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itutional Business\Predictive Tender Pricing\Product-wise data\"/>
    </mc:Choice>
  </mc:AlternateContent>
  <xr:revisionPtr revIDLastSave="0" documentId="13_ncr:1_{87EF5A73-B5C4-4F1E-88A7-D919034C0667}" xr6:coauthVersionLast="47" xr6:coauthVersionMax="47" xr10:uidLastSave="{00000000-0000-0000-0000-000000000000}"/>
  <bookViews>
    <workbookView xWindow="-120" yWindow="-120" windowWidth="29040" windowHeight="15840" xr2:uid="{67CEB0E5-B5D8-4417-B662-6D078D639A89}"/>
  </bookViews>
  <sheets>
    <sheet name="Model Data" sheetId="6" r:id="rId1"/>
    <sheet name="Pivot" sheetId="5" r:id="rId2"/>
    <sheet name="Tender Details" sheetId="3" r:id="rId3"/>
    <sheet name="Annual Qty" sheetId="4" r:id="rId4"/>
    <sheet name="MS" sheetId="7" r:id="rId5"/>
    <sheet name="Raw Data" sheetId="1" state="hidden" r:id="rId6"/>
  </sheets>
  <definedNames>
    <definedName name="_xlnm._FilterDatabase" localSheetId="0" hidden="1">'Model Data'!$A$3:$AJ$11</definedName>
    <definedName name="_xlnm._FilterDatabase" localSheetId="5" hidden="1">'Raw Data'!$A$2:$O$48</definedName>
    <definedName name="_xlnm._FilterDatabase" localSheetId="2" hidden="1">'Tender Details'!$A$3:$Q$47</definedName>
  </definedNames>
  <calcPr calcId="191029"/>
  <pivotCaches>
    <pivotCache cacheId="3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5" i="6" l="1"/>
  <c r="AI6" i="6"/>
  <c r="AI7" i="6"/>
  <c r="AI8" i="6"/>
  <c r="AI9" i="6"/>
  <c r="AI10" i="6"/>
  <c r="AI11" i="6"/>
  <c r="AI4" i="6"/>
  <c r="L7" i="7"/>
  <c r="AE5" i="6"/>
  <c r="AE6" i="6"/>
  <c r="AE7" i="6"/>
  <c r="AE8" i="6"/>
  <c r="AE9" i="6"/>
  <c r="AE10" i="6"/>
  <c r="AE11" i="6"/>
  <c r="AE4" i="6"/>
  <c r="AA5" i="6"/>
  <c r="AC5" i="6"/>
  <c r="AA6" i="6"/>
  <c r="AC6" i="6" s="1"/>
  <c r="AA7" i="6"/>
  <c r="AC7" i="6"/>
  <c r="AA8" i="6"/>
  <c r="AC8" i="6" s="1"/>
  <c r="AA9" i="6"/>
  <c r="AC9" i="6" s="1"/>
  <c r="AA10" i="6"/>
  <c r="AC10" i="6" s="1"/>
  <c r="AA11" i="6"/>
  <c r="AC11" i="6" s="1"/>
  <c r="AF5" i="6"/>
  <c r="AG5" i="6"/>
  <c r="AF6" i="6"/>
  <c r="AG6" i="6"/>
  <c r="AF7" i="6"/>
  <c r="AG7" i="6"/>
  <c r="AF8" i="6"/>
  <c r="AG8" i="6"/>
  <c r="AF9" i="6"/>
  <c r="AG9" i="6"/>
  <c r="AF10" i="6"/>
  <c r="AG10" i="6"/>
  <c r="AF11" i="6"/>
  <c r="AG11" i="6"/>
  <c r="AG4" i="6"/>
  <c r="AF4" i="6"/>
  <c r="AD6" i="6"/>
  <c r="AD7" i="6"/>
  <c r="AD8" i="6"/>
  <c r="AD9" i="6"/>
  <c r="AD10" i="6"/>
  <c r="AD11" i="6"/>
  <c r="AD5" i="6"/>
  <c r="AD4" i="6"/>
  <c r="AA4" i="6"/>
  <c r="AC4" i="6" s="1"/>
  <c r="Y6" i="6"/>
  <c r="Y7" i="6"/>
  <c r="Y8" i="6"/>
  <c r="Y9" i="6"/>
  <c r="Y10" i="6"/>
  <c r="Y11" i="6"/>
  <c r="Y5" i="6"/>
  <c r="W7" i="6"/>
  <c r="Z7" i="6" s="1"/>
  <c r="AB7" i="6" s="1"/>
  <c r="W9" i="6"/>
  <c r="Z9" i="6" s="1"/>
  <c r="AB9" i="6" s="1"/>
  <c r="W10" i="6"/>
  <c r="Z10" i="6" s="1"/>
  <c r="AB10" i="6" s="1"/>
  <c r="W11" i="6"/>
  <c r="Z11" i="6" s="1"/>
  <c r="AB11" i="6" s="1"/>
  <c r="W4" i="6"/>
  <c r="Z4" i="6" s="1"/>
  <c r="AB4" i="6" s="1"/>
  <c r="R6" i="6"/>
  <c r="W6" i="6" s="1"/>
  <c r="Z6" i="6" s="1"/>
  <c r="AB6" i="6" s="1"/>
  <c r="U11" i="6"/>
  <c r="P9" i="6"/>
  <c r="O10" i="6"/>
  <c r="O8" i="6"/>
  <c r="W8" i="6" s="1"/>
  <c r="Z8" i="6" s="1"/>
  <c r="AB8" i="6" s="1"/>
  <c r="O5" i="6"/>
  <c r="W5" i="6" s="1"/>
  <c r="Z5" i="6" s="1"/>
  <c r="AB5" i="6" s="1"/>
  <c r="Q7" i="6"/>
  <c r="N4" i="6"/>
  <c r="K1" i="3"/>
  <c r="J48" i="1" l="1"/>
  <c r="J4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Sethuraman Arunachalam</author>
  </authors>
  <commentList>
    <comment ref="X3" authorId="0" shapeId="0" xr:uid="{2A061EFE-1FA3-466F-96A2-BE4FACECB388}">
      <text>
        <r>
          <rPr>
            <sz val="9"/>
            <color indexed="81"/>
            <rFont val="Tahoma"/>
            <family val="2"/>
          </rPr>
          <t>To be counted based on number of players prior to this tender</t>
        </r>
      </text>
    </comment>
    <comment ref="Z3" authorId="0" shapeId="0" xr:uid="{3A34C10E-FD55-4DC6-BDBE-32E7E4D74E26}">
      <text>
        <r>
          <rPr>
            <sz val="9"/>
            <color indexed="81"/>
            <rFont val="Tahoma"/>
            <family val="2"/>
          </rPr>
          <t>Add DRL price if DRL is the only participant</t>
        </r>
      </text>
    </comment>
    <comment ref="AJ3" authorId="0" shapeId="0" xr:uid="{EA46A061-6601-4967-9C26-9C08D7CF1183}">
      <text>
        <r>
          <rPr>
            <b/>
            <sz val="9"/>
            <color indexed="81"/>
            <rFont val="Tahoma"/>
            <family val="2"/>
          </rPr>
          <t>Sethuraman Arunachalam:</t>
        </r>
        <r>
          <rPr>
            <sz val="9"/>
            <color indexed="81"/>
            <rFont val="Tahoma"/>
            <family val="2"/>
          </rPr>
          <t xml:space="preserve">
Only DRL or Only Innovator participated Tenders to flagged</t>
        </r>
      </text>
    </comment>
  </commentList>
</comments>
</file>

<file path=xl/sharedStrings.xml><?xml version="1.0" encoding="utf-8"?>
<sst xmlns="http://schemas.openxmlformats.org/spreadsheetml/2006/main" count="906" uniqueCount="135">
  <si>
    <t/>
  </si>
  <si>
    <t>ID pratica</t>
  </si>
  <si>
    <t>Ambito</t>
  </si>
  <si>
    <t>Cliente</t>
  </si>
  <si>
    <t>Reg.</t>
  </si>
  <si>
    <t>Data rif.</t>
  </si>
  <si>
    <t>Data IF</t>
  </si>
  <si>
    <t>Data FF (con proroga)</t>
  </si>
  <si>
    <t>Durata mesi</t>
  </si>
  <si>
    <t>Q. Annua</t>
  </si>
  <si>
    <t>Partecipanti</t>
  </si>
  <si>
    <t>Ditta agg.</t>
  </si>
  <si>
    <t>Pr.Agg</t>
  </si>
  <si>
    <t>Ditta conc.</t>
  </si>
  <si>
    <t>Pr.Conc.</t>
  </si>
  <si>
    <t>Confezione: sorafenib tosilato OS cpr cps conf 200MG  (44)</t>
  </si>
  <si>
    <t>Regionale</t>
  </si>
  <si>
    <t>REGIONE SICILIANA - ASSESSORATO DELLA SALUTE</t>
  </si>
  <si>
    <t>Sicilia</t>
  </si>
  <si>
    <t>Bayer S.p.A.,</t>
  </si>
  <si>
    <t>Bayer S.p.A.</t>
  </si>
  <si>
    <t>INNOVAPUGLIA SPA</t>
  </si>
  <si>
    <t>Puglia</t>
  </si>
  <si>
    <t>REGIONE CALABRIA - Autorità Regionale Stazione Unica Appaltante (SUA)</t>
  </si>
  <si>
    <t>Calabria</t>
  </si>
  <si>
    <t>REGIONE VENETO - NON USARE VEDI AZIENDA ZERO</t>
  </si>
  <si>
    <t>Veneto</t>
  </si>
  <si>
    <t>UMBRIA SALUTE E SERVIZI S.C.A.R.L.</t>
  </si>
  <si>
    <t>Umbria</t>
  </si>
  <si>
    <t>ARCA S.p.A.- Azienda Regionale Centrale Acquisti - CHIUSO VEDI ARIA SPA</t>
  </si>
  <si>
    <t>Lombardia</t>
  </si>
  <si>
    <t>INTERCENT-ER</t>
  </si>
  <si>
    <t>Emilia Romagna</t>
  </si>
  <si>
    <t>Multi regione</t>
  </si>
  <si>
    <t>Società di Committenza Regione Piemonte SpA - SCR Piemonte SpA</t>
  </si>
  <si>
    <t>Piemonte</t>
  </si>
  <si>
    <t>Regionale/Locale</t>
  </si>
  <si>
    <t>A.LI.SA. AZIENDA LIGURE SANITARIA DELLA REGIONE LIGURIA</t>
  </si>
  <si>
    <t>Liguria</t>
  </si>
  <si>
    <t>STAZIONE UNICA APPALTANTE DELLA REGIONE BASILICATA (SUA-RB)</t>
  </si>
  <si>
    <t>Basilicata</t>
  </si>
  <si>
    <t>REGIONE SARDEGNA</t>
  </si>
  <si>
    <t>Sardegna</t>
  </si>
  <si>
    <t>REGIONE LAZIO</t>
  </si>
  <si>
    <t>Lazio</t>
  </si>
  <si>
    <t>Aric Agenzia Regionale di Informatica e Committenza</t>
  </si>
  <si>
    <t>Abruzzo</t>
  </si>
  <si>
    <t>ESTAR - Ente di Supporto Tecnico Amministrativo Regionale</t>
  </si>
  <si>
    <t>Toscana</t>
  </si>
  <si>
    <t>SO.RE.SA. SpA</t>
  </si>
  <si>
    <t>Campania</t>
  </si>
  <si>
    <t>ARCS AZIENDA REGIONALE DI COORDINAMENTO PER LA SALUTE</t>
  </si>
  <si>
    <t>Friuli Venezia Giulia</t>
  </si>
  <si>
    <t>AZIENDA ZERO - REGIONE DEL VENETO</t>
  </si>
  <si>
    <t>Zentiva Italia S.r.l.,Bayer S.p.A.,EG S.p.A.,Mylan Italia Srl</t>
  </si>
  <si>
    <t>Zentiva Italia S.r.l.</t>
  </si>
  <si>
    <t>EG S.p.A.</t>
  </si>
  <si>
    <t>Mylan Italia Srl</t>
  </si>
  <si>
    <t xml:space="preserve">ARIA s.p.a. - Azienda Regionale per l’Innovazione e gli Acquisti </t>
  </si>
  <si>
    <t>Medac Pharma S.r.l.,Bayer S.p.A.</t>
  </si>
  <si>
    <t>Medac Pharma S.r.l.</t>
  </si>
  <si>
    <t>Medac Pharma S.r.l.,Dr Reddys S.r.l.,EG S.p.A.,Mylan Italia Srl,Zentiva Italia S.r.l.</t>
  </si>
  <si>
    <t>Dr Reddys S.r.l.</t>
  </si>
  <si>
    <t>Locale</t>
  </si>
  <si>
    <t>IRCCS AOU SAN MARTINO</t>
  </si>
  <si>
    <t>Mylan Italia Srl,EG S.p.A.,Medac Pharma S.r.l.,Sandoz S.p.A.,Zentiva Italia S.r.l.</t>
  </si>
  <si>
    <t>Sandoz S.p.A.</t>
  </si>
  <si>
    <t>Medac Pharma S.r.l.,Dr Reddys S.r.l.,EG S.p.A.,Mylan Italia Srl,Sandoz S.p.A.,Teva Italia S.r.l.,Zentiva Italia S.r.l.</t>
  </si>
  <si>
    <t>Teva Italia S.r.l.</t>
  </si>
  <si>
    <t>ASUR MARCHE</t>
  </si>
  <si>
    <t>Marche</t>
  </si>
  <si>
    <t>EG S.p.A.,Bayer S.p.A.,Medac Pharma S.r.l.,Mylan Italia Srl,Zentiva Italia S.r.l.</t>
  </si>
  <si>
    <t>Teva Italia S.r.l.,EG S.p.A.,Medac Pharma S.r.l.,Mylan Italia Srl,Sandoz S.p.A.</t>
  </si>
  <si>
    <t>Product Name</t>
  </si>
  <si>
    <t>Form</t>
  </si>
  <si>
    <t>Tender Type 
(Regional/Local)</t>
  </si>
  <si>
    <t>Client</t>
  </si>
  <si>
    <t>Region</t>
  </si>
  <si>
    <t>Tender Submission date</t>
  </si>
  <si>
    <t>Tender Start Date</t>
  </si>
  <si>
    <t>Tender End Date (Incl Extension)</t>
  </si>
  <si>
    <t>Tender Duration</t>
  </si>
  <si>
    <t>Annual Qty</t>
  </si>
  <si>
    <t>Participants</t>
  </si>
  <si>
    <t>Winner</t>
  </si>
  <si>
    <t>Winning price</t>
  </si>
  <si>
    <t>Loser Companies</t>
  </si>
  <si>
    <t>Loser prices</t>
  </si>
  <si>
    <t>Remarks</t>
  </si>
  <si>
    <t>Sorafenib 200mg</t>
  </si>
  <si>
    <t>Tablets</t>
  </si>
  <si>
    <t>Row Labels</t>
  </si>
  <si>
    <t>Grand Total</t>
  </si>
  <si>
    <t>Sum of Annual Qty</t>
  </si>
  <si>
    <t>Count of Annual Qty2</t>
  </si>
  <si>
    <t>Excluded from Model Data. Pre-Generic tenders</t>
  </si>
  <si>
    <t>Tender Immeditately prior to Generic entry</t>
  </si>
  <si>
    <t>Sum of Loser prices</t>
  </si>
  <si>
    <t>Tender #</t>
  </si>
  <si>
    <t>Total # of Participants</t>
  </si>
  <si>
    <t># of Generic Players</t>
  </si>
  <si>
    <t># Months since 1st Generic Entry</t>
  </si>
  <si>
    <t>Lowest Non DRL Price</t>
  </si>
  <si>
    <t>Innovator price (prior to Generic entry)</t>
  </si>
  <si>
    <t>Lowest Non DRL price % wrt innovator</t>
  </si>
  <si>
    <t>Winning price % wrt Innovator</t>
  </si>
  <si>
    <t>Previous Winning price</t>
  </si>
  <si>
    <t>Total Qty</t>
  </si>
  <si>
    <t>Annual Value of Tender (Euro)</t>
  </si>
  <si>
    <t>% Market Share</t>
  </si>
  <si>
    <t>Comments/
Exceptions</t>
  </si>
  <si>
    <t>Previous Winning price % Innovator</t>
  </si>
  <si>
    <t>Molecule List</t>
  </si>
  <si>
    <t>International Strength</t>
  </si>
  <si>
    <t>Corporation</t>
  </si>
  <si>
    <t>Innovation Insights</t>
  </si>
  <si>
    <t>Product Launch Date</t>
  </si>
  <si>
    <t xml:space="preserve">
MAT Q3 2016</t>
  </si>
  <si>
    <t xml:space="preserve">
MAT Q3 2017</t>
  </si>
  <si>
    <t xml:space="preserve">
MAT Q3 2018</t>
  </si>
  <si>
    <t xml:space="preserve">
MAT Q3 2019</t>
  </si>
  <si>
    <t xml:space="preserve">
MAT Q3 2020</t>
  </si>
  <si>
    <t xml:space="preserve">
MAT Q3 2021</t>
  </si>
  <si>
    <t>SORAFENIB</t>
  </si>
  <si>
    <t>200MG</t>
  </si>
  <si>
    <t>BAYER</t>
  </si>
  <si>
    <t>INNOVATIVE BRANDED PRODUCTS</t>
  </si>
  <si>
    <t>2006-11-01</t>
  </si>
  <si>
    <t>MEDAC</t>
  </si>
  <si>
    <t>UNBRANDED PRODUCTS</t>
  </si>
  <si>
    <t>2021-09-01</t>
  </si>
  <si>
    <t>STADA</t>
  </si>
  <si>
    <t>2021-08-01</t>
  </si>
  <si>
    <t>200MG Total</t>
  </si>
  <si>
    <t>Mkt Size of Molecule (Vol) - 3 year Avg MAT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</si>
</sst>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dd/mm/yyyy"/>
    <numFmt numFmtId="165" formatCode="###,###,###"/>
    <numFmt numFmtId="166" formatCode="#,##0.00000"/>
    <numFmt numFmtId="167" formatCode="[$-409]d\-mmm\-yy;@"/>
    <numFmt numFmtId="168" formatCode="_(* #,##0.0_);_(* \(#,##0.0\);_(* &quot;-&quot;??_);_(@_)"/>
    <numFmt numFmtId="169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rgb="FF0070C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5" fillId="0" borderId="1" xfId="0" applyFont="1" applyBorder="1"/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167" fontId="0" fillId="0" borderId="1" xfId="0" applyNumberFormat="1" applyBorder="1"/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NumberFormat="1"/>
    <xf numFmtId="166" fontId="3" fillId="0" borderId="1" xfId="0" applyNumberFormat="1" applyFont="1" applyBorder="1"/>
    <xf numFmtId="0" fontId="3" fillId="0" borderId="0" xfId="0" applyFont="1"/>
    <xf numFmtId="0" fontId="3" fillId="0" borderId="1" xfId="0" applyFont="1" applyBorder="1"/>
    <xf numFmtId="1" fontId="3" fillId="0" borderId="1" xfId="0" applyNumberFormat="1" applyFont="1" applyBorder="1"/>
    <xf numFmtId="167" fontId="3" fillId="0" borderId="1" xfId="0" applyNumberFormat="1" applyFont="1" applyBorder="1"/>
    <xf numFmtId="165" fontId="3" fillId="0" borderId="1" xfId="0" applyNumberFormat="1" applyFont="1" applyBorder="1"/>
    <xf numFmtId="1" fontId="0" fillId="0" borderId="0" xfId="0" applyNumberFormat="1"/>
    <xf numFmtId="167" fontId="0" fillId="0" borderId="0" xfId="0" applyNumberFormat="1"/>
    <xf numFmtId="166" fontId="0" fillId="0" borderId="0" xfId="0" applyNumberFormat="1"/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0" borderId="4" xfId="0" applyFont="1" applyBorder="1"/>
    <xf numFmtId="1" fontId="0" fillId="0" borderId="4" xfId="0" applyNumberFormat="1" applyFont="1" applyBorder="1"/>
    <xf numFmtId="167" fontId="0" fillId="0" borderId="4" xfId="0" applyNumberFormat="1" applyFont="1" applyBorder="1"/>
    <xf numFmtId="0" fontId="0" fillId="0" borderId="4" xfId="0" applyBorder="1"/>
    <xf numFmtId="168" fontId="0" fillId="0" borderId="4" xfId="1" applyNumberFormat="1" applyFont="1" applyBorder="1"/>
    <xf numFmtId="0" fontId="4" fillId="5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169" fontId="0" fillId="0" borderId="4" xfId="1" applyNumberFormat="1" applyFont="1" applyBorder="1"/>
    <xf numFmtId="168" fontId="0" fillId="0" borderId="4" xfId="0" applyNumberFormat="1" applyBorder="1"/>
    <xf numFmtId="9" fontId="0" fillId="0" borderId="4" xfId="2" applyFont="1" applyBorder="1"/>
    <xf numFmtId="0" fontId="4" fillId="3" borderId="5" xfId="0" applyFont="1" applyFill="1" applyBorder="1"/>
    <xf numFmtId="0" fontId="4" fillId="0" borderId="0" xfId="0" applyFont="1"/>
    <xf numFmtId="169" fontId="0" fillId="0" borderId="0" xfId="0" applyNumberFormat="1"/>
    <xf numFmtId="0" fontId="4" fillId="0" borderId="5" xfId="0" applyFont="1" applyBorder="1"/>
    <xf numFmtId="169" fontId="4" fillId="0" borderId="0" xfId="0" applyNumberFormat="1" applyFon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76375" cy="676275"/>
    <xdr:pic>
      <xdr:nvPicPr>
        <xdr:cNvPr id="2" name="Picture 1">
          <a:extLst>
            <a:ext uri="{FF2B5EF4-FFF2-40B4-BE49-F238E27FC236}">
              <a16:creationId xmlns:a16="http://schemas.microsoft.com/office/drawing/2014/main" id="{ADDE462C-E520-44D3-A717-F705CE121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6375" cy="676275"/>
        </a:xfrm>
        <a:prstGeom prst="rect">
          <a:avLst/>
        </a:prstGeom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thuraman Arunachalam" refreshedDate="44604.668759490742" createdVersion="7" refreshedVersion="7" minRefreshableVersion="3" recordCount="44" xr:uid="{45CF9C81-3875-4764-A6B6-D55E3F814F07}">
  <cacheSource type="worksheet">
    <worksheetSource ref="A3:Q47" sheet="Tender Details"/>
  </cacheSource>
  <cacheFields count="17">
    <cacheField name="Product Name" numFmtId="0">
      <sharedItems count="1">
        <s v="Sorafenib 200mg"/>
      </sharedItems>
    </cacheField>
    <cacheField name="Form" numFmtId="0">
      <sharedItems count="1">
        <s v="Tablets"/>
      </sharedItems>
    </cacheField>
    <cacheField name="ID pratica" numFmtId="1">
      <sharedItems containsSemiMixedTypes="0" containsString="0" containsNumber="1" containsInteger="1" minValue="60914" maxValue="98605" count="25">
        <n v="60914"/>
        <n v="65500"/>
        <n v="67404"/>
        <n v="67051"/>
        <n v="70870"/>
        <n v="74397"/>
        <n v="78289"/>
        <n v="82514"/>
        <n v="81522"/>
        <n v="78730"/>
        <n v="86265"/>
        <n v="85420"/>
        <n v="89466"/>
        <n v="83913"/>
        <n v="91121"/>
        <n v="92547"/>
        <n v="92526"/>
        <n v="89896"/>
        <n v="96027"/>
        <n v="92618"/>
        <n v="96297"/>
        <n v="97396"/>
        <n v="98102"/>
        <n v="94460"/>
        <n v="98605"/>
      </sharedItems>
    </cacheField>
    <cacheField name="Tender Type _x000a_(Regional/Local)" numFmtId="0">
      <sharedItems count="4">
        <s v="Regionale"/>
        <s v="Multi regione"/>
        <s v="Regionale/Locale"/>
        <s v="Locale"/>
      </sharedItems>
    </cacheField>
    <cacheField name="Client" numFmtId="0">
      <sharedItems count="20">
        <s v="REGIONE SICILIANA - ASSESSORATO DELLA SALUTE"/>
        <s v="INNOVAPUGLIA SPA"/>
        <s v="REGIONE CALABRIA - Autorità Regionale Stazione Unica Appaltante (SUA)"/>
        <s v="REGIONE VENETO - NON USARE VEDI AZIENDA ZERO"/>
        <s v="UMBRIA SALUTE E SERVIZI S.C.A.R.L."/>
        <s v="ARCA S.p.A.- Azienda Regionale Centrale Acquisti - CHIUSO VEDI ARIA SPA"/>
        <s v="INTERCENT-ER"/>
        <s v="Società di Committenza Regione Piemonte SpA - SCR Piemonte SpA"/>
        <s v="A.LI.SA. AZIENDA LIGURE SANITARIA DELLA REGIONE LIGURIA"/>
        <s v="STAZIONE UNICA APPALTANTE DELLA REGIONE BASILICATA (SUA-RB)"/>
        <s v="REGIONE SARDEGNA"/>
        <s v="REGIONE LAZIO"/>
        <s v="Aric Agenzia Regionale di Informatica e Committenza"/>
        <s v="ESTAR - Ente di Supporto Tecnico Amministrativo Regionale"/>
        <s v="SO.RE.SA. SpA"/>
        <s v="ARCS AZIENDA REGIONALE DI COORDINAMENTO PER LA SALUTE"/>
        <s v="AZIENDA ZERO - REGIONE DEL VENETO"/>
        <s v="ARIA s.p.a. - Azienda Regionale per l’Innovazione e gli Acquisti "/>
        <s v="IRCCS AOU SAN MARTINO"/>
        <s v="ASUR MARCHE"/>
      </sharedItems>
    </cacheField>
    <cacheField name="Region" numFmtId="0">
      <sharedItems count="17">
        <s v="Sicilia"/>
        <s v="Puglia"/>
        <s v="Calabria"/>
        <s v="Veneto"/>
        <s v="Umbria"/>
        <s v="Lombardia"/>
        <s v="Emilia Romagna"/>
        <s v="Piemonte"/>
        <s v="Liguria"/>
        <s v="Basilicata"/>
        <s v="Sardegna"/>
        <s v="Lazio"/>
        <s v="Abruzzo"/>
        <s v="Toscana"/>
        <s v="Campania"/>
        <s v="Friuli Venezia Giulia"/>
        <s v="Marche"/>
      </sharedItems>
    </cacheField>
    <cacheField name="Tender Submission date" numFmtId="167">
      <sharedItems containsSemiMixedTypes="0" containsNonDate="0" containsDate="1" containsString="0" minDate="2016-11-21T00:00:00" maxDate="2022-01-27T00:00:00" count="25">
        <d v="2016-11-21T00:00:00"/>
        <d v="2017-07-20T00:00:00"/>
        <d v="2017-12-13T00:00:00"/>
        <d v="2017-11-15T00:00:00"/>
        <d v="2018-06-27T00:00:00"/>
        <d v="2019-03-13T00:00:00"/>
        <d v="2019-08-05T00:00:00"/>
        <d v="2020-04-10T00:00:00"/>
        <d v="2020-03-18T00:00:00"/>
        <d v="2019-10-17T00:00:00"/>
        <d v="2020-09-07T00:00:00"/>
        <d v="2020-07-24T00:00:00"/>
        <d v="2021-02-02T00:00:00"/>
        <d v="2020-07-16T00:00:00"/>
        <d v="2021-03-23T00:00:00"/>
        <d v="2021-05-14T00:00:00"/>
        <d v="2021-05-21T00:00:00"/>
        <d v="2021-02-10T00:00:00"/>
        <d v="2021-09-22T00:00:00"/>
        <d v="2021-06-07T00:00:00"/>
        <d v="2021-10-11T00:00:00"/>
        <d v="2021-11-23T00:00:00"/>
        <d v="2021-12-21T00:00:00"/>
        <d v="2021-09-28T00:00:00"/>
        <d v="2022-01-26T00:00:00"/>
      </sharedItems>
    </cacheField>
    <cacheField name="Tender Start Date" numFmtId="167">
      <sharedItems containsSemiMixedTypes="0" containsNonDate="0" containsDate="1" containsString="0" minDate="2017-06-05T00:00:00" maxDate="2022-01-27T00:00:00" count="25">
        <d v="2017-06-05T00:00:00"/>
        <d v="2018-03-27T00:00:00"/>
        <d v="2018-04-10T00:00:00"/>
        <d v="2018-05-01T00:00:00"/>
        <d v="2019-01-23T00:00:00"/>
        <d v="2019-07-02T00:00:00"/>
        <d v="2019-10-31T00:00:00"/>
        <d v="2020-04-29T00:00:00"/>
        <d v="2020-05-27T00:00:00"/>
        <d v="2020-08-04T00:00:00"/>
        <d v="2020-10-30T00:00:00"/>
        <d v="2020-11-12T00:00:00"/>
        <d v="2021-03-31T00:00:00"/>
        <d v="2021-04-21T00:00:00"/>
        <d v="2021-05-20T00:00:00"/>
        <d v="2021-07-05T00:00:00"/>
        <d v="2021-07-15T00:00:00"/>
        <d v="2021-07-23T00:00:00"/>
        <d v="2021-10-01T00:00:00"/>
        <d v="2021-10-06T00:00:00"/>
        <d v="2021-10-11T00:00:00"/>
        <d v="2021-11-23T00:00:00"/>
        <d v="2021-12-21T00:00:00"/>
        <d v="2022-01-01T00:00:00"/>
        <d v="2022-01-26T00:00:00"/>
      </sharedItems>
    </cacheField>
    <cacheField name="Tender End Date (Incl Extension)" numFmtId="167">
      <sharedItems containsSemiMixedTypes="0" containsNonDate="0" containsDate="1" containsString="0" minDate="2022-03-27T00:00:00" maxDate="2026-01-01T00:00:00" count="23">
        <d v="2022-03-30T00:00:00"/>
        <d v="2022-03-27T00:00:00"/>
        <d v="2022-04-10T00:00:00"/>
        <d v="2022-04-30T00:00:00"/>
        <d v="2023-01-23T00:00:00"/>
        <d v="2023-01-01T00:00:00"/>
        <d v="2022-12-31T00:00:00"/>
        <d v="2022-09-30T00:00:00"/>
        <d v="2024-05-26T00:00:00"/>
        <d v="2023-08-03T00:00:00"/>
        <d v="2024-10-29T00:00:00"/>
        <d v="2024-05-11T00:00:00"/>
        <d v="2024-03-30T00:00:00"/>
        <d v="2023-10-20T00:00:00"/>
        <d v="2025-05-19T00:00:00"/>
        <d v="2025-07-05T00:00:00"/>
        <d v="2024-07-14T00:00:00"/>
        <d v="2024-07-23T00:00:00"/>
        <d v="2022-12-30T00:00:00"/>
        <d v="2023-05-30T00:00:00"/>
        <d v="2024-12-31T00:00:00"/>
        <d v="2025-12-31T00:00:00"/>
        <d v="2025-01-31T00:00:00"/>
      </sharedItems>
    </cacheField>
    <cacheField name="Tender Duration" numFmtId="1">
      <sharedItems containsSemiMixedTypes="0" containsString="0" containsNumber="1" containsInteger="1" minValue="6" maxValue="48" count="7">
        <n v="48"/>
        <n v="24"/>
        <n v="36"/>
        <n v="44"/>
        <n v="9"/>
        <n v="6"/>
        <n v="12"/>
      </sharedItems>
    </cacheField>
    <cacheField name="Annual Qty" numFmtId="165">
      <sharedItems containsString="0" containsBlank="1" containsNumber="1" containsInteger="1" minValue="6800" maxValue="207333"/>
    </cacheField>
    <cacheField name="Participants" numFmtId="0">
      <sharedItems count="8">
        <s v="Bayer S.p.A.,"/>
        <s v="Zentiva Italia S.r.l.,Bayer S.p.A.,EG S.p.A.,Mylan Italia Srl"/>
        <s v="Medac Pharma S.r.l.,Bayer S.p.A."/>
        <s v="Medac Pharma S.r.l.,Dr Reddys S.r.l.,EG S.p.A.,Mylan Italia Srl,Zentiva Italia S.r.l."/>
        <s v="Mylan Italia Srl,EG S.p.A.,Medac Pharma S.r.l.,Sandoz S.p.A.,Zentiva Italia S.r.l."/>
        <s v="Medac Pharma S.r.l.,Dr Reddys S.r.l.,EG S.p.A.,Mylan Italia Srl,Sandoz S.p.A.,Teva Italia S.r.l.,Zentiva Italia S.r.l."/>
        <s v="EG S.p.A.,Bayer S.p.A.,Medac Pharma S.r.l.,Mylan Italia Srl,Zentiva Italia S.r.l."/>
        <s v="Teva Italia S.r.l.,EG S.p.A.,Medac Pharma S.r.l.,Mylan Italia Srl,Sandoz S.p.A."/>
      </sharedItems>
    </cacheField>
    <cacheField name="Winner" numFmtId="0">
      <sharedItems count="6">
        <s v="Bayer S.p.A."/>
        <s v="Zentiva Italia S.r.l."/>
        <s v="Medac Pharma S.r.l."/>
        <s v="Mylan Italia Srl"/>
        <s v="EG S.p.A."/>
        <s v="Teva Italia S.r.l."/>
      </sharedItems>
    </cacheField>
    <cacheField name="Winning price" numFmtId="166">
      <sharedItems containsSemiMixedTypes="0" containsString="0" containsNumber="1" minValue="0.47499999999999998" maxValue="27.267589999999998" count="10">
        <n v="27.267589999999998"/>
        <n v="27.26436"/>
        <n v="27.267579999999999"/>
        <n v="1.57029"/>
        <n v="18.62"/>
        <n v="0.83"/>
        <n v="1.105"/>
        <n v="0.54"/>
        <n v="3"/>
        <n v="0.47499999999999998"/>
      </sharedItems>
    </cacheField>
    <cacheField name="Loser Companies" numFmtId="0">
      <sharedItems count="9">
        <s v=""/>
        <s v="EG S.p.A."/>
        <s v="Mylan Italia Srl"/>
        <s v="Bayer S.p.A."/>
        <s v="Dr Reddys S.r.l."/>
        <s v="Zentiva Italia S.r.l."/>
        <s v="Sandoz S.p.A."/>
        <s v="Medac Pharma S.r.l."/>
        <s v="Teva Italia S.r.l."/>
      </sharedItems>
    </cacheField>
    <cacheField name="Loser prices" numFmtId="166">
      <sharedItems containsMixedTypes="1" containsNumber="1" minValue="0.51" maxValue="27.267589999999998"/>
    </cacheField>
    <cacheField name="Remark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  <x v="0"/>
    <x v="0"/>
    <x v="0"/>
    <x v="0"/>
    <x v="0"/>
    <x v="0"/>
    <x v="0"/>
    <x v="0"/>
    <n v="104967"/>
    <x v="0"/>
    <x v="0"/>
    <x v="0"/>
    <x v="0"/>
    <s v=""/>
    <m/>
  </r>
  <r>
    <x v="0"/>
    <x v="0"/>
    <x v="1"/>
    <x v="0"/>
    <x v="1"/>
    <x v="1"/>
    <x v="1"/>
    <x v="1"/>
    <x v="1"/>
    <x v="1"/>
    <n v="88582"/>
    <x v="0"/>
    <x v="0"/>
    <x v="0"/>
    <x v="0"/>
    <s v=""/>
    <m/>
  </r>
  <r>
    <x v="0"/>
    <x v="0"/>
    <x v="2"/>
    <x v="0"/>
    <x v="2"/>
    <x v="2"/>
    <x v="2"/>
    <x v="2"/>
    <x v="2"/>
    <x v="0"/>
    <n v="28278"/>
    <x v="0"/>
    <x v="0"/>
    <x v="0"/>
    <x v="0"/>
    <s v=""/>
    <m/>
  </r>
  <r>
    <x v="0"/>
    <x v="0"/>
    <x v="3"/>
    <x v="0"/>
    <x v="3"/>
    <x v="3"/>
    <x v="3"/>
    <x v="3"/>
    <x v="3"/>
    <x v="1"/>
    <n v="49910"/>
    <x v="0"/>
    <x v="0"/>
    <x v="0"/>
    <x v="0"/>
    <s v=""/>
    <m/>
  </r>
  <r>
    <x v="0"/>
    <x v="0"/>
    <x v="4"/>
    <x v="0"/>
    <x v="4"/>
    <x v="4"/>
    <x v="4"/>
    <x v="4"/>
    <x v="4"/>
    <x v="0"/>
    <n v="12320"/>
    <x v="0"/>
    <x v="0"/>
    <x v="0"/>
    <x v="0"/>
    <s v=""/>
    <m/>
  </r>
  <r>
    <x v="0"/>
    <x v="0"/>
    <x v="5"/>
    <x v="0"/>
    <x v="5"/>
    <x v="5"/>
    <x v="5"/>
    <x v="5"/>
    <x v="5"/>
    <x v="2"/>
    <n v="128707"/>
    <x v="0"/>
    <x v="0"/>
    <x v="0"/>
    <x v="0"/>
    <s v=""/>
    <m/>
  </r>
  <r>
    <x v="0"/>
    <x v="0"/>
    <x v="6"/>
    <x v="0"/>
    <x v="6"/>
    <x v="6"/>
    <x v="6"/>
    <x v="6"/>
    <x v="6"/>
    <x v="2"/>
    <n v="60412"/>
    <x v="0"/>
    <x v="0"/>
    <x v="0"/>
    <x v="0"/>
    <s v=""/>
    <m/>
  </r>
  <r>
    <x v="0"/>
    <x v="0"/>
    <x v="7"/>
    <x v="1"/>
    <x v="7"/>
    <x v="7"/>
    <x v="7"/>
    <x v="7"/>
    <x v="7"/>
    <x v="1"/>
    <n v="75798"/>
    <x v="0"/>
    <x v="0"/>
    <x v="0"/>
    <x v="0"/>
    <s v=""/>
    <m/>
  </r>
  <r>
    <x v="0"/>
    <x v="0"/>
    <x v="8"/>
    <x v="2"/>
    <x v="8"/>
    <x v="8"/>
    <x v="8"/>
    <x v="8"/>
    <x v="8"/>
    <x v="2"/>
    <n v="23013"/>
    <x v="0"/>
    <x v="0"/>
    <x v="0"/>
    <x v="0"/>
    <s v=""/>
    <m/>
  </r>
  <r>
    <x v="0"/>
    <x v="0"/>
    <x v="9"/>
    <x v="0"/>
    <x v="9"/>
    <x v="9"/>
    <x v="9"/>
    <x v="9"/>
    <x v="9"/>
    <x v="2"/>
    <n v="8042"/>
    <x v="0"/>
    <x v="0"/>
    <x v="0"/>
    <x v="0"/>
    <s v=""/>
    <m/>
  </r>
  <r>
    <x v="0"/>
    <x v="0"/>
    <x v="10"/>
    <x v="0"/>
    <x v="1"/>
    <x v="1"/>
    <x v="10"/>
    <x v="10"/>
    <x v="10"/>
    <x v="1"/>
    <n v="69350"/>
    <x v="0"/>
    <x v="0"/>
    <x v="0"/>
    <x v="0"/>
    <s v=""/>
    <m/>
  </r>
  <r>
    <x v="0"/>
    <x v="0"/>
    <x v="11"/>
    <x v="0"/>
    <x v="10"/>
    <x v="10"/>
    <x v="11"/>
    <x v="11"/>
    <x v="11"/>
    <x v="2"/>
    <n v="62752"/>
    <x v="0"/>
    <x v="0"/>
    <x v="0"/>
    <x v="0"/>
    <s v=""/>
    <m/>
  </r>
  <r>
    <x v="0"/>
    <x v="0"/>
    <x v="12"/>
    <x v="1"/>
    <x v="11"/>
    <x v="11"/>
    <x v="12"/>
    <x v="12"/>
    <x v="12"/>
    <x v="2"/>
    <n v="45845"/>
    <x v="0"/>
    <x v="0"/>
    <x v="1"/>
    <x v="0"/>
    <s v=""/>
    <m/>
  </r>
  <r>
    <x v="0"/>
    <x v="0"/>
    <x v="13"/>
    <x v="0"/>
    <x v="12"/>
    <x v="12"/>
    <x v="13"/>
    <x v="13"/>
    <x v="13"/>
    <x v="1"/>
    <n v="20120"/>
    <x v="0"/>
    <x v="0"/>
    <x v="2"/>
    <x v="0"/>
    <s v=""/>
    <m/>
  </r>
  <r>
    <x v="0"/>
    <x v="0"/>
    <x v="14"/>
    <x v="0"/>
    <x v="13"/>
    <x v="13"/>
    <x v="14"/>
    <x v="14"/>
    <x v="14"/>
    <x v="0"/>
    <n v="55104"/>
    <x v="0"/>
    <x v="0"/>
    <x v="0"/>
    <x v="0"/>
    <s v=""/>
    <m/>
  </r>
  <r>
    <x v="0"/>
    <x v="0"/>
    <x v="15"/>
    <x v="0"/>
    <x v="14"/>
    <x v="14"/>
    <x v="15"/>
    <x v="15"/>
    <x v="15"/>
    <x v="0"/>
    <n v="95412"/>
    <x v="0"/>
    <x v="0"/>
    <x v="0"/>
    <x v="0"/>
    <s v=""/>
    <m/>
  </r>
  <r>
    <x v="0"/>
    <x v="0"/>
    <x v="16"/>
    <x v="0"/>
    <x v="15"/>
    <x v="15"/>
    <x v="16"/>
    <x v="16"/>
    <x v="16"/>
    <x v="2"/>
    <n v="26008"/>
    <x v="0"/>
    <x v="0"/>
    <x v="0"/>
    <x v="0"/>
    <s v=""/>
    <m/>
  </r>
  <r>
    <x v="0"/>
    <x v="0"/>
    <x v="17"/>
    <x v="0"/>
    <x v="16"/>
    <x v="3"/>
    <x v="17"/>
    <x v="17"/>
    <x v="17"/>
    <x v="2"/>
    <n v="67439"/>
    <x v="0"/>
    <x v="0"/>
    <x v="0"/>
    <x v="0"/>
    <s v=""/>
    <m/>
  </r>
  <r>
    <x v="0"/>
    <x v="0"/>
    <x v="18"/>
    <x v="0"/>
    <x v="13"/>
    <x v="13"/>
    <x v="18"/>
    <x v="18"/>
    <x v="14"/>
    <x v="3"/>
    <m/>
    <x v="1"/>
    <x v="1"/>
    <x v="3"/>
    <x v="1"/>
    <n v="3.2993700000000001"/>
    <m/>
  </r>
  <r>
    <x v="0"/>
    <x v="0"/>
    <x v="18"/>
    <x v="0"/>
    <x v="13"/>
    <x v="13"/>
    <x v="18"/>
    <x v="18"/>
    <x v="14"/>
    <x v="3"/>
    <m/>
    <x v="1"/>
    <x v="1"/>
    <x v="3"/>
    <x v="2"/>
    <n v="4.89907"/>
    <m/>
  </r>
  <r>
    <x v="0"/>
    <x v="0"/>
    <x v="18"/>
    <x v="0"/>
    <x v="13"/>
    <x v="13"/>
    <x v="18"/>
    <x v="18"/>
    <x v="14"/>
    <x v="3"/>
    <n v="55104"/>
    <x v="1"/>
    <x v="1"/>
    <x v="3"/>
    <x v="3"/>
    <n v="27.267589999999998"/>
    <m/>
  </r>
  <r>
    <x v="0"/>
    <x v="0"/>
    <x v="19"/>
    <x v="0"/>
    <x v="17"/>
    <x v="5"/>
    <x v="19"/>
    <x v="19"/>
    <x v="18"/>
    <x v="4"/>
    <n v="207333"/>
    <x v="2"/>
    <x v="2"/>
    <x v="4"/>
    <x v="3"/>
    <n v="27.267589999999998"/>
    <m/>
  </r>
  <r>
    <x v="0"/>
    <x v="0"/>
    <x v="20"/>
    <x v="1"/>
    <x v="7"/>
    <x v="7"/>
    <x v="20"/>
    <x v="20"/>
    <x v="7"/>
    <x v="5"/>
    <m/>
    <x v="3"/>
    <x v="2"/>
    <x v="5"/>
    <x v="2"/>
    <n v="1.1054299999999999"/>
    <m/>
  </r>
  <r>
    <x v="0"/>
    <x v="0"/>
    <x v="20"/>
    <x v="1"/>
    <x v="7"/>
    <x v="7"/>
    <x v="20"/>
    <x v="20"/>
    <x v="7"/>
    <x v="5"/>
    <n v="133360"/>
    <x v="3"/>
    <x v="2"/>
    <x v="5"/>
    <x v="4"/>
    <n v="1.373"/>
    <m/>
  </r>
  <r>
    <x v="0"/>
    <x v="0"/>
    <x v="20"/>
    <x v="1"/>
    <x v="7"/>
    <x v="7"/>
    <x v="20"/>
    <x v="20"/>
    <x v="7"/>
    <x v="5"/>
    <m/>
    <x v="3"/>
    <x v="2"/>
    <x v="5"/>
    <x v="1"/>
    <n v="1.43"/>
    <m/>
  </r>
  <r>
    <x v="0"/>
    <x v="0"/>
    <x v="20"/>
    <x v="1"/>
    <x v="7"/>
    <x v="7"/>
    <x v="20"/>
    <x v="20"/>
    <x v="7"/>
    <x v="5"/>
    <m/>
    <x v="3"/>
    <x v="2"/>
    <x v="5"/>
    <x v="5"/>
    <n v="2.4500000000000002"/>
    <m/>
  </r>
  <r>
    <x v="0"/>
    <x v="0"/>
    <x v="21"/>
    <x v="3"/>
    <x v="18"/>
    <x v="8"/>
    <x v="21"/>
    <x v="21"/>
    <x v="19"/>
    <x v="6"/>
    <m/>
    <x v="4"/>
    <x v="3"/>
    <x v="6"/>
    <x v="6"/>
    <n v="1.1192"/>
    <m/>
  </r>
  <r>
    <x v="0"/>
    <x v="0"/>
    <x v="21"/>
    <x v="3"/>
    <x v="18"/>
    <x v="8"/>
    <x v="21"/>
    <x v="21"/>
    <x v="19"/>
    <x v="6"/>
    <m/>
    <x v="4"/>
    <x v="3"/>
    <x v="6"/>
    <x v="5"/>
    <n v="1.5"/>
    <m/>
  </r>
  <r>
    <x v="0"/>
    <x v="0"/>
    <x v="21"/>
    <x v="3"/>
    <x v="18"/>
    <x v="8"/>
    <x v="21"/>
    <x v="21"/>
    <x v="19"/>
    <x v="6"/>
    <n v="6800"/>
    <x v="4"/>
    <x v="3"/>
    <x v="6"/>
    <x v="1"/>
    <n v="1.92"/>
    <m/>
  </r>
  <r>
    <x v="0"/>
    <x v="0"/>
    <x v="21"/>
    <x v="3"/>
    <x v="18"/>
    <x v="8"/>
    <x v="21"/>
    <x v="21"/>
    <x v="19"/>
    <x v="6"/>
    <m/>
    <x v="4"/>
    <x v="3"/>
    <x v="6"/>
    <x v="7"/>
    <n v="2.88"/>
    <m/>
  </r>
  <r>
    <x v="0"/>
    <x v="0"/>
    <x v="22"/>
    <x v="0"/>
    <x v="0"/>
    <x v="0"/>
    <x v="22"/>
    <x v="22"/>
    <x v="20"/>
    <x v="2"/>
    <m/>
    <x v="5"/>
    <x v="2"/>
    <x v="7"/>
    <x v="8"/>
    <n v="0.54988999999999999"/>
    <m/>
  </r>
  <r>
    <x v="0"/>
    <x v="0"/>
    <x v="22"/>
    <x v="0"/>
    <x v="0"/>
    <x v="0"/>
    <x v="22"/>
    <x v="22"/>
    <x v="20"/>
    <x v="2"/>
    <m/>
    <x v="5"/>
    <x v="2"/>
    <x v="7"/>
    <x v="1"/>
    <n v="0.99"/>
    <m/>
  </r>
  <r>
    <x v="0"/>
    <x v="0"/>
    <x v="22"/>
    <x v="0"/>
    <x v="0"/>
    <x v="0"/>
    <x v="22"/>
    <x v="22"/>
    <x v="20"/>
    <x v="2"/>
    <m/>
    <x v="5"/>
    <x v="2"/>
    <x v="7"/>
    <x v="2"/>
    <n v="1.01"/>
    <m/>
  </r>
  <r>
    <x v="0"/>
    <x v="0"/>
    <x v="22"/>
    <x v="0"/>
    <x v="0"/>
    <x v="0"/>
    <x v="22"/>
    <x v="22"/>
    <x v="20"/>
    <x v="2"/>
    <m/>
    <x v="5"/>
    <x v="2"/>
    <x v="7"/>
    <x v="5"/>
    <n v="1.1000000000000001"/>
    <m/>
  </r>
  <r>
    <x v="0"/>
    <x v="0"/>
    <x v="22"/>
    <x v="0"/>
    <x v="0"/>
    <x v="0"/>
    <x v="22"/>
    <x v="22"/>
    <x v="20"/>
    <x v="2"/>
    <m/>
    <x v="5"/>
    <x v="2"/>
    <x v="7"/>
    <x v="6"/>
    <n v="1.1192"/>
    <m/>
  </r>
  <r>
    <x v="0"/>
    <x v="0"/>
    <x v="22"/>
    <x v="0"/>
    <x v="0"/>
    <x v="0"/>
    <x v="22"/>
    <x v="22"/>
    <x v="20"/>
    <x v="2"/>
    <n v="96000"/>
    <x v="5"/>
    <x v="2"/>
    <x v="7"/>
    <x v="4"/>
    <n v="1.6"/>
    <m/>
  </r>
  <r>
    <x v="0"/>
    <x v="0"/>
    <x v="23"/>
    <x v="0"/>
    <x v="19"/>
    <x v="16"/>
    <x v="23"/>
    <x v="23"/>
    <x v="21"/>
    <x v="2"/>
    <m/>
    <x v="6"/>
    <x v="4"/>
    <x v="8"/>
    <x v="5"/>
    <n v="4.47"/>
    <m/>
  </r>
  <r>
    <x v="0"/>
    <x v="0"/>
    <x v="23"/>
    <x v="0"/>
    <x v="19"/>
    <x v="16"/>
    <x v="23"/>
    <x v="23"/>
    <x v="21"/>
    <x v="2"/>
    <m/>
    <x v="6"/>
    <x v="4"/>
    <x v="8"/>
    <x v="2"/>
    <n v="4.9000000000000004"/>
    <m/>
  </r>
  <r>
    <x v="0"/>
    <x v="0"/>
    <x v="23"/>
    <x v="0"/>
    <x v="19"/>
    <x v="16"/>
    <x v="23"/>
    <x v="23"/>
    <x v="21"/>
    <x v="2"/>
    <m/>
    <x v="6"/>
    <x v="4"/>
    <x v="8"/>
    <x v="7"/>
    <n v="9.52"/>
    <m/>
  </r>
  <r>
    <x v="0"/>
    <x v="0"/>
    <x v="23"/>
    <x v="0"/>
    <x v="19"/>
    <x v="16"/>
    <x v="23"/>
    <x v="23"/>
    <x v="21"/>
    <x v="2"/>
    <n v="34160"/>
    <x v="6"/>
    <x v="4"/>
    <x v="8"/>
    <x v="3"/>
    <n v="12.4"/>
    <m/>
  </r>
  <r>
    <x v="0"/>
    <x v="0"/>
    <x v="24"/>
    <x v="1"/>
    <x v="6"/>
    <x v="6"/>
    <x v="24"/>
    <x v="24"/>
    <x v="22"/>
    <x v="2"/>
    <m/>
    <x v="7"/>
    <x v="5"/>
    <x v="9"/>
    <x v="7"/>
    <n v="0.51"/>
    <m/>
  </r>
  <r>
    <x v="0"/>
    <x v="0"/>
    <x v="24"/>
    <x v="1"/>
    <x v="6"/>
    <x v="6"/>
    <x v="24"/>
    <x v="24"/>
    <x v="22"/>
    <x v="2"/>
    <m/>
    <x v="7"/>
    <x v="5"/>
    <x v="9"/>
    <x v="2"/>
    <n v="0.99"/>
    <m/>
  </r>
  <r>
    <x v="0"/>
    <x v="0"/>
    <x v="24"/>
    <x v="1"/>
    <x v="6"/>
    <x v="6"/>
    <x v="24"/>
    <x v="24"/>
    <x v="22"/>
    <x v="2"/>
    <n v="98351"/>
    <x v="7"/>
    <x v="5"/>
    <x v="9"/>
    <x v="1"/>
    <n v="1.0900000000000001"/>
    <m/>
  </r>
  <r>
    <x v="0"/>
    <x v="0"/>
    <x v="24"/>
    <x v="1"/>
    <x v="6"/>
    <x v="6"/>
    <x v="24"/>
    <x v="24"/>
    <x v="22"/>
    <x v="2"/>
    <m/>
    <x v="7"/>
    <x v="5"/>
    <x v="9"/>
    <x v="6"/>
    <n v="2.053570000000000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B01BA7-C62A-47FF-891C-0E6689EF0BD9}" name="PivotTable6" cacheId="31" applyNumberFormats="0" applyBorderFormats="0" applyFontFormats="0" applyPatternFormats="0" applyAlignmentFormats="0" applyWidthHeightFormats="1" dataCaption="Values" updatedVersion="7" minRefreshableVersion="3" colGrandTotals="0" itemPrintTitles="1" createdVersion="7" indent="0" compact="0" compactData="0" gridDropZones="1" multipleFieldFilters="0">
  <location ref="A3:U13" firstHeaderRow="1" firstDataRow="2" firstDataCol="12"/>
  <pivotFields count="17"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25">
        <item x="0"/>
        <item x="1"/>
        <item x="3"/>
        <item x="2"/>
        <item x="4"/>
        <item x="5"/>
        <item x="6"/>
        <item x="9"/>
        <item x="8"/>
        <item x="7"/>
        <item x="13"/>
        <item x="11"/>
        <item x="10"/>
        <item x="12"/>
        <item x="17"/>
        <item x="14"/>
        <item x="16"/>
        <item x="15"/>
        <item x="19"/>
        <item x="23"/>
        <item x="18"/>
        <item x="20"/>
        <item x="21"/>
        <item x="22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3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8"/>
        <item x="5"/>
        <item x="15"/>
        <item x="17"/>
        <item x="12"/>
        <item x="19"/>
        <item x="16"/>
        <item x="13"/>
        <item x="1"/>
        <item x="6"/>
        <item x="18"/>
        <item x="2"/>
        <item x="11"/>
        <item x="10"/>
        <item x="0"/>
        <item x="3"/>
        <item x="14"/>
        <item x="7"/>
        <item x="9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x="12"/>
        <item x="9"/>
        <item x="2"/>
        <item x="14"/>
        <item x="6"/>
        <item x="15"/>
        <item x="11"/>
        <item x="8"/>
        <item x="5"/>
        <item x="16"/>
        <item x="7"/>
        <item x="1"/>
        <item x="10"/>
        <item x="0"/>
        <item x="13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67" outline="0" showAll="0" defaultSubtotal="0">
      <items count="25">
        <item h="1" x="0"/>
        <item h="1" x="1"/>
        <item h="1" x="3"/>
        <item h="1" x="2"/>
        <item h="1" x="4"/>
        <item h="1" x="5"/>
        <item h="1" x="6"/>
        <item h="1" x="9"/>
        <item h="1" x="8"/>
        <item h="1" x="7"/>
        <item h="1" x="13"/>
        <item h="1" x="11"/>
        <item h="1" x="10"/>
        <item h="1" x="12"/>
        <item h="1" x="17"/>
        <item h="1" x="14"/>
        <item h="1" x="15"/>
        <item x="16"/>
        <item x="19"/>
        <item x="18"/>
        <item x="23"/>
        <item x="20"/>
        <item x="21"/>
        <item x="22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67" outline="0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67" outline="0" showAll="0" defaultSubtotal="0">
      <items count="23">
        <item x="1"/>
        <item x="0"/>
        <item x="2"/>
        <item x="3"/>
        <item x="7"/>
        <item x="18"/>
        <item x="6"/>
        <item x="5"/>
        <item x="4"/>
        <item x="19"/>
        <item x="9"/>
        <item x="13"/>
        <item x="12"/>
        <item x="11"/>
        <item x="8"/>
        <item x="16"/>
        <item x="17"/>
        <item x="10"/>
        <item x="20"/>
        <item x="22"/>
        <item x="14"/>
        <item x="15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7">
        <item x="5"/>
        <item x="4"/>
        <item x="6"/>
        <item x="1"/>
        <item x="2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9">
        <item x="0"/>
        <item x="6"/>
        <item x="2"/>
        <item x="5"/>
        <item x="3"/>
        <item x="4"/>
        <item x="7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4"/>
        <item x="2"/>
        <item x="3"/>
        <item x="5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66" outline="0" showAll="0">
      <items count="11">
        <item x="9"/>
        <item x="7"/>
        <item x="5"/>
        <item x="6"/>
        <item x="3"/>
        <item x="8"/>
        <item x="4"/>
        <item x="1"/>
        <item x="2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10">
        <item x="0"/>
        <item x="3"/>
        <item x="4"/>
        <item x="1"/>
        <item x="7"/>
        <item x="2"/>
        <item x="6"/>
        <item x="8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2">
    <field x="0"/>
    <field x="1"/>
    <field x="2"/>
    <field x="3"/>
    <field x="4"/>
    <field x="5"/>
    <field x="6"/>
    <field x="7"/>
    <field x="8"/>
    <field x="9"/>
    <field x="12"/>
    <field x="13"/>
  </rowFields>
  <rowItems count="9">
    <i>
      <x/>
      <x/>
      <x v="16"/>
      <x v="2"/>
      <x v="2"/>
      <x v="5"/>
      <x v="17"/>
      <x v="16"/>
      <x v="15"/>
      <x v="4"/>
      <x/>
      <x v="9"/>
    </i>
    <i r="2">
      <x v="18"/>
      <x v="2"/>
      <x v="3"/>
      <x v="8"/>
      <x v="18"/>
      <x v="19"/>
      <x v="5"/>
      <x v="1"/>
      <x v="2"/>
      <x v="6"/>
    </i>
    <i r="2">
      <x v="19"/>
      <x v="2"/>
      <x v="5"/>
      <x v="9"/>
      <x v="20"/>
      <x v="23"/>
      <x v="22"/>
      <x v="4"/>
      <x v="1"/>
      <x v="5"/>
    </i>
    <i r="2">
      <x v="20"/>
      <x v="2"/>
      <x v="7"/>
      <x v="14"/>
      <x v="19"/>
      <x v="18"/>
      <x v="20"/>
      <x v="5"/>
      <x v="5"/>
      <x v="4"/>
    </i>
    <i r="2">
      <x v="21"/>
      <x v="1"/>
      <x v="17"/>
      <x v="10"/>
      <x v="21"/>
      <x v="20"/>
      <x v="4"/>
      <x/>
      <x v="2"/>
      <x v="2"/>
    </i>
    <i r="2">
      <x v="22"/>
      <x/>
      <x v="10"/>
      <x v="7"/>
      <x v="22"/>
      <x v="21"/>
      <x v="9"/>
      <x v="2"/>
      <x v="3"/>
      <x v="3"/>
    </i>
    <i r="2">
      <x v="23"/>
      <x v="2"/>
      <x v="14"/>
      <x v="13"/>
      <x v="23"/>
      <x v="22"/>
      <x v="18"/>
      <x v="4"/>
      <x v="2"/>
      <x v="1"/>
    </i>
    <i r="2">
      <x v="24"/>
      <x v="1"/>
      <x v="9"/>
      <x v="4"/>
      <x v="24"/>
      <x v="24"/>
      <x v="19"/>
      <x v="4"/>
      <x v="4"/>
      <x/>
    </i>
    <i t="grand">
      <x/>
    </i>
  </rowItems>
  <colFields count="1">
    <field x="1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Sum of Loser prices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194F93-F958-4285-BB64-993B6E758075}" name="PivotTable5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9" firstHeaderRow="0" firstDataRow="1" firstDataCol="1"/>
  <pivotFields count="17">
    <pivotField showAll="0"/>
    <pivotField showAll="0"/>
    <pivotField axis="axisRow" numFmtId="1" showAll="0">
      <items count="26">
        <item x="0"/>
        <item x="1"/>
        <item x="3"/>
        <item x="2"/>
        <item x="4"/>
        <item x="5"/>
        <item x="6"/>
        <item x="9"/>
        <item x="8"/>
        <item x="7"/>
        <item x="13"/>
        <item x="11"/>
        <item x="10"/>
        <item x="12"/>
        <item x="17"/>
        <item x="14"/>
        <item x="16"/>
        <item x="15"/>
        <item x="19"/>
        <item x="23"/>
        <item x="18"/>
        <item x="20"/>
        <item x="21"/>
        <item x="22"/>
        <item x="24"/>
        <item t="default"/>
      </items>
    </pivotField>
    <pivotField showAll="0"/>
    <pivotField showAll="0"/>
    <pivotField showAll="0"/>
    <pivotField numFmtId="167" showAll="0"/>
    <pivotField numFmtId="167" showAll="0"/>
    <pivotField numFmtId="167" showAll="0"/>
    <pivotField numFmtId="1" showAll="0"/>
    <pivotField dataField="1" showAll="0"/>
    <pivotField showAll="0"/>
    <pivotField showAll="0"/>
    <pivotField numFmtId="166" showAll="0"/>
    <pivotField showAll="0"/>
    <pivotField showAll="0"/>
    <pivotField showAll="0"/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nnual Qty" fld="10" baseField="0" baseItem="0"/>
    <dataField name="Count of Annual Qty2" fld="1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6E8-31B8-4EE7-ADA0-1E0191D956F9}">
  <dimension ref="A3:AL11"/>
  <sheetViews>
    <sheetView showGridLines="0" tabSelected="1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5" outlineLevelCol="1" x14ac:dyDescent="0.25"/>
  <cols>
    <col min="1" max="1" width="18.28515625" bestFit="1" customWidth="1"/>
    <col min="2" max="2" width="9.28515625" bestFit="1" customWidth="1"/>
    <col min="3" max="3" width="11.5703125" bestFit="1" customWidth="1"/>
    <col min="4" max="4" width="14.42578125" hidden="1" customWidth="1" outlineLevel="1"/>
    <col min="5" max="5" width="9" hidden="1" customWidth="1" outlineLevel="1"/>
    <col min="6" max="6" width="18.85546875" hidden="1" customWidth="1" outlineLevel="1"/>
    <col min="7" max="7" width="14.28515625" bestFit="1" customWidth="1" collapsed="1"/>
    <col min="8" max="8" width="12.85546875" bestFit="1" customWidth="1"/>
    <col min="9" max="9" width="14.5703125" bestFit="1" customWidth="1"/>
    <col min="10" max="10" width="10.7109375" customWidth="1"/>
    <col min="11" max="11" width="12.7109375" customWidth="1"/>
    <col min="12" max="12" width="11.28515625" bestFit="1" customWidth="1"/>
    <col min="14" max="21" width="15.7109375" customWidth="1"/>
    <col min="22" max="22" width="10.7109375" customWidth="1"/>
    <col min="23" max="23" width="12.7109375" customWidth="1"/>
    <col min="24" max="25" width="12.85546875" customWidth="1"/>
    <col min="26" max="26" width="14" customWidth="1"/>
    <col min="27" max="31" width="15.7109375" customWidth="1"/>
    <col min="32" max="32" width="12.7109375" customWidth="1"/>
    <col min="33" max="34" width="15.7109375" customWidth="1"/>
    <col min="36" max="36" width="24.85546875" bestFit="1" customWidth="1"/>
  </cols>
  <sheetData>
    <row r="3" spans="1:38" ht="60" x14ac:dyDescent="0.25">
      <c r="A3" s="28" t="s">
        <v>73</v>
      </c>
      <c r="B3" s="28" t="s">
        <v>74</v>
      </c>
      <c r="C3" s="28" t="s">
        <v>1</v>
      </c>
      <c r="D3" s="28" t="s">
        <v>75</v>
      </c>
      <c r="E3" s="28" t="s">
        <v>76</v>
      </c>
      <c r="F3" s="28" t="s">
        <v>77</v>
      </c>
      <c r="G3" s="28" t="s">
        <v>78</v>
      </c>
      <c r="H3" s="28" t="s">
        <v>79</v>
      </c>
      <c r="I3" s="28" t="s">
        <v>80</v>
      </c>
      <c r="J3" s="28" t="s">
        <v>81</v>
      </c>
      <c r="K3" s="29" t="s">
        <v>82</v>
      </c>
      <c r="L3" s="28" t="s">
        <v>84</v>
      </c>
      <c r="M3" s="28" t="s">
        <v>85</v>
      </c>
      <c r="N3" s="35" t="s">
        <v>20</v>
      </c>
      <c r="O3" s="28" t="s">
        <v>60</v>
      </c>
      <c r="P3" s="28" t="s">
        <v>57</v>
      </c>
      <c r="Q3" s="28" t="s">
        <v>56</v>
      </c>
      <c r="R3" s="28" t="s">
        <v>55</v>
      </c>
      <c r="S3" s="36" t="s">
        <v>62</v>
      </c>
      <c r="T3" s="28" t="s">
        <v>66</v>
      </c>
      <c r="U3" s="28" t="s">
        <v>68</v>
      </c>
      <c r="V3" s="24" t="s">
        <v>98</v>
      </c>
      <c r="W3" s="25" t="s">
        <v>99</v>
      </c>
      <c r="X3" s="25" t="s">
        <v>100</v>
      </c>
      <c r="Y3" s="25" t="s">
        <v>101</v>
      </c>
      <c r="Z3" s="25" t="s">
        <v>102</v>
      </c>
      <c r="AA3" s="26" t="s">
        <v>103</v>
      </c>
      <c r="AB3" s="26" t="s">
        <v>104</v>
      </c>
      <c r="AC3" s="26" t="s">
        <v>105</v>
      </c>
      <c r="AD3" s="26" t="s">
        <v>106</v>
      </c>
      <c r="AE3" s="26" t="s">
        <v>111</v>
      </c>
      <c r="AF3" s="25" t="s">
        <v>107</v>
      </c>
      <c r="AG3" s="25" t="s">
        <v>108</v>
      </c>
      <c r="AH3" s="25" t="s">
        <v>134</v>
      </c>
      <c r="AI3" s="25" t="s">
        <v>109</v>
      </c>
      <c r="AJ3" s="27" t="s">
        <v>110</v>
      </c>
    </row>
    <row r="4" spans="1:38" x14ac:dyDescent="0.25">
      <c r="A4" s="30" t="s">
        <v>89</v>
      </c>
      <c r="B4" s="30" t="s">
        <v>90</v>
      </c>
      <c r="C4" s="31">
        <v>92526</v>
      </c>
      <c r="D4" s="30" t="s">
        <v>16</v>
      </c>
      <c r="E4" s="30" t="s">
        <v>51</v>
      </c>
      <c r="F4" s="30" t="s">
        <v>52</v>
      </c>
      <c r="G4" s="32">
        <v>44337</v>
      </c>
      <c r="H4" s="32">
        <v>44392</v>
      </c>
      <c r="I4" s="32">
        <v>45487</v>
      </c>
      <c r="J4" s="31">
        <v>36</v>
      </c>
      <c r="K4" s="31">
        <v>26008</v>
      </c>
      <c r="L4" s="33" t="s">
        <v>20</v>
      </c>
      <c r="M4" s="34">
        <v>27.267589999999998</v>
      </c>
      <c r="N4" s="34">
        <f>M4</f>
        <v>27.267589999999998</v>
      </c>
      <c r="O4" s="34"/>
      <c r="P4" s="34"/>
      <c r="Q4" s="34"/>
      <c r="R4" s="34"/>
      <c r="S4" s="34"/>
      <c r="T4" s="34"/>
      <c r="U4" s="34"/>
      <c r="V4" s="33">
        <v>0</v>
      </c>
      <c r="W4" s="33">
        <f>COUNT(N4:U4)</f>
        <v>1</v>
      </c>
      <c r="X4" s="33">
        <v>0</v>
      </c>
      <c r="Y4" s="33"/>
      <c r="Z4" s="34">
        <f>IF(AND(L4=$S$3,W4=1),S4,MIN(N4,O4,P4,Q4,R4,T4,U4))</f>
        <v>27.267589999999998</v>
      </c>
      <c r="AA4" s="38">
        <f>$M$4</f>
        <v>27.267589999999998</v>
      </c>
      <c r="AB4" s="39">
        <f>Z4/AA4</f>
        <v>1</v>
      </c>
      <c r="AC4" s="39">
        <f>M4/AA4</f>
        <v>1</v>
      </c>
      <c r="AD4" s="38">
        <f>M4</f>
        <v>27.267589999999998</v>
      </c>
      <c r="AE4" s="39">
        <f>AD4/AA4</f>
        <v>1</v>
      </c>
      <c r="AF4" s="37">
        <f>K4/12*J4</f>
        <v>78024</v>
      </c>
      <c r="AG4" s="37">
        <f>K4*M4</f>
        <v>709175.48071999999</v>
      </c>
      <c r="AH4" s="37">
        <v>678479.33333333337</v>
      </c>
      <c r="AI4" s="39">
        <f>IF(J4&lt;12,J4/12*K4/AH4,K4/AH4)</f>
        <v>3.8332781445566011E-2</v>
      </c>
      <c r="AJ4" s="33"/>
      <c r="AL4" s="45"/>
    </row>
    <row r="5" spans="1:38" x14ac:dyDescent="0.25">
      <c r="A5" s="30" t="s">
        <v>89</v>
      </c>
      <c r="B5" s="30" t="s">
        <v>90</v>
      </c>
      <c r="C5" s="31">
        <v>92618</v>
      </c>
      <c r="D5" s="30" t="s">
        <v>16</v>
      </c>
      <c r="E5" s="30" t="s">
        <v>58</v>
      </c>
      <c r="F5" s="30" t="s">
        <v>30</v>
      </c>
      <c r="G5" s="32">
        <v>44354</v>
      </c>
      <c r="H5" s="32">
        <v>44475</v>
      </c>
      <c r="I5" s="32">
        <v>44925</v>
      </c>
      <c r="J5" s="31">
        <v>9</v>
      </c>
      <c r="K5" s="31">
        <v>207333</v>
      </c>
      <c r="L5" s="33" t="s">
        <v>60</v>
      </c>
      <c r="M5" s="34">
        <v>18.62</v>
      </c>
      <c r="N5" s="34">
        <v>27.267589999999998</v>
      </c>
      <c r="O5" s="34">
        <f>M5</f>
        <v>18.62</v>
      </c>
      <c r="P5" s="34"/>
      <c r="Q5" s="34"/>
      <c r="R5" s="34"/>
      <c r="S5" s="34"/>
      <c r="T5" s="34"/>
      <c r="U5" s="34"/>
      <c r="V5" s="33">
        <v>1</v>
      </c>
      <c r="W5" s="33">
        <f t="shared" ref="W5:W11" si="0">COUNT(N5:U5)</f>
        <v>2</v>
      </c>
      <c r="X5" s="33">
        <v>1</v>
      </c>
      <c r="Y5" s="37">
        <f>(G5-$G$5)/30</f>
        <v>0</v>
      </c>
      <c r="Z5" s="34">
        <f t="shared" ref="Z5:Z11" si="1">IF(AND(L5=$S$3,W5=1),S5,MIN(N5,O5,P5,Q5,R5,T5,U5))</f>
        <v>18.62</v>
      </c>
      <c r="AA5" s="38">
        <f t="shared" ref="AA5:AA11" si="2">$M$4</f>
        <v>27.267589999999998</v>
      </c>
      <c r="AB5" s="39">
        <f t="shared" ref="AB5:AB11" si="3">Z5/AA5</f>
        <v>0.68286196176486447</v>
      </c>
      <c r="AC5" s="39">
        <f t="shared" ref="AC5:AC11" si="4">M5/AA5</f>
        <v>0.68286196176486447</v>
      </c>
      <c r="AD5" s="38">
        <f>M4</f>
        <v>27.267589999999998</v>
      </c>
      <c r="AE5" s="39">
        <f t="shared" ref="AE5:AE11" si="5">AD5/AA5</f>
        <v>1</v>
      </c>
      <c r="AF5" s="37">
        <f t="shared" ref="AF5:AF11" si="6">K5/12*J5</f>
        <v>155499.75</v>
      </c>
      <c r="AG5" s="37">
        <f t="shared" ref="AG5:AG11" si="7">K5*M5</f>
        <v>3860540.4600000004</v>
      </c>
      <c r="AH5" s="37">
        <v>678479.33333333337</v>
      </c>
      <c r="AI5" s="39">
        <f t="shared" ref="AI5:AI11" si="8">IF(J5&lt;12,J5/12*K5/AH5,K5/AH5)</f>
        <v>0.22918863163604097</v>
      </c>
      <c r="AJ5" s="33"/>
      <c r="AL5" s="45"/>
    </row>
    <row r="6" spans="1:38" x14ac:dyDescent="0.25">
      <c r="A6" s="30" t="s">
        <v>89</v>
      </c>
      <c r="B6" s="30" t="s">
        <v>90</v>
      </c>
      <c r="C6" s="31">
        <v>96027</v>
      </c>
      <c r="D6" s="30" t="s">
        <v>16</v>
      </c>
      <c r="E6" s="30" t="s">
        <v>47</v>
      </c>
      <c r="F6" s="30" t="s">
        <v>48</v>
      </c>
      <c r="G6" s="32">
        <v>44461</v>
      </c>
      <c r="H6" s="32">
        <v>44470</v>
      </c>
      <c r="I6" s="32">
        <v>45796</v>
      </c>
      <c r="J6" s="31">
        <v>44</v>
      </c>
      <c r="K6" s="31">
        <v>55104</v>
      </c>
      <c r="L6" s="33" t="s">
        <v>55</v>
      </c>
      <c r="M6" s="34">
        <v>1.57029</v>
      </c>
      <c r="N6" s="34">
        <v>27.267589999999998</v>
      </c>
      <c r="O6" s="34"/>
      <c r="P6" s="34">
        <v>4.89907</v>
      </c>
      <c r="Q6" s="34">
        <v>3.2993700000000001</v>
      </c>
      <c r="R6" s="34">
        <f>M6</f>
        <v>1.57029</v>
      </c>
      <c r="S6" s="34"/>
      <c r="T6" s="34"/>
      <c r="U6" s="34"/>
      <c r="V6" s="33">
        <v>2</v>
      </c>
      <c r="W6" s="33">
        <f t="shared" si="0"/>
        <v>4</v>
      </c>
      <c r="X6" s="33">
        <v>4</v>
      </c>
      <c r="Y6" s="37">
        <f t="shared" ref="Y6:Y11" si="9">(G6-$G$5)/30</f>
        <v>3.5666666666666669</v>
      </c>
      <c r="Z6" s="34">
        <f t="shared" si="1"/>
        <v>1.57029</v>
      </c>
      <c r="AA6" s="38">
        <f t="shared" si="2"/>
        <v>27.267589999999998</v>
      </c>
      <c r="AB6" s="39">
        <f t="shared" si="3"/>
        <v>5.7588147687419391E-2</v>
      </c>
      <c r="AC6" s="39">
        <f t="shared" si="4"/>
        <v>5.7588147687419391E-2</v>
      </c>
      <c r="AD6" s="38">
        <f t="shared" ref="AD6:AD11" si="10">M5</f>
        <v>18.62</v>
      </c>
      <c r="AE6" s="39">
        <f t="shared" si="5"/>
        <v>0.68286196176486447</v>
      </c>
      <c r="AF6" s="37">
        <f t="shared" si="6"/>
        <v>202048</v>
      </c>
      <c r="AG6" s="37">
        <f t="shared" si="7"/>
        <v>86529.260160000005</v>
      </c>
      <c r="AH6" s="37">
        <v>678479.33333333337</v>
      </c>
      <c r="AI6" s="39">
        <f t="shared" si="8"/>
        <v>8.1216917439882713E-2</v>
      </c>
      <c r="AJ6" s="33"/>
      <c r="AL6" s="45"/>
    </row>
    <row r="7" spans="1:38" x14ac:dyDescent="0.25">
      <c r="A7" s="30" t="s">
        <v>89</v>
      </c>
      <c r="B7" s="30" t="s">
        <v>90</v>
      </c>
      <c r="C7" s="31">
        <v>94460</v>
      </c>
      <c r="D7" s="30" t="s">
        <v>16</v>
      </c>
      <c r="E7" s="30" t="s">
        <v>69</v>
      </c>
      <c r="F7" s="30" t="s">
        <v>70</v>
      </c>
      <c r="G7" s="32">
        <v>44467</v>
      </c>
      <c r="H7" s="32">
        <v>44562</v>
      </c>
      <c r="I7" s="32">
        <v>46022</v>
      </c>
      <c r="J7" s="31">
        <v>36</v>
      </c>
      <c r="K7" s="31">
        <v>34160</v>
      </c>
      <c r="L7" s="33" t="s">
        <v>56</v>
      </c>
      <c r="M7" s="34">
        <v>3</v>
      </c>
      <c r="N7" s="34">
        <v>12.4</v>
      </c>
      <c r="O7" s="34">
        <v>9.52</v>
      </c>
      <c r="P7" s="34">
        <v>4.9000000000000004</v>
      </c>
      <c r="Q7" s="34">
        <f>M7</f>
        <v>3</v>
      </c>
      <c r="R7" s="34">
        <v>4.47</v>
      </c>
      <c r="S7" s="34"/>
      <c r="T7" s="34"/>
      <c r="U7" s="34"/>
      <c r="V7" s="33">
        <v>3</v>
      </c>
      <c r="W7" s="33">
        <f t="shared" si="0"/>
        <v>5</v>
      </c>
      <c r="X7" s="33">
        <v>4</v>
      </c>
      <c r="Y7" s="37">
        <f t="shared" si="9"/>
        <v>3.7666666666666666</v>
      </c>
      <c r="Z7" s="34">
        <f t="shared" si="1"/>
        <v>3</v>
      </c>
      <c r="AA7" s="38">
        <f t="shared" si="2"/>
        <v>27.267589999999998</v>
      </c>
      <c r="AB7" s="39">
        <f t="shared" si="3"/>
        <v>0.11002072423708879</v>
      </c>
      <c r="AC7" s="39">
        <f t="shared" si="4"/>
        <v>0.11002072423708879</v>
      </c>
      <c r="AD7" s="38">
        <f t="shared" si="10"/>
        <v>1.57029</v>
      </c>
      <c r="AE7" s="39">
        <f t="shared" si="5"/>
        <v>5.7588147687419391E-2</v>
      </c>
      <c r="AF7" s="37">
        <f t="shared" si="6"/>
        <v>102480</v>
      </c>
      <c r="AG7" s="37">
        <f t="shared" si="7"/>
        <v>102480</v>
      </c>
      <c r="AH7" s="37">
        <v>678479.33333333337</v>
      </c>
      <c r="AI7" s="39">
        <f t="shared" si="8"/>
        <v>5.0347885811309404E-2</v>
      </c>
      <c r="AJ7" s="33"/>
      <c r="AL7" s="45"/>
    </row>
    <row r="8" spans="1:38" x14ac:dyDescent="0.25">
      <c r="A8" s="30" t="s">
        <v>89</v>
      </c>
      <c r="B8" s="30" t="s">
        <v>90</v>
      </c>
      <c r="C8" s="31">
        <v>96297</v>
      </c>
      <c r="D8" s="30" t="s">
        <v>33</v>
      </c>
      <c r="E8" s="30" t="s">
        <v>34</v>
      </c>
      <c r="F8" s="30" t="s">
        <v>35</v>
      </c>
      <c r="G8" s="32">
        <v>44480</v>
      </c>
      <c r="H8" s="32">
        <v>44480</v>
      </c>
      <c r="I8" s="32">
        <v>44834</v>
      </c>
      <c r="J8" s="31">
        <v>6</v>
      </c>
      <c r="K8" s="31">
        <v>133360</v>
      </c>
      <c r="L8" s="33" t="s">
        <v>60</v>
      </c>
      <c r="M8" s="34">
        <v>0.83</v>
      </c>
      <c r="N8" s="34"/>
      <c r="O8" s="34">
        <f>M8</f>
        <v>0.83</v>
      </c>
      <c r="P8" s="34">
        <v>1.1054299999999999</v>
      </c>
      <c r="Q8" s="34">
        <v>1.43</v>
      </c>
      <c r="R8" s="34">
        <v>2.4500000000000002</v>
      </c>
      <c r="S8" s="34">
        <v>1.373</v>
      </c>
      <c r="T8" s="34"/>
      <c r="U8" s="34"/>
      <c r="V8" s="33">
        <v>4</v>
      </c>
      <c r="W8" s="33">
        <f t="shared" si="0"/>
        <v>5</v>
      </c>
      <c r="X8" s="33">
        <v>5</v>
      </c>
      <c r="Y8" s="37">
        <f t="shared" si="9"/>
        <v>4.2</v>
      </c>
      <c r="Z8" s="34">
        <f t="shared" si="1"/>
        <v>0.83</v>
      </c>
      <c r="AA8" s="38">
        <f t="shared" si="2"/>
        <v>27.267589999999998</v>
      </c>
      <c r="AB8" s="39">
        <f t="shared" si="3"/>
        <v>3.0439067038927899E-2</v>
      </c>
      <c r="AC8" s="39">
        <f t="shared" si="4"/>
        <v>3.0439067038927899E-2</v>
      </c>
      <c r="AD8" s="38">
        <f t="shared" si="10"/>
        <v>3</v>
      </c>
      <c r="AE8" s="39">
        <f t="shared" si="5"/>
        <v>0.11002072423708879</v>
      </c>
      <c r="AF8" s="37">
        <f t="shared" si="6"/>
        <v>66680</v>
      </c>
      <c r="AG8" s="37">
        <f t="shared" si="7"/>
        <v>110688.79999999999</v>
      </c>
      <c r="AH8" s="37">
        <v>678479.33333333337</v>
      </c>
      <c r="AI8" s="39">
        <f t="shared" si="8"/>
        <v>9.8278601460717541E-2</v>
      </c>
      <c r="AJ8" s="33"/>
      <c r="AL8" s="45"/>
    </row>
    <row r="9" spans="1:38" x14ac:dyDescent="0.25">
      <c r="A9" s="30" t="s">
        <v>89</v>
      </c>
      <c r="B9" s="30" t="s">
        <v>90</v>
      </c>
      <c r="C9" s="31">
        <v>97396</v>
      </c>
      <c r="D9" s="30" t="s">
        <v>63</v>
      </c>
      <c r="E9" s="30" t="s">
        <v>64</v>
      </c>
      <c r="F9" s="30" t="s">
        <v>38</v>
      </c>
      <c r="G9" s="32">
        <v>44523</v>
      </c>
      <c r="H9" s="32">
        <v>44523</v>
      </c>
      <c r="I9" s="32">
        <v>45076</v>
      </c>
      <c r="J9" s="31">
        <v>12</v>
      </c>
      <c r="K9" s="31">
        <v>6800</v>
      </c>
      <c r="L9" s="33" t="s">
        <v>57</v>
      </c>
      <c r="M9" s="34">
        <v>1.105</v>
      </c>
      <c r="N9" s="34"/>
      <c r="O9" s="34">
        <v>2.88</v>
      </c>
      <c r="P9" s="34">
        <f>M9</f>
        <v>1.105</v>
      </c>
      <c r="Q9" s="34">
        <v>1.92</v>
      </c>
      <c r="R9" s="34">
        <v>1.5</v>
      </c>
      <c r="S9" s="34"/>
      <c r="T9" s="34">
        <v>1.1192</v>
      </c>
      <c r="U9" s="34"/>
      <c r="V9" s="33">
        <v>5</v>
      </c>
      <c r="W9" s="33">
        <f t="shared" si="0"/>
        <v>5</v>
      </c>
      <c r="X9" s="33">
        <v>6</v>
      </c>
      <c r="Y9" s="37">
        <f t="shared" si="9"/>
        <v>5.6333333333333337</v>
      </c>
      <c r="Z9" s="34">
        <f t="shared" si="1"/>
        <v>1.105</v>
      </c>
      <c r="AA9" s="38">
        <f t="shared" si="2"/>
        <v>27.267589999999998</v>
      </c>
      <c r="AB9" s="39">
        <f t="shared" si="3"/>
        <v>4.0524300093994374E-2</v>
      </c>
      <c r="AC9" s="39">
        <f t="shared" si="4"/>
        <v>4.0524300093994374E-2</v>
      </c>
      <c r="AD9" s="38">
        <f t="shared" si="10"/>
        <v>0.83</v>
      </c>
      <c r="AE9" s="39">
        <f t="shared" si="5"/>
        <v>3.0439067038927899E-2</v>
      </c>
      <c r="AF9" s="37">
        <f t="shared" si="6"/>
        <v>6800</v>
      </c>
      <c r="AG9" s="37">
        <f t="shared" si="7"/>
        <v>7514</v>
      </c>
      <c r="AH9" s="37">
        <v>678479.33333333337</v>
      </c>
      <c r="AI9" s="39">
        <f t="shared" si="8"/>
        <v>1.0022412866419906E-2</v>
      </c>
      <c r="AJ9" s="33"/>
      <c r="AL9" s="45"/>
    </row>
    <row r="10" spans="1:38" x14ac:dyDescent="0.25">
      <c r="A10" s="30" t="s">
        <v>89</v>
      </c>
      <c r="B10" s="30" t="s">
        <v>90</v>
      </c>
      <c r="C10" s="31">
        <v>98102</v>
      </c>
      <c r="D10" s="30" t="s">
        <v>16</v>
      </c>
      <c r="E10" s="30" t="s">
        <v>17</v>
      </c>
      <c r="F10" s="30" t="s">
        <v>18</v>
      </c>
      <c r="G10" s="32">
        <v>44551</v>
      </c>
      <c r="H10" s="32">
        <v>44551</v>
      </c>
      <c r="I10" s="32">
        <v>45657</v>
      </c>
      <c r="J10" s="31">
        <v>36</v>
      </c>
      <c r="K10" s="31">
        <v>96000</v>
      </c>
      <c r="L10" s="33" t="s">
        <v>60</v>
      </c>
      <c r="M10" s="34">
        <v>0.54</v>
      </c>
      <c r="N10" s="34"/>
      <c r="O10" s="34">
        <f>M10</f>
        <v>0.54</v>
      </c>
      <c r="P10" s="34">
        <v>1.01</v>
      </c>
      <c r="Q10" s="34">
        <v>0.99</v>
      </c>
      <c r="R10" s="34">
        <v>1.1000000000000001</v>
      </c>
      <c r="S10" s="34">
        <v>1.6</v>
      </c>
      <c r="T10" s="34">
        <v>1.1192</v>
      </c>
      <c r="U10" s="34">
        <v>0.54988999999999999</v>
      </c>
      <c r="V10" s="33">
        <v>6</v>
      </c>
      <c r="W10" s="33">
        <f t="shared" si="0"/>
        <v>7</v>
      </c>
      <c r="X10" s="33">
        <v>7</v>
      </c>
      <c r="Y10" s="37">
        <f t="shared" si="9"/>
        <v>6.5666666666666664</v>
      </c>
      <c r="Z10" s="34">
        <f t="shared" si="1"/>
        <v>0.54</v>
      </c>
      <c r="AA10" s="38">
        <f t="shared" si="2"/>
        <v>27.267589999999998</v>
      </c>
      <c r="AB10" s="39">
        <f t="shared" si="3"/>
        <v>1.9803730362675985E-2</v>
      </c>
      <c r="AC10" s="39">
        <f t="shared" si="4"/>
        <v>1.9803730362675985E-2</v>
      </c>
      <c r="AD10" s="38">
        <f t="shared" si="10"/>
        <v>1.105</v>
      </c>
      <c r="AE10" s="39">
        <f t="shared" si="5"/>
        <v>4.0524300093994374E-2</v>
      </c>
      <c r="AF10" s="37">
        <f t="shared" si="6"/>
        <v>288000</v>
      </c>
      <c r="AG10" s="37">
        <f t="shared" si="7"/>
        <v>51840</v>
      </c>
      <c r="AH10" s="37">
        <v>678479.33333333337</v>
      </c>
      <c r="AI10" s="39">
        <f t="shared" si="8"/>
        <v>0.14149288752592806</v>
      </c>
      <c r="AJ10" s="33"/>
      <c r="AL10" s="45"/>
    </row>
    <row r="11" spans="1:38" x14ac:dyDescent="0.25">
      <c r="A11" s="30" t="s">
        <v>89</v>
      </c>
      <c r="B11" s="30" t="s">
        <v>90</v>
      </c>
      <c r="C11" s="31">
        <v>98605</v>
      </c>
      <c r="D11" s="30" t="s">
        <v>33</v>
      </c>
      <c r="E11" s="30" t="s">
        <v>31</v>
      </c>
      <c r="F11" s="30" t="s">
        <v>32</v>
      </c>
      <c r="G11" s="32">
        <v>44587</v>
      </c>
      <c r="H11" s="32">
        <v>44587</v>
      </c>
      <c r="I11" s="32">
        <v>45688</v>
      </c>
      <c r="J11" s="31">
        <v>36</v>
      </c>
      <c r="K11" s="31">
        <v>98351</v>
      </c>
      <c r="L11" s="33" t="s">
        <v>68</v>
      </c>
      <c r="M11" s="34">
        <v>0.47499999999999998</v>
      </c>
      <c r="N11" s="34"/>
      <c r="O11" s="34">
        <v>0.51</v>
      </c>
      <c r="P11" s="34">
        <v>0.99</v>
      </c>
      <c r="Q11" s="34">
        <v>1.0900000000000001</v>
      </c>
      <c r="R11" s="34"/>
      <c r="S11" s="34"/>
      <c r="T11" s="34">
        <v>2.0535700000000001</v>
      </c>
      <c r="U11" s="34">
        <f>M11</f>
        <v>0.47499999999999998</v>
      </c>
      <c r="V11" s="33">
        <v>7</v>
      </c>
      <c r="W11" s="33">
        <f t="shared" si="0"/>
        <v>5</v>
      </c>
      <c r="X11" s="33">
        <v>7</v>
      </c>
      <c r="Y11" s="37">
        <f t="shared" si="9"/>
        <v>7.7666666666666666</v>
      </c>
      <c r="Z11" s="34">
        <f t="shared" si="1"/>
        <v>0.47499999999999998</v>
      </c>
      <c r="AA11" s="38">
        <f t="shared" si="2"/>
        <v>27.267589999999998</v>
      </c>
      <c r="AB11" s="39">
        <f t="shared" si="3"/>
        <v>1.7419948004205727E-2</v>
      </c>
      <c r="AC11" s="39">
        <f t="shared" si="4"/>
        <v>1.7419948004205727E-2</v>
      </c>
      <c r="AD11" s="38">
        <f t="shared" si="10"/>
        <v>0.54</v>
      </c>
      <c r="AE11" s="39">
        <f t="shared" si="5"/>
        <v>1.9803730362675985E-2</v>
      </c>
      <c r="AF11" s="37">
        <f t="shared" si="6"/>
        <v>295053</v>
      </c>
      <c r="AG11" s="37">
        <f t="shared" si="7"/>
        <v>46716.724999999999</v>
      </c>
      <c r="AH11" s="37">
        <v>678479.33333333337</v>
      </c>
      <c r="AI11" s="39">
        <f t="shared" si="8"/>
        <v>0.14495798938606824</v>
      </c>
      <c r="AJ11" s="33"/>
      <c r="AL11" s="45"/>
    </row>
  </sheetData>
  <autoFilter ref="A3:AJ11" xr:uid="{B13B66E8-31B8-4EE7-ADA0-1E0191D956F9}">
    <sortState xmlns:xlrd2="http://schemas.microsoft.com/office/spreadsheetml/2017/richdata2" ref="A4:AJ11">
      <sortCondition ref="G4:G11"/>
    </sortState>
  </autoFilter>
  <sortState xmlns:xlrd2="http://schemas.microsoft.com/office/spreadsheetml/2017/richdata2" ref="A4:V11">
    <sortCondition ref="G4:G11"/>
  </sortState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9B8B-3956-4EAF-9542-6F447B53DA1D}">
  <dimension ref="A3:U13"/>
  <sheetViews>
    <sheetView topLeftCell="G1" workbookViewId="0">
      <selection activeCell="A4" sqref="A4:U12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11.5703125" bestFit="1" customWidth="1"/>
    <col min="4" max="4" width="14.42578125" bestFit="1" customWidth="1"/>
    <col min="5" max="5" width="9" bestFit="1" customWidth="1"/>
    <col min="6" max="6" width="18.85546875" bestFit="1" customWidth="1"/>
    <col min="7" max="7" width="14.28515625" bestFit="1" customWidth="1"/>
    <col min="8" max="8" width="12.85546875" bestFit="1" customWidth="1"/>
    <col min="9" max="9" width="14.5703125" bestFit="1" customWidth="1"/>
    <col min="10" max="10" width="17" bestFit="1" customWidth="1"/>
    <col min="11" max="11" width="11.28515625" bestFit="1" customWidth="1"/>
    <col min="14" max="22" width="15.7109375" customWidth="1"/>
  </cols>
  <sheetData>
    <row r="3" spans="1:21" x14ac:dyDescent="0.25">
      <c r="A3" s="12" t="s">
        <v>97</v>
      </c>
      <c r="M3" s="12" t="s">
        <v>86</v>
      </c>
    </row>
    <row r="4" spans="1:21" x14ac:dyDescent="0.25">
      <c r="A4" s="12" t="s">
        <v>73</v>
      </c>
      <c r="B4" s="12" t="s">
        <v>74</v>
      </c>
      <c r="C4" s="12" t="s">
        <v>1</v>
      </c>
      <c r="D4" s="12" t="s">
        <v>75</v>
      </c>
      <c r="E4" s="12" t="s">
        <v>76</v>
      </c>
      <c r="F4" s="12" t="s">
        <v>77</v>
      </c>
      <c r="G4" s="12" t="s">
        <v>78</v>
      </c>
      <c r="H4" s="12" t="s">
        <v>79</v>
      </c>
      <c r="I4" s="12" t="s">
        <v>80</v>
      </c>
      <c r="J4" s="12" t="s">
        <v>81</v>
      </c>
      <c r="K4" s="12" t="s">
        <v>84</v>
      </c>
      <c r="L4" s="12" t="s">
        <v>85</v>
      </c>
      <c r="N4" t="s">
        <v>20</v>
      </c>
      <c r="O4" t="s">
        <v>62</v>
      </c>
      <c r="P4" t="s">
        <v>56</v>
      </c>
      <c r="Q4" t="s">
        <v>60</v>
      </c>
      <c r="R4" t="s">
        <v>57</v>
      </c>
      <c r="S4" t="s">
        <v>66</v>
      </c>
      <c r="T4" t="s">
        <v>68</v>
      </c>
      <c r="U4" t="s">
        <v>55</v>
      </c>
    </row>
    <row r="5" spans="1:21" x14ac:dyDescent="0.25">
      <c r="A5" t="s">
        <v>89</v>
      </c>
      <c r="B5" t="s">
        <v>90</v>
      </c>
      <c r="C5" s="21">
        <v>92526</v>
      </c>
      <c r="D5" t="s">
        <v>16</v>
      </c>
      <c r="E5" t="s">
        <v>51</v>
      </c>
      <c r="F5" t="s">
        <v>52</v>
      </c>
      <c r="G5" s="22">
        <v>44337</v>
      </c>
      <c r="H5" s="22">
        <v>44392</v>
      </c>
      <c r="I5" s="22">
        <v>45487</v>
      </c>
      <c r="J5" s="21">
        <v>36</v>
      </c>
      <c r="K5" t="s">
        <v>20</v>
      </c>
      <c r="L5" s="23">
        <v>27.267589999999998</v>
      </c>
      <c r="M5" s="14">
        <v>0</v>
      </c>
      <c r="N5" s="14"/>
      <c r="O5" s="14"/>
      <c r="P5" s="14"/>
      <c r="Q5" s="14"/>
      <c r="R5" s="14"/>
      <c r="S5" s="14"/>
      <c r="T5" s="14"/>
      <c r="U5" s="14"/>
    </row>
    <row r="6" spans="1:21" x14ac:dyDescent="0.25">
      <c r="A6" t="s">
        <v>89</v>
      </c>
      <c r="B6" t="s">
        <v>90</v>
      </c>
      <c r="C6" s="21">
        <v>92618</v>
      </c>
      <c r="D6" t="s">
        <v>16</v>
      </c>
      <c r="E6" t="s">
        <v>58</v>
      </c>
      <c r="F6" t="s">
        <v>30</v>
      </c>
      <c r="G6" s="22">
        <v>44354</v>
      </c>
      <c r="H6" s="22">
        <v>44475</v>
      </c>
      <c r="I6" s="22">
        <v>44925</v>
      </c>
      <c r="J6" s="21">
        <v>9</v>
      </c>
      <c r="K6" t="s">
        <v>60</v>
      </c>
      <c r="L6" s="23">
        <v>18.62</v>
      </c>
      <c r="M6" s="14"/>
      <c r="N6" s="14">
        <v>27.267589999999998</v>
      </c>
      <c r="O6" s="14"/>
      <c r="P6" s="14"/>
      <c r="Q6" s="14"/>
      <c r="R6" s="14"/>
      <c r="S6" s="14"/>
      <c r="T6" s="14"/>
      <c r="U6" s="14"/>
    </row>
    <row r="7" spans="1:21" x14ac:dyDescent="0.25">
      <c r="A7" t="s">
        <v>89</v>
      </c>
      <c r="B7" t="s">
        <v>90</v>
      </c>
      <c r="C7" s="21">
        <v>94460</v>
      </c>
      <c r="D7" t="s">
        <v>16</v>
      </c>
      <c r="E7" t="s">
        <v>69</v>
      </c>
      <c r="F7" t="s">
        <v>70</v>
      </c>
      <c r="G7" s="22">
        <v>44467</v>
      </c>
      <c r="H7" s="22">
        <v>44562</v>
      </c>
      <c r="I7" s="22">
        <v>46022</v>
      </c>
      <c r="J7" s="21">
        <v>36</v>
      </c>
      <c r="K7" t="s">
        <v>56</v>
      </c>
      <c r="L7" s="23">
        <v>3</v>
      </c>
      <c r="M7" s="14"/>
      <c r="N7" s="14">
        <v>12.4</v>
      </c>
      <c r="O7" s="14"/>
      <c r="P7" s="14"/>
      <c r="Q7" s="14">
        <v>9.52</v>
      </c>
      <c r="R7" s="14">
        <v>4.9000000000000004</v>
      </c>
      <c r="S7" s="14"/>
      <c r="T7" s="14"/>
      <c r="U7" s="14">
        <v>4.47</v>
      </c>
    </row>
    <row r="8" spans="1:21" x14ac:dyDescent="0.25">
      <c r="A8" t="s">
        <v>89</v>
      </c>
      <c r="B8" t="s">
        <v>90</v>
      </c>
      <c r="C8" s="21">
        <v>96027</v>
      </c>
      <c r="D8" t="s">
        <v>16</v>
      </c>
      <c r="E8" t="s">
        <v>47</v>
      </c>
      <c r="F8" t="s">
        <v>48</v>
      </c>
      <c r="G8" s="22">
        <v>44461</v>
      </c>
      <c r="H8" s="22">
        <v>44470</v>
      </c>
      <c r="I8" s="22">
        <v>45796</v>
      </c>
      <c r="J8" s="21">
        <v>44</v>
      </c>
      <c r="K8" t="s">
        <v>55</v>
      </c>
      <c r="L8" s="23">
        <v>1.57029</v>
      </c>
      <c r="M8" s="14"/>
      <c r="N8" s="14">
        <v>27.267589999999998</v>
      </c>
      <c r="O8" s="14"/>
      <c r="P8" s="14">
        <v>3.2993700000000001</v>
      </c>
      <c r="Q8" s="14"/>
      <c r="R8" s="14">
        <v>4.89907</v>
      </c>
      <c r="S8" s="14"/>
      <c r="T8" s="14"/>
      <c r="U8" s="14"/>
    </row>
    <row r="9" spans="1:21" x14ac:dyDescent="0.25">
      <c r="A9" t="s">
        <v>89</v>
      </c>
      <c r="B9" t="s">
        <v>90</v>
      </c>
      <c r="C9" s="21">
        <v>96297</v>
      </c>
      <c r="D9" t="s">
        <v>33</v>
      </c>
      <c r="E9" t="s">
        <v>34</v>
      </c>
      <c r="F9" t="s">
        <v>35</v>
      </c>
      <c r="G9" s="22">
        <v>44480</v>
      </c>
      <c r="H9" s="22">
        <v>44480</v>
      </c>
      <c r="I9" s="22">
        <v>44834</v>
      </c>
      <c r="J9" s="21">
        <v>6</v>
      </c>
      <c r="K9" t="s">
        <v>60</v>
      </c>
      <c r="L9" s="23">
        <v>0.83</v>
      </c>
      <c r="M9" s="14"/>
      <c r="N9" s="14"/>
      <c r="O9" s="14">
        <v>1.373</v>
      </c>
      <c r="P9" s="14">
        <v>1.43</v>
      </c>
      <c r="Q9" s="14"/>
      <c r="R9" s="14">
        <v>1.1054299999999999</v>
      </c>
      <c r="S9" s="14"/>
      <c r="T9" s="14"/>
      <c r="U9" s="14">
        <v>2.4500000000000002</v>
      </c>
    </row>
    <row r="10" spans="1:21" x14ac:dyDescent="0.25">
      <c r="A10" t="s">
        <v>89</v>
      </c>
      <c r="B10" t="s">
        <v>90</v>
      </c>
      <c r="C10" s="21">
        <v>97396</v>
      </c>
      <c r="D10" t="s">
        <v>63</v>
      </c>
      <c r="E10" t="s">
        <v>64</v>
      </c>
      <c r="F10" t="s">
        <v>38</v>
      </c>
      <c r="G10" s="22">
        <v>44523</v>
      </c>
      <c r="H10" s="22">
        <v>44523</v>
      </c>
      <c r="I10" s="22">
        <v>45076</v>
      </c>
      <c r="J10" s="21">
        <v>12</v>
      </c>
      <c r="K10" t="s">
        <v>57</v>
      </c>
      <c r="L10" s="23">
        <v>1.105</v>
      </c>
      <c r="M10" s="14"/>
      <c r="N10" s="14"/>
      <c r="O10" s="14"/>
      <c r="P10" s="14">
        <v>1.92</v>
      </c>
      <c r="Q10" s="14">
        <v>2.88</v>
      </c>
      <c r="R10" s="14"/>
      <c r="S10" s="14">
        <v>1.1192</v>
      </c>
      <c r="T10" s="14"/>
      <c r="U10" s="14">
        <v>1.5</v>
      </c>
    </row>
    <row r="11" spans="1:21" x14ac:dyDescent="0.25">
      <c r="A11" t="s">
        <v>89</v>
      </c>
      <c r="B11" t="s">
        <v>90</v>
      </c>
      <c r="C11" s="21">
        <v>98102</v>
      </c>
      <c r="D11" t="s">
        <v>16</v>
      </c>
      <c r="E11" t="s">
        <v>17</v>
      </c>
      <c r="F11" t="s">
        <v>18</v>
      </c>
      <c r="G11" s="22">
        <v>44551</v>
      </c>
      <c r="H11" s="22">
        <v>44551</v>
      </c>
      <c r="I11" s="22">
        <v>45657</v>
      </c>
      <c r="J11" s="21">
        <v>36</v>
      </c>
      <c r="K11" t="s">
        <v>60</v>
      </c>
      <c r="L11" s="23">
        <v>0.54</v>
      </c>
      <c r="M11" s="14"/>
      <c r="N11" s="14"/>
      <c r="O11" s="14">
        <v>1.6</v>
      </c>
      <c r="P11" s="14">
        <v>0.99</v>
      </c>
      <c r="Q11" s="14"/>
      <c r="R11" s="14">
        <v>1.01</v>
      </c>
      <c r="S11" s="14">
        <v>1.1192</v>
      </c>
      <c r="T11" s="14">
        <v>0.54988999999999999</v>
      </c>
      <c r="U11" s="14">
        <v>1.1000000000000001</v>
      </c>
    </row>
    <row r="12" spans="1:21" x14ac:dyDescent="0.25">
      <c r="A12" t="s">
        <v>89</v>
      </c>
      <c r="B12" t="s">
        <v>90</v>
      </c>
      <c r="C12" s="21">
        <v>98605</v>
      </c>
      <c r="D12" t="s">
        <v>33</v>
      </c>
      <c r="E12" t="s">
        <v>31</v>
      </c>
      <c r="F12" t="s">
        <v>32</v>
      </c>
      <c r="G12" s="22">
        <v>44587</v>
      </c>
      <c r="H12" s="22">
        <v>44587</v>
      </c>
      <c r="I12" s="22">
        <v>45688</v>
      </c>
      <c r="J12" s="21">
        <v>36</v>
      </c>
      <c r="K12" t="s">
        <v>68</v>
      </c>
      <c r="L12" s="23">
        <v>0.47499999999999998</v>
      </c>
      <c r="M12" s="14"/>
      <c r="N12" s="14"/>
      <c r="O12" s="14"/>
      <c r="P12" s="14">
        <v>1.0900000000000001</v>
      </c>
      <c r="Q12" s="14">
        <v>0.51</v>
      </c>
      <c r="R12" s="14">
        <v>0.99</v>
      </c>
      <c r="S12" s="14">
        <v>2.0535700000000001</v>
      </c>
      <c r="T12" s="14"/>
      <c r="U12" s="14"/>
    </row>
    <row r="13" spans="1:21" x14ac:dyDescent="0.25">
      <c r="A13" t="s">
        <v>92</v>
      </c>
      <c r="M13" s="14">
        <v>0</v>
      </c>
      <c r="N13" s="14">
        <v>66.935180000000003</v>
      </c>
      <c r="O13" s="14">
        <v>2.9729999999999999</v>
      </c>
      <c r="P13" s="14">
        <v>8.7293700000000012</v>
      </c>
      <c r="Q13" s="14">
        <v>12.909999999999998</v>
      </c>
      <c r="R13" s="14">
        <v>12.904500000000001</v>
      </c>
      <c r="S13" s="14">
        <v>4.2919700000000001</v>
      </c>
      <c r="T13" s="14">
        <v>0.54988999999999999</v>
      </c>
      <c r="U13" s="14">
        <v>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ACC3-D6CE-4A93-B10C-2BD61C97F315}">
  <sheetPr>
    <outlinePr summaryBelow="0" summaryRight="0"/>
  </sheetPr>
  <dimension ref="A1:Q47"/>
  <sheetViews>
    <sheetView zoomScaleNormal="10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5" x14ac:dyDescent="0.25"/>
  <cols>
    <col min="1" max="1" width="21.7109375" bestFit="1" customWidth="1"/>
    <col min="2" max="2" width="6.7109375" style="1" customWidth="1"/>
    <col min="3" max="3" width="9.28515625" style="2" bestFit="1" customWidth="1"/>
    <col min="4" max="4" width="15.5703125" style="1" bestFit="1" customWidth="1"/>
    <col min="5" max="5" width="18.7109375" style="1" customWidth="1"/>
    <col min="6" max="6" width="19" style="1" bestFit="1" customWidth="1"/>
    <col min="7" max="9" width="15.7109375" style="3" customWidth="1"/>
    <col min="10" max="10" width="15.5703125" style="2" bestFit="1" customWidth="1"/>
    <col min="11" max="11" width="10.85546875" style="4" bestFit="1" customWidth="1"/>
    <col min="12" max="12" width="11.7109375" style="1" bestFit="1" customWidth="1"/>
    <col min="13" max="13" width="13.140625" style="1" customWidth="1"/>
    <col min="14" max="14" width="13.42578125" style="5" customWidth="1"/>
    <col min="15" max="15" width="16.140625" style="1" customWidth="1"/>
    <col min="16" max="16" width="11.42578125" style="5" customWidth="1"/>
    <col min="17" max="17" width="11.42578125" customWidth="1"/>
  </cols>
  <sheetData>
    <row r="1" spans="1:17" ht="15" customHeight="1" x14ac:dyDescent="0.25">
      <c r="K1" s="4">
        <f>SUBTOTAL(9,K4:K47)</f>
        <v>1653167</v>
      </c>
    </row>
    <row r="2" spans="1:1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7" ht="30" x14ac:dyDescent="0.25">
      <c r="A3" s="7" t="s">
        <v>73</v>
      </c>
      <c r="B3" s="8" t="s">
        <v>74</v>
      </c>
      <c r="C3" s="7" t="s">
        <v>1</v>
      </c>
      <c r="D3" s="9" t="s">
        <v>75</v>
      </c>
      <c r="E3" s="7" t="s">
        <v>76</v>
      </c>
      <c r="F3" s="7" t="s">
        <v>77</v>
      </c>
      <c r="G3" s="9" t="s">
        <v>78</v>
      </c>
      <c r="H3" s="9" t="s">
        <v>79</v>
      </c>
      <c r="I3" s="9" t="s">
        <v>80</v>
      </c>
      <c r="J3" s="7" t="s">
        <v>81</v>
      </c>
      <c r="K3" s="7" t="s">
        <v>82</v>
      </c>
      <c r="L3" s="7" t="s">
        <v>83</v>
      </c>
      <c r="M3" s="7" t="s">
        <v>84</v>
      </c>
      <c r="N3" s="7" t="s">
        <v>85</v>
      </c>
      <c r="O3" s="7" t="s">
        <v>86</v>
      </c>
      <c r="P3" s="7" t="s">
        <v>87</v>
      </c>
      <c r="Q3" s="10" t="s">
        <v>88</v>
      </c>
    </row>
    <row r="4" spans="1:17" x14ac:dyDescent="0.25">
      <c r="A4" s="16" t="s">
        <v>89</v>
      </c>
      <c r="B4" s="17" t="s">
        <v>90</v>
      </c>
      <c r="C4" s="18">
        <v>60914</v>
      </c>
      <c r="D4" s="17" t="s">
        <v>16</v>
      </c>
      <c r="E4" s="17" t="s">
        <v>17</v>
      </c>
      <c r="F4" s="17" t="s">
        <v>18</v>
      </c>
      <c r="G4" s="19">
        <v>42695</v>
      </c>
      <c r="H4" s="19">
        <v>42891</v>
      </c>
      <c r="I4" s="19">
        <v>44650</v>
      </c>
      <c r="J4" s="18">
        <v>48</v>
      </c>
      <c r="K4" s="20">
        <v>104967</v>
      </c>
      <c r="L4" s="17" t="s">
        <v>19</v>
      </c>
      <c r="M4" s="17" t="s">
        <v>20</v>
      </c>
      <c r="N4" s="15">
        <v>27.267589999999998</v>
      </c>
      <c r="O4" s="17" t="s">
        <v>0</v>
      </c>
      <c r="P4" s="15" t="s">
        <v>95</v>
      </c>
    </row>
    <row r="5" spans="1:17" x14ac:dyDescent="0.25">
      <c r="A5" s="16" t="s">
        <v>89</v>
      </c>
      <c r="B5" s="17" t="s">
        <v>90</v>
      </c>
      <c r="C5" s="18">
        <v>65500</v>
      </c>
      <c r="D5" s="17" t="s">
        <v>16</v>
      </c>
      <c r="E5" s="17" t="s">
        <v>21</v>
      </c>
      <c r="F5" s="17" t="s">
        <v>22</v>
      </c>
      <c r="G5" s="19">
        <v>42936</v>
      </c>
      <c r="H5" s="19">
        <v>43186</v>
      </c>
      <c r="I5" s="19">
        <v>44647</v>
      </c>
      <c r="J5" s="18">
        <v>24</v>
      </c>
      <c r="K5" s="20">
        <v>88582</v>
      </c>
      <c r="L5" s="17" t="s">
        <v>19</v>
      </c>
      <c r="M5" s="17" t="s">
        <v>20</v>
      </c>
      <c r="N5" s="15">
        <v>27.267589999999998</v>
      </c>
      <c r="O5" s="17" t="s">
        <v>0</v>
      </c>
      <c r="P5" s="15" t="s">
        <v>95</v>
      </c>
    </row>
    <row r="6" spans="1:17" x14ac:dyDescent="0.25">
      <c r="A6" s="16" t="s">
        <v>89</v>
      </c>
      <c r="B6" s="17" t="s">
        <v>90</v>
      </c>
      <c r="C6" s="18">
        <v>67051</v>
      </c>
      <c r="D6" s="17" t="s">
        <v>16</v>
      </c>
      <c r="E6" s="17" t="s">
        <v>25</v>
      </c>
      <c r="F6" s="17" t="s">
        <v>26</v>
      </c>
      <c r="G6" s="19">
        <v>43054</v>
      </c>
      <c r="H6" s="19">
        <v>43221</v>
      </c>
      <c r="I6" s="19">
        <v>44681</v>
      </c>
      <c r="J6" s="18">
        <v>24</v>
      </c>
      <c r="K6" s="20">
        <v>49910</v>
      </c>
      <c r="L6" s="17" t="s">
        <v>19</v>
      </c>
      <c r="M6" s="17" t="s">
        <v>20</v>
      </c>
      <c r="N6" s="15">
        <v>27.267589999999998</v>
      </c>
      <c r="O6" s="17" t="s">
        <v>0</v>
      </c>
      <c r="P6" s="15" t="s">
        <v>95</v>
      </c>
    </row>
    <row r="7" spans="1:17" x14ac:dyDescent="0.25">
      <c r="A7" s="16" t="s">
        <v>89</v>
      </c>
      <c r="B7" s="17" t="s">
        <v>90</v>
      </c>
      <c r="C7" s="18">
        <v>67404</v>
      </c>
      <c r="D7" s="17" t="s">
        <v>16</v>
      </c>
      <c r="E7" s="17" t="s">
        <v>23</v>
      </c>
      <c r="F7" s="17" t="s">
        <v>24</v>
      </c>
      <c r="G7" s="19">
        <v>43082</v>
      </c>
      <c r="H7" s="19">
        <v>43200</v>
      </c>
      <c r="I7" s="19">
        <v>44661</v>
      </c>
      <c r="J7" s="18">
        <v>48</v>
      </c>
      <c r="K7" s="20">
        <v>28278</v>
      </c>
      <c r="L7" s="17" t="s">
        <v>19</v>
      </c>
      <c r="M7" s="17" t="s">
        <v>20</v>
      </c>
      <c r="N7" s="15">
        <v>27.267589999999998</v>
      </c>
      <c r="O7" s="17" t="s">
        <v>0</v>
      </c>
      <c r="P7" s="15" t="s">
        <v>95</v>
      </c>
    </row>
    <row r="8" spans="1:17" x14ac:dyDescent="0.25">
      <c r="A8" s="16" t="s">
        <v>89</v>
      </c>
      <c r="B8" s="17" t="s">
        <v>90</v>
      </c>
      <c r="C8" s="18">
        <v>70870</v>
      </c>
      <c r="D8" s="17" t="s">
        <v>16</v>
      </c>
      <c r="E8" s="17" t="s">
        <v>27</v>
      </c>
      <c r="F8" s="17" t="s">
        <v>28</v>
      </c>
      <c r="G8" s="19">
        <v>43278</v>
      </c>
      <c r="H8" s="19">
        <v>43488</v>
      </c>
      <c r="I8" s="19">
        <v>44949</v>
      </c>
      <c r="J8" s="18">
        <v>48</v>
      </c>
      <c r="K8" s="20">
        <v>12320</v>
      </c>
      <c r="L8" s="17" t="s">
        <v>19</v>
      </c>
      <c r="M8" s="17" t="s">
        <v>20</v>
      </c>
      <c r="N8" s="15">
        <v>27.267589999999998</v>
      </c>
      <c r="O8" s="17" t="s">
        <v>0</v>
      </c>
      <c r="P8" s="15" t="s">
        <v>95</v>
      </c>
    </row>
    <row r="9" spans="1:17" x14ac:dyDescent="0.25">
      <c r="A9" s="16" t="s">
        <v>89</v>
      </c>
      <c r="B9" s="17" t="s">
        <v>90</v>
      </c>
      <c r="C9" s="18">
        <v>74397</v>
      </c>
      <c r="D9" s="17" t="s">
        <v>16</v>
      </c>
      <c r="E9" s="17" t="s">
        <v>29</v>
      </c>
      <c r="F9" s="17" t="s">
        <v>30</v>
      </c>
      <c r="G9" s="19">
        <v>43537</v>
      </c>
      <c r="H9" s="19">
        <v>43648</v>
      </c>
      <c r="I9" s="19">
        <v>44927</v>
      </c>
      <c r="J9" s="18">
        <v>36</v>
      </c>
      <c r="K9" s="20">
        <v>128707</v>
      </c>
      <c r="L9" s="17" t="s">
        <v>19</v>
      </c>
      <c r="M9" s="17" t="s">
        <v>20</v>
      </c>
      <c r="N9" s="15">
        <v>27.267589999999998</v>
      </c>
      <c r="O9" s="17" t="s">
        <v>0</v>
      </c>
      <c r="P9" s="15" t="s">
        <v>95</v>
      </c>
    </row>
    <row r="10" spans="1:17" x14ac:dyDescent="0.25">
      <c r="A10" s="16" t="s">
        <v>89</v>
      </c>
      <c r="B10" s="17" t="s">
        <v>90</v>
      </c>
      <c r="C10" s="18">
        <v>78289</v>
      </c>
      <c r="D10" s="17" t="s">
        <v>16</v>
      </c>
      <c r="E10" s="17" t="s">
        <v>31</v>
      </c>
      <c r="F10" s="17" t="s">
        <v>32</v>
      </c>
      <c r="G10" s="19">
        <v>43682</v>
      </c>
      <c r="H10" s="19">
        <v>43769</v>
      </c>
      <c r="I10" s="19">
        <v>44926</v>
      </c>
      <c r="J10" s="18">
        <v>36</v>
      </c>
      <c r="K10" s="20">
        <v>60412</v>
      </c>
      <c r="L10" s="17" t="s">
        <v>19</v>
      </c>
      <c r="M10" s="17" t="s">
        <v>20</v>
      </c>
      <c r="N10" s="15">
        <v>27.267589999999998</v>
      </c>
      <c r="O10" s="17" t="s">
        <v>0</v>
      </c>
      <c r="P10" s="15" t="s">
        <v>95</v>
      </c>
    </row>
    <row r="11" spans="1:17" x14ac:dyDescent="0.25">
      <c r="A11" s="16" t="s">
        <v>89</v>
      </c>
      <c r="B11" s="17" t="s">
        <v>90</v>
      </c>
      <c r="C11" s="18">
        <v>78730</v>
      </c>
      <c r="D11" s="17" t="s">
        <v>16</v>
      </c>
      <c r="E11" s="17" t="s">
        <v>39</v>
      </c>
      <c r="F11" s="17" t="s">
        <v>40</v>
      </c>
      <c r="G11" s="19">
        <v>43755</v>
      </c>
      <c r="H11" s="19">
        <v>44047</v>
      </c>
      <c r="I11" s="19">
        <v>45141</v>
      </c>
      <c r="J11" s="18">
        <v>36</v>
      </c>
      <c r="K11" s="20">
        <v>8042</v>
      </c>
      <c r="L11" s="17" t="s">
        <v>19</v>
      </c>
      <c r="M11" s="17" t="s">
        <v>20</v>
      </c>
      <c r="N11" s="15">
        <v>27.267589999999998</v>
      </c>
      <c r="O11" s="17" t="s">
        <v>0</v>
      </c>
      <c r="P11" s="15" t="s">
        <v>95</v>
      </c>
    </row>
    <row r="12" spans="1:17" x14ac:dyDescent="0.25">
      <c r="A12" s="16" t="s">
        <v>89</v>
      </c>
      <c r="B12" s="17" t="s">
        <v>90</v>
      </c>
      <c r="C12" s="18">
        <v>81522</v>
      </c>
      <c r="D12" s="17" t="s">
        <v>36</v>
      </c>
      <c r="E12" s="17" t="s">
        <v>37</v>
      </c>
      <c r="F12" s="17" t="s">
        <v>38</v>
      </c>
      <c r="G12" s="19">
        <v>43908</v>
      </c>
      <c r="H12" s="19">
        <v>43978</v>
      </c>
      <c r="I12" s="19">
        <v>45438</v>
      </c>
      <c r="J12" s="18">
        <v>36</v>
      </c>
      <c r="K12" s="20">
        <v>23013</v>
      </c>
      <c r="L12" s="17" t="s">
        <v>19</v>
      </c>
      <c r="M12" s="17" t="s">
        <v>20</v>
      </c>
      <c r="N12" s="15">
        <v>27.267589999999998</v>
      </c>
      <c r="O12" s="17" t="s">
        <v>0</v>
      </c>
      <c r="P12" s="15" t="s">
        <v>95</v>
      </c>
    </row>
    <row r="13" spans="1:17" x14ac:dyDescent="0.25">
      <c r="A13" s="16" t="s">
        <v>89</v>
      </c>
      <c r="B13" s="17" t="s">
        <v>90</v>
      </c>
      <c r="C13" s="18">
        <v>82514</v>
      </c>
      <c r="D13" s="17" t="s">
        <v>33</v>
      </c>
      <c r="E13" s="17" t="s">
        <v>34</v>
      </c>
      <c r="F13" s="17" t="s">
        <v>35</v>
      </c>
      <c r="G13" s="19">
        <v>43931</v>
      </c>
      <c r="H13" s="19">
        <v>43950</v>
      </c>
      <c r="I13" s="19">
        <v>44834</v>
      </c>
      <c r="J13" s="18">
        <v>24</v>
      </c>
      <c r="K13" s="20">
        <v>75798</v>
      </c>
      <c r="L13" s="17" t="s">
        <v>19</v>
      </c>
      <c r="M13" s="17" t="s">
        <v>20</v>
      </c>
      <c r="N13" s="15">
        <v>27.267589999999998</v>
      </c>
      <c r="O13" s="17" t="s">
        <v>0</v>
      </c>
      <c r="P13" s="15" t="s">
        <v>95</v>
      </c>
    </row>
    <row r="14" spans="1:17" x14ac:dyDescent="0.25">
      <c r="A14" s="16" t="s">
        <v>89</v>
      </c>
      <c r="B14" s="17" t="s">
        <v>90</v>
      </c>
      <c r="C14" s="18">
        <v>83913</v>
      </c>
      <c r="D14" s="17" t="s">
        <v>16</v>
      </c>
      <c r="E14" s="17" t="s">
        <v>45</v>
      </c>
      <c r="F14" s="17" t="s">
        <v>46</v>
      </c>
      <c r="G14" s="19">
        <v>44028</v>
      </c>
      <c r="H14" s="19">
        <v>44307</v>
      </c>
      <c r="I14" s="19">
        <v>45219</v>
      </c>
      <c r="J14" s="18">
        <v>24</v>
      </c>
      <c r="K14" s="20">
        <v>20120</v>
      </c>
      <c r="L14" s="17" t="s">
        <v>19</v>
      </c>
      <c r="M14" s="17" t="s">
        <v>20</v>
      </c>
      <c r="N14" s="15">
        <v>27.267579999999999</v>
      </c>
      <c r="O14" s="17" t="s">
        <v>0</v>
      </c>
      <c r="P14" s="15" t="s">
        <v>95</v>
      </c>
    </row>
    <row r="15" spans="1:17" x14ac:dyDescent="0.25">
      <c r="A15" s="16" t="s">
        <v>89</v>
      </c>
      <c r="B15" s="17" t="s">
        <v>90</v>
      </c>
      <c r="C15" s="18">
        <v>85420</v>
      </c>
      <c r="D15" s="17" t="s">
        <v>16</v>
      </c>
      <c r="E15" s="17" t="s">
        <v>41</v>
      </c>
      <c r="F15" s="17" t="s">
        <v>42</v>
      </c>
      <c r="G15" s="19">
        <v>44036</v>
      </c>
      <c r="H15" s="19">
        <v>44147</v>
      </c>
      <c r="I15" s="19">
        <v>45423</v>
      </c>
      <c r="J15" s="18">
        <v>36</v>
      </c>
      <c r="K15" s="20">
        <v>62752</v>
      </c>
      <c r="L15" s="17" t="s">
        <v>19</v>
      </c>
      <c r="M15" s="17" t="s">
        <v>20</v>
      </c>
      <c r="N15" s="15">
        <v>27.267589999999998</v>
      </c>
      <c r="O15" s="17" t="s">
        <v>0</v>
      </c>
      <c r="P15" s="15" t="s">
        <v>95</v>
      </c>
    </row>
    <row r="16" spans="1:17" x14ac:dyDescent="0.25">
      <c r="A16" s="16" t="s">
        <v>89</v>
      </c>
      <c r="B16" s="17" t="s">
        <v>90</v>
      </c>
      <c r="C16" s="18">
        <v>86265</v>
      </c>
      <c r="D16" s="17" t="s">
        <v>16</v>
      </c>
      <c r="E16" s="17" t="s">
        <v>21</v>
      </c>
      <c r="F16" s="17" t="s">
        <v>22</v>
      </c>
      <c r="G16" s="19">
        <v>44081</v>
      </c>
      <c r="H16" s="19">
        <v>44134</v>
      </c>
      <c r="I16" s="19">
        <v>45594</v>
      </c>
      <c r="J16" s="18">
        <v>24</v>
      </c>
      <c r="K16" s="20">
        <v>69350</v>
      </c>
      <c r="L16" s="17" t="s">
        <v>19</v>
      </c>
      <c r="M16" s="17" t="s">
        <v>20</v>
      </c>
      <c r="N16" s="15">
        <v>27.267589999999998</v>
      </c>
      <c r="O16" s="17" t="s">
        <v>0</v>
      </c>
      <c r="P16" s="15" t="s">
        <v>95</v>
      </c>
    </row>
    <row r="17" spans="1:16" x14ac:dyDescent="0.25">
      <c r="A17" s="16" t="s">
        <v>89</v>
      </c>
      <c r="B17" s="17" t="s">
        <v>90</v>
      </c>
      <c r="C17" s="18">
        <v>89466</v>
      </c>
      <c r="D17" s="17" t="s">
        <v>33</v>
      </c>
      <c r="E17" s="17" t="s">
        <v>43</v>
      </c>
      <c r="F17" s="17" t="s">
        <v>44</v>
      </c>
      <c r="G17" s="19">
        <v>44229</v>
      </c>
      <c r="H17" s="19">
        <v>44286</v>
      </c>
      <c r="I17" s="19">
        <v>45381</v>
      </c>
      <c r="J17" s="18">
        <v>36</v>
      </c>
      <c r="K17" s="20">
        <v>45845</v>
      </c>
      <c r="L17" s="17" t="s">
        <v>19</v>
      </c>
      <c r="M17" s="17" t="s">
        <v>20</v>
      </c>
      <c r="N17" s="15">
        <v>27.26436</v>
      </c>
      <c r="O17" s="17" t="s">
        <v>0</v>
      </c>
      <c r="P17" s="15" t="s">
        <v>95</v>
      </c>
    </row>
    <row r="18" spans="1:16" x14ac:dyDescent="0.25">
      <c r="A18" s="16" t="s">
        <v>89</v>
      </c>
      <c r="B18" s="17" t="s">
        <v>90</v>
      </c>
      <c r="C18" s="18">
        <v>89896</v>
      </c>
      <c r="D18" s="17" t="s">
        <v>16</v>
      </c>
      <c r="E18" s="17" t="s">
        <v>53</v>
      </c>
      <c r="F18" s="17" t="s">
        <v>26</v>
      </c>
      <c r="G18" s="19">
        <v>44237</v>
      </c>
      <c r="H18" s="19">
        <v>44400</v>
      </c>
      <c r="I18" s="19">
        <v>45496</v>
      </c>
      <c r="J18" s="18">
        <v>36</v>
      </c>
      <c r="K18" s="20">
        <v>67439</v>
      </c>
      <c r="L18" s="17" t="s">
        <v>19</v>
      </c>
      <c r="M18" s="17" t="s">
        <v>20</v>
      </c>
      <c r="N18" s="15">
        <v>27.267589999999998</v>
      </c>
      <c r="O18" s="17" t="s">
        <v>0</v>
      </c>
      <c r="P18" s="15" t="s">
        <v>95</v>
      </c>
    </row>
    <row r="19" spans="1:16" x14ac:dyDescent="0.25">
      <c r="A19" s="16" t="s">
        <v>89</v>
      </c>
      <c r="B19" s="17" t="s">
        <v>90</v>
      </c>
      <c r="C19" s="18">
        <v>91121</v>
      </c>
      <c r="D19" s="17" t="s">
        <v>16</v>
      </c>
      <c r="E19" s="17" t="s">
        <v>47</v>
      </c>
      <c r="F19" s="17" t="s">
        <v>48</v>
      </c>
      <c r="G19" s="19">
        <v>44278</v>
      </c>
      <c r="H19" s="19">
        <v>44336</v>
      </c>
      <c r="I19" s="19">
        <v>45796</v>
      </c>
      <c r="J19" s="18">
        <v>48</v>
      </c>
      <c r="K19" s="20">
        <v>55104</v>
      </c>
      <c r="L19" s="17" t="s">
        <v>19</v>
      </c>
      <c r="M19" s="17" t="s">
        <v>20</v>
      </c>
      <c r="N19" s="15">
        <v>27.267589999999998</v>
      </c>
      <c r="O19" s="17" t="s">
        <v>0</v>
      </c>
      <c r="P19" s="15" t="s">
        <v>95</v>
      </c>
    </row>
    <row r="20" spans="1:16" x14ac:dyDescent="0.25">
      <c r="A20" s="16" t="s">
        <v>89</v>
      </c>
      <c r="B20" s="17" t="s">
        <v>90</v>
      </c>
      <c r="C20" s="18">
        <v>92547</v>
      </c>
      <c r="D20" s="17" t="s">
        <v>16</v>
      </c>
      <c r="E20" s="17" t="s">
        <v>49</v>
      </c>
      <c r="F20" s="17" t="s">
        <v>50</v>
      </c>
      <c r="G20" s="19">
        <v>44330</v>
      </c>
      <c r="H20" s="19">
        <v>44382</v>
      </c>
      <c r="I20" s="19">
        <v>45843</v>
      </c>
      <c r="J20" s="18">
        <v>48</v>
      </c>
      <c r="K20" s="20">
        <v>95412</v>
      </c>
      <c r="L20" s="17" t="s">
        <v>19</v>
      </c>
      <c r="M20" s="17" t="s">
        <v>20</v>
      </c>
      <c r="N20" s="15">
        <v>27.267589999999998</v>
      </c>
      <c r="O20" s="17" t="s">
        <v>0</v>
      </c>
      <c r="P20" s="15" t="s">
        <v>95</v>
      </c>
    </row>
    <row r="21" spans="1:16" x14ac:dyDescent="0.25">
      <c r="A21" t="s">
        <v>89</v>
      </c>
      <c r="B21" s="1" t="s">
        <v>90</v>
      </c>
      <c r="C21" s="2">
        <v>92526</v>
      </c>
      <c r="D21" s="1" t="s">
        <v>16</v>
      </c>
      <c r="E21" s="1" t="s">
        <v>51</v>
      </c>
      <c r="F21" s="1" t="s">
        <v>52</v>
      </c>
      <c r="G21" s="11">
        <v>44337</v>
      </c>
      <c r="H21" s="11">
        <v>44392</v>
      </c>
      <c r="I21" s="11">
        <v>45487</v>
      </c>
      <c r="J21" s="2">
        <v>36</v>
      </c>
      <c r="K21" s="4">
        <v>26008</v>
      </c>
      <c r="L21" s="1" t="s">
        <v>19</v>
      </c>
      <c r="M21" s="1" t="s">
        <v>20</v>
      </c>
      <c r="N21" s="5">
        <v>27.267589999999998</v>
      </c>
      <c r="O21" s="1" t="s">
        <v>0</v>
      </c>
      <c r="P21" s="5" t="s">
        <v>96</v>
      </c>
    </row>
    <row r="22" spans="1:16" x14ac:dyDescent="0.25">
      <c r="A22" t="s">
        <v>89</v>
      </c>
      <c r="B22" s="1" t="s">
        <v>90</v>
      </c>
      <c r="C22" s="2">
        <v>92618</v>
      </c>
      <c r="D22" s="1" t="s">
        <v>16</v>
      </c>
      <c r="E22" s="1" t="s">
        <v>58</v>
      </c>
      <c r="F22" s="1" t="s">
        <v>30</v>
      </c>
      <c r="G22" s="11">
        <v>44354</v>
      </c>
      <c r="H22" s="11">
        <v>44475</v>
      </c>
      <c r="I22" s="11">
        <v>44925</v>
      </c>
      <c r="J22" s="2">
        <v>9</v>
      </c>
      <c r="K22" s="4">
        <v>207333</v>
      </c>
      <c r="L22" s="1" t="s">
        <v>59</v>
      </c>
      <c r="M22" s="1" t="s">
        <v>60</v>
      </c>
      <c r="N22" s="5">
        <v>18.62</v>
      </c>
      <c r="O22" s="1" t="s">
        <v>20</v>
      </c>
      <c r="P22" s="5">
        <v>27.267589999999998</v>
      </c>
    </row>
    <row r="23" spans="1:16" x14ac:dyDescent="0.25">
      <c r="A23" t="s">
        <v>89</v>
      </c>
      <c r="B23" s="1" t="s">
        <v>90</v>
      </c>
      <c r="C23" s="2">
        <v>96027</v>
      </c>
      <c r="D23" s="1" t="s">
        <v>16</v>
      </c>
      <c r="E23" s="1" t="s">
        <v>47</v>
      </c>
      <c r="F23" s="1" t="s">
        <v>48</v>
      </c>
      <c r="G23" s="11">
        <v>44461</v>
      </c>
      <c r="H23" s="11">
        <v>44470</v>
      </c>
      <c r="I23" s="11">
        <v>45796</v>
      </c>
      <c r="J23" s="2">
        <v>44</v>
      </c>
      <c r="L23" s="1" t="s">
        <v>54</v>
      </c>
      <c r="M23" s="1" t="s">
        <v>55</v>
      </c>
      <c r="N23" s="5">
        <v>1.57029</v>
      </c>
      <c r="O23" s="1" t="s">
        <v>56</v>
      </c>
      <c r="P23" s="5">
        <v>3.2993700000000001</v>
      </c>
    </row>
    <row r="24" spans="1:16" x14ac:dyDescent="0.25">
      <c r="A24" t="s">
        <v>89</v>
      </c>
      <c r="B24" s="1" t="s">
        <v>90</v>
      </c>
      <c r="C24" s="2">
        <v>96027</v>
      </c>
      <c r="D24" s="1" t="s">
        <v>16</v>
      </c>
      <c r="E24" s="1" t="s">
        <v>47</v>
      </c>
      <c r="F24" s="1" t="s">
        <v>48</v>
      </c>
      <c r="G24" s="11">
        <v>44461</v>
      </c>
      <c r="H24" s="11">
        <v>44470</v>
      </c>
      <c r="I24" s="11">
        <v>45796</v>
      </c>
      <c r="J24" s="2">
        <v>44</v>
      </c>
      <c r="L24" s="1" t="s">
        <v>54</v>
      </c>
      <c r="M24" s="1" t="s">
        <v>55</v>
      </c>
      <c r="N24" s="5">
        <v>1.57029</v>
      </c>
      <c r="O24" s="1" t="s">
        <v>57</v>
      </c>
      <c r="P24" s="5">
        <v>4.89907</v>
      </c>
    </row>
    <row r="25" spans="1:16" x14ac:dyDescent="0.25">
      <c r="A25" t="s">
        <v>89</v>
      </c>
      <c r="B25" s="1" t="s">
        <v>90</v>
      </c>
      <c r="C25" s="2">
        <v>96027</v>
      </c>
      <c r="D25" s="1" t="s">
        <v>16</v>
      </c>
      <c r="E25" s="1" t="s">
        <v>47</v>
      </c>
      <c r="F25" s="1" t="s">
        <v>48</v>
      </c>
      <c r="G25" s="11">
        <v>44461</v>
      </c>
      <c r="H25" s="11">
        <v>44470</v>
      </c>
      <c r="I25" s="11">
        <v>45796</v>
      </c>
      <c r="J25" s="2">
        <v>44</v>
      </c>
      <c r="K25" s="4">
        <v>55104</v>
      </c>
      <c r="L25" s="1" t="s">
        <v>54</v>
      </c>
      <c r="M25" s="1" t="s">
        <v>55</v>
      </c>
      <c r="N25" s="5">
        <v>1.57029</v>
      </c>
      <c r="O25" s="1" t="s">
        <v>20</v>
      </c>
      <c r="P25" s="5">
        <v>27.267589999999998</v>
      </c>
    </row>
    <row r="26" spans="1:16" x14ac:dyDescent="0.25">
      <c r="A26" t="s">
        <v>89</v>
      </c>
      <c r="B26" s="1" t="s">
        <v>90</v>
      </c>
      <c r="C26" s="2">
        <v>94460</v>
      </c>
      <c r="D26" s="1" t="s">
        <v>16</v>
      </c>
      <c r="E26" s="1" t="s">
        <v>69</v>
      </c>
      <c r="F26" s="1" t="s">
        <v>70</v>
      </c>
      <c r="G26" s="11">
        <v>44467</v>
      </c>
      <c r="H26" s="11">
        <v>44562</v>
      </c>
      <c r="I26" s="11">
        <v>46022</v>
      </c>
      <c r="J26" s="2">
        <v>36</v>
      </c>
      <c r="L26" s="1" t="s">
        <v>71</v>
      </c>
      <c r="M26" s="1" t="s">
        <v>56</v>
      </c>
      <c r="N26" s="5">
        <v>3</v>
      </c>
      <c r="O26" s="1" t="s">
        <v>55</v>
      </c>
      <c r="P26" s="5">
        <v>4.47</v>
      </c>
    </row>
    <row r="27" spans="1:16" x14ac:dyDescent="0.25">
      <c r="A27" t="s">
        <v>89</v>
      </c>
      <c r="B27" s="1" t="s">
        <v>90</v>
      </c>
      <c r="C27" s="2">
        <v>94460</v>
      </c>
      <c r="D27" s="1" t="s">
        <v>16</v>
      </c>
      <c r="E27" s="1" t="s">
        <v>69</v>
      </c>
      <c r="F27" s="1" t="s">
        <v>70</v>
      </c>
      <c r="G27" s="11">
        <v>44467</v>
      </c>
      <c r="H27" s="11">
        <v>44562</v>
      </c>
      <c r="I27" s="11">
        <v>46022</v>
      </c>
      <c r="J27" s="2">
        <v>36</v>
      </c>
      <c r="L27" s="1" t="s">
        <v>71</v>
      </c>
      <c r="M27" s="1" t="s">
        <v>56</v>
      </c>
      <c r="N27" s="5">
        <v>3</v>
      </c>
      <c r="O27" s="1" t="s">
        <v>57</v>
      </c>
      <c r="P27" s="5">
        <v>4.9000000000000004</v>
      </c>
    </row>
    <row r="28" spans="1:16" x14ac:dyDescent="0.25">
      <c r="A28" t="s">
        <v>89</v>
      </c>
      <c r="B28" s="1" t="s">
        <v>90</v>
      </c>
      <c r="C28" s="2">
        <v>94460</v>
      </c>
      <c r="D28" s="1" t="s">
        <v>16</v>
      </c>
      <c r="E28" s="1" t="s">
        <v>69</v>
      </c>
      <c r="F28" s="1" t="s">
        <v>70</v>
      </c>
      <c r="G28" s="11">
        <v>44467</v>
      </c>
      <c r="H28" s="11">
        <v>44562</v>
      </c>
      <c r="I28" s="11">
        <v>46022</v>
      </c>
      <c r="J28" s="2">
        <v>36</v>
      </c>
      <c r="L28" s="1" t="s">
        <v>71</v>
      </c>
      <c r="M28" s="1" t="s">
        <v>56</v>
      </c>
      <c r="N28" s="5">
        <v>3</v>
      </c>
      <c r="O28" s="1" t="s">
        <v>60</v>
      </c>
      <c r="P28" s="5">
        <v>9.52</v>
      </c>
    </row>
    <row r="29" spans="1:16" x14ac:dyDescent="0.25">
      <c r="A29" t="s">
        <v>89</v>
      </c>
      <c r="B29" s="1" t="s">
        <v>90</v>
      </c>
      <c r="C29" s="2">
        <v>94460</v>
      </c>
      <c r="D29" s="1" t="s">
        <v>16</v>
      </c>
      <c r="E29" s="1" t="s">
        <v>69</v>
      </c>
      <c r="F29" s="1" t="s">
        <v>70</v>
      </c>
      <c r="G29" s="11">
        <v>44467</v>
      </c>
      <c r="H29" s="11">
        <v>44562</v>
      </c>
      <c r="I29" s="11">
        <v>46022</v>
      </c>
      <c r="J29" s="2">
        <v>36</v>
      </c>
      <c r="K29" s="4">
        <v>34160</v>
      </c>
      <c r="L29" s="1" t="s">
        <v>71</v>
      </c>
      <c r="M29" s="1" t="s">
        <v>56</v>
      </c>
      <c r="N29" s="5">
        <v>3</v>
      </c>
      <c r="O29" s="1" t="s">
        <v>20</v>
      </c>
      <c r="P29" s="5">
        <v>12.4</v>
      </c>
    </row>
    <row r="30" spans="1:16" x14ac:dyDescent="0.25">
      <c r="A30" t="s">
        <v>89</v>
      </c>
      <c r="B30" s="1" t="s">
        <v>90</v>
      </c>
      <c r="C30" s="2">
        <v>96297</v>
      </c>
      <c r="D30" s="1" t="s">
        <v>33</v>
      </c>
      <c r="E30" s="1" t="s">
        <v>34</v>
      </c>
      <c r="F30" s="1" t="s">
        <v>35</v>
      </c>
      <c r="G30" s="11">
        <v>44480</v>
      </c>
      <c r="H30" s="11">
        <v>44480</v>
      </c>
      <c r="I30" s="11">
        <v>44834</v>
      </c>
      <c r="J30" s="2">
        <v>6</v>
      </c>
      <c r="L30" s="1" t="s">
        <v>61</v>
      </c>
      <c r="M30" s="1" t="s">
        <v>60</v>
      </c>
      <c r="N30" s="5">
        <v>0.83</v>
      </c>
      <c r="O30" s="1" t="s">
        <v>57</v>
      </c>
      <c r="P30" s="5">
        <v>1.1054299999999999</v>
      </c>
    </row>
    <row r="31" spans="1:16" x14ac:dyDescent="0.25">
      <c r="A31" t="s">
        <v>89</v>
      </c>
      <c r="B31" s="1" t="s">
        <v>90</v>
      </c>
      <c r="C31" s="2">
        <v>96297</v>
      </c>
      <c r="D31" s="1" t="s">
        <v>33</v>
      </c>
      <c r="E31" s="1" t="s">
        <v>34</v>
      </c>
      <c r="F31" s="1" t="s">
        <v>35</v>
      </c>
      <c r="G31" s="11">
        <v>44480</v>
      </c>
      <c r="H31" s="11">
        <v>44480</v>
      </c>
      <c r="I31" s="11">
        <v>44834</v>
      </c>
      <c r="J31" s="2">
        <v>6</v>
      </c>
      <c r="K31" s="4">
        <v>133360</v>
      </c>
      <c r="L31" s="1" t="s">
        <v>61</v>
      </c>
      <c r="M31" s="1" t="s">
        <v>60</v>
      </c>
      <c r="N31" s="5">
        <v>0.83</v>
      </c>
      <c r="O31" s="1" t="s">
        <v>62</v>
      </c>
      <c r="P31" s="5">
        <v>1.373</v>
      </c>
    </row>
    <row r="32" spans="1:16" x14ac:dyDescent="0.25">
      <c r="A32" t="s">
        <v>89</v>
      </c>
      <c r="B32" s="1" t="s">
        <v>90</v>
      </c>
      <c r="C32" s="2">
        <v>96297</v>
      </c>
      <c r="D32" s="1" t="s">
        <v>33</v>
      </c>
      <c r="E32" s="1" t="s">
        <v>34</v>
      </c>
      <c r="F32" s="1" t="s">
        <v>35</v>
      </c>
      <c r="G32" s="11">
        <v>44480</v>
      </c>
      <c r="H32" s="11">
        <v>44480</v>
      </c>
      <c r="I32" s="11">
        <v>44834</v>
      </c>
      <c r="J32" s="2">
        <v>6</v>
      </c>
      <c r="L32" s="1" t="s">
        <v>61</v>
      </c>
      <c r="M32" s="1" t="s">
        <v>60</v>
      </c>
      <c r="N32" s="5">
        <v>0.83</v>
      </c>
      <c r="O32" s="1" t="s">
        <v>56</v>
      </c>
      <c r="P32" s="5">
        <v>1.43</v>
      </c>
    </row>
    <row r="33" spans="1:16" x14ac:dyDescent="0.25">
      <c r="A33" t="s">
        <v>89</v>
      </c>
      <c r="B33" s="1" t="s">
        <v>90</v>
      </c>
      <c r="C33" s="2">
        <v>96297</v>
      </c>
      <c r="D33" s="1" t="s">
        <v>33</v>
      </c>
      <c r="E33" s="1" t="s">
        <v>34</v>
      </c>
      <c r="F33" s="1" t="s">
        <v>35</v>
      </c>
      <c r="G33" s="11">
        <v>44480</v>
      </c>
      <c r="H33" s="11">
        <v>44480</v>
      </c>
      <c r="I33" s="11">
        <v>44834</v>
      </c>
      <c r="J33" s="2">
        <v>6</v>
      </c>
      <c r="L33" s="1" t="s">
        <v>61</v>
      </c>
      <c r="M33" s="1" t="s">
        <v>60</v>
      </c>
      <c r="N33" s="5">
        <v>0.83</v>
      </c>
      <c r="O33" s="1" t="s">
        <v>55</v>
      </c>
      <c r="P33" s="5">
        <v>2.4500000000000002</v>
      </c>
    </row>
    <row r="34" spans="1:16" x14ac:dyDescent="0.25">
      <c r="A34" t="s">
        <v>89</v>
      </c>
      <c r="B34" s="1" t="s">
        <v>90</v>
      </c>
      <c r="C34" s="2">
        <v>97396</v>
      </c>
      <c r="D34" s="1" t="s">
        <v>63</v>
      </c>
      <c r="E34" s="1" t="s">
        <v>64</v>
      </c>
      <c r="F34" s="1" t="s">
        <v>38</v>
      </c>
      <c r="G34" s="11">
        <v>44523</v>
      </c>
      <c r="H34" s="11">
        <v>44523</v>
      </c>
      <c r="I34" s="11">
        <v>45076</v>
      </c>
      <c r="J34" s="2">
        <v>12</v>
      </c>
      <c r="L34" s="1" t="s">
        <v>65</v>
      </c>
      <c r="M34" s="1" t="s">
        <v>57</v>
      </c>
      <c r="N34" s="5">
        <v>1.105</v>
      </c>
      <c r="O34" s="1" t="s">
        <v>66</v>
      </c>
      <c r="P34" s="5">
        <v>1.1192</v>
      </c>
    </row>
    <row r="35" spans="1:16" x14ac:dyDescent="0.25">
      <c r="A35" t="s">
        <v>89</v>
      </c>
      <c r="B35" s="1" t="s">
        <v>90</v>
      </c>
      <c r="C35" s="2">
        <v>97396</v>
      </c>
      <c r="D35" s="1" t="s">
        <v>63</v>
      </c>
      <c r="E35" s="1" t="s">
        <v>64</v>
      </c>
      <c r="F35" s="1" t="s">
        <v>38</v>
      </c>
      <c r="G35" s="11">
        <v>44523</v>
      </c>
      <c r="H35" s="11">
        <v>44523</v>
      </c>
      <c r="I35" s="11">
        <v>45076</v>
      </c>
      <c r="J35" s="2">
        <v>12</v>
      </c>
      <c r="L35" s="1" t="s">
        <v>65</v>
      </c>
      <c r="M35" s="1" t="s">
        <v>57</v>
      </c>
      <c r="N35" s="5">
        <v>1.105</v>
      </c>
      <c r="O35" s="1" t="s">
        <v>55</v>
      </c>
      <c r="P35" s="5">
        <v>1.5</v>
      </c>
    </row>
    <row r="36" spans="1:16" x14ac:dyDescent="0.25">
      <c r="A36" t="s">
        <v>89</v>
      </c>
      <c r="B36" s="1" t="s">
        <v>90</v>
      </c>
      <c r="C36" s="2">
        <v>97396</v>
      </c>
      <c r="D36" s="1" t="s">
        <v>63</v>
      </c>
      <c r="E36" s="1" t="s">
        <v>64</v>
      </c>
      <c r="F36" s="1" t="s">
        <v>38</v>
      </c>
      <c r="G36" s="11">
        <v>44523</v>
      </c>
      <c r="H36" s="11">
        <v>44523</v>
      </c>
      <c r="I36" s="11">
        <v>45076</v>
      </c>
      <c r="J36" s="2">
        <v>12</v>
      </c>
      <c r="K36" s="4">
        <v>6800</v>
      </c>
      <c r="L36" s="1" t="s">
        <v>65</v>
      </c>
      <c r="M36" s="1" t="s">
        <v>57</v>
      </c>
      <c r="N36" s="5">
        <v>1.105</v>
      </c>
      <c r="O36" s="1" t="s">
        <v>56</v>
      </c>
      <c r="P36" s="5">
        <v>1.92</v>
      </c>
    </row>
    <row r="37" spans="1:16" x14ac:dyDescent="0.25">
      <c r="A37" t="s">
        <v>89</v>
      </c>
      <c r="B37" s="1" t="s">
        <v>90</v>
      </c>
      <c r="C37" s="2">
        <v>97396</v>
      </c>
      <c r="D37" s="1" t="s">
        <v>63</v>
      </c>
      <c r="E37" s="1" t="s">
        <v>64</v>
      </c>
      <c r="F37" s="1" t="s">
        <v>38</v>
      </c>
      <c r="G37" s="11">
        <v>44523</v>
      </c>
      <c r="H37" s="11">
        <v>44523</v>
      </c>
      <c r="I37" s="11">
        <v>45076</v>
      </c>
      <c r="J37" s="2">
        <v>12</v>
      </c>
      <c r="L37" s="1" t="s">
        <v>65</v>
      </c>
      <c r="M37" s="1" t="s">
        <v>57</v>
      </c>
      <c r="N37" s="5">
        <v>1.105</v>
      </c>
      <c r="O37" s="1" t="s">
        <v>60</v>
      </c>
      <c r="P37" s="5">
        <v>2.88</v>
      </c>
    </row>
    <row r="38" spans="1:16" x14ac:dyDescent="0.25">
      <c r="A38" t="s">
        <v>89</v>
      </c>
      <c r="B38" s="1" t="s">
        <v>90</v>
      </c>
      <c r="C38" s="2">
        <v>98102</v>
      </c>
      <c r="D38" s="1" t="s">
        <v>16</v>
      </c>
      <c r="E38" s="1" t="s">
        <v>17</v>
      </c>
      <c r="F38" s="1" t="s">
        <v>18</v>
      </c>
      <c r="G38" s="11">
        <v>44551</v>
      </c>
      <c r="H38" s="11">
        <v>44551</v>
      </c>
      <c r="I38" s="11">
        <v>45657</v>
      </c>
      <c r="J38" s="2">
        <v>36</v>
      </c>
      <c r="L38" s="1" t="s">
        <v>67</v>
      </c>
      <c r="M38" s="1" t="s">
        <v>60</v>
      </c>
      <c r="N38" s="5">
        <v>0.54</v>
      </c>
      <c r="O38" s="1" t="s">
        <v>68</v>
      </c>
      <c r="P38" s="5">
        <v>0.54988999999999999</v>
      </c>
    </row>
    <row r="39" spans="1:16" x14ac:dyDescent="0.25">
      <c r="A39" t="s">
        <v>89</v>
      </c>
      <c r="B39" s="1" t="s">
        <v>90</v>
      </c>
      <c r="C39" s="2">
        <v>98102</v>
      </c>
      <c r="D39" s="1" t="s">
        <v>16</v>
      </c>
      <c r="E39" s="1" t="s">
        <v>17</v>
      </c>
      <c r="F39" s="1" t="s">
        <v>18</v>
      </c>
      <c r="G39" s="11">
        <v>44551</v>
      </c>
      <c r="H39" s="11">
        <v>44551</v>
      </c>
      <c r="I39" s="11">
        <v>45657</v>
      </c>
      <c r="J39" s="2">
        <v>36</v>
      </c>
      <c r="L39" s="1" t="s">
        <v>67</v>
      </c>
      <c r="M39" s="1" t="s">
        <v>60</v>
      </c>
      <c r="N39" s="5">
        <v>0.54</v>
      </c>
      <c r="O39" s="1" t="s">
        <v>56</v>
      </c>
      <c r="P39" s="5">
        <v>0.99</v>
      </c>
    </row>
    <row r="40" spans="1:16" x14ac:dyDescent="0.25">
      <c r="A40" t="s">
        <v>89</v>
      </c>
      <c r="B40" s="1" t="s">
        <v>90</v>
      </c>
      <c r="C40" s="2">
        <v>98102</v>
      </c>
      <c r="D40" s="1" t="s">
        <v>16</v>
      </c>
      <c r="E40" s="1" t="s">
        <v>17</v>
      </c>
      <c r="F40" s="1" t="s">
        <v>18</v>
      </c>
      <c r="G40" s="11">
        <v>44551</v>
      </c>
      <c r="H40" s="11">
        <v>44551</v>
      </c>
      <c r="I40" s="11">
        <v>45657</v>
      </c>
      <c r="J40" s="2">
        <v>36</v>
      </c>
      <c r="L40" s="1" t="s">
        <v>67</v>
      </c>
      <c r="M40" s="1" t="s">
        <v>60</v>
      </c>
      <c r="N40" s="5">
        <v>0.54</v>
      </c>
      <c r="O40" s="1" t="s">
        <v>57</v>
      </c>
      <c r="P40" s="5">
        <v>1.01</v>
      </c>
    </row>
    <row r="41" spans="1:16" x14ac:dyDescent="0.25">
      <c r="A41" t="s">
        <v>89</v>
      </c>
      <c r="B41" s="1" t="s">
        <v>90</v>
      </c>
      <c r="C41" s="2">
        <v>98102</v>
      </c>
      <c r="D41" s="1" t="s">
        <v>16</v>
      </c>
      <c r="E41" s="1" t="s">
        <v>17</v>
      </c>
      <c r="F41" s="1" t="s">
        <v>18</v>
      </c>
      <c r="G41" s="11">
        <v>44551</v>
      </c>
      <c r="H41" s="11">
        <v>44551</v>
      </c>
      <c r="I41" s="11">
        <v>45657</v>
      </c>
      <c r="J41" s="2">
        <v>36</v>
      </c>
      <c r="L41" s="1" t="s">
        <v>67</v>
      </c>
      <c r="M41" s="1" t="s">
        <v>60</v>
      </c>
      <c r="N41" s="5">
        <v>0.54</v>
      </c>
      <c r="O41" s="1" t="s">
        <v>55</v>
      </c>
      <c r="P41" s="5">
        <v>1.1000000000000001</v>
      </c>
    </row>
    <row r="42" spans="1:16" x14ac:dyDescent="0.25">
      <c r="A42" t="s">
        <v>89</v>
      </c>
      <c r="B42" s="1" t="s">
        <v>90</v>
      </c>
      <c r="C42" s="2">
        <v>98102</v>
      </c>
      <c r="D42" s="1" t="s">
        <v>16</v>
      </c>
      <c r="E42" s="1" t="s">
        <v>17</v>
      </c>
      <c r="F42" s="1" t="s">
        <v>18</v>
      </c>
      <c r="G42" s="11">
        <v>44551</v>
      </c>
      <c r="H42" s="11">
        <v>44551</v>
      </c>
      <c r="I42" s="11">
        <v>45657</v>
      </c>
      <c r="J42" s="2">
        <v>36</v>
      </c>
      <c r="L42" s="1" t="s">
        <v>67</v>
      </c>
      <c r="M42" s="1" t="s">
        <v>60</v>
      </c>
      <c r="N42" s="5">
        <v>0.54</v>
      </c>
      <c r="O42" s="1" t="s">
        <v>66</v>
      </c>
      <c r="P42" s="5">
        <v>1.1192</v>
      </c>
    </row>
    <row r="43" spans="1:16" x14ac:dyDescent="0.25">
      <c r="A43" t="s">
        <v>89</v>
      </c>
      <c r="B43" s="1" t="s">
        <v>90</v>
      </c>
      <c r="C43" s="2">
        <v>98102</v>
      </c>
      <c r="D43" s="1" t="s">
        <v>16</v>
      </c>
      <c r="E43" s="1" t="s">
        <v>17</v>
      </c>
      <c r="F43" s="1" t="s">
        <v>18</v>
      </c>
      <c r="G43" s="11">
        <v>44551</v>
      </c>
      <c r="H43" s="11">
        <v>44551</v>
      </c>
      <c r="I43" s="11">
        <v>45657</v>
      </c>
      <c r="J43" s="2">
        <v>36</v>
      </c>
      <c r="K43" s="4">
        <v>96000</v>
      </c>
      <c r="L43" s="1" t="s">
        <v>67</v>
      </c>
      <c r="M43" s="1" t="s">
        <v>60</v>
      </c>
      <c r="N43" s="5">
        <v>0.54</v>
      </c>
      <c r="O43" s="1" t="s">
        <v>62</v>
      </c>
      <c r="P43" s="5">
        <v>1.6</v>
      </c>
    </row>
    <row r="44" spans="1:16" x14ac:dyDescent="0.25">
      <c r="A44" t="s">
        <v>89</v>
      </c>
      <c r="B44" s="1" t="s">
        <v>90</v>
      </c>
      <c r="C44" s="2">
        <v>98605</v>
      </c>
      <c r="D44" s="1" t="s">
        <v>33</v>
      </c>
      <c r="E44" s="1" t="s">
        <v>31</v>
      </c>
      <c r="F44" s="1" t="s">
        <v>32</v>
      </c>
      <c r="G44" s="11">
        <v>44587</v>
      </c>
      <c r="H44" s="11">
        <v>44587</v>
      </c>
      <c r="I44" s="11">
        <v>45688</v>
      </c>
      <c r="J44" s="2">
        <v>36</v>
      </c>
      <c r="L44" s="1" t="s">
        <v>72</v>
      </c>
      <c r="M44" s="1" t="s">
        <v>68</v>
      </c>
      <c r="N44" s="5">
        <v>0.47499999999999998</v>
      </c>
      <c r="O44" s="1" t="s">
        <v>60</v>
      </c>
      <c r="P44" s="5">
        <v>0.51</v>
      </c>
    </row>
    <row r="45" spans="1:16" x14ac:dyDescent="0.25">
      <c r="A45" t="s">
        <v>89</v>
      </c>
      <c r="B45" s="1" t="s">
        <v>90</v>
      </c>
      <c r="C45" s="2">
        <v>98605</v>
      </c>
      <c r="D45" s="1" t="s">
        <v>33</v>
      </c>
      <c r="E45" s="1" t="s">
        <v>31</v>
      </c>
      <c r="F45" s="1" t="s">
        <v>32</v>
      </c>
      <c r="G45" s="11">
        <v>44587</v>
      </c>
      <c r="H45" s="11">
        <v>44587</v>
      </c>
      <c r="I45" s="11">
        <v>45688</v>
      </c>
      <c r="J45" s="2">
        <v>36</v>
      </c>
      <c r="L45" s="1" t="s">
        <v>72</v>
      </c>
      <c r="M45" s="1" t="s">
        <v>68</v>
      </c>
      <c r="N45" s="5">
        <v>0.47499999999999998</v>
      </c>
      <c r="O45" s="1" t="s">
        <v>57</v>
      </c>
      <c r="P45" s="5">
        <v>0.99</v>
      </c>
    </row>
    <row r="46" spans="1:16" x14ac:dyDescent="0.25">
      <c r="A46" t="s">
        <v>89</v>
      </c>
      <c r="B46" s="1" t="s">
        <v>90</v>
      </c>
      <c r="C46" s="2">
        <v>98605</v>
      </c>
      <c r="D46" s="1" t="s">
        <v>33</v>
      </c>
      <c r="E46" s="1" t="s">
        <v>31</v>
      </c>
      <c r="F46" s="1" t="s">
        <v>32</v>
      </c>
      <c r="G46" s="11">
        <v>44587</v>
      </c>
      <c r="H46" s="11">
        <v>44587</v>
      </c>
      <c r="I46" s="11">
        <v>45688</v>
      </c>
      <c r="J46" s="2">
        <v>36</v>
      </c>
      <c r="K46" s="4">
        <v>98351</v>
      </c>
      <c r="L46" s="1" t="s">
        <v>72</v>
      </c>
      <c r="M46" s="1" t="s">
        <v>68</v>
      </c>
      <c r="N46" s="5">
        <v>0.47499999999999998</v>
      </c>
      <c r="O46" s="1" t="s">
        <v>56</v>
      </c>
      <c r="P46" s="5">
        <v>1.0900000000000001</v>
      </c>
    </row>
    <row r="47" spans="1:16" x14ac:dyDescent="0.25">
      <c r="A47" t="s">
        <v>89</v>
      </c>
      <c r="B47" s="1" t="s">
        <v>90</v>
      </c>
      <c r="C47" s="2">
        <v>98605</v>
      </c>
      <c r="D47" s="1" t="s">
        <v>33</v>
      </c>
      <c r="E47" s="1" t="s">
        <v>31</v>
      </c>
      <c r="F47" s="1" t="s">
        <v>32</v>
      </c>
      <c r="G47" s="11">
        <v>44587</v>
      </c>
      <c r="H47" s="11">
        <v>44587</v>
      </c>
      <c r="I47" s="11">
        <v>45688</v>
      </c>
      <c r="J47" s="2">
        <v>36</v>
      </c>
      <c r="L47" s="1" t="s">
        <v>72</v>
      </c>
      <c r="M47" s="1" t="s">
        <v>68</v>
      </c>
      <c r="N47" s="5">
        <v>0.47499999999999998</v>
      </c>
      <c r="O47" s="1" t="s">
        <v>66</v>
      </c>
      <c r="P47" s="5">
        <v>2.0535700000000001</v>
      </c>
    </row>
  </sheetData>
  <sortState xmlns:xlrd2="http://schemas.microsoft.com/office/spreadsheetml/2017/richdata2" ref="A4:Q47">
    <sortCondition ref="G4:G47"/>
  </sortState>
  <pageMargins left="0.7" right="0.7" top="0.75" bottom="0.75" header="0.3" footer="0.3"/>
  <pageSetup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48F7-A951-4DAE-B7CC-08DF45240A9F}">
  <dimension ref="A3:C29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7.7109375" bestFit="1" customWidth="1"/>
    <col min="3" max="3" width="20.140625" bestFit="1" customWidth="1"/>
  </cols>
  <sheetData>
    <row r="3" spans="1:3" x14ac:dyDescent="0.25">
      <c r="A3" s="12" t="s">
        <v>91</v>
      </c>
      <c r="B3" t="s">
        <v>93</v>
      </c>
      <c r="C3" t="s">
        <v>94</v>
      </c>
    </row>
    <row r="4" spans="1:3" x14ac:dyDescent="0.25">
      <c r="A4" s="13">
        <v>60914</v>
      </c>
      <c r="B4" s="14">
        <v>104967</v>
      </c>
      <c r="C4" s="14">
        <v>1</v>
      </c>
    </row>
    <row r="5" spans="1:3" x14ac:dyDescent="0.25">
      <c r="A5" s="13">
        <v>65500</v>
      </c>
      <c r="B5" s="14">
        <v>88582</v>
      </c>
      <c r="C5" s="14">
        <v>1</v>
      </c>
    </row>
    <row r="6" spans="1:3" x14ac:dyDescent="0.25">
      <c r="A6" s="13">
        <v>67051</v>
      </c>
      <c r="B6" s="14">
        <v>49910</v>
      </c>
      <c r="C6" s="14">
        <v>1</v>
      </c>
    </row>
    <row r="7" spans="1:3" x14ac:dyDescent="0.25">
      <c r="A7" s="13">
        <v>67404</v>
      </c>
      <c r="B7" s="14">
        <v>28278</v>
      </c>
      <c r="C7" s="14">
        <v>1</v>
      </c>
    </row>
    <row r="8" spans="1:3" x14ac:dyDescent="0.25">
      <c r="A8" s="13">
        <v>70870</v>
      </c>
      <c r="B8" s="14">
        <v>12320</v>
      </c>
      <c r="C8" s="14">
        <v>1</v>
      </c>
    </row>
    <row r="9" spans="1:3" x14ac:dyDescent="0.25">
      <c r="A9" s="13">
        <v>74397</v>
      </c>
      <c r="B9" s="14">
        <v>128707</v>
      </c>
      <c r="C9" s="14">
        <v>1</v>
      </c>
    </row>
    <row r="10" spans="1:3" x14ac:dyDescent="0.25">
      <c r="A10" s="13">
        <v>78289</v>
      </c>
      <c r="B10" s="14">
        <v>60412</v>
      </c>
      <c r="C10" s="14">
        <v>1</v>
      </c>
    </row>
    <row r="11" spans="1:3" x14ac:dyDescent="0.25">
      <c r="A11" s="13">
        <v>78730</v>
      </c>
      <c r="B11" s="14">
        <v>8042</v>
      </c>
      <c r="C11" s="14">
        <v>1</v>
      </c>
    </row>
    <row r="12" spans="1:3" x14ac:dyDescent="0.25">
      <c r="A12" s="13">
        <v>81522</v>
      </c>
      <c r="B12" s="14">
        <v>23013</v>
      </c>
      <c r="C12" s="14">
        <v>1</v>
      </c>
    </row>
    <row r="13" spans="1:3" x14ac:dyDescent="0.25">
      <c r="A13" s="13">
        <v>82514</v>
      </c>
      <c r="B13" s="14">
        <v>75798</v>
      </c>
      <c r="C13" s="14">
        <v>1</v>
      </c>
    </row>
    <row r="14" spans="1:3" x14ac:dyDescent="0.25">
      <c r="A14" s="13">
        <v>83913</v>
      </c>
      <c r="B14" s="14">
        <v>20120</v>
      </c>
      <c r="C14" s="14">
        <v>1</v>
      </c>
    </row>
    <row r="15" spans="1:3" x14ac:dyDescent="0.25">
      <c r="A15" s="13">
        <v>85420</v>
      </c>
      <c r="B15" s="14">
        <v>62752</v>
      </c>
      <c r="C15" s="14">
        <v>1</v>
      </c>
    </row>
    <row r="16" spans="1:3" x14ac:dyDescent="0.25">
      <c r="A16" s="13">
        <v>86265</v>
      </c>
      <c r="B16" s="14">
        <v>69350</v>
      </c>
      <c r="C16" s="14">
        <v>1</v>
      </c>
    </row>
    <row r="17" spans="1:3" x14ac:dyDescent="0.25">
      <c r="A17" s="13">
        <v>89466</v>
      </c>
      <c r="B17" s="14">
        <v>45845</v>
      </c>
      <c r="C17" s="14">
        <v>1</v>
      </c>
    </row>
    <row r="18" spans="1:3" x14ac:dyDescent="0.25">
      <c r="A18" s="13">
        <v>89896</v>
      </c>
      <c r="B18" s="14">
        <v>67439</v>
      </c>
      <c r="C18" s="14">
        <v>1</v>
      </c>
    </row>
    <row r="19" spans="1:3" x14ac:dyDescent="0.25">
      <c r="A19" s="13">
        <v>91121</v>
      </c>
      <c r="B19" s="14">
        <v>55104</v>
      </c>
      <c r="C19" s="14">
        <v>1</v>
      </c>
    </row>
    <row r="20" spans="1:3" x14ac:dyDescent="0.25">
      <c r="A20" s="13">
        <v>92526</v>
      </c>
      <c r="B20" s="14">
        <v>26008</v>
      </c>
      <c r="C20" s="14">
        <v>1</v>
      </c>
    </row>
    <row r="21" spans="1:3" x14ac:dyDescent="0.25">
      <c r="A21" s="13">
        <v>92547</v>
      </c>
      <c r="B21" s="14">
        <v>95412</v>
      </c>
      <c r="C21" s="14">
        <v>1</v>
      </c>
    </row>
    <row r="22" spans="1:3" x14ac:dyDescent="0.25">
      <c r="A22" s="13">
        <v>92618</v>
      </c>
      <c r="B22" s="14">
        <v>207333</v>
      </c>
      <c r="C22" s="14">
        <v>1</v>
      </c>
    </row>
    <row r="23" spans="1:3" x14ac:dyDescent="0.25">
      <c r="A23" s="13">
        <v>94460</v>
      </c>
      <c r="B23" s="14">
        <v>34160</v>
      </c>
      <c r="C23" s="14">
        <v>1</v>
      </c>
    </row>
    <row r="24" spans="1:3" x14ac:dyDescent="0.25">
      <c r="A24" s="13">
        <v>96027</v>
      </c>
      <c r="B24" s="14">
        <v>55104</v>
      </c>
      <c r="C24" s="14">
        <v>1</v>
      </c>
    </row>
    <row r="25" spans="1:3" x14ac:dyDescent="0.25">
      <c r="A25" s="13">
        <v>96297</v>
      </c>
      <c r="B25" s="14">
        <v>133360</v>
      </c>
      <c r="C25" s="14">
        <v>1</v>
      </c>
    </row>
    <row r="26" spans="1:3" x14ac:dyDescent="0.25">
      <c r="A26" s="13">
        <v>97396</v>
      </c>
      <c r="B26" s="14">
        <v>6800</v>
      </c>
      <c r="C26" s="14">
        <v>1</v>
      </c>
    </row>
    <row r="27" spans="1:3" x14ac:dyDescent="0.25">
      <c r="A27" s="13">
        <v>98102</v>
      </c>
      <c r="B27" s="14">
        <v>96000</v>
      </c>
      <c r="C27" s="14">
        <v>1</v>
      </c>
    </row>
    <row r="28" spans="1:3" x14ac:dyDescent="0.25">
      <c r="A28" s="13">
        <v>98605</v>
      </c>
      <c r="B28" s="14">
        <v>98351</v>
      </c>
      <c r="C28" s="14">
        <v>1</v>
      </c>
    </row>
    <row r="29" spans="1:3" x14ac:dyDescent="0.25">
      <c r="A29" s="13" t="s">
        <v>92</v>
      </c>
      <c r="B29" s="14">
        <v>1653167</v>
      </c>
      <c r="C29" s="14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60F2-5F79-422B-87DB-6E0F3BE4A6A1}">
  <dimension ref="A3:L7"/>
  <sheetViews>
    <sheetView workbookViewId="0">
      <selection activeCell="L7" sqref="L7"/>
    </sheetView>
  </sheetViews>
  <sheetFormatPr defaultRowHeight="15" x14ac:dyDescent="0.25"/>
  <cols>
    <col min="1" max="1" width="41.85546875" bestFit="1" customWidth="1"/>
    <col min="2" max="2" width="16.5703125" bestFit="1" customWidth="1"/>
    <col min="3" max="3" width="19.7109375" bestFit="1" customWidth="1"/>
    <col min="4" max="4" width="33.85546875" bestFit="1" customWidth="1"/>
    <col min="5" max="5" width="10.42578125" bestFit="1" customWidth="1"/>
    <col min="6" max="11" width="13.7109375" bestFit="1" customWidth="1"/>
  </cols>
  <sheetData>
    <row r="3" spans="1:12" x14ac:dyDescent="0.25">
      <c r="A3" s="40" t="s">
        <v>112</v>
      </c>
      <c r="B3" s="40" t="s">
        <v>113</v>
      </c>
      <c r="C3" s="40" t="s">
        <v>114</v>
      </c>
      <c r="D3" s="40" t="s">
        <v>115</v>
      </c>
      <c r="E3" s="40" t="s">
        <v>116</v>
      </c>
      <c r="F3" s="40" t="s">
        <v>117</v>
      </c>
      <c r="G3" s="40" t="s">
        <v>118</v>
      </c>
      <c r="H3" s="40" t="s">
        <v>119</v>
      </c>
      <c r="I3" s="40" t="s">
        <v>120</v>
      </c>
      <c r="J3" s="40" t="s">
        <v>121</v>
      </c>
      <c r="K3" s="40" t="s">
        <v>122</v>
      </c>
    </row>
    <row r="4" spans="1:12" x14ac:dyDescent="0.25">
      <c r="A4" s="41" t="s">
        <v>123</v>
      </c>
      <c r="B4" s="41" t="s">
        <v>124</v>
      </c>
      <c r="C4" t="s">
        <v>125</v>
      </c>
      <c r="D4" s="41" t="s">
        <v>126</v>
      </c>
      <c r="E4" t="s">
        <v>127</v>
      </c>
      <c r="F4" s="42">
        <v>937271</v>
      </c>
      <c r="G4" s="42">
        <v>896254</v>
      </c>
      <c r="H4" s="42">
        <v>804511</v>
      </c>
      <c r="I4" s="42">
        <v>760804</v>
      </c>
      <c r="J4" s="42">
        <v>710428</v>
      </c>
      <c r="K4" s="42">
        <v>563922</v>
      </c>
    </row>
    <row r="5" spans="1:12" x14ac:dyDescent="0.25">
      <c r="A5" s="41" t="s">
        <v>123</v>
      </c>
      <c r="B5" s="41" t="s">
        <v>124</v>
      </c>
      <c r="C5" t="s">
        <v>128</v>
      </c>
      <c r="D5" s="41" t="s">
        <v>129</v>
      </c>
      <c r="E5" t="s">
        <v>130</v>
      </c>
      <c r="F5" s="42"/>
      <c r="G5" s="42"/>
      <c r="H5" s="42"/>
      <c r="I5" s="42"/>
      <c r="J5" s="42"/>
      <c r="K5" s="42">
        <v>172</v>
      </c>
    </row>
    <row r="6" spans="1:12" x14ac:dyDescent="0.25">
      <c r="A6" s="41" t="s">
        <v>123</v>
      </c>
      <c r="B6" s="41" t="s">
        <v>124</v>
      </c>
      <c r="C6" t="s">
        <v>131</v>
      </c>
      <c r="D6" s="41" t="s">
        <v>129</v>
      </c>
      <c r="E6" t="s">
        <v>132</v>
      </c>
      <c r="F6" s="42"/>
      <c r="G6" s="42"/>
      <c r="H6" s="42"/>
      <c r="I6" s="42"/>
      <c r="J6" s="42"/>
      <c r="K6" s="42">
        <v>112</v>
      </c>
    </row>
    <row r="7" spans="1:12" x14ac:dyDescent="0.25">
      <c r="A7" s="43" t="s">
        <v>123</v>
      </c>
      <c r="B7" s="41" t="s">
        <v>133</v>
      </c>
      <c r="C7" s="41"/>
      <c r="D7" s="41"/>
      <c r="E7" s="41"/>
      <c r="F7" s="44">
        <v>937271</v>
      </c>
      <c r="G7" s="44">
        <v>896254</v>
      </c>
      <c r="H7" s="44">
        <v>804511</v>
      </c>
      <c r="I7" s="44">
        <v>760804</v>
      </c>
      <c r="J7" s="44">
        <v>710428</v>
      </c>
      <c r="K7" s="44">
        <v>564206</v>
      </c>
      <c r="L7" s="42">
        <f>AVERAGE(I7:K7)</f>
        <v>678479.33333333337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F304-F7F7-4D8F-A851-3B2CEA22DD76}">
  <sheetPr>
    <outlinePr summaryBelow="0" summaryRight="0"/>
  </sheetPr>
  <dimension ref="A1:O49"/>
  <sheetViews>
    <sheetView zoomScaleNormal="100" workbookViewId="0">
      <pane ySplit="1" topLeftCell="A2" activePane="bottomLeft" state="frozen"/>
      <selection pane="bottomLeft" activeCell="L1" sqref="L1"/>
    </sheetView>
  </sheetViews>
  <sheetFormatPr defaultRowHeight="15" outlineLevelRow="1" x14ac:dyDescent="0.25"/>
  <cols>
    <col min="1" max="1" width="6" style="1" customWidth="1"/>
    <col min="2" max="2" width="8" style="2" customWidth="1"/>
    <col min="3" max="3" width="8" style="1" customWidth="1"/>
    <col min="4" max="4" width="16" style="1" customWidth="1"/>
    <col min="5" max="5" width="15" style="1" customWidth="1"/>
    <col min="6" max="6" width="16.140625" style="3" customWidth="1"/>
    <col min="7" max="8" width="15" style="3" customWidth="1"/>
    <col min="9" max="9" width="5" style="2" customWidth="1"/>
    <col min="10" max="10" width="10" style="4" customWidth="1"/>
    <col min="11" max="11" width="12" style="1" customWidth="1"/>
    <col min="12" max="12" width="30.140625" style="1" customWidth="1"/>
    <col min="13" max="13" width="14" style="5" customWidth="1"/>
    <col min="14" max="14" width="30.42578125" style="1" customWidth="1"/>
    <col min="15" max="15" width="62.140625" style="5" customWidth="1"/>
  </cols>
  <sheetData>
    <row r="1" spans="1:15" ht="54.95" customHeight="1" x14ac:dyDescent="0.25"/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6" t="s">
        <v>15</v>
      </c>
      <c r="B3" s="1"/>
      <c r="F3" s="1"/>
      <c r="G3" s="1"/>
      <c r="H3" s="1"/>
      <c r="I3" s="1"/>
      <c r="J3" s="1"/>
      <c r="M3" s="1"/>
      <c r="O3" s="1"/>
    </row>
    <row r="4" spans="1:15" outlineLevel="1" x14ac:dyDescent="0.25">
      <c r="B4" s="2">
        <v>60914</v>
      </c>
      <c r="C4" s="1" t="s">
        <v>16</v>
      </c>
      <c r="D4" s="1" t="s">
        <v>17</v>
      </c>
      <c r="E4" s="1" t="s">
        <v>18</v>
      </c>
      <c r="F4" s="3">
        <v>42695</v>
      </c>
      <c r="G4" s="3">
        <v>42891</v>
      </c>
      <c r="H4" s="3">
        <v>44650</v>
      </c>
      <c r="I4" s="2">
        <v>48</v>
      </c>
      <c r="J4" s="4">
        <v>104967</v>
      </c>
      <c r="K4" s="1" t="s">
        <v>19</v>
      </c>
      <c r="L4" s="1" t="s">
        <v>20</v>
      </c>
      <c r="M4" s="5">
        <v>27.267589999999998</v>
      </c>
      <c r="N4" s="1" t="s">
        <v>0</v>
      </c>
      <c r="O4" s="5" t="s">
        <v>0</v>
      </c>
    </row>
    <row r="5" spans="1:15" outlineLevel="1" x14ac:dyDescent="0.25">
      <c r="B5" s="2">
        <v>65500</v>
      </c>
      <c r="C5" s="1" t="s">
        <v>16</v>
      </c>
      <c r="D5" s="1" t="s">
        <v>21</v>
      </c>
      <c r="E5" s="1" t="s">
        <v>22</v>
      </c>
      <c r="F5" s="3">
        <v>42936</v>
      </c>
      <c r="G5" s="3">
        <v>43186</v>
      </c>
      <c r="H5" s="3">
        <v>44647</v>
      </c>
      <c r="I5" s="2">
        <v>24</v>
      </c>
      <c r="J5" s="4">
        <v>88582</v>
      </c>
      <c r="K5" s="1" t="s">
        <v>19</v>
      </c>
      <c r="L5" s="1" t="s">
        <v>20</v>
      </c>
      <c r="M5" s="5">
        <v>27.267589999999998</v>
      </c>
      <c r="N5" s="1" t="s">
        <v>0</v>
      </c>
      <c r="O5" s="5" t="s">
        <v>0</v>
      </c>
    </row>
    <row r="6" spans="1:15" outlineLevel="1" x14ac:dyDescent="0.25">
      <c r="B6" s="2">
        <v>67404</v>
      </c>
      <c r="C6" s="1" t="s">
        <v>16</v>
      </c>
      <c r="D6" s="1" t="s">
        <v>23</v>
      </c>
      <c r="E6" s="1" t="s">
        <v>24</v>
      </c>
      <c r="F6" s="3">
        <v>43082</v>
      </c>
      <c r="G6" s="3">
        <v>43200</v>
      </c>
      <c r="H6" s="3">
        <v>44661</v>
      </c>
      <c r="I6" s="2">
        <v>48</v>
      </c>
      <c r="J6" s="4">
        <v>28278</v>
      </c>
      <c r="K6" s="1" t="s">
        <v>19</v>
      </c>
      <c r="L6" s="1" t="s">
        <v>20</v>
      </c>
      <c r="M6" s="5">
        <v>27.267589999999998</v>
      </c>
      <c r="N6" s="1" t="s">
        <v>0</v>
      </c>
      <c r="O6" s="5" t="s">
        <v>0</v>
      </c>
    </row>
    <row r="7" spans="1:15" outlineLevel="1" x14ac:dyDescent="0.25">
      <c r="B7" s="2">
        <v>67051</v>
      </c>
      <c r="C7" s="1" t="s">
        <v>16</v>
      </c>
      <c r="D7" s="1" t="s">
        <v>25</v>
      </c>
      <c r="E7" s="1" t="s">
        <v>26</v>
      </c>
      <c r="F7" s="3">
        <v>43054</v>
      </c>
      <c r="G7" s="3">
        <v>43221</v>
      </c>
      <c r="H7" s="3">
        <v>44681</v>
      </c>
      <c r="I7" s="2">
        <v>24</v>
      </c>
      <c r="J7" s="4">
        <v>49910</v>
      </c>
      <c r="K7" s="1" t="s">
        <v>19</v>
      </c>
      <c r="L7" s="1" t="s">
        <v>20</v>
      </c>
      <c r="M7" s="5">
        <v>27.267589999999998</v>
      </c>
      <c r="N7" s="1" t="s">
        <v>0</v>
      </c>
      <c r="O7" s="5" t="s">
        <v>0</v>
      </c>
    </row>
    <row r="8" spans="1:15" outlineLevel="1" x14ac:dyDescent="0.25">
      <c r="B8" s="2">
        <v>70870</v>
      </c>
      <c r="C8" s="1" t="s">
        <v>16</v>
      </c>
      <c r="D8" s="1" t="s">
        <v>27</v>
      </c>
      <c r="E8" s="1" t="s">
        <v>28</v>
      </c>
      <c r="F8" s="3">
        <v>43278</v>
      </c>
      <c r="G8" s="3">
        <v>43488</v>
      </c>
      <c r="H8" s="3">
        <v>44949</v>
      </c>
      <c r="I8" s="2">
        <v>48</v>
      </c>
      <c r="J8" s="4">
        <v>12320</v>
      </c>
      <c r="K8" s="1" t="s">
        <v>19</v>
      </c>
      <c r="L8" s="1" t="s">
        <v>20</v>
      </c>
      <c r="M8" s="5">
        <v>27.267589999999998</v>
      </c>
      <c r="N8" s="1" t="s">
        <v>0</v>
      </c>
      <c r="O8" s="5" t="s">
        <v>0</v>
      </c>
    </row>
    <row r="9" spans="1:15" outlineLevel="1" x14ac:dyDescent="0.25">
      <c r="B9" s="2">
        <v>74397</v>
      </c>
      <c r="C9" s="1" t="s">
        <v>16</v>
      </c>
      <c r="D9" s="1" t="s">
        <v>29</v>
      </c>
      <c r="E9" s="1" t="s">
        <v>30</v>
      </c>
      <c r="F9" s="3">
        <v>43537</v>
      </c>
      <c r="G9" s="3">
        <v>43648</v>
      </c>
      <c r="H9" s="3">
        <v>44927</v>
      </c>
      <c r="I9" s="2">
        <v>36</v>
      </c>
      <c r="J9" s="4">
        <v>128707</v>
      </c>
      <c r="K9" s="1" t="s">
        <v>19</v>
      </c>
      <c r="L9" s="1" t="s">
        <v>20</v>
      </c>
      <c r="M9" s="5">
        <v>27.267589999999998</v>
      </c>
      <c r="N9" s="1" t="s">
        <v>0</v>
      </c>
      <c r="O9" s="5" t="s">
        <v>0</v>
      </c>
    </row>
    <row r="10" spans="1:15" outlineLevel="1" x14ac:dyDescent="0.25">
      <c r="B10" s="2">
        <v>78289</v>
      </c>
      <c r="C10" s="1" t="s">
        <v>16</v>
      </c>
      <c r="D10" s="1" t="s">
        <v>31</v>
      </c>
      <c r="E10" s="1" t="s">
        <v>32</v>
      </c>
      <c r="F10" s="3">
        <v>43682</v>
      </c>
      <c r="G10" s="3">
        <v>43769</v>
      </c>
      <c r="H10" s="3">
        <v>44926</v>
      </c>
      <c r="I10" s="2">
        <v>36</v>
      </c>
      <c r="J10" s="4">
        <v>60412</v>
      </c>
      <c r="K10" s="1" t="s">
        <v>19</v>
      </c>
      <c r="L10" s="1" t="s">
        <v>20</v>
      </c>
      <c r="M10" s="5">
        <v>27.267589999999998</v>
      </c>
      <c r="N10" s="1" t="s">
        <v>0</v>
      </c>
      <c r="O10" s="5" t="s">
        <v>0</v>
      </c>
    </row>
    <row r="11" spans="1:15" outlineLevel="1" x14ac:dyDescent="0.25">
      <c r="B11" s="2">
        <v>82514</v>
      </c>
      <c r="C11" s="1" t="s">
        <v>33</v>
      </c>
      <c r="D11" s="1" t="s">
        <v>34</v>
      </c>
      <c r="E11" s="1" t="s">
        <v>35</v>
      </c>
      <c r="F11" s="3">
        <v>43931</v>
      </c>
      <c r="G11" s="3">
        <v>43950</v>
      </c>
      <c r="H11" s="3">
        <v>44834</v>
      </c>
      <c r="I11" s="2">
        <v>24</v>
      </c>
      <c r="J11" s="4">
        <v>75798</v>
      </c>
      <c r="K11" s="1" t="s">
        <v>19</v>
      </c>
      <c r="L11" s="1" t="s">
        <v>20</v>
      </c>
      <c r="M11" s="5">
        <v>27.267589999999998</v>
      </c>
      <c r="N11" s="1" t="s">
        <v>0</v>
      </c>
      <c r="O11" s="5" t="s">
        <v>0</v>
      </c>
    </row>
    <row r="12" spans="1:15" outlineLevel="1" x14ac:dyDescent="0.25">
      <c r="B12" s="2">
        <v>81522</v>
      </c>
      <c r="C12" s="1" t="s">
        <v>36</v>
      </c>
      <c r="D12" s="1" t="s">
        <v>37</v>
      </c>
      <c r="E12" s="1" t="s">
        <v>38</v>
      </c>
      <c r="F12" s="3">
        <v>43908</v>
      </c>
      <c r="G12" s="3">
        <v>43978</v>
      </c>
      <c r="H12" s="3">
        <v>45438</v>
      </c>
      <c r="I12" s="2">
        <v>36</v>
      </c>
      <c r="J12" s="4">
        <v>23013</v>
      </c>
      <c r="K12" s="1" t="s">
        <v>19</v>
      </c>
      <c r="L12" s="1" t="s">
        <v>20</v>
      </c>
      <c r="M12" s="5">
        <v>27.267589999999998</v>
      </c>
      <c r="N12" s="1" t="s">
        <v>0</v>
      </c>
      <c r="O12" s="5" t="s">
        <v>0</v>
      </c>
    </row>
    <row r="13" spans="1:15" outlineLevel="1" x14ac:dyDescent="0.25">
      <c r="B13" s="2">
        <v>78730</v>
      </c>
      <c r="C13" s="1" t="s">
        <v>16</v>
      </c>
      <c r="D13" s="1" t="s">
        <v>39</v>
      </c>
      <c r="E13" s="1" t="s">
        <v>40</v>
      </c>
      <c r="F13" s="3">
        <v>43755</v>
      </c>
      <c r="G13" s="3">
        <v>44047</v>
      </c>
      <c r="H13" s="3">
        <v>45141</v>
      </c>
      <c r="I13" s="2">
        <v>36</v>
      </c>
      <c r="J13" s="4">
        <v>8042</v>
      </c>
      <c r="K13" s="1" t="s">
        <v>19</v>
      </c>
      <c r="L13" s="1" t="s">
        <v>20</v>
      </c>
      <c r="M13" s="5">
        <v>27.267589999999998</v>
      </c>
      <c r="N13" s="1" t="s">
        <v>0</v>
      </c>
      <c r="O13" s="5" t="s">
        <v>0</v>
      </c>
    </row>
    <row r="14" spans="1:15" outlineLevel="1" x14ac:dyDescent="0.25">
      <c r="B14" s="2">
        <v>86265</v>
      </c>
      <c r="C14" s="1" t="s">
        <v>16</v>
      </c>
      <c r="D14" s="1" t="s">
        <v>21</v>
      </c>
      <c r="E14" s="1" t="s">
        <v>22</v>
      </c>
      <c r="F14" s="3">
        <v>44081</v>
      </c>
      <c r="G14" s="3">
        <v>44134</v>
      </c>
      <c r="H14" s="3">
        <v>45594</v>
      </c>
      <c r="I14" s="2">
        <v>24</v>
      </c>
      <c r="J14" s="4">
        <v>69350</v>
      </c>
      <c r="K14" s="1" t="s">
        <v>19</v>
      </c>
      <c r="L14" s="1" t="s">
        <v>20</v>
      </c>
      <c r="M14" s="5">
        <v>27.267589999999998</v>
      </c>
      <c r="N14" s="1" t="s">
        <v>0</v>
      </c>
      <c r="O14" s="5" t="s">
        <v>0</v>
      </c>
    </row>
    <row r="15" spans="1:15" outlineLevel="1" x14ac:dyDescent="0.25">
      <c r="B15" s="2">
        <v>85420</v>
      </c>
      <c r="C15" s="1" t="s">
        <v>16</v>
      </c>
      <c r="D15" s="1" t="s">
        <v>41</v>
      </c>
      <c r="E15" s="1" t="s">
        <v>42</v>
      </c>
      <c r="F15" s="3">
        <v>44036</v>
      </c>
      <c r="G15" s="3">
        <v>44147</v>
      </c>
      <c r="H15" s="3">
        <v>45423</v>
      </c>
      <c r="I15" s="2">
        <v>36</v>
      </c>
      <c r="J15" s="4">
        <v>62752</v>
      </c>
      <c r="K15" s="1" t="s">
        <v>19</v>
      </c>
      <c r="L15" s="1" t="s">
        <v>20</v>
      </c>
      <c r="M15" s="5">
        <v>27.267589999999998</v>
      </c>
      <c r="N15" s="1" t="s">
        <v>0</v>
      </c>
      <c r="O15" s="5" t="s">
        <v>0</v>
      </c>
    </row>
    <row r="16" spans="1:15" outlineLevel="1" x14ac:dyDescent="0.25">
      <c r="B16" s="2">
        <v>89466</v>
      </c>
      <c r="C16" s="1" t="s">
        <v>33</v>
      </c>
      <c r="D16" s="1" t="s">
        <v>43</v>
      </c>
      <c r="E16" s="1" t="s">
        <v>44</v>
      </c>
      <c r="F16" s="3">
        <v>44229</v>
      </c>
      <c r="G16" s="3">
        <v>44286</v>
      </c>
      <c r="H16" s="3">
        <v>45381</v>
      </c>
      <c r="I16" s="2">
        <v>36</v>
      </c>
      <c r="J16" s="4">
        <v>45845</v>
      </c>
      <c r="K16" s="1" t="s">
        <v>19</v>
      </c>
      <c r="L16" s="1" t="s">
        <v>20</v>
      </c>
      <c r="M16" s="5">
        <v>27.26436</v>
      </c>
      <c r="N16" s="1" t="s">
        <v>0</v>
      </c>
      <c r="O16" s="5" t="s">
        <v>0</v>
      </c>
    </row>
    <row r="17" spans="2:15" outlineLevel="1" x14ac:dyDescent="0.25">
      <c r="B17" s="2">
        <v>83913</v>
      </c>
      <c r="C17" s="1" t="s">
        <v>16</v>
      </c>
      <c r="D17" s="1" t="s">
        <v>45</v>
      </c>
      <c r="E17" s="1" t="s">
        <v>46</v>
      </c>
      <c r="F17" s="3">
        <v>44028</v>
      </c>
      <c r="G17" s="3">
        <v>44307</v>
      </c>
      <c r="H17" s="3">
        <v>45219</v>
      </c>
      <c r="I17" s="2">
        <v>24</v>
      </c>
      <c r="J17" s="4">
        <v>20120</v>
      </c>
      <c r="K17" s="1" t="s">
        <v>19</v>
      </c>
      <c r="L17" s="1" t="s">
        <v>20</v>
      </c>
      <c r="M17" s="5">
        <v>27.267579999999999</v>
      </c>
      <c r="N17" s="1" t="s">
        <v>0</v>
      </c>
      <c r="O17" s="5" t="s">
        <v>0</v>
      </c>
    </row>
    <row r="18" spans="2:15" outlineLevel="1" x14ac:dyDescent="0.25">
      <c r="B18" s="2">
        <v>91121</v>
      </c>
      <c r="C18" s="1" t="s">
        <v>16</v>
      </c>
      <c r="D18" s="1" t="s">
        <v>47</v>
      </c>
      <c r="E18" s="1" t="s">
        <v>48</v>
      </c>
      <c r="F18" s="3">
        <v>44278</v>
      </c>
      <c r="G18" s="3">
        <v>44336</v>
      </c>
      <c r="H18" s="3">
        <v>45796</v>
      </c>
      <c r="I18" s="2">
        <v>48</v>
      </c>
      <c r="J18" s="4">
        <v>55104</v>
      </c>
      <c r="K18" s="1" t="s">
        <v>19</v>
      </c>
      <c r="L18" s="1" t="s">
        <v>20</v>
      </c>
      <c r="M18" s="5">
        <v>27.267589999999998</v>
      </c>
      <c r="N18" s="1" t="s">
        <v>0</v>
      </c>
      <c r="O18" s="5" t="s">
        <v>0</v>
      </c>
    </row>
    <row r="19" spans="2:15" outlineLevel="1" x14ac:dyDescent="0.25">
      <c r="B19" s="2">
        <v>92547</v>
      </c>
      <c r="C19" s="1" t="s">
        <v>16</v>
      </c>
      <c r="D19" s="1" t="s">
        <v>49</v>
      </c>
      <c r="E19" s="1" t="s">
        <v>50</v>
      </c>
      <c r="F19" s="3">
        <v>44330</v>
      </c>
      <c r="G19" s="3">
        <v>44382</v>
      </c>
      <c r="H19" s="3">
        <v>45843</v>
      </c>
      <c r="I19" s="2">
        <v>48</v>
      </c>
      <c r="J19" s="4">
        <v>95412</v>
      </c>
      <c r="K19" s="1" t="s">
        <v>19</v>
      </c>
      <c r="L19" s="1" t="s">
        <v>20</v>
      </c>
      <c r="M19" s="5">
        <v>27.267589999999998</v>
      </c>
      <c r="N19" s="1" t="s">
        <v>0</v>
      </c>
      <c r="O19" s="5" t="s">
        <v>0</v>
      </c>
    </row>
    <row r="20" spans="2:15" outlineLevel="1" x14ac:dyDescent="0.25">
      <c r="B20" s="2">
        <v>92526</v>
      </c>
      <c r="C20" s="1" t="s">
        <v>16</v>
      </c>
      <c r="D20" s="1" t="s">
        <v>51</v>
      </c>
      <c r="E20" s="1" t="s">
        <v>52</v>
      </c>
      <c r="F20" s="3">
        <v>44337</v>
      </c>
      <c r="G20" s="3">
        <v>44392</v>
      </c>
      <c r="H20" s="3">
        <v>45487</v>
      </c>
      <c r="I20" s="2">
        <v>36</v>
      </c>
      <c r="J20" s="4">
        <v>26008</v>
      </c>
      <c r="K20" s="1" t="s">
        <v>19</v>
      </c>
      <c r="L20" s="1" t="s">
        <v>20</v>
      </c>
      <c r="M20" s="5">
        <v>27.267589999999998</v>
      </c>
      <c r="N20" s="1" t="s">
        <v>0</v>
      </c>
      <c r="O20" s="5" t="s">
        <v>0</v>
      </c>
    </row>
    <row r="21" spans="2:15" outlineLevel="1" x14ac:dyDescent="0.25">
      <c r="B21" s="2">
        <v>89896</v>
      </c>
      <c r="C21" s="1" t="s">
        <v>16</v>
      </c>
      <c r="D21" s="1" t="s">
        <v>53</v>
      </c>
      <c r="E21" s="1" t="s">
        <v>26</v>
      </c>
      <c r="F21" s="3">
        <v>44237</v>
      </c>
      <c r="G21" s="3">
        <v>44400</v>
      </c>
      <c r="H21" s="3">
        <v>45496</v>
      </c>
      <c r="I21" s="2">
        <v>36</v>
      </c>
      <c r="J21" s="4">
        <v>67439</v>
      </c>
      <c r="K21" s="1" t="s">
        <v>19</v>
      </c>
      <c r="L21" s="1" t="s">
        <v>20</v>
      </c>
      <c r="M21" s="5">
        <v>27.267589999999998</v>
      </c>
      <c r="N21" s="1" t="s">
        <v>0</v>
      </c>
      <c r="O21" s="5" t="s">
        <v>0</v>
      </c>
    </row>
    <row r="22" spans="2:15" outlineLevel="1" x14ac:dyDescent="0.25">
      <c r="B22" s="2">
        <v>96027</v>
      </c>
      <c r="C22" s="1" t="s">
        <v>16</v>
      </c>
      <c r="D22" s="1" t="s">
        <v>47</v>
      </c>
      <c r="E22" s="1" t="s">
        <v>48</v>
      </c>
      <c r="F22" s="3">
        <v>44461</v>
      </c>
      <c r="G22" s="3">
        <v>44470</v>
      </c>
      <c r="H22" s="3">
        <v>45796</v>
      </c>
      <c r="I22" s="2">
        <v>44</v>
      </c>
      <c r="J22" s="4" t="s">
        <v>0</v>
      </c>
      <c r="K22" s="1" t="s">
        <v>54</v>
      </c>
      <c r="L22" s="1" t="s">
        <v>55</v>
      </c>
      <c r="M22" s="5">
        <v>1.57029</v>
      </c>
      <c r="N22" s="1" t="s">
        <v>56</v>
      </c>
      <c r="O22" s="5">
        <v>3.2993700000000001</v>
      </c>
    </row>
    <row r="23" spans="2:15" outlineLevel="1" x14ac:dyDescent="0.25">
      <c r="B23" s="2">
        <v>96027</v>
      </c>
      <c r="C23" s="1" t="s">
        <v>16</v>
      </c>
      <c r="D23" s="1" t="s">
        <v>47</v>
      </c>
      <c r="E23" s="1" t="s">
        <v>48</v>
      </c>
      <c r="F23" s="3">
        <v>44461</v>
      </c>
      <c r="G23" s="3">
        <v>44470</v>
      </c>
      <c r="H23" s="3">
        <v>45796</v>
      </c>
      <c r="I23" s="2">
        <v>44</v>
      </c>
      <c r="J23" s="4" t="s">
        <v>0</v>
      </c>
      <c r="K23" s="1" t="s">
        <v>54</v>
      </c>
      <c r="L23" s="1" t="s">
        <v>55</v>
      </c>
      <c r="M23" s="5">
        <v>1.57029</v>
      </c>
      <c r="N23" s="1" t="s">
        <v>57</v>
      </c>
      <c r="O23" s="5">
        <v>4.89907</v>
      </c>
    </row>
    <row r="24" spans="2:15" outlineLevel="1" x14ac:dyDescent="0.25">
      <c r="B24" s="2">
        <v>96027</v>
      </c>
      <c r="C24" s="1" t="s">
        <v>16</v>
      </c>
      <c r="D24" s="1" t="s">
        <v>47</v>
      </c>
      <c r="E24" s="1" t="s">
        <v>48</v>
      </c>
      <c r="F24" s="3">
        <v>44461</v>
      </c>
      <c r="G24" s="3">
        <v>44470</v>
      </c>
      <c r="H24" s="3">
        <v>45796</v>
      </c>
      <c r="I24" s="2">
        <v>44</v>
      </c>
      <c r="J24" s="4">
        <v>55104</v>
      </c>
      <c r="K24" s="1" t="s">
        <v>54</v>
      </c>
      <c r="L24" s="1" t="s">
        <v>55</v>
      </c>
      <c r="M24" s="5">
        <v>1.57029</v>
      </c>
      <c r="N24" s="1" t="s">
        <v>20</v>
      </c>
      <c r="O24" s="5">
        <v>27.267589999999998</v>
      </c>
    </row>
    <row r="25" spans="2:15" outlineLevel="1" x14ac:dyDescent="0.25">
      <c r="B25" s="2">
        <v>92618</v>
      </c>
      <c r="C25" s="1" t="s">
        <v>16</v>
      </c>
      <c r="D25" s="1" t="s">
        <v>58</v>
      </c>
      <c r="E25" s="1" t="s">
        <v>30</v>
      </c>
      <c r="F25" s="3">
        <v>44354</v>
      </c>
      <c r="G25" s="3">
        <v>44475</v>
      </c>
      <c r="H25" s="3">
        <v>44925</v>
      </c>
      <c r="I25" s="2">
        <v>9</v>
      </c>
      <c r="J25" s="4">
        <v>207333</v>
      </c>
      <c r="K25" s="1" t="s">
        <v>59</v>
      </c>
      <c r="L25" s="1" t="s">
        <v>60</v>
      </c>
      <c r="M25" s="5">
        <v>18.62</v>
      </c>
      <c r="N25" s="1" t="s">
        <v>20</v>
      </c>
      <c r="O25" s="5">
        <v>27.267589999999998</v>
      </c>
    </row>
    <row r="26" spans="2:15" outlineLevel="1" x14ac:dyDescent="0.25">
      <c r="B26" s="2">
        <v>96297</v>
      </c>
      <c r="C26" s="1" t="s">
        <v>33</v>
      </c>
      <c r="D26" s="1" t="s">
        <v>34</v>
      </c>
      <c r="E26" s="1" t="s">
        <v>35</v>
      </c>
      <c r="F26" s="3">
        <v>44480</v>
      </c>
      <c r="G26" s="3">
        <v>44480</v>
      </c>
      <c r="H26" s="3">
        <v>44834</v>
      </c>
      <c r="I26" s="2">
        <v>6</v>
      </c>
      <c r="J26" s="4" t="s">
        <v>0</v>
      </c>
      <c r="K26" s="1" t="s">
        <v>61</v>
      </c>
      <c r="L26" s="1" t="s">
        <v>60</v>
      </c>
      <c r="M26" s="5">
        <v>0.83</v>
      </c>
      <c r="N26" s="1" t="s">
        <v>57</v>
      </c>
      <c r="O26" s="5">
        <v>1.1054299999999999</v>
      </c>
    </row>
    <row r="27" spans="2:15" outlineLevel="1" x14ac:dyDescent="0.25">
      <c r="B27" s="2">
        <v>96297</v>
      </c>
      <c r="C27" s="1" t="s">
        <v>33</v>
      </c>
      <c r="D27" s="1" t="s">
        <v>34</v>
      </c>
      <c r="E27" s="1" t="s">
        <v>35</v>
      </c>
      <c r="F27" s="3">
        <v>44480</v>
      </c>
      <c r="G27" s="3">
        <v>44480</v>
      </c>
      <c r="H27" s="3">
        <v>44834</v>
      </c>
      <c r="I27" s="2">
        <v>6</v>
      </c>
      <c r="J27" s="4">
        <v>133360</v>
      </c>
      <c r="K27" s="1" t="s">
        <v>61</v>
      </c>
      <c r="L27" s="1" t="s">
        <v>60</v>
      </c>
      <c r="M27" s="5">
        <v>0.83</v>
      </c>
      <c r="N27" s="1" t="s">
        <v>62</v>
      </c>
      <c r="O27" s="5">
        <v>1.373</v>
      </c>
    </row>
    <row r="28" spans="2:15" outlineLevel="1" x14ac:dyDescent="0.25">
      <c r="B28" s="2">
        <v>96297</v>
      </c>
      <c r="C28" s="1" t="s">
        <v>33</v>
      </c>
      <c r="D28" s="1" t="s">
        <v>34</v>
      </c>
      <c r="E28" s="1" t="s">
        <v>35</v>
      </c>
      <c r="F28" s="3">
        <v>44480</v>
      </c>
      <c r="G28" s="3">
        <v>44480</v>
      </c>
      <c r="H28" s="3">
        <v>44834</v>
      </c>
      <c r="I28" s="2">
        <v>6</v>
      </c>
      <c r="J28" s="4" t="s">
        <v>0</v>
      </c>
      <c r="K28" s="1" t="s">
        <v>61</v>
      </c>
      <c r="L28" s="1" t="s">
        <v>60</v>
      </c>
      <c r="M28" s="5">
        <v>0.83</v>
      </c>
      <c r="N28" s="1" t="s">
        <v>56</v>
      </c>
      <c r="O28" s="5">
        <v>1.43</v>
      </c>
    </row>
    <row r="29" spans="2:15" outlineLevel="1" x14ac:dyDescent="0.25">
      <c r="B29" s="2">
        <v>96297</v>
      </c>
      <c r="C29" s="1" t="s">
        <v>33</v>
      </c>
      <c r="D29" s="1" t="s">
        <v>34</v>
      </c>
      <c r="E29" s="1" t="s">
        <v>35</v>
      </c>
      <c r="F29" s="3">
        <v>44480</v>
      </c>
      <c r="G29" s="3">
        <v>44480</v>
      </c>
      <c r="H29" s="3">
        <v>44834</v>
      </c>
      <c r="I29" s="2">
        <v>6</v>
      </c>
      <c r="J29" s="4" t="s">
        <v>0</v>
      </c>
      <c r="K29" s="1" t="s">
        <v>61</v>
      </c>
      <c r="L29" s="1" t="s">
        <v>60</v>
      </c>
      <c r="M29" s="5">
        <v>0.83</v>
      </c>
      <c r="N29" s="1" t="s">
        <v>55</v>
      </c>
      <c r="O29" s="5">
        <v>2.4500000000000002</v>
      </c>
    </row>
    <row r="30" spans="2:15" outlineLevel="1" x14ac:dyDescent="0.25">
      <c r="B30" s="2">
        <v>97396</v>
      </c>
      <c r="C30" s="1" t="s">
        <v>63</v>
      </c>
      <c r="D30" s="1" t="s">
        <v>64</v>
      </c>
      <c r="E30" s="1" t="s">
        <v>38</v>
      </c>
      <c r="F30" s="3">
        <v>44523</v>
      </c>
      <c r="G30" s="3">
        <v>44523</v>
      </c>
      <c r="H30" s="3">
        <v>45076</v>
      </c>
      <c r="I30" s="2">
        <v>12</v>
      </c>
      <c r="J30" s="4" t="s">
        <v>0</v>
      </c>
      <c r="K30" s="1" t="s">
        <v>65</v>
      </c>
      <c r="L30" s="1" t="s">
        <v>57</v>
      </c>
      <c r="M30" s="5">
        <v>1.105</v>
      </c>
      <c r="N30" s="1" t="s">
        <v>66</v>
      </c>
      <c r="O30" s="5">
        <v>1.1192</v>
      </c>
    </row>
    <row r="31" spans="2:15" outlineLevel="1" x14ac:dyDescent="0.25">
      <c r="B31" s="2">
        <v>97396</v>
      </c>
      <c r="C31" s="1" t="s">
        <v>63</v>
      </c>
      <c r="D31" s="1" t="s">
        <v>64</v>
      </c>
      <c r="E31" s="1" t="s">
        <v>38</v>
      </c>
      <c r="F31" s="3">
        <v>44523</v>
      </c>
      <c r="G31" s="3">
        <v>44523</v>
      </c>
      <c r="H31" s="3">
        <v>45076</v>
      </c>
      <c r="I31" s="2">
        <v>12</v>
      </c>
      <c r="J31" s="4" t="s">
        <v>0</v>
      </c>
      <c r="K31" s="1" t="s">
        <v>65</v>
      </c>
      <c r="L31" s="1" t="s">
        <v>57</v>
      </c>
      <c r="M31" s="5">
        <v>1.105</v>
      </c>
      <c r="N31" s="1" t="s">
        <v>55</v>
      </c>
      <c r="O31" s="5">
        <v>1.5</v>
      </c>
    </row>
    <row r="32" spans="2:15" outlineLevel="1" x14ac:dyDescent="0.25">
      <c r="B32" s="2">
        <v>97396</v>
      </c>
      <c r="C32" s="1" t="s">
        <v>63</v>
      </c>
      <c r="D32" s="1" t="s">
        <v>64</v>
      </c>
      <c r="E32" s="1" t="s">
        <v>38</v>
      </c>
      <c r="F32" s="3">
        <v>44523</v>
      </c>
      <c r="G32" s="3">
        <v>44523</v>
      </c>
      <c r="H32" s="3">
        <v>45076</v>
      </c>
      <c r="I32" s="2">
        <v>12</v>
      </c>
      <c r="J32" s="4">
        <v>6800</v>
      </c>
      <c r="K32" s="1" t="s">
        <v>65</v>
      </c>
      <c r="L32" s="1" t="s">
        <v>57</v>
      </c>
      <c r="M32" s="5">
        <v>1.105</v>
      </c>
      <c r="N32" s="1" t="s">
        <v>56</v>
      </c>
      <c r="O32" s="5">
        <v>1.92</v>
      </c>
    </row>
    <row r="33" spans="2:15" outlineLevel="1" x14ac:dyDescent="0.25">
      <c r="B33" s="2">
        <v>97396</v>
      </c>
      <c r="C33" s="1" t="s">
        <v>63</v>
      </c>
      <c r="D33" s="1" t="s">
        <v>64</v>
      </c>
      <c r="E33" s="1" t="s">
        <v>38</v>
      </c>
      <c r="F33" s="3">
        <v>44523</v>
      </c>
      <c r="G33" s="3">
        <v>44523</v>
      </c>
      <c r="H33" s="3">
        <v>45076</v>
      </c>
      <c r="I33" s="2">
        <v>12</v>
      </c>
      <c r="J33" s="4" t="s">
        <v>0</v>
      </c>
      <c r="K33" s="1" t="s">
        <v>65</v>
      </c>
      <c r="L33" s="1" t="s">
        <v>57</v>
      </c>
      <c r="M33" s="5">
        <v>1.105</v>
      </c>
      <c r="N33" s="1" t="s">
        <v>60</v>
      </c>
      <c r="O33" s="5">
        <v>2.88</v>
      </c>
    </row>
    <row r="34" spans="2:15" outlineLevel="1" x14ac:dyDescent="0.25">
      <c r="B34" s="2">
        <v>98102</v>
      </c>
      <c r="C34" s="1" t="s">
        <v>16</v>
      </c>
      <c r="D34" s="1" t="s">
        <v>17</v>
      </c>
      <c r="E34" s="1" t="s">
        <v>18</v>
      </c>
      <c r="F34" s="3">
        <v>44551</v>
      </c>
      <c r="G34" s="3">
        <v>44551</v>
      </c>
      <c r="H34" s="3">
        <v>45657</v>
      </c>
      <c r="I34" s="2">
        <v>36</v>
      </c>
      <c r="J34" s="4" t="s">
        <v>0</v>
      </c>
      <c r="K34" s="1" t="s">
        <v>67</v>
      </c>
      <c r="L34" s="1" t="s">
        <v>60</v>
      </c>
      <c r="M34" s="5">
        <v>0.54</v>
      </c>
      <c r="N34" s="1" t="s">
        <v>68</v>
      </c>
      <c r="O34" s="5">
        <v>0.54988999999999999</v>
      </c>
    </row>
    <row r="35" spans="2:15" outlineLevel="1" x14ac:dyDescent="0.25">
      <c r="B35" s="2">
        <v>98102</v>
      </c>
      <c r="C35" s="1" t="s">
        <v>16</v>
      </c>
      <c r="D35" s="1" t="s">
        <v>17</v>
      </c>
      <c r="E35" s="1" t="s">
        <v>18</v>
      </c>
      <c r="F35" s="3">
        <v>44551</v>
      </c>
      <c r="G35" s="3">
        <v>44551</v>
      </c>
      <c r="H35" s="3">
        <v>45657</v>
      </c>
      <c r="I35" s="2">
        <v>36</v>
      </c>
      <c r="J35" s="4" t="s">
        <v>0</v>
      </c>
      <c r="K35" s="1" t="s">
        <v>67</v>
      </c>
      <c r="L35" s="1" t="s">
        <v>60</v>
      </c>
      <c r="M35" s="5">
        <v>0.54</v>
      </c>
      <c r="N35" s="1" t="s">
        <v>56</v>
      </c>
      <c r="O35" s="5">
        <v>0.99</v>
      </c>
    </row>
    <row r="36" spans="2:15" outlineLevel="1" x14ac:dyDescent="0.25">
      <c r="B36" s="2">
        <v>98102</v>
      </c>
      <c r="C36" s="1" t="s">
        <v>16</v>
      </c>
      <c r="D36" s="1" t="s">
        <v>17</v>
      </c>
      <c r="E36" s="1" t="s">
        <v>18</v>
      </c>
      <c r="F36" s="3">
        <v>44551</v>
      </c>
      <c r="G36" s="3">
        <v>44551</v>
      </c>
      <c r="H36" s="3">
        <v>45657</v>
      </c>
      <c r="I36" s="2">
        <v>36</v>
      </c>
      <c r="J36" s="4" t="s">
        <v>0</v>
      </c>
      <c r="K36" s="1" t="s">
        <v>67</v>
      </c>
      <c r="L36" s="1" t="s">
        <v>60</v>
      </c>
      <c r="M36" s="5">
        <v>0.54</v>
      </c>
      <c r="N36" s="1" t="s">
        <v>57</v>
      </c>
      <c r="O36" s="5">
        <v>1.01</v>
      </c>
    </row>
    <row r="37" spans="2:15" outlineLevel="1" x14ac:dyDescent="0.25">
      <c r="B37" s="2">
        <v>98102</v>
      </c>
      <c r="C37" s="1" t="s">
        <v>16</v>
      </c>
      <c r="D37" s="1" t="s">
        <v>17</v>
      </c>
      <c r="E37" s="1" t="s">
        <v>18</v>
      </c>
      <c r="F37" s="3">
        <v>44551</v>
      </c>
      <c r="G37" s="3">
        <v>44551</v>
      </c>
      <c r="H37" s="3">
        <v>45657</v>
      </c>
      <c r="I37" s="2">
        <v>36</v>
      </c>
      <c r="J37" s="4" t="s">
        <v>0</v>
      </c>
      <c r="K37" s="1" t="s">
        <v>67</v>
      </c>
      <c r="L37" s="1" t="s">
        <v>60</v>
      </c>
      <c r="M37" s="5">
        <v>0.54</v>
      </c>
      <c r="N37" s="1" t="s">
        <v>55</v>
      </c>
      <c r="O37" s="5">
        <v>1.1000000000000001</v>
      </c>
    </row>
    <row r="38" spans="2:15" outlineLevel="1" x14ac:dyDescent="0.25">
      <c r="B38" s="2">
        <v>98102</v>
      </c>
      <c r="C38" s="1" t="s">
        <v>16</v>
      </c>
      <c r="D38" s="1" t="s">
        <v>17</v>
      </c>
      <c r="E38" s="1" t="s">
        <v>18</v>
      </c>
      <c r="F38" s="3">
        <v>44551</v>
      </c>
      <c r="G38" s="3">
        <v>44551</v>
      </c>
      <c r="H38" s="3">
        <v>45657</v>
      </c>
      <c r="I38" s="2">
        <v>36</v>
      </c>
      <c r="J38" s="4" t="s">
        <v>0</v>
      </c>
      <c r="K38" s="1" t="s">
        <v>67</v>
      </c>
      <c r="L38" s="1" t="s">
        <v>60</v>
      </c>
      <c r="M38" s="5">
        <v>0.54</v>
      </c>
      <c r="N38" s="1" t="s">
        <v>66</v>
      </c>
      <c r="O38" s="5">
        <v>1.1192</v>
      </c>
    </row>
    <row r="39" spans="2:15" outlineLevel="1" x14ac:dyDescent="0.25">
      <c r="B39" s="2">
        <v>98102</v>
      </c>
      <c r="C39" s="1" t="s">
        <v>16</v>
      </c>
      <c r="D39" s="1" t="s">
        <v>17</v>
      </c>
      <c r="E39" s="1" t="s">
        <v>18</v>
      </c>
      <c r="F39" s="3">
        <v>44551</v>
      </c>
      <c r="G39" s="3">
        <v>44551</v>
      </c>
      <c r="H39" s="3">
        <v>45657</v>
      </c>
      <c r="I39" s="2">
        <v>36</v>
      </c>
      <c r="J39" s="4">
        <v>96000</v>
      </c>
      <c r="K39" s="1" t="s">
        <v>67</v>
      </c>
      <c r="L39" s="1" t="s">
        <v>60</v>
      </c>
      <c r="M39" s="5">
        <v>0.54</v>
      </c>
      <c r="N39" s="1" t="s">
        <v>62</v>
      </c>
      <c r="O39" s="5">
        <v>1.6</v>
      </c>
    </row>
    <row r="40" spans="2:15" outlineLevel="1" x14ac:dyDescent="0.25">
      <c r="B40" s="2">
        <v>94460</v>
      </c>
      <c r="C40" s="1" t="s">
        <v>16</v>
      </c>
      <c r="D40" s="1" t="s">
        <v>69</v>
      </c>
      <c r="E40" s="1" t="s">
        <v>70</v>
      </c>
      <c r="F40" s="3">
        <v>44467</v>
      </c>
      <c r="G40" s="3">
        <v>44562</v>
      </c>
      <c r="H40" s="3">
        <v>46022</v>
      </c>
      <c r="I40" s="2">
        <v>36</v>
      </c>
      <c r="J40" s="4" t="s">
        <v>0</v>
      </c>
      <c r="K40" s="1" t="s">
        <v>71</v>
      </c>
      <c r="L40" s="1" t="s">
        <v>56</v>
      </c>
      <c r="M40" s="5">
        <v>3</v>
      </c>
      <c r="N40" s="1" t="s">
        <v>55</v>
      </c>
      <c r="O40" s="5">
        <v>4.47</v>
      </c>
    </row>
    <row r="41" spans="2:15" outlineLevel="1" x14ac:dyDescent="0.25">
      <c r="B41" s="2">
        <v>94460</v>
      </c>
      <c r="C41" s="1" t="s">
        <v>16</v>
      </c>
      <c r="D41" s="1" t="s">
        <v>69</v>
      </c>
      <c r="E41" s="1" t="s">
        <v>70</v>
      </c>
      <c r="F41" s="3">
        <v>44467</v>
      </c>
      <c r="G41" s="3">
        <v>44562</v>
      </c>
      <c r="H41" s="3">
        <v>46022</v>
      </c>
      <c r="I41" s="2">
        <v>36</v>
      </c>
      <c r="J41" s="4" t="s">
        <v>0</v>
      </c>
      <c r="K41" s="1" t="s">
        <v>71</v>
      </c>
      <c r="L41" s="1" t="s">
        <v>56</v>
      </c>
      <c r="M41" s="5">
        <v>3</v>
      </c>
      <c r="N41" s="1" t="s">
        <v>57</v>
      </c>
      <c r="O41" s="5">
        <v>4.9000000000000004</v>
      </c>
    </row>
    <row r="42" spans="2:15" outlineLevel="1" x14ac:dyDescent="0.25">
      <c r="B42" s="2">
        <v>94460</v>
      </c>
      <c r="C42" s="1" t="s">
        <v>16</v>
      </c>
      <c r="D42" s="1" t="s">
        <v>69</v>
      </c>
      <c r="E42" s="1" t="s">
        <v>70</v>
      </c>
      <c r="F42" s="3">
        <v>44467</v>
      </c>
      <c r="G42" s="3">
        <v>44562</v>
      </c>
      <c r="H42" s="3">
        <v>46022</v>
      </c>
      <c r="I42" s="2">
        <v>36</v>
      </c>
      <c r="J42" s="4" t="s">
        <v>0</v>
      </c>
      <c r="K42" s="1" t="s">
        <v>71</v>
      </c>
      <c r="L42" s="1" t="s">
        <v>56</v>
      </c>
      <c r="M42" s="5">
        <v>3</v>
      </c>
      <c r="N42" s="1" t="s">
        <v>60</v>
      </c>
      <c r="O42" s="5">
        <v>9.52</v>
      </c>
    </row>
    <row r="43" spans="2:15" outlineLevel="1" x14ac:dyDescent="0.25">
      <c r="B43" s="2">
        <v>94460</v>
      </c>
      <c r="C43" s="1" t="s">
        <v>16</v>
      </c>
      <c r="D43" s="1" t="s">
        <v>69</v>
      </c>
      <c r="E43" s="1" t="s">
        <v>70</v>
      </c>
      <c r="F43" s="3">
        <v>44467</v>
      </c>
      <c r="G43" s="3">
        <v>44562</v>
      </c>
      <c r="H43" s="3">
        <v>46022</v>
      </c>
      <c r="I43" s="2">
        <v>36</v>
      </c>
      <c r="J43" s="4">
        <v>34160</v>
      </c>
      <c r="K43" s="1" t="s">
        <v>71</v>
      </c>
      <c r="L43" s="1" t="s">
        <v>56</v>
      </c>
      <c r="M43" s="5">
        <v>3</v>
      </c>
      <c r="N43" s="1" t="s">
        <v>20</v>
      </c>
      <c r="O43" s="5">
        <v>12.4</v>
      </c>
    </row>
    <row r="44" spans="2:15" outlineLevel="1" x14ac:dyDescent="0.25">
      <c r="B44" s="2">
        <v>98605</v>
      </c>
      <c r="C44" s="1" t="s">
        <v>33</v>
      </c>
      <c r="D44" s="1" t="s">
        <v>31</v>
      </c>
      <c r="E44" s="1" t="s">
        <v>32</v>
      </c>
      <c r="F44" s="3">
        <v>44587</v>
      </c>
      <c r="G44" s="3">
        <v>44587</v>
      </c>
      <c r="H44" s="3">
        <v>45688</v>
      </c>
      <c r="I44" s="2">
        <v>36</v>
      </c>
      <c r="J44" s="4" t="s">
        <v>0</v>
      </c>
      <c r="K44" s="1" t="s">
        <v>72</v>
      </c>
      <c r="L44" s="1" t="s">
        <v>68</v>
      </c>
      <c r="M44" s="5">
        <v>0.47499999999999998</v>
      </c>
      <c r="N44" s="1" t="s">
        <v>60</v>
      </c>
      <c r="O44" s="5">
        <v>0.51</v>
      </c>
    </row>
    <row r="45" spans="2:15" outlineLevel="1" x14ac:dyDescent="0.25">
      <c r="B45" s="2">
        <v>98605</v>
      </c>
      <c r="C45" s="1" t="s">
        <v>33</v>
      </c>
      <c r="D45" s="1" t="s">
        <v>31</v>
      </c>
      <c r="E45" s="1" t="s">
        <v>32</v>
      </c>
      <c r="F45" s="3">
        <v>44587</v>
      </c>
      <c r="G45" s="3">
        <v>44587</v>
      </c>
      <c r="H45" s="3">
        <v>45688</v>
      </c>
      <c r="I45" s="2">
        <v>36</v>
      </c>
      <c r="J45" s="4" t="s">
        <v>0</v>
      </c>
      <c r="K45" s="1" t="s">
        <v>72</v>
      </c>
      <c r="L45" s="1" t="s">
        <v>68</v>
      </c>
      <c r="M45" s="5">
        <v>0.47499999999999998</v>
      </c>
      <c r="N45" s="1" t="s">
        <v>57</v>
      </c>
      <c r="O45" s="5">
        <v>0.99</v>
      </c>
    </row>
    <row r="46" spans="2:15" outlineLevel="1" x14ac:dyDescent="0.25">
      <c r="B46" s="2">
        <v>98605</v>
      </c>
      <c r="C46" s="1" t="s">
        <v>33</v>
      </c>
      <c r="D46" s="1" t="s">
        <v>31</v>
      </c>
      <c r="E46" s="1" t="s">
        <v>32</v>
      </c>
      <c r="F46" s="3">
        <v>44587</v>
      </c>
      <c r="G46" s="3">
        <v>44587</v>
      </c>
      <c r="H46" s="3">
        <v>45688</v>
      </c>
      <c r="I46" s="2">
        <v>36</v>
      </c>
      <c r="J46" s="4">
        <v>98351</v>
      </c>
      <c r="K46" s="1" t="s">
        <v>72</v>
      </c>
      <c r="L46" s="1" t="s">
        <v>68</v>
      </c>
      <c r="M46" s="5">
        <v>0.47499999999999998</v>
      </c>
      <c r="N46" s="1" t="s">
        <v>56</v>
      </c>
      <c r="O46" s="5">
        <v>1.0900000000000001</v>
      </c>
    </row>
    <row r="47" spans="2:15" outlineLevel="1" x14ac:dyDescent="0.25">
      <c r="B47" s="2">
        <v>98605</v>
      </c>
      <c r="C47" s="1" t="s">
        <v>33</v>
      </c>
      <c r="D47" s="1" t="s">
        <v>31</v>
      </c>
      <c r="E47" s="1" t="s">
        <v>32</v>
      </c>
      <c r="F47" s="3">
        <v>44587</v>
      </c>
      <c r="G47" s="3">
        <v>44587</v>
      </c>
      <c r="H47" s="3">
        <v>45688</v>
      </c>
      <c r="I47" s="2">
        <v>36</v>
      </c>
      <c r="J47" s="4" t="s">
        <v>0</v>
      </c>
      <c r="K47" s="1" t="s">
        <v>72</v>
      </c>
      <c r="L47" s="1" t="s">
        <v>68</v>
      </c>
      <c r="M47" s="5">
        <v>0.47499999999999998</v>
      </c>
      <c r="N47" s="1" t="s">
        <v>66</v>
      </c>
      <c r="O47" s="5">
        <v>2.0535700000000001</v>
      </c>
    </row>
    <row r="48" spans="2:15" outlineLevel="1" x14ac:dyDescent="0.25">
      <c r="B48" s="1"/>
      <c r="F48" s="1"/>
      <c r="G48" s="1"/>
      <c r="H48" s="1"/>
      <c r="I48" s="1"/>
      <c r="J48" s="4" t="str">
        <f>CONCATENATE("Totale: ", TEXT(SUBTOTAL(9, J4:J47), "###.###.###"), "")</f>
        <v>Totale: 1653167..</v>
      </c>
      <c r="M48" s="1"/>
      <c r="O48" s="1"/>
    </row>
    <row r="49" spans="2:15" x14ac:dyDescent="0.25">
      <c r="B49" s="1"/>
      <c r="F49" s="1"/>
      <c r="G49" s="1"/>
      <c r="H49" s="1"/>
      <c r="I49" s="1"/>
      <c r="J49" s="4" t="str">
        <f>CONCATENATE("Totale generale: ", TEXT(SUBTOTAL(9, J4:J48), "###.###.###"), "")</f>
        <v>Totale generale: 1653167..</v>
      </c>
      <c r="M49" s="1"/>
      <c r="O49" s="1"/>
    </row>
  </sheetData>
  <autoFilter ref="A2:O48" xr:uid="{00000000-0009-0000-0000-000000000000}"/>
  <pageMargins left="0.7" right="0.7" top="0.75" bottom="0.75" header="0.3" footer="0.3"/>
  <pageSetup fitToWidth="0" fitToHeight="0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2C3E0E3B7A7442B121C4E14381CFA5" ma:contentTypeVersion="8" ma:contentTypeDescription="Create a new document." ma:contentTypeScope="" ma:versionID="5d71f4a76d7cecaf59d5278a1af5a160">
  <xsd:schema xmlns:xsd="http://www.w3.org/2001/XMLSchema" xmlns:xs="http://www.w3.org/2001/XMLSchema" xmlns:p="http://schemas.microsoft.com/office/2006/metadata/properties" xmlns:ns2="be682aae-6703-423e-8b75-e17b764110f8" xmlns:ns3="9230a165-ce78-456a-a656-eebac4847c5f" targetNamespace="http://schemas.microsoft.com/office/2006/metadata/properties" ma:root="true" ma:fieldsID="9f85b095a210eaaa6f6c8bfbfbb73b6e" ns2:_="" ns3:_="">
    <xsd:import namespace="be682aae-6703-423e-8b75-e17b764110f8"/>
    <xsd:import namespace="9230a165-ce78-456a-a656-eebac4847c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82aae-6703-423e-8b75-e17b764110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b6dba-d5cd-4fe5-9874-52817b7d7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0a165-ce78-456a-a656-eebac4847c5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873173f-16be-4f70-874b-8c5307c57dfd}" ma:internalName="TaxCatchAll" ma:showField="CatchAllData" ma:web="9230a165-ce78-456a-a656-eebac4847c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682aae-6703-423e-8b75-e17b764110f8">
      <Terms xmlns="http://schemas.microsoft.com/office/infopath/2007/PartnerControls"/>
    </lcf76f155ced4ddcb4097134ff3c332f>
    <TaxCatchAll xmlns="9230a165-ce78-456a-a656-eebac4847c5f" xsi:nil="true"/>
  </documentManagement>
</p:properties>
</file>

<file path=customXml/itemProps1.xml><?xml version="1.0" encoding="utf-8"?>
<ds:datastoreItem xmlns:ds="http://schemas.openxmlformats.org/officeDocument/2006/customXml" ds:itemID="{7A2B4FEC-DA0B-4854-9B22-8EEB229FD2C7}"/>
</file>

<file path=customXml/itemProps2.xml><?xml version="1.0" encoding="utf-8"?>
<ds:datastoreItem xmlns:ds="http://schemas.openxmlformats.org/officeDocument/2006/customXml" ds:itemID="{11FCBF39-8946-4572-87FF-447A37954FDA}"/>
</file>

<file path=customXml/itemProps3.xml><?xml version="1.0" encoding="utf-8"?>
<ds:datastoreItem xmlns:ds="http://schemas.openxmlformats.org/officeDocument/2006/customXml" ds:itemID="{59001E50-D4ED-4C0F-9189-72CF85401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Data</vt:lpstr>
      <vt:lpstr>Pivot</vt:lpstr>
      <vt:lpstr>Tender Details</vt:lpstr>
      <vt:lpstr>Annual Qty</vt:lpstr>
      <vt:lpstr>MS</vt:lpstr>
      <vt:lpstr>Raw Data</vt:lpstr>
    </vt:vector>
  </TitlesOfParts>
  <Company>Dr. Reddy's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Sethuraman Arunachalam</dc:creator>
  <cp:lastModifiedBy>Sethuraman Arunachalam</cp:lastModifiedBy>
  <dcterms:created xsi:type="dcterms:W3CDTF">2022-02-12T10:27:45Z</dcterms:created>
  <dcterms:modified xsi:type="dcterms:W3CDTF">2022-02-23T14:41:40Z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0x010100E62C3E0E3B7A7442B121C4E14381CFA5</vt:lpwstr>
  </property>
</Properties>
</file>