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00078617\Desktop\DPEx\EUG DS Initiative\Tender Bid Price Model\Analytical Results\"/>
    </mc:Choice>
  </mc:AlternateContent>
  <bookViews>
    <workbookView xWindow="0" yWindow="0" windowWidth="20490" windowHeight="7755" firstSheet="7" activeTab="7"/>
  </bookViews>
  <sheets>
    <sheet name="Proximity" sheetId="1" state="hidden" r:id="rId1"/>
    <sheet name="Top10Prod" sheetId="10" state="hidden" r:id="rId2"/>
    <sheet name="All Company" sheetId="11" state="hidden" r:id="rId3"/>
    <sheet name="Tender Type" sheetId="6" state="hidden" r:id="rId4"/>
    <sheet name="Region" sheetId="7" state="hidden" r:id="rId5"/>
    <sheet name="Form" sheetId="8" state="hidden" r:id="rId6"/>
    <sheet name="Participant" sheetId="2" state="hidden" r:id="rId7"/>
    <sheet name="No. Participant" sheetId="12" r:id="rId8"/>
    <sheet name="Tender Duration" sheetId="3" state="hidden" r:id="rId9"/>
    <sheet name="Generic Entry" sheetId="4" state="hidden" r:id="rId10"/>
    <sheet name="Competition" sheetId="9" state="hidden" r:id="rId11"/>
    <sheet name="Client" sheetId="5" state="hidden" r:id="rId12"/>
  </sheets>
  <externalReferences>
    <externalReference r:id="rId13"/>
    <externalReference r:id="rId14"/>
  </externalReferences>
  <calcPr calcId="152511"/>
</workbook>
</file>

<file path=xl/calcChain.xml><?xml version="1.0" encoding="utf-8"?>
<calcChain xmlns="http://schemas.openxmlformats.org/spreadsheetml/2006/main">
  <c r="L15" i="12" l="1"/>
  <c r="L5" i="12"/>
  <c r="L3" i="12"/>
  <c r="H15" i="12"/>
  <c r="H5" i="12"/>
  <c r="H3" i="12"/>
  <c r="E15" i="12"/>
  <c r="E5" i="12"/>
  <c r="E3" i="12"/>
  <c r="F15" i="12"/>
  <c r="I15" i="12"/>
  <c r="K4" i="12" l="1"/>
  <c r="K5" i="12"/>
  <c r="K6" i="12"/>
  <c r="K7" i="12"/>
  <c r="K8" i="12"/>
  <c r="K9" i="12"/>
  <c r="K10" i="12"/>
  <c r="K11" i="12"/>
  <c r="K12" i="12"/>
  <c r="K13" i="12"/>
  <c r="K14" i="12"/>
  <c r="K3" i="12"/>
  <c r="J15" i="12"/>
  <c r="K15" i="12" s="1"/>
  <c r="G4" i="12"/>
  <c r="G5" i="12"/>
  <c r="G6" i="12"/>
  <c r="G7" i="12"/>
  <c r="G8" i="12"/>
  <c r="G9" i="12"/>
  <c r="G10" i="12"/>
  <c r="G11" i="12"/>
  <c r="G12" i="12"/>
  <c r="G13" i="12"/>
  <c r="G14" i="12"/>
  <c r="G3" i="12"/>
  <c r="I5" i="12"/>
  <c r="C15" i="12"/>
  <c r="D9" i="12" s="1"/>
  <c r="D11" i="12" l="1"/>
  <c r="D10" i="12"/>
  <c r="D4" i="12"/>
  <c r="D15" i="12"/>
  <c r="I12" i="12"/>
  <c r="I9" i="12"/>
  <c r="D3" i="12"/>
  <c r="D7" i="12"/>
  <c r="I8" i="12"/>
  <c r="D6" i="12"/>
  <c r="I7" i="12"/>
  <c r="I11" i="12"/>
  <c r="I10" i="12"/>
  <c r="D8" i="12"/>
  <c r="I14" i="12"/>
  <c r="I6" i="12"/>
  <c r="G15" i="12"/>
  <c r="I4" i="12"/>
  <c r="D14" i="12"/>
  <c r="I3" i="12"/>
  <c r="D13" i="12"/>
  <c r="D5" i="12"/>
  <c r="D12" i="12"/>
  <c r="I13" i="12"/>
  <c r="F8" i="6"/>
  <c r="F7" i="6"/>
  <c r="F6" i="6"/>
  <c r="F5" i="6"/>
  <c r="F4" i="6"/>
  <c r="F3" i="6"/>
  <c r="E8" i="6"/>
  <c r="E7" i="6"/>
  <c r="E6" i="6"/>
  <c r="E5" i="6"/>
  <c r="E4" i="6"/>
  <c r="E3" i="6"/>
  <c r="C5" i="10" l="1"/>
  <c r="C6" i="10"/>
  <c r="C7" i="10"/>
  <c r="C8" i="10"/>
  <c r="C9" i="10"/>
  <c r="C10" i="10"/>
  <c r="C11" i="10"/>
  <c r="C12" i="10"/>
  <c r="C13" i="10"/>
  <c r="C4" i="10"/>
  <c r="B14" i="10"/>
  <c r="CC35" i="11"/>
  <c r="CB35" i="11"/>
  <c r="CA35" i="11"/>
  <c r="AN36" i="11" s="1"/>
  <c r="BZ35" i="11"/>
  <c r="BZ36" i="11" s="1"/>
  <c r="BY35" i="11"/>
  <c r="BY36" i="11" s="1"/>
  <c r="BX35" i="11"/>
  <c r="BX36" i="11" s="1"/>
  <c r="BW35" i="11"/>
  <c r="BV35" i="11"/>
  <c r="AI36" i="11" s="1"/>
  <c r="BU35" i="11"/>
  <c r="BT35" i="11"/>
  <c r="BS35" i="11"/>
  <c r="AF36" i="11" s="1"/>
  <c r="BR35" i="11"/>
  <c r="BR36" i="11" s="1"/>
  <c r="BQ35" i="11"/>
  <c r="BQ36" i="11" s="1"/>
  <c r="BP35" i="11"/>
  <c r="BP36" i="11" s="1"/>
  <c r="BO35" i="11"/>
  <c r="BN35" i="11"/>
  <c r="AA36" i="11" s="1"/>
  <c r="BM35" i="11"/>
  <c r="BM36" i="11" s="1"/>
  <c r="BL35" i="11"/>
  <c r="BK35" i="11"/>
  <c r="X36" i="11" s="1"/>
  <c r="BJ35" i="11"/>
  <c r="BJ36" i="11" s="1"/>
  <c r="BI35" i="11"/>
  <c r="BI36" i="11" s="1"/>
  <c r="BH35" i="11"/>
  <c r="BH36" i="11" s="1"/>
  <c r="BG35" i="11"/>
  <c r="BF35" i="11"/>
  <c r="S36" i="11" s="1"/>
  <c r="BE35" i="11"/>
  <c r="BE36" i="11" s="1"/>
  <c r="BD35" i="11"/>
  <c r="BC35" i="11"/>
  <c r="BC36" i="11" s="1"/>
  <c r="BB35" i="11"/>
  <c r="BB36" i="11" s="1"/>
  <c r="BA35" i="11"/>
  <c r="BA36" i="11" s="1"/>
  <c r="AZ35" i="11"/>
  <c r="AZ36" i="11" s="1"/>
  <c r="AY35" i="11"/>
  <c r="AX35" i="11"/>
  <c r="K36" i="11" s="1"/>
  <c r="AW35" i="11"/>
  <c r="AW36" i="11" s="1"/>
  <c r="AV35" i="11"/>
  <c r="AU35" i="11"/>
  <c r="AU36" i="11" s="1"/>
  <c r="AT35" i="11"/>
  <c r="AT36" i="11" s="1"/>
  <c r="AS35" i="11"/>
  <c r="AS36" i="11" s="1"/>
  <c r="AR35" i="11"/>
  <c r="AR36" i="11" s="1"/>
  <c r="AQ35" i="11"/>
  <c r="AP35" i="11"/>
  <c r="AP36" i="11" s="1"/>
  <c r="AO35" i="11"/>
  <c r="AO36" i="11" s="1"/>
  <c r="AN35" i="11"/>
  <c r="AM35" i="11"/>
  <c r="AM36" i="11" s="1"/>
  <c r="AL35" i="11"/>
  <c r="AL36" i="11" s="1"/>
  <c r="AK35" i="11"/>
  <c r="AK36" i="11" s="1"/>
  <c r="AJ35" i="11"/>
  <c r="AJ36" i="11" s="1"/>
  <c r="AI35" i="11"/>
  <c r="AH35" i="11"/>
  <c r="AH36" i="11" s="1"/>
  <c r="AG35" i="11"/>
  <c r="AG36" i="11" s="1"/>
  <c r="AF35" i="11"/>
  <c r="AE35" i="11"/>
  <c r="AE36" i="11" s="1"/>
  <c r="AD35" i="11"/>
  <c r="AD36" i="11" s="1"/>
  <c r="AC35" i="11"/>
  <c r="AC36" i="11" s="1"/>
  <c r="AB35" i="11"/>
  <c r="AB36" i="11" s="1"/>
  <c r="AA35" i="11"/>
  <c r="Z35" i="11"/>
  <c r="Z36" i="11" s="1"/>
  <c r="Y35" i="11"/>
  <c r="Y36" i="11" s="1"/>
  <c r="X35" i="11"/>
  <c r="W35" i="11"/>
  <c r="W36" i="11" s="1"/>
  <c r="V35" i="11"/>
  <c r="V36" i="11" s="1"/>
  <c r="U35" i="11"/>
  <c r="U36" i="11" s="1"/>
  <c r="T35" i="11"/>
  <c r="T36" i="11" s="1"/>
  <c r="S35" i="11"/>
  <c r="R35" i="11"/>
  <c r="R36" i="11" s="1"/>
  <c r="Q35" i="11"/>
  <c r="Q36" i="11" s="1"/>
  <c r="P35" i="11"/>
  <c r="P36" i="11" s="1"/>
  <c r="O35" i="11"/>
  <c r="O36" i="11" s="1"/>
  <c r="N35" i="11"/>
  <c r="N36" i="11" s="1"/>
  <c r="M35" i="11"/>
  <c r="M36" i="11" s="1"/>
  <c r="L35" i="11"/>
  <c r="L36" i="11" s="1"/>
  <c r="K35" i="11"/>
  <c r="J35" i="11"/>
  <c r="J36" i="11" s="1"/>
  <c r="I35" i="11"/>
  <c r="I36" i="11" s="1"/>
  <c r="H35" i="11"/>
  <c r="H36" i="11" s="1"/>
  <c r="G35" i="11"/>
  <c r="G36" i="11" s="1"/>
  <c r="F35" i="11"/>
  <c r="F36" i="11" s="1"/>
  <c r="E35" i="11"/>
  <c r="E36" i="11" s="1"/>
  <c r="D35" i="11"/>
  <c r="D36" i="11" s="1"/>
  <c r="B35" i="11"/>
  <c r="CC36" i="11" s="1"/>
  <c r="C32" i="11"/>
  <c r="C31" i="11"/>
  <c r="C24" i="11"/>
  <c r="C23" i="11"/>
  <c r="C16" i="11"/>
  <c r="C15" i="11"/>
  <c r="C8" i="11"/>
  <c r="C7" i="11"/>
  <c r="C3" i="11"/>
  <c r="CM15" i="10"/>
  <c r="CL15" i="10"/>
  <c r="CK15" i="10"/>
  <c r="CE15" i="10"/>
  <c r="CD15" i="10"/>
  <c r="CC15" i="10"/>
  <c r="BW15" i="10"/>
  <c r="BV15" i="10"/>
  <c r="BU15" i="10"/>
  <c r="BO15" i="10"/>
  <c r="BN15" i="10"/>
  <c r="BM15" i="10"/>
  <c r="BE15" i="10"/>
  <c r="BC15" i="10"/>
  <c r="BB15" i="10"/>
  <c r="AT15" i="10"/>
  <c r="AS15" i="10"/>
  <c r="AR15" i="10"/>
  <c r="AL15" i="10"/>
  <c r="AK15" i="10"/>
  <c r="AJ15" i="10"/>
  <c r="AD15" i="10"/>
  <c r="AC15" i="10"/>
  <c r="AB15" i="10"/>
  <c r="V15" i="10"/>
  <c r="U15" i="10"/>
  <c r="T15" i="10"/>
  <c r="K15" i="10"/>
  <c r="J15" i="10"/>
  <c r="H15" i="10"/>
  <c r="CM14" i="10"/>
  <c r="AU15" i="10" s="1"/>
  <c r="CL14" i="10"/>
  <c r="CK14" i="10"/>
  <c r="CJ14" i="10"/>
  <c r="CJ15" i="10" s="1"/>
  <c r="CI14" i="10"/>
  <c r="AQ15" i="10" s="1"/>
  <c r="CH14" i="10"/>
  <c r="AP15" i="10" s="1"/>
  <c r="CG14" i="10"/>
  <c r="AO15" i="10" s="1"/>
  <c r="CF14" i="10"/>
  <c r="AN15" i="10" s="1"/>
  <c r="CE14" i="10"/>
  <c r="AM15" i="10" s="1"/>
  <c r="CD14" i="10"/>
  <c r="CC14" i="10"/>
  <c r="CB14" i="10"/>
  <c r="CB15" i="10" s="1"/>
  <c r="CA14" i="10"/>
  <c r="AI15" i="10" s="1"/>
  <c r="BZ14" i="10"/>
  <c r="AH15" i="10" s="1"/>
  <c r="BY14" i="10"/>
  <c r="AG15" i="10" s="1"/>
  <c r="BX14" i="10"/>
  <c r="AF15" i="10" s="1"/>
  <c r="BW14" i="10"/>
  <c r="AE15" i="10" s="1"/>
  <c r="BV14" i="10"/>
  <c r="BU14" i="10"/>
  <c r="BT14" i="10"/>
  <c r="BT15" i="10" s="1"/>
  <c r="BS14" i="10"/>
  <c r="AA15" i="10" s="1"/>
  <c r="BR14" i="10"/>
  <c r="Z15" i="10" s="1"/>
  <c r="BQ14" i="10"/>
  <c r="Y15" i="10" s="1"/>
  <c r="BP14" i="10"/>
  <c r="X15" i="10" s="1"/>
  <c r="BO14" i="10"/>
  <c r="W15" i="10" s="1"/>
  <c r="BN14" i="10"/>
  <c r="BM14" i="10"/>
  <c r="BL14" i="10"/>
  <c r="BL15" i="10" s="1"/>
  <c r="BK14" i="10"/>
  <c r="S15" i="10" s="1"/>
  <c r="BJ14" i="10"/>
  <c r="R15" i="10" s="1"/>
  <c r="BI14" i="10"/>
  <c r="Q15" i="10" s="1"/>
  <c r="BG14" i="10"/>
  <c r="O15" i="10" s="1"/>
  <c r="BE14" i="10"/>
  <c r="M15" i="10" s="1"/>
  <c r="BC14" i="10"/>
  <c r="BB14" i="10"/>
  <c r="AZ14" i="10"/>
  <c r="AZ15" i="10" s="1"/>
  <c r="AY14" i="10"/>
  <c r="G15" i="10" s="1"/>
  <c r="AX14" i="10"/>
  <c r="F15" i="10" s="1"/>
  <c r="AV14" i="10"/>
  <c r="D15" i="10" s="1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O14" i="10"/>
  <c r="M14" i="10"/>
  <c r="K14" i="10"/>
  <c r="J14" i="10"/>
  <c r="H14" i="10"/>
  <c r="G14" i="10"/>
  <c r="F14" i="10"/>
  <c r="D14" i="10"/>
  <c r="BH13" i="10"/>
  <c r="BF13" i="10"/>
  <c r="BD13" i="10"/>
  <c r="BA13" i="10"/>
  <c r="AW13" i="10"/>
  <c r="P13" i="10"/>
  <c r="N13" i="10"/>
  <c r="L13" i="10"/>
  <c r="I13" i="10"/>
  <c r="E13" i="10"/>
  <c r="BH12" i="10"/>
  <c r="BF12" i="10"/>
  <c r="BD12" i="10"/>
  <c r="BA12" i="10"/>
  <c r="AW12" i="10"/>
  <c r="P12" i="10"/>
  <c r="N12" i="10"/>
  <c r="L12" i="10"/>
  <c r="I12" i="10"/>
  <c r="E12" i="10"/>
  <c r="BH11" i="10"/>
  <c r="BF11" i="10"/>
  <c r="BD11" i="10"/>
  <c r="BA11" i="10"/>
  <c r="AW11" i="10"/>
  <c r="P11" i="10"/>
  <c r="N11" i="10"/>
  <c r="L11" i="10"/>
  <c r="I11" i="10"/>
  <c r="E11" i="10"/>
  <c r="BH10" i="10"/>
  <c r="BF10" i="10"/>
  <c r="BD10" i="10"/>
  <c r="BA10" i="10"/>
  <c r="AW10" i="10"/>
  <c r="P10" i="10"/>
  <c r="N10" i="10"/>
  <c r="L10" i="10"/>
  <c r="I10" i="10"/>
  <c r="E10" i="10"/>
  <c r="BH9" i="10"/>
  <c r="BF9" i="10"/>
  <c r="BD9" i="10"/>
  <c r="BA9" i="10"/>
  <c r="AW9" i="10"/>
  <c r="P9" i="10"/>
  <c r="N9" i="10"/>
  <c r="L9" i="10"/>
  <c r="I9" i="10"/>
  <c r="E9" i="10"/>
  <c r="BH8" i="10"/>
  <c r="BF8" i="10"/>
  <c r="BD8" i="10"/>
  <c r="BA8" i="10"/>
  <c r="AW8" i="10"/>
  <c r="P8" i="10"/>
  <c r="N8" i="10"/>
  <c r="L8" i="10"/>
  <c r="I8" i="10"/>
  <c r="E8" i="10"/>
  <c r="BH7" i="10"/>
  <c r="BF7" i="10"/>
  <c r="BD7" i="10"/>
  <c r="BA7" i="10"/>
  <c r="AW7" i="10"/>
  <c r="P7" i="10"/>
  <c r="N7" i="10"/>
  <c r="L7" i="10"/>
  <c r="I7" i="10"/>
  <c r="E7" i="10"/>
  <c r="BH6" i="10"/>
  <c r="BF6" i="10"/>
  <c r="BD6" i="10"/>
  <c r="BA6" i="10"/>
  <c r="AW6" i="10"/>
  <c r="P6" i="10"/>
  <c r="N6" i="10"/>
  <c r="L6" i="10"/>
  <c r="I6" i="10"/>
  <c r="E6" i="10"/>
  <c r="BH5" i="10"/>
  <c r="BF5" i="10"/>
  <c r="BD5" i="10"/>
  <c r="BA5" i="10"/>
  <c r="AW5" i="10"/>
  <c r="P5" i="10"/>
  <c r="N5" i="10"/>
  <c r="L5" i="10"/>
  <c r="I5" i="10"/>
  <c r="E5" i="10"/>
  <c r="BH4" i="10"/>
  <c r="BF4" i="10"/>
  <c r="BD4" i="10"/>
  <c r="BA4" i="10"/>
  <c r="AW4" i="10"/>
  <c r="P4" i="10"/>
  <c r="N4" i="10"/>
  <c r="L4" i="10"/>
  <c r="I4" i="10"/>
  <c r="E4" i="10"/>
  <c r="C25" i="11" l="1"/>
  <c r="C2" i="11"/>
  <c r="C10" i="11"/>
  <c r="C18" i="11"/>
  <c r="C26" i="11"/>
  <c r="C34" i="11"/>
  <c r="AX36" i="11"/>
  <c r="BF36" i="11"/>
  <c r="BN36" i="11"/>
  <c r="BV36" i="11"/>
  <c r="C19" i="11"/>
  <c r="AQ36" i="11"/>
  <c r="BG36" i="11"/>
  <c r="BW36" i="11"/>
  <c r="C4" i="11"/>
  <c r="C12" i="11"/>
  <c r="C20" i="11"/>
  <c r="C28" i="11"/>
  <c r="C35" i="11"/>
  <c r="C11" i="11"/>
  <c r="C27" i="11"/>
  <c r="C36" i="11"/>
  <c r="AY36" i="11"/>
  <c r="BO36" i="11"/>
  <c r="C5" i="11"/>
  <c r="C13" i="11"/>
  <c r="C21" i="11"/>
  <c r="C29" i="11"/>
  <c r="C6" i="11"/>
  <c r="C14" i="11"/>
  <c r="C22" i="11"/>
  <c r="C30" i="11"/>
  <c r="BK36" i="11"/>
  <c r="BS36" i="11"/>
  <c r="CA36" i="11"/>
  <c r="AV36" i="11"/>
  <c r="BD36" i="11"/>
  <c r="BL36" i="11"/>
  <c r="BT36" i="11"/>
  <c r="CB36" i="11"/>
  <c r="C9" i="11"/>
  <c r="C17" i="11"/>
  <c r="C33" i="11"/>
  <c r="BU36" i="11"/>
  <c r="BG15" i="10"/>
  <c r="BP15" i="10"/>
  <c r="BX15" i="10"/>
  <c r="CF15" i="10"/>
  <c r="AV15" i="10"/>
  <c r="BI15" i="10"/>
  <c r="BQ15" i="10"/>
  <c r="BY15" i="10"/>
  <c r="CG15" i="10"/>
  <c r="AX15" i="10"/>
  <c r="BJ15" i="10"/>
  <c r="BR15" i="10"/>
  <c r="BZ15" i="10"/>
  <c r="CH15" i="10"/>
  <c r="AY15" i="10"/>
  <c r="BK15" i="10"/>
  <c r="BS15" i="10"/>
  <c r="CA15" i="10"/>
  <c r="CI15" i="10"/>
  <c r="AP3" i="9"/>
  <c r="AP4" i="9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2" i="9"/>
  <c r="AO2" i="9"/>
  <c r="AO3" i="9"/>
  <c r="AO4" i="9"/>
  <c r="AO5" i="9"/>
  <c r="AO6" i="9"/>
  <c r="AO7" i="9"/>
  <c r="AO8" i="9"/>
  <c r="AO9" i="9"/>
  <c r="AO10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J4" i="8"/>
  <c r="J5" i="8"/>
  <c r="J3" i="8"/>
  <c r="I4" i="8"/>
  <c r="I5" i="8"/>
  <c r="I3" i="8"/>
  <c r="H4" i="8"/>
  <c r="H5" i="8"/>
  <c r="G5" i="8"/>
  <c r="D5" i="8"/>
  <c r="E5" i="8" s="1"/>
  <c r="B5" i="8"/>
  <c r="C3" i="8" s="1"/>
  <c r="F4" i="8"/>
  <c r="E4" i="8"/>
  <c r="C4" i="8"/>
  <c r="H3" i="8"/>
  <c r="E3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3" i="7"/>
  <c r="I22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3" i="7"/>
  <c r="H22" i="7"/>
  <c r="G22" i="7"/>
  <c r="D22" i="7"/>
  <c r="B22" i="7"/>
  <c r="C22" i="7" s="1"/>
  <c r="H21" i="7"/>
  <c r="F21" i="7"/>
  <c r="E21" i="7"/>
  <c r="C21" i="7"/>
  <c r="H20" i="7"/>
  <c r="F20" i="7"/>
  <c r="E20" i="7"/>
  <c r="C20" i="7"/>
  <c r="H19" i="7"/>
  <c r="F19" i="7"/>
  <c r="E19" i="7"/>
  <c r="C19" i="7"/>
  <c r="H18" i="7"/>
  <c r="F18" i="7"/>
  <c r="E18" i="7"/>
  <c r="C18" i="7"/>
  <c r="H17" i="7"/>
  <c r="F17" i="7"/>
  <c r="E17" i="7"/>
  <c r="C17" i="7"/>
  <c r="H16" i="7"/>
  <c r="F16" i="7"/>
  <c r="E16" i="7"/>
  <c r="C16" i="7"/>
  <c r="H15" i="7"/>
  <c r="F15" i="7"/>
  <c r="E15" i="7"/>
  <c r="C15" i="7"/>
  <c r="H14" i="7"/>
  <c r="F14" i="7"/>
  <c r="E14" i="7"/>
  <c r="C14" i="7"/>
  <c r="H13" i="7"/>
  <c r="F13" i="7"/>
  <c r="E13" i="7"/>
  <c r="C13" i="7"/>
  <c r="H12" i="7"/>
  <c r="F12" i="7"/>
  <c r="E12" i="7"/>
  <c r="C12" i="7"/>
  <c r="H11" i="7"/>
  <c r="F11" i="7"/>
  <c r="E11" i="7"/>
  <c r="C11" i="7"/>
  <c r="H10" i="7"/>
  <c r="F10" i="7"/>
  <c r="E10" i="7"/>
  <c r="C10" i="7"/>
  <c r="H9" i="7"/>
  <c r="F9" i="7"/>
  <c r="E9" i="7"/>
  <c r="C9" i="7"/>
  <c r="H8" i="7"/>
  <c r="F8" i="7"/>
  <c r="E8" i="7"/>
  <c r="C8" i="7"/>
  <c r="H7" i="7"/>
  <c r="F7" i="7"/>
  <c r="E7" i="7"/>
  <c r="C7" i="7"/>
  <c r="H6" i="7"/>
  <c r="F6" i="7"/>
  <c r="E6" i="7"/>
  <c r="C6" i="7"/>
  <c r="H5" i="7"/>
  <c r="F5" i="7"/>
  <c r="E5" i="7"/>
  <c r="C5" i="7"/>
  <c r="H4" i="7"/>
  <c r="F4" i="7"/>
  <c r="E4" i="7"/>
  <c r="C4" i="7"/>
  <c r="H3" i="7"/>
  <c r="F3" i="7"/>
  <c r="E3" i="7"/>
  <c r="C3" i="7"/>
  <c r="J4" i="6"/>
  <c r="J5" i="6"/>
  <c r="J6" i="6"/>
  <c r="J7" i="6"/>
  <c r="J8" i="6"/>
  <c r="J9" i="6"/>
  <c r="J3" i="6"/>
  <c r="I4" i="6"/>
  <c r="I5" i="6"/>
  <c r="I6" i="6"/>
  <c r="I7" i="6"/>
  <c r="I8" i="6"/>
  <c r="I9" i="6"/>
  <c r="I3" i="6"/>
  <c r="G9" i="6"/>
  <c r="H9" i="6" s="1"/>
  <c r="D9" i="6"/>
  <c r="F9" i="6" s="1"/>
  <c r="B9" i="6"/>
  <c r="C8" i="6"/>
  <c r="H7" i="6"/>
  <c r="C7" i="6"/>
  <c r="H6" i="6"/>
  <c r="C6" i="6"/>
  <c r="H5" i="6"/>
  <c r="C5" i="6"/>
  <c r="H4" i="6"/>
  <c r="C4" i="6"/>
  <c r="C9" i="6" s="1"/>
  <c r="C3" i="6"/>
  <c r="J4" i="5"/>
  <c r="J5" i="5"/>
  <c r="J3" i="5"/>
  <c r="I4" i="5"/>
  <c r="I5" i="5"/>
  <c r="I3" i="5"/>
  <c r="H4" i="5"/>
  <c r="H5" i="5"/>
  <c r="H3" i="5"/>
  <c r="G5" i="5"/>
  <c r="F4" i="5"/>
  <c r="F3" i="5"/>
  <c r="E4" i="5"/>
  <c r="E5" i="5"/>
  <c r="E3" i="5"/>
  <c r="D5" i="5"/>
  <c r="C4" i="5"/>
  <c r="C3" i="5"/>
  <c r="B5" i="5"/>
  <c r="J4" i="4"/>
  <c r="J5" i="4"/>
  <c r="J6" i="4"/>
  <c r="J3" i="4"/>
  <c r="I4" i="4"/>
  <c r="I5" i="4"/>
  <c r="I6" i="4"/>
  <c r="I3" i="4"/>
  <c r="H6" i="4"/>
  <c r="H4" i="4"/>
  <c r="H5" i="4"/>
  <c r="H3" i="4"/>
  <c r="G6" i="4"/>
  <c r="F4" i="4"/>
  <c r="F5" i="4"/>
  <c r="F3" i="4"/>
  <c r="E6" i="4"/>
  <c r="E4" i="4"/>
  <c r="E5" i="4"/>
  <c r="E3" i="4"/>
  <c r="D6" i="4"/>
  <c r="C4" i="4"/>
  <c r="C5" i="4"/>
  <c r="C3" i="4"/>
  <c r="B6" i="4"/>
  <c r="J5" i="3"/>
  <c r="J4" i="3"/>
  <c r="J3" i="3"/>
  <c r="I4" i="3"/>
  <c r="I3" i="3"/>
  <c r="H5" i="3"/>
  <c r="G5" i="3"/>
  <c r="H4" i="3"/>
  <c r="H3" i="3"/>
  <c r="F4" i="3"/>
  <c r="F3" i="3"/>
  <c r="E5" i="3"/>
  <c r="E4" i="3"/>
  <c r="E3" i="3"/>
  <c r="D5" i="3"/>
  <c r="C4" i="3"/>
  <c r="C3" i="3"/>
  <c r="B5" i="3"/>
  <c r="J4" i="2"/>
  <c r="J3" i="2"/>
  <c r="I4" i="2"/>
  <c r="I3" i="2"/>
  <c r="H4" i="2"/>
  <c r="H3" i="2"/>
  <c r="G5" i="2"/>
  <c r="F4" i="2"/>
  <c r="F3" i="2"/>
  <c r="E4" i="2"/>
  <c r="E3" i="2"/>
  <c r="D5" i="2"/>
  <c r="B5" i="2"/>
  <c r="C4" i="2" s="1"/>
  <c r="E4" i="1"/>
  <c r="H4" i="1"/>
  <c r="I4" i="1"/>
  <c r="J4" i="1" s="1"/>
  <c r="I5" i="1"/>
  <c r="I3" i="1"/>
  <c r="J3" i="1" s="1"/>
  <c r="H5" i="1"/>
  <c r="H3" i="1"/>
  <c r="G6" i="1"/>
  <c r="I6" i="1" s="1"/>
  <c r="E5" i="1"/>
  <c r="E3" i="1"/>
  <c r="D6" i="1"/>
  <c r="F5" i="1" s="1"/>
  <c r="B6" i="1"/>
  <c r="C5" i="1" s="1"/>
  <c r="F3" i="8" l="1"/>
  <c r="E9" i="6"/>
  <c r="J5" i="2"/>
  <c r="E5" i="2"/>
  <c r="C3" i="2"/>
  <c r="C5" i="2"/>
  <c r="C4" i="1"/>
  <c r="J6" i="1"/>
  <c r="F4" i="1"/>
  <c r="E6" i="1"/>
  <c r="C3" i="1"/>
  <c r="F3" i="1"/>
</calcChain>
</file>

<file path=xl/sharedStrings.xml><?xml version="1.0" encoding="utf-8"?>
<sst xmlns="http://schemas.openxmlformats.org/spreadsheetml/2006/main" count="443" uniqueCount="215">
  <si>
    <t>DRL Participation &amp; Wining status across Proximity duration</t>
  </si>
  <si>
    <t>Proximity Category</t>
  </si>
  <si>
    <t>#Tender</t>
  </si>
  <si>
    <t>Tender%</t>
  </si>
  <si>
    <t>#DRL Participation</t>
  </si>
  <si>
    <t>DRL Participation1 %</t>
  </si>
  <si>
    <t>DRL Participation2 %</t>
  </si>
  <si>
    <t>#DRL Win</t>
  </si>
  <si>
    <t>DRL Win%</t>
  </si>
  <si>
    <r>
      <t>#DRL Win</t>
    </r>
    <r>
      <rPr>
        <b/>
        <sz val="11"/>
        <color theme="1"/>
        <rFont val="Calibri"/>
        <family val="2"/>
      </rPr>
      <t>∩Participation</t>
    </r>
  </si>
  <si>
    <r>
      <t>DRL Win</t>
    </r>
    <r>
      <rPr>
        <b/>
        <sz val="11"/>
        <color theme="1"/>
        <rFont val="Calibri"/>
        <family val="2"/>
      </rPr>
      <t>∩Participation%</t>
    </r>
  </si>
  <si>
    <t>high(0 to 2 Months)</t>
  </si>
  <si>
    <t>low( &gt;2 to Months&lt;=7)</t>
  </si>
  <si>
    <t>Mid(&gt; 7 Months)</t>
  </si>
  <si>
    <t xml:space="preserve"> </t>
  </si>
  <si>
    <t>DRL Participation &amp; Wining status across Tender type</t>
  </si>
  <si>
    <t>Product_Name</t>
  </si>
  <si>
    <t>EG S.p.A._Win_status</t>
  </si>
  <si>
    <t>EG S.p.A. Win%</t>
  </si>
  <si>
    <t>Aristo Pharma Italy S.r.l._Win_status</t>
  </si>
  <si>
    <t>Sandoz S.p.A._Win_status</t>
  </si>
  <si>
    <t>Amgen S.r.l._Win_status</t>
  </si>
  <si>
    <t>Amgen S.r.l. Win%</t>
  </si>
  <si>
    <t>Tillomed Italia Srl_Win_status</t>
  </si>
  <si>
    <t>Mylan Italia Srl_Win_status</t>
  </si>
  <si>
    <t>Mylan Italia Srl Win%</t>
  </si>
  <si>
    <t>Accord Healthcare Italia S.r.l._Win_status</t>
  </si>
  <si>
    <t>Accord Healthcare Italia S.r.l. Win%</t>
  </si>
  <si>
    <t>Dr Reddys S.r.l._Win_status</t>
  </si>
  <si>
    <t>Dr Reddys S.r.l. Win %</t>
  </si>
  <si>
    <t>Aurobindo (Italia) S.r.l._Win_status</t>
  </si>
  <si>
    <t>Teva Italia S.r.l._Win_status</t>
  </si>
  <si>
    <t>Zentiva Italia S.r.l._Win_status</t>
  </si>
  <si>
    <t>GlaxoSmithKline S.p.A._Win_status</t>
  </si>
  <si>
    <t>Medac Pharma S.r.l._Win_status</t>
  </si>
  <si>
    <t>SUN PHARMA ITALIA S.R.L._Win_status</t>
  </si>
  <si>
    <t>ViiV Healthcare S.r.l._Win_status</t>
  </si>
  <si>
    <t>Corios_Win_status</t>
  </si>
  <si>
    <t>Fresenius Kabi Italia Srl S.r.l._Win_status</t>
  </si>
  <si>
    <t>Hikma Italia S.p.A._Win_status</t>
  </si>
  <si>
    <t>Italfarmaco S.p.A._Win_status</t>
  </si>
  <si>
    <t>Dompe' Farmaceutici S.p.A_Win_status</t>
  </si>
  <si>
    <t>Bristol-Myers Squibb S.r.l._Win_status</t>
  </si>
  <si>
    <t>KRKA Farmaceutici S.r.l._Win_status</t>
  </si>
  <si>
    <t>MSD Italia S.r.l._Win_status</t>
  </si>
  <si>
    <t>Janssen-Cilag S.p.A._Win_status</t>
  </si>
  <si>
    <t>EVER Pharma Italia Srl_Win_status</t>
  </si>
  <si>
    <t>Pfizer s.r.l._Win_status</t>
  </si>
  <si>
    <t>Ever Valinject-A GmbH_Win_status</t>
  </si>
  <si>
    <t>Lilly S.p.A._Win_status</t>
  </si>
  <si>
    <t>Piramal CCI S.p.A._Win_status</t>
  </si>
  <si>
    <t>DOC Generici S.r.l._Win_status</t>
  </si>
  <si>
    <t>AstraZeneca S.p.A._Win_status</t>
  </si>
  <si>
    <t>Mundipharma S.r.l._Win_status</t>
  </si>
  <si>
    <t>Novartis Farma S.p.A._Win_status</t>
  </si>
  <si>
    <t>AVAS PHARMACEUTICALS S.r.l._Win_status</t>
  </si>
  <si>
    <t>Ethypharm Italy S.r.l_Win_status</t>
  </si>
  <si>
    <t>Sanofi S.r.l._Win_status</t>
  </si>
  <si>
    <t>Gilead Sciences S.r.l._Win_status</t>
  </si>
  <si>
    <t>KRKA Farmaceutici Milano S.r.l._Win_status</t>
  </si>
  <si>
    <t>Bayer S.p.A._Win_status</t>
  </si>
  <si>
    <t>EG S.p.A.Pr.Status</t>
  </si>
  <si>
    <t>EG S.p.A.Pr.%</t>
  </si>
  <si>
    <t>Aristo Pharma Italy S.r.l.Pr.Status</t>
  </si>
  <si>
    <t>Sandoz S.p.A.Pr.Status</t>
  </si>
  <si>
    <t>Amgen S.r.l.Pr.Status</t>
  </si>
  <si>
    <t>Amgen S.r.l.Pr.%</t>
  </si>
  <si>
    <t>Tillomed Italia SrlPr.Status</t>
  </si>
  <si>
    <t>Mylan Italia SrlPr.Status</t>
  </si>
  <si>
    <t>Mylan Italia SrlPr.%</t>
  </si>
  <si>
    <t>Accord Healthcare Italia S.r.l.Pr.Status</t>
  </si>
  <si>
    <t>Accord Healthcare Italia S.r.l.Pr.%</t>
  </si>
  <si>
    <t>Dr Reddys S.r.l.Pr.Status</t>
  </si>
  <si>
    <t>Dr Reddys S.r.l.Pr.%</t>
  </si>
  <si>
    <t>Aurobindo (Italia) S.r.l.Pr.Status</t>
  </si>
  <si>
    <t>Teva Italia S.r.l.Pr.Status</t>
  </si>
  <si>
    <t>Zentiva Italia S.r.l.Pr.Status</t>
  </si>
  <si>
    <t>GlaxoSmithKline S.p.A.Pr.Status</t>
  </si>
  <si>
    <t>Medac Pharma S.r.l.Pr.Status</t>
  </si>
  <si>
    <t>SUN PHARMA ITALIA S.R.L.Pr.Status</t>
  </si>
  <si>
    <t>ViiV Healthcare S.r.l.Pr.Status</t>
  </si>
  <si>
    <t>CoriosPr.Status</t>
  </si>
  <si>
    <t>Fresenius Kabi Italia Srl S.r.l.Pr.Status</t>
  </si>
  <si>
    <t>Hikma Italia S.p.A.Pr.Status</t>
  </si>
  <si>
    <t>Italfarmaco S.p.A.Pr.Status</t>
  </si>
  <si>
    <t>Dompe' Farmaceutici S.p.APr.Status</t>
  </si>
  <si>
    <t>Bristol-Myers Squibb S.r.l.Pr.Status</t>
  </si>
  <si>
    <t>KRKA Farmaceutici S.r.l.Pr.Status</t>
  </si>
  <si>
    <t>MSD Italia S.r.l.Pr.Status</t>
  </si>
  <si>
    <t>Janssen-Cilag S.p.A.Pr.Status</t>
  </si>
  <si>
    <t>EVER Pharma Italia SrlPr.Status</t>
  </si>
  <si>
    <t>Pfizer s.r.l.Pr.Status</t>
  </si>
  <si>
    <t>Ever Valinject-A GmbHPr.Status</t>
  </si>
  <si>
    <t>Lilly S.p.A.Pr.Status</t>
  </si>
  <si>
    <t>Piramal CCI S.p.A.Pr.Status</t>
  </si>
  <si>
    <t>DOC Generici S.r.l.Pr.Status</t>
  </si>
  <si>
    <t>AstraZeneca S.p.A.Pr.Status</t>
  </si>
  <si>
    <t>Mundipharma S.r.l.Pr.Status</t>
  </si>
  <si>
    <t>Novartis Farma S.p.A.Pr.Status</t>
  </si>
  <si>
    <t>AVAS PHARMACEUTICALS S.r.l.Pr.Status</t>
  </si>
  <si>
    <t>Ethypharm Italy S.r.lPr.Status</t>
  </si>
  <si>
    <t>Sanofi S.r.l.Pr.Status</t>
  </si>
  <si>
    <t>Gilead Sciences S.r.l.Pr.Status</t>
  </si>
  <si>
    <t>KRKA Farmaceutici Milano S.r.l.Pr.Status</t>
  </si>
  <si>
    <t>Bayer S.p.A.Pr.Status</t>
  </si>
  <si>
    <t>PEMETREXED 500MG</t>
  </si>
  <si>
    <t>CABAZITAXEL 60MG</t>
  </si>
  <si>
    <t>ENTECAVIR 1MG</t>
  </si>
  <si>
    <t>BORTEZOMIB 3.5MG</t>
  </si>
  <si>
    <t>CINACALCET 60MG</t>
  </si>
  <si>
    <t>CINACALCET 90MG</t>
  </si>
  <si>
    <t>ENTECAVIR 0.5MG</t>
  </si>
  <si>
    <t>PEMETREXED 100MG</t>
  </si>
  <si>
    <t>CASPOFUNGIN 50MG</t>
  </si>
  <si>
    <t>AMBRISENTAN 5MG</t>
  </si>
  <si>
    <t>CASPOFUNGIN 70MG</t>
  </si>
  <si>
    <t>DAPTOMICINA 350MG</t>
  </si>
  <si>
    <t>IMATINIB 100MG</t>
  </si>
  <si>
    <t>CINACALCET 30MG</t>
  </si>
  <si>
    <t>EVEROLIMUS 5MG</t>
  </si>
  <si>
    <t>SORAFENIB 200MG</t>
  </si>
  <si>
    <t>AMBRISENTAN 10MG</t>
  </si>
  <si>
    <t>DAPTOMICINA 500MG</t>
  </si>
  <si>
    <t>EVEROLIMUS 10MG</t>
  </si>
  <si>
    <t>FULVESTRANT 250MG</t>
  </si>
  <si>
    <t>ATAZANAVIR 300MG</t>
  </si>
  <si>
    <t>BENDAMUSTINA 100MG</t>
  </si>
  <si>
    <t>BENDAMUSTINA 25MG</t>
  </si>
  <si>
    <t>EMTRICITABINA 445MG</t>
  </si>
  <si>
    <t>TREPROSTINIL 100MG</t>
  </si>
  <si>
    <t>ATAZANAVIR 200MG</t>
  </si>
  <si>
    <t>ABACAVIR 900MG</t>
  </si>
  <si>
    <t>PALONOSETRON 250MCG</t>
  </si>
  <si>
    <t>TREPROSTINIL 200MG</t>
  </si>
  <si>
    <t>TREPROSTINIL 50MG</t>
  </si>
  <si>
    <t>TREPROSTINIL 20MG</t>
  </si>
  <si>
    <t>ATAZANAVIR 150MG</t>
  </si>
  <si>
    <t>BENDAMUSTINA 180MG</t>
  </si>
  <si>
    <t>Grand Total</t>
  </si>
  <si>
    <t>Percentage</t>
  </si>
  <si>
    <t>Tender Type</t>
  </si>
  <si>
    <t>Tender %</t>
  </si>
  <si>
    <t># DRL Participation</t>
  </si>
  <si>
    <t xml:space="preserve"> # DRL Win</t>
  </si>
  <si>
    <t>DRL Win %</t>
  </si>
  <si>
    <t># DRL WIN∩Participation</t>
  </si>
  <si>
    <t>DRL WIN∩Participation %</t>
  </si>
  <si>
    <t>Club 1</t>
  </si>
  <si>
    <t>Area vasta</t>
  </si>
  <si>
    <t>Locale</t>
  </si>
  <si>
    <t>Multi regione</t>
  </si>
  <si>
    <t>Regionale</t>
  </si>
  <si>
    <t>Regionale/Locale</t>
  </si>
  <si>
    <t>Unione acquisto</t>
  </si>
  <si>
    <t>DRL Participation &amp; Wining status across Across</t>
  </si>
  <si>
    <t>Region</t>
  </si>
  <si>
    <t># DRL Win.</t>
  </si>
  <si>
    <t>Club</t>
  </si>
  <si>
    <t>Lombardia</t>
  </si>
  <si>
    <t>Sicilia</t>
  </si>
  <si>
    <t>Toscana</t>
  </si>
  <si>
    <t>Emilia Romagna</t>
  </si>
  <si>
    <t>Campania</t>
  </si>
  <si>
    <t>Puglia</t>
  </si>
  <si>
    <t>Piemonte</t>
  </si>
  <si>
    <t>Veneto</t>
  </si>
  <si>
    <t>Friuli Venezia Giulia</t>
  </si>
  <si>
    <t>Umbria</t>
  </si>
  <si>
    <t>Lazio</t>
  </si>
  <si>
    <t>Liguria</t>
  </si>
  <si>
    <t>Abruzzo</t>
  </si>
  <si>
    <t>Sardegna</t>
  </si>
  <si>
    <t>Calabria</t>
  </si>
  <si>
    <t>Marche</t>
  </si>
  <si>
    <t>Basilicata</t>
  </si>
  <si>
    <t>Trentino Alto Adige</t>
  </si>
  <si>
    <t>Molise</t>
  </si>
  <si>
    <t>DRL Participation &amp; Wining status across Form</t>
  </si>
  <si>
    <t>Form</t>
  </si>
  <si>
    <t xml:space="preserve">#DRL Win. </t>
  </si>
  <si>
    <t>INJECTABLE</t>
  </si>
  <si>
    <t>OSD</t>
  </si>
  <si>
    <t>DRL Participation &amp; Wining status across Participant Competition</t>
  </si>
  <si>
    <t>Participant Category</t>
  </si>
  <si>
    <t>DRL Participation1%</t>
  </si>
  <si>
    <t>DRL Participation2%</t>
  </si>
  <si>
    <t>High Competition(Players &gt; 2)</t>
  </si>
  <si>
    <t>Low Competition( Players &lt;= 2)</t>
  </si>
  <si>
    <t>#Participant</t>
  </si>
  <si>
    <t>DRL Participation &amp; Wining status across Tender Duration</t>
  </si>
  <si>
    <t>Tender_Duration Category</t>
  </si>
  <si>
    <t>Long(&gt;3 Years)</t>
  </si>
  <si>
    <t>Short(&lt;=3 Years)</t>
  </si>
  <si>
    <t>DRL Participation &amp; Wining status across Generic Entry</t>
  </si>
  <si>
    <t>Genric_Entry Category</t>
  </si>
  <si>
    <t>Rule</t>
  </si>
  <si>
    <t>Half-Year(Within 6 months)</t>
  </si>
  <si>
    <t>High</t>
  </si>
  <si>
    <t>Late(More than a year)</t>
  </si>
  <si>
    <t>Year(Greater than six months but within 12 months)</t>
  </si>
  <si>
    <t># Dominator</t>
  </si>
  <si>
    <t>Non DRL Dominator</t>
  </si>
  <si>
    <t>DRL Participation &amp; Wining status across Client</t>
  </si>
  <si>
    <t>Client Category</t>
  </si>
  <si>
    <t>Bottom left(Remaining contribution by rest)</t>
  </si>
  <si>
    <t>Top10(Contribution to total no. of tenders &gt; 50%)</t>
  </si>
  <si>
    <t>DRL Participation &amp; Wining status across Nature of Competition</t>
  </si>
  <si>
    <t>Competition</t>
  </si>
  <si>
    <t>#Tender1</t>
  </si>
  <si>
    <t>Tender1%</t>
  </si>
  <si>
    <t>Tender2%</t>
  </si>
  <si>
    <t>DRL Participation1A%</t>
  </si>
  <si>
    <t>DRL Win1%</t>
  </si>
  <si>
    <t>Low (Players&lt;= 2)</t>
  </si>
  <si>
    <t>High(Players &gt;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</si>
</sst>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3" tint="0.39997558519241921"/>
      <name val="Calibri"/>
      <family val="2"/>
      <scheme val="minor"/>
    </font>
    <font>
      <b/>
      <sz val="11"/>
      <name val="Calibri"/>
      <family val="2"/>
    </font>
    <font>
      <b/>
      <sz val="11"/>
      <color theme="3" tint="0.59999389629810485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4B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682C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9" fontId="0" fillId="0" borderId="1" xfId="1" applyFont="1" applyBorder="1"/>
    <xf numFmtId="0" fontId="1" fillId="0" borderId="1" xfId="0" applyFont="1" applyBorder="1"/>
    <xf numFmtId="9" fontId="0" fillId="0" borderId="1" xfId="0" applyNumberFormat="1" applyBorder="1"/>
    <xf numFmtId="0" fontId="5" fillId="0" borderId="1" xfId="0" applyFont="1" applyBorder="1" applyAlignment="1">
      <alignment horizontal="center" vertical="top"/>
    </xf>
    <xf numFmtId="0" fontId="0" fillId="2" borderId="1" xfId="0" applyFill="1" applyBorder="1"/>
    <xf numFmtId="9" fontId="0" fillId="2" borderId="1" xfId="1" applyFont="1" applyFill="1" applyBorder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9" fontId="0" fillId="6" borderId="0" xfId="1" applyFont="1" applyFill="1"/>
    <xf numFmtId="9" fontId="0" fillId="0" borderId="0" xfId="1" applyFont="1"/>
    <xf numFmtId="9" fontId="0" fillId="0" borderId="1" xfId="1" applyFont="1" applyFill="1" applyBorder="1"/>
    <xf numFmtId="0" fontId="1" fillId="0" borderId="3" xfId="0" applyFont="1" applyBorder="1"/>
    <xf numFmtId="0" fontId="5" fillId="0" borderId="3" xfId="0" applyFont="1" applyBorder="1" applyAlignment="1">
      <alignment horizontal="center" vertical="top"/>
    </xf>
    <xf numFmtId="0" fontId="0" fillId="0" borderId="3" xfId="0" applyBorder="1"/>
    <xf numFmtId="0" fontId="5" fillId="0" borderId="1" xfId="0" applyFont="1" applyBorder="1" applyAlignment="1">
      <alignment horizontal="left" vertical="top"/>
    </xf>
    <xf numFmtId="0" fontId="8" fillId="7" borderId="1" xfId="0" applyFont="1" applyFill="1" applyBorder="1" applyAlignment="1">
      <alignment horizontal="center" vertical="top"/>
    </xf>
    <xf numFmtId="0" fontId="8" fillId="7" borderId="1" xfId="0" applyFont="1" applyFill="1" applyBorder="1" applyAlignment="1">
      <alignment horizontal="left" vertical="top"/>
    </xf>
    <xf numFmtId="0" fontId="7" fillId="7" borderId="1" xfId="0" applyFont="1" applyFill="1" applyBorder="1"/>
    <xf numFmtId="9" fontId="7" fillId="7" borderId="1" xfId="1" applyFont="1" applyFill="1" applyBorder="1"/>
    <xf numFmtId="0" fontId="5" fillId="8" borderId="1" xfId="0" applyFont="1" applyFill="1" applyBorder="1" applyAlignment="1">
      <alignment horizontal="center" vertical="top"/>
    </xf>
    <xf numFmtId="0" fontId="0" fillId="8" borderId="1" xfId="0" applyFill="1" applyBorder="1"/>
    <xf numFmtId="9" fontId="0" fillId="8" borderId="1" xfId="1" applyFont="1" applyFill="1" applyBorder="1"/>
    <xf numFmtId="0" fontId="5" fillId="2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center" vertical="top"/>
    </xf>
    <xf numFmtId="0" fontId="0" fillId="9" borderId="1" xfId="0" applyFill="1" applyBorder="1"/>
    <xf numFmtId="9" fontId="0" fillId="9" borderId="1" xfId="1" applyFont="1" applyFill="1" applyBorder="1"/>
    <xf numFmtId="0" fontId="5" fillId="10" borderId="1" xfId="0" applyFont="1" applyFill="1" applyBorder="1" applyAlignment="1">
      <alignment horizontal="center" vertical="top"/>
    </xf>
    <xf numFmtId="0" fontId="0" fillId="10" borderId="1" xfId="0" applyFill="1" applyBorder="1"/>
    <xf numFmtId="9" fontId="0" fillId="10" borderId="1" xfId="1" applyFont="1" applyFill="1" applyBorder="1"/>
    <xf numFmtId="0" fontId="7" fillId="7" borderId="1" xfId="0" applyFont="1" applyFill="1" applyBorder="1" applyAlignment="1">
      <alignment horizontal="center" vertical="top"/>
    </xf>
    <xf numFmtId="9" fontId="0" fillId="0" borderId="1" xfId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9" fontId="1" fillId="11" borderId="1" xfId="1" applyFont="1" applyFill="1" applyBorder="1" applyAlignment="1">
      <alignment horizontal="right" vertical="center"/>
    </xf>
    <xf numFmtId="9" fontId="0" fillId="0" borderId="1" xfId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5F4B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Proximity!$C$2</c:f>
              <c:strCache>
                <c:ptCount val="1"/>
                <c:pt idx="0">
                  <c:v>Tender%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Proximity!$A$3:$A$5</c:f>
              <c:strCache>
                <c:ptCount val="3"/>
                <c:pt idx="0">
                  <c:v>high(0 to 2 Months)</c:v>
                </c:pt>
                <c:pt idx="1">
                  <c:v>low( &gt;2 to Months&lt;=7)</c:v>
                </c:pt>
                <c:pt idx="2">
                  <c:v>Mid(&gt; 7 Months)</c:v>
                </c:pt>
              </c:strCache>
            </c:strRef>
          </c:cat>
          <c:val>
            <c:numRef>
              <c:f>Proximity!$C$3:$C$5</c:f>
              <c:numCache>
                <c:formatCode>0%</c:formatCode>
                <c:ptCount val="3"/>
                <c:pt idx="0">
                  <c:v>6.413301662707839E-2</c:v>
                </c:pt>
                <c:pt idx="1">
                  <c:v>0.46437054631828978</c:v>
                </c:pt>
                <c:pt idx="2">
                  <c:v>0.47149643705463185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F6-40A1-B4E7-07D325888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7860944"/>
        <c:axId val="397865432"/>
      </c:barChart>
      <c:lineChart>
        <c:grouping val="standard"/>
        <c:varyColors val="0"/>
        <c:ser>
          <c:idx val="1"/>
          <c:order val="1"/>
          <c:tx>
            <c:strRef>
              <c:f>Proximity!$E$2</c:f>
              <c:strCache>
                <c:ptCount val="1"/>
                <c:pt idx="0">
                  <c:v>DRL Participation1 %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Proximity!$E$3:$E$5</c:f>
              <c:numCache>
                <c:formatCode>0%</c:formatCode>
                <c:ptCount val="3"/>
                <c:pt idx="0">
                  <c:v>0.35185185185185186</c:v>
                </c:pt>
                <c:pt idx="1">
                  <c:v>0.35805626598465473</c:v>
                </c:pt>
                <c:pt idx="2">
                  <c:v>0.26448362720403024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F6-40A1-B4E7-07D325888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866200"/>
        <c:axId val="397865816"/>
      </c:lineChart>
      <c:catAx>
        <c:axId val="3978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5432"/>
        <c:crosses val="autoZero"/>
        <c:auto val="1"/>
        <c:lblAlgn val="ctr"/>
        <c:lblOffset val="100"/>
        <c:noMultiLvlLbl val="0"/>
      </c:catAx>
      <c:valAx>
        <c:axId val="39786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0944"/>
        <c:crosses val="autoZero"/>
        <c:crossBetween val="between"/>
      </c:valAx>
      <c:valAx>
        <c:axId val="3978658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6200"/>
        <c:crosses val="max"/>
        <c:crossBetween val="between"/>
      </c:valAx>
      <c:catAx>
        <c:axId val="397866200"/>
        <c:scaling>
          <c:orientation val="minMax"/>
        </c:scaling>
        <c:delete val="1"/>
        <c:axPos val="b"/>
        <c:majorTickMark val="out"/>
        <c:minorTickMark val="none"/>
        <c:tickLblPos val="nextTo"/>
        <c:crossAx val="397865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[2]Form!$E$2</c:f>
              <c:strCache>
                <c:ptCount val="1"/>
                <c:pt idx="0">
                  <c:v>DRL Participation1 %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[2]Form!$A$3:$A$4</c:f>
              <c:strCache>
                <c:ptCount val="2"/>
                <c:pt idx="0">
                  <c:v>INJECTABLE</c:v>
                </c:pt>
                <c:pt idx="1">
                  <c:v>OSD</c:v>
                </c:pt>
              </c:strCache>
            </c:strRef>
          </c:cat>
          <c:val>
            <c:numRef>
              <c:f>[2]Form!$E$3:$E$4</c:f>
              <c:numCache>
                <c:formatCode>General</c:formatCode>
                <c:ptCount val="2"/>
                <c:pt idx="0">
                  <c:v>0.40526315789473683</c:v>
                </c:pt>
                <c:pt idx="1">
                  <c:v>0.23809523809523808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8D-4DE2-9CAF-972012659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2209600"/>
        <c:axId val="442206856"/>
      </c:barChart>
      <c:lineChart>
        <c:grouping val="standard"/>
        <c:varyColors val="0"/>
        <c:ser>
          <c:idx val="1"/>
          <c:order val="1"/>
          <c:tx>
            <c:strRef>
              <c:f>[2]Form!$H$2</c:f>
              <c:strCache>
                <c:ptCount val="1"/>
                <c:pt idx="0">
                  <c:v>DRL Win%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[2]Form!$H$3:$H$4</c:f>
              <c:numCache>
                <c:formatCode>General</c:formatCode>
                <c:ptCount val="2"/>
                <c:pt idx="0">
                  <c:v>0.43506493506493504</c:v>
                </c:pt>
                <c:pt idx="1">
                  <c:v>0.18181818181818182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8D-4DE2-9CAF-972012659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06464"/>
        <c:axId val="442209208"/>
      </c:lineChart>
      <c:catAx>
        <c:axId val="4422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06856"/>
        <c:crosses val="autoZero"/>
        <c:auto val="1"/>
        <c:lblAlgn val="ctr"/>
        <c:lblOffset val="100"/>
        <c:noMultiLvlLbl val="0"/>
      </c:catAx>
      <c:valAx>
        <c:axId val="44220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09600"/>
        <c:crosses val="autoZero"/>
        <c:crossBetween val="between"/>
      </c:valAx>
      <c:valAx>
        <c:axId val="442209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06464"/>
        <c:crosses val="max"/>
        <c:crossBetween val="between"/>
      </c:valAx>
      <c:catAx>
        <c:axId val="442206464"/>
        <c:scaling>
          <c:orientation val="minMax"/>
        </c:scaling>
        <c:delete val="1"/>
        <c:axPos val="b"/>
        <c:majorTickMark val="out"/>
        <c:minorTickMark val="none"/>
        <c:tickLblPos val="nextTo"/>
        <c:crossAx val="442209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Participant!$C$2</c:f>
              <c:strCache>
                <c:ptCount val="1"/>
                <c:pt idx="0">
                  <c:v>Tender%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Participant!$A$3:$A$4</c:f>
              <c:strCache>
                <c:ptCount val="2"/>
                <c:pt idx="0">
                  <c:v>High Competition(Players &gt; 2)</c:v>
                </c:pt>
                <c:pt idx="1">
                  <c:v>Low Competition( Players &lt;= 2)</c:v>
                </c:pt>
              </c:strCache>
            </c:strRef>
          </c:cat>
          <c:val>
            <c:numRef>
              <c:f>Participant!$C$3:$C$4</c:f>
              <c:numCache>
                <c:formatCode>0%</c:formatCode>
                <c:ptCount val="2"/>
                <c:pt idx="0">
                  <c:v>0.35866983372921613</c:v>
                </c:pt>
                <c:pt idx="1">
                  <c:v>0.64133016627078387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03-4307-9980-466759755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2210776"/>
        <c:axId val="442204896"/>
      </c:barChart>
      <c:lineChart>
        <c:grouping val="standard"/>
        <c:varyColors val="0"/>
        <c:ser>
          <c:idx val="1"/>
          <c:order val="1"/>
          <c:tx>
            <c:strRef>
              <c:f>Participant!$E$2</c:f>
              <c:strCache>
                <c:ptCount val="1"/>
                <c:pt idx="0">
                  <c:v>DRL Participation1%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Participant!$E$3:$E$4</c:f>
              <c:numCache>
                <c:formatCode>0%</c:formatCode>
                <c:ptCount val="2"/>
                <c:pt idx="0">
                  <c:v>0.64238410596026485</c:v>
                </c:pt>
                <c:pt idx="1">
                  <c:v>0.12962962962962962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03-4307-9980-466759755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11560"/>
        <c:axId val="442207248"/>
      </c:lineChart>
      <c:catAx>
        <c:axId val="44221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04896"/>
        <c:crosses val="autoZero"/>
        <c:auto val="1"/>
        <c:lblAlgn val="ctr"/>
        <c:lblOffset val="100"/>
        <c:noMultiLvlLbl val="0"/>
      </c:catAx>
      <c:valAx>
        <c:axId val="4422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10776"/>
        <c:crosses val="autoZero"/>
        <c:crossBetween val="between"/>
      </c:valAx>
      <c:valAx>
        <c:axId val="4422072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11560"/>
        <c:crosses val="max"/>
        <c:crossBetween val="between"/>
      </c:valAx>
      <c:catAx>
        <c:axId val="442211560"/>
        <c:scaling>
          <c:orientation val="minMax"/>
        </c:scaling>
        <c:delete val="1"/>
        <c:axPos val="b"/>
        <c:majorTickMark val="out"/>
        <c:minorTickMark val="none"/>
        <c:tickLblPos val="nextTo"/>
        <c:crossAx val="44220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Participant!$E$2</c:f>
              <c:strCache>
                <c:ptCount val="1"/>
                <c:pt idx="0">
                  <c:v>DRL Participation1%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Participant!$A$3:$A$4</c:f>
              <c:strCache>
                <c:ptCount val="2"/>
                <c:pt idx="0">
                  <c:v>High Competition(Players &gt; 2)</c:v>
                </c:pt>
                <c:pt idx="1">
                  <c:v>Low Competition( Players &lt;= 2)</c:v>
                </c:pt>
              </c:strCache>
            </c:strRef>
          </c:cat>
          <c:val>
            <c:numRef>
              <c:f>Participant!$E$3:$E$4</c:f>
              <c:numCache>
                <c:formatCode>0%</c:formatCode>
                <c:ptCount val="2"/>
                <c:pt idx="0">
                  <c:v>0.64238410596026485</c:v>
                </c:pt>
                <c:pt idx="1">
                  <c:v>0.12962962962962962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38-497F-AA80-6A2E99817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208424"/>
        <c:axId val="44220568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Participant!$C$2</c15:sqref>
                        </c15:formulaRef>
                      </c:ext>
                    </c:extLst>
                    <c:strCache>
                      <c:ptCount val="1"/>
                      <c:pt idx="0">
                        <c:v>Tender%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Participant!$A$3:$A$4</c15:sqref>
                        </c15:formulaRef>
                      </c:ext>
                    </c:extLst>
                    <c:strCache>
                      <c:ptCount val="2"/>
                      <c:pt idx="0">
                        <c:v>High Competition(Players &gt; 2)</c:v>
                      </c:pt>
                      <c:pt idx="1">
                        <c:v>Low Competition( Players &lt;= 2)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Participant!$C$3:$C$4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0.35866983372921613</c:v>
                      </c:pt>
                      <c:pt idx="1">
                        <c:v>0.64133016627078387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1638-497F-AA80-6A2E99817A7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Participant!$H$2</c:f>
              <c:strCache>
                <c:ptCount val="1"/>
                <c:pt idx="0">
                  <c:v>DRL Win%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638-497F-AA80-6A2E99817A7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1638-497F-AA80-6A2E99817A7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Participant!$A$3:$A$4</c:f>
              <c:strCache>
                <c:ptCount val="2"/>
                <c:pt idx="0">
                  <c:v>High Competition(Players &gt; 2)</c:v>
                </c:pt>
                <c:pt idx="1">
                  <c:v>Low Competition( Players &lt;= 2)</c:v>
                </c:pt>
              </c:strCache>
            </c:strRef>
          </c:cat>
          <c:val>
            <c:numRef>
              <c:f>Participant!$H$3:$H$4</c:f>
              <c:numCache>
                <c:formatCode>0%</c:formatCode>
                <c:ptCount val="2"/>
                <c:pt idx="0">
                  <c:v>0.17525773195876287</c:v>
                </c:pt>
                <c:pt idx="1">
                  <c:v>0.75714285714285712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638-497F-AA80-6A2E99817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590136"/>
        <c:axId val="442208816"/>
      </c:lineChart>
      <c:catAx>
        <c:axId val="44220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05680"/>
        <c:crosses val="autoZero"/>
        <c:auto val="1"/>
        <c:lblAlgn val="ctr"/>
        <c:lblOffset val="100"/>
        <c:noMultiLvlLbl val="0"/>
      </c:catAx>
      <c:valAx>
        <c:axId val="4422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08424"/>
        <c:crosses val="autoZero"/>
        <c:crossBetween val="between"/>
      </c:valAx>
      <c:valAx>
        <c:axId val="4422088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90136"/>
        <c:crosses val="max"/>
        <c:crossBetween val="between"/>
      </c:valAx>
      <c:catAx>
        <c:axId val="398590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220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'Tender Duration'!$C$2</c:f>
              <c:strCache>
                <c:ptCount val="1"/>
                <c:pt idx="0">
                  <c:v>Tender%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'Tender Duration'!$A$3:$A$4</c:f>
              <c:strCache>
                <c:ptCount val="2"/>
                <c:pt idx="0">
                  <c:v>Long(&gt;3 Years)</c:v>
                </c:pt>
                <c:pt idx="1">
                  <c:v>Short(&lt;=3 Years)</c:v>
                </c:pt>
              </c:strCache>
            </c:strRef>
          </c:cat>
          <c:val>
            <c:numRef>
              <c:f>'Tender Duration'!$C$3:$C$4</c:f>
              <c:numCache>
                <c:formatCode>0%</c:formatCode>
                <c:ptCount val="2"/>
                <c:pt idx="0">
                  <c:v>0.64014251781472686</c:v>
                </c:pt>
                <c:pt idx="1">
                  <c:v>0.35985748218527314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2E-4959-B6F3-A73194129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8593272"/>
        <c:axId val="398585824"/>
      </c:barChart>
      <c:lineChart>
        <c:grouping val="standard"/>
        <c:varyColors val="0"/>
        <c:ser>
          <c:idx val="1"/>
          <c:order val="1"/>
          <c:tx>
            <c:strRef>
              <c:f>'Tender Duration'!$E$2</c:f>
              <c:strCache>
                <c:ptCount val="1"/>
                <c:pt idx="0">
                  <c:v>DRL Participation1%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'Tender Duration'!$E$3:$E$4</c:f>
              <c:numCache>
                <c:formatCode>0%</c:formatCode>
                <c:ptCount val="2"/>
                <c:pt idx="0">
                  <c:v>0.25417439703153988</c:v>
                </c:pt>
                <c:pt idx="1">
                  <c:v>0.41914191419141916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2E-4959-B6F3-A73194129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588568"/>
        <c:axId val="398586216"/>
      </c:lineChart>
      <c:catAx>
        <c:axId val="39859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85824"/>
        <c:crosses val="autoZero"/>
        <c:auto val="1"/>
        <c:lblAlgn val="ctr"/>
        <c:lblOffset val="100"/>
        <c:noMultiLvlLbl val="0"/>
      </c:catAx>
      <c:valAx>
        <c:axId val="3985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93272"/>
        <c:crosses val="autoZero"/>
        <c:crossBetween val="between"/>
      </c:valAx>
      <c:valAx>
        <c:axId val="3985862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88568"/>
        <c:crosses val="max"/>
        <c:crossBetween val="between"/>
      </c:valAx>
      <c:catAx>
        <c:axId val="398588568"/>
        <c:scaling>
          <c:orientation val="minMax"/>
        </c:scaling>
        <c:delete val="1"/>
        <c:axPos val="b"/>
        <c:majorTickMark val="out"/>
        <c:minorTickMark val="none"/>
        <c:tickLblPos val="nextTo"/>
        <c:crossAx val="398586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'Tender Duration'!$E$2</c:f>
              <c:strCache>
                <c:ptCount val="1"/>
                <c:pt idx="0">
                  <c:v>DRL Participation1%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'Tender Duration'!$A$3:$A$4</c:f>
              <c:strCache>
                <c:ptCount val="2"/>
                <c:pt idx="0">
                  <c:v>Long(&gt;3 Years)</c:v>
                </c:pt>
                <c:pt idx="1">
                  <c:v>Short(&lt;=3 Years)</c:v>
                </c:pt>
              </c:strCache>
            </c:strRef>
          </c:cat>
          <c:val>
            <c:numRef>
              <c:f>'Tender Duration'!$E$3:$E$4</c:f>
              <c:numCache>
                <c:formatCode>0%</c:formatCode>
                <c:ptCount val="2"/>
                <c:pt idx="0">
                  <c:v>0.25417439703153988</c:v>
                </c:pt>
                <c:pt idx="1">
                  <c:v>0.41914191419141916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79-42DF-9B1A-C312C707F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592488"/>
        <c:axId val="39858660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'Tender Duration'!$C$2</c15:sqref>
                        </c15:formulaRef>
                      </c:ext>
                    </c:extLst>
                    <c:strCache>
                      <c:ptCount val="1"/>
                      <c:pt idx="0">
                        <c:v>Tender%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'Tender Duration'!$A$3:$A$4</c15:sqref>
                        </c15:formulaRef>
                      </c:ext>
                    </c:extLst>
                    <c:strCache>
                      <c:ptCount val="2"/>
                      <c:pt idx="0">
                        <c:v>Long(&gt;3 Years)</c:v>
                      </c:pt>
                      <c:pt idx="1">
                        <c:v>Short(&lt;=3 Years)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'Tender Duration'!$C$3:$C$4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0.64014251781472686</c:v>
                      </c:pt>
                      <c:pt idx="1">
                        <c:v>0.35985748218527314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7A79-42DF-9B1A-C312C707FE8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'Tender Duration'!$H$2</c:f>
              <c:strCache>
                <c:ptCount val="1"/>
                <c:pt idx="0">
                  <c:v>DRL Win%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'Tender Duration'!$A$3:$A$4</c:f>
              <c:strCache>
                <c:ptCount val="2"/>
                <c:pt idx="0">
                  <c:v>Long(&gt;3 Years)</c:v>
                </c:pt>
                <c:pt idx="1">
                  <c:v>Short(&lt;=3 Years)</c:v>
                </c:pt>
              </c:strCache>
            </c:strRef>
          </c:cat>
          <c:val>
            <c:numRef>
              <c:f>'Tender Duration'!$H$3:$H$4</c:f>
              <c:numCache>
                <c:formatCode>0%</c:formatCode>
                <c:ptCount val="2"/>
                <c:pt idx="0">
                  <c:v>0.29197080291970801</c:v>
                </c:pt>
                <c:pt idx="1">
                  <c:v>0.37007874015748032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79-42DF-9B1A-C312C707F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588960"/>
        <c:axId val="398591312"/>
      </c:lineChart>
      <c:catAx>
        <c:axId val="39859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86608"/>
        <c:crosses val="autoZero"/>
        <c:auto val="1"/>
        <c:lblAlgn val="ctr"/>
        <c:lblOffset val="100"/>
        <c:noMultiLvlLbl val="0"/>
      </c:catAx>
      <c:valAx>
        <c:axId val="3985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92488"/>
        <c:crosses val="autoZero"/>
        <c:crossBetween val="between"/>
      </c:valAx>
      <c:valAx>
        <c:axId val="3985913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88960"/>
        <c:crosses val="max"/>
        <c:crossBetween val="between"/>
      </c:valAx>
      <c:catAx>
        <c:axId val="39858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59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Client!$C$2</c:f>
              <c:strCache>
                <c:ptCount val="1"/>
                <c:pt idx="0">
                  <c:v>Tender%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Client!$A$3:$A$4</c:f>
              <c:strCache>
                <c:ptCount val="2"/>
                <c:pt idx="0">
                  <c:v>Bottom left(Remaining contribution by rest)</c:v>
                </c:pt>
                <c:pt idx="1">
                  <c:v>Top10(Contribution to total no. of tenders &gt; 50%)</c:v>
                </c:pt>
              </c:strCache>
            </c:strRef>
          </c:cat>
          <c:val>
            <c:numRef>
              <c:f>Client!$C$3:$C$4</c:f>
              <c:numCache>
                <c:formatCode>0%</c:formatCode>
                <c:ptCount val="2"/>
                <c:pt idx="0">
                  <c:v>0.44536817102137766</c:v>
                </c:pt>
                <c:pt idx="1">
                  <c:v>0.55463182897862229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E4-464A-93B5-ACB19FDE9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8592880"/>
        <c:axId val="398587000"/>
      </c:barChart>
      <c:lineChart>
        <c:grouping val="standard"/>
        <c:varyColors val="0"/>
        <c:ser>
          <c:idx val="1"/>
          <c:order val="1"/>
          <c:tx>
            <c:strRef>
              <c:f>Client!$E$2</c:f>
              <c:strCache>
                <c:ptCount val="1"/>
                <c:pt idx="0">
                  <c:v>DRL Participation1%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Client!$E$3:$E$4</c:f>
              <c:numCache>
                <c:formatCode>0%</c:formatCode>
                <c:ptCount val="2"/>
                <c:pt idx="0">
                  <c:v>0.36533333333333334</c:v>
                </c:pt>
                <c:pt idx="1">
                  <c:v>0.27194860813704497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E4-464A-93B5-ACB19FDE9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589744"/>
        <c:axId val="398587392"/>
      </c:lineChart>
      <c:catAx>
        <c:axId val="39859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87000"/>
        <c:crosses val="autoZero"/>
        <c:auto val="1"/>
        <c:lblAlgn val="ctr"/>
        <c:lblOffset val="100"/>
        <c:noMultiLvlLbl val="0"/>
      </c:catAx>
      <c:valAx>
        <c:axId val="39858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92880"/>
        <c:crosses val="autoZero"/>
        <c:crossBetween val="between"/>
      </c:valAx>
      <c:valAx>
        <c:axId val="3985873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89744"/>
        <c:crosses val="max"/>
        <c:crossBetween val="between"/>
      </c:valAx>
      <c:catAx>
        <c:axId val="398589744"/>
        <c:scaling>
          <c:orientation val="minMax"/>
        </c:scaling>
        <c:delete val="1"/>
        <c:axPos val="b"/>
        <c:majorTickMark val="out"/>
        <c:minorTickMark val="none"/>
        <c:tickLblPos val="nextTo"/>
        <c:crossAx val="39858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Client!$E$2</c:f>
              <c:strCache>
                <c:ptCount val="1"/>
                <c:pt idx="0">
                  <c:v>DRL Participation1%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Client!$A$3:$A$4</c:f>
              <c:strCache>
                <c:ptCount val="2"/>
                <c:pt idx="0">
                  <c:v>Bottom left(Remaining contribution by rest)</c:v>
                </c:pt>
                <c:pt idx="1">
                  <c:v>Top10(Contribution to total no. of tenders &gt; 50%)</c:v>
                </c:pt>
              </c:strCache>
            </c:strRef>
          </c:cat>
          <c:val>
            <c:numRef>
              <c:f>Client!$E$3:$E$4</c:f>
              <c:numCache>
                <c:formatCode>0%</c:formatCode>
                <c:ptCount val="2"/>
                <c:pt idx="0">
                  <c:v>0.36533333333333334</c:v>
                </c:pt>
                <c:pt idx="1">
                  <c:v>0.27194860813704497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7D-448B-9251-6B4609340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587784"/>
        <c:axId val="39859170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Client!$C$2</c15:sqref>
                        </c15:formulaRef>
                      </c:ext>
                    </c:extLst>
                    <c:strCache>
                      <c:ptCount val="1"/>
                      <c:pt idx="0">
                        <c:v>Tender%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Client!$A$3:$A$4</c15:sqref>
                        </c15:formulaRef>
                      </c:ext>
                    </c:extLst>
                    <c:strCache>
                      <c:ptCount val="2"/>
                      <c:pt idx="0">
                        <c:v>Bottom left(Remaining contribution by rest)</c:v>
                      </c:pt>
                      <c:pt idx="1">
                        <c:v>Top10(Contribution to total no. of tenders &gt; 50%)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Client!$C$3:$C$4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0.44536817102137766</c:v>
                      </c:pt>
                      <c:pt idx="1">
                        <c:v>0.55463182897862229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7E7D-448B-9251-6B4609340D6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Client!$H$2</c:f>
              <c:strCache>
                <c:ptCount val="1"/>
                <c:pt idx="0">
                  <c:v>DRL Win%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Client!$H$3:$H$4</c:f>
              <c:numCache>
                <c:formatCode>0%</c:formatCode>
                <c:ptCount val="2"/>
                <c:pt idx="0">
                  <c:v>0.33576642335766421</c:v>
                </c:pt>
                <c:pt idx="1">
                  <c:v>0.32283464566929132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7D-448B-9251-6B4609340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50080"/>
        <c:axId val="398592096"/>
      </c:lineChart>
      <c:catAx>
        <c:axId val="39858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91704"/>
        <c:crosses val="autoZero"/>
        <c:auto val="1"/>
        <c:lblAlgn val="ctr"/>
        <c:lblOffset val="100"/>
        <c:noMultiLvlLbl val="0"/>
      </c:catAx>
      <c:valAx>
        <c:axId val="39859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87784"/>
        <c:crosses val="autoZero"/>
        <c:crossBetween val="between"/>
      </c:valAx>
      <c:valAx>
        <c:axId val="3985920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50080"/>
        <c:crosses val="max"/>
        <c:crossBetween val="between"/>
      </c:valAx>
      <c:catAx>
        <c:axId val="442550080"/>
        <c:scaling>
          <c:orientation val="minMax"/>
        </c:scaling>
        <c:delete val="1"/>
        <c:axPos val="b"/>
        <c:majorTickMark val="out"/>
        <c:minorTickMark val="none"/>
        <c:tickLblPos val="nextTo"/>
        <c:crossAx val="398592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Proximity!$E$2</c:f>
              <c:strCache>
                <c:ptCount val="1"/>
                <c:pt idx="0">
                  <c:v>DRL Participation1 %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Proximity!$A$3:$A$5</c:f>
              <c:strCache>
                <c:ptCount val="3"/>
                <c:pt idx="0">
                  <c:v>high(0 to 2 Months)</c:v>
                </c:pt>
                <c:pt idx="1">
                  <c:v>low( &gt;2 to Months&lt;=7)</c:v>
                </c:pt>
                <c:pt idx="2">
                  <c:v>Mid(&gt; 7 Months)</c:v>
                </c:pt>
              </c:strCache>
            </c:strRef>
          </c:cat>
          <c:val>
            <c:numRef>
              <c:f>Proximity!$E$3:$E$5</c:f>
              <c:numCache>
                <c:formatCode>0%</c:formatCode>
                <c:ptCount val="3"/>
                <c:pt idx="0">
                  <c:v>0.35185185185185186</c:v>
                </c:pt>
                <c:pt idx="1">
                  <c:v>0.35805626598465473</c:v>
                </c:pt>
                <c:pt idx="2">
                  <c:v>0.26448362720403024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A3-4160-9401-71A08AF52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331864"/>
        <c:axId val="39833224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Proximity!$C$2</c15:sqref>
                        </c15:formulaRef>
                      </c:ext>
                    </c:extLst>
                    <c:strCache>
                      <c:ptCount val="1"/>
                      <c:pt idx="0">
                        <c:v>Tender%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Proximity!$A$3:$A$5</c15:sqref>
                        </c15:formulaRef>
                      </c:ext>
                    </c:extLst>
                    <c:strCache>
                      <c:ptCount val="3"/>
                      <c:pt idx="0">
                        <c:v>high(0 to 2 Months)</c:v>
                      </c:pt>
                      <c:pt idx="1">
                        <c:v>low( &gt;2 to Months&lt;=7)</c:v>
                      </c:pt>
                      <c:pt idx="2">
                        <c:v>Mid(&gt; 7 Months)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Proximity!$C$3:$C$5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6.413301662707839E-2</c:v>
                      </c:pt>
                      <c:pt idx="1">
                        <c:v>0.46437054631828978</c:v>
                      </c:pt>
                      <c:pt idx="2">
                        <c:v>0.47149643705463185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EEA3-4160-9401-71A08AF521C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Proximity!$H$2</c:f>
              <c:strCache>
                <c:ptCount val="1"/>
                <c:pt idx="0">
                  <c:v>DRL Win%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Proximity!$A$3:$A$5</c:f>
              <c:strCache>
                <c:ptCount val="3"/>
                <c:pt idx="0">
                  <c:v>high(0 to 2 Months)</c:v>
                </c:pt>
                <c:pt idx="1">
                  <c:v>low( &gt;2 to Months&lt;=7)</c:v>
                </c:pt>
                <c:pt idx="2">
                  <c:v>Mid(&gt; 7 Months)</c:v>
                </c:pt>
              </c:strCache>
            </c:strRef>
          </c:cat>
          <c:val>
            <c:numRef>
              <c:f>Proximity!$H$3:$H$5</c:f>
              <c:numCache>
                <c:formatCode>0%</c:formatCode>
                <c:ptCount val="3"/>
                <c:pt idx="0">
                  <c:v>0.26315789473684209</c:v>
                </c:pt>
                <c:pt idx="1">
                  <c:v>0.31428571428571428</c:v>
                </c:pt>
                <c:pt idx="2">
                  <c:v>0.3619047619047619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A3-4160-9401-71A08AF52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361728"/>
        <c:axId val="398336736"/>
      </c:lineChart>
      <c:catAx>
        <c:axId val="39833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32248"/>
        <c:crosses val="autoZero"/>
        <c:auto val="1"/>
        <c:lblAlgn val="ctr"/>
        <c:lblOffset val="100"/>
        <c:noMultiLvlLbl val="0"/>
      </c:catAx>
      <c:valAx>
        <c:axId val="3983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31864"/>
        <c:crosses val="autoZero"/>
        <c:crossBetween val="between"/>
      </c:valAx>
      <c:valAx>
        <c:axId val="3983367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61728"/>
        <c:crosses val="max"/>
        <c:crossBetween val="between"/>
      </c:valAx>
      <c:catAx>
        <c:axId val="39836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33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'[1]Top 10 Product'!$AW$2</c:f>
              <c:strCache>
                <c:ptCount val="1"/>
                <c:pt idx="0">
                  <c:v>EG S.p.A.Pr.%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'[1]Top 10 Product'!$A$3:$A$12</c:f>
              <c:strCache>
                <c:ptCount val="10"/>
                <c:pt idx="0">
                  <c:v>PEMETREXED 500MG</c:v>
                </c:pt>
                <c:pt idx="1">
                  <c:v>CABAZITAXEL 60MG</c:v>
                </c:pt>
                <c:pt idx="2">
                  <c:v>ENTECAVIR 1MG</c:v>
                </c:pt>
                <c:pt idx="3">
                  <c:v>BORTEZOMIB 3.5MG</c:v>
                </c:pt>
                <c:pt idx="4">
                  <c:v>CINACALCET 60MG</c:v>
                </c:pt>
                <c:pt idx="5">
                  <c:v>CINACALCET 90MG</c:v>
                </c:pt>
                <c:pt idx="6">
                  <c:v>ENTECAVIR 0.5MG</c:v>
                </c:pt>
                <c:pt idx="7">
                  <c:v>PEMETREXED 100MG</c:v>
                </c:pt>
                <c:pt idx="8">
                  <c:v>CASPOFUNGIN 50MG</c:v>
                </c:pt>
                <c:pt idx="9">
                  <c:v>AMBRISENTAN 5MG</c:v>
                </c:pt>
              </c:strCache>
            </c:strRef>
          </c:cat>
          <c:val>
            <c:numRef>
              <c:f>'[1]Top 10 Product'!$AW$3:$AW$12</c:f>
              <c:numCache>
                <c:formatCode>General</c:formatCode>
                <c:ptCount val="10"/>
                <c:pt idx="0">
                  <c:v>0.26666666666666666</c:v>
                </c:pt>
                <c:pt idx="1">
                  <c:v>0</c:v>
                </c:pt>
                <c:pt idx="2">
                  <c:v>0</c:v>
                </c:pt>
                <c:pt idx="3">
                  <c:v>0.6071428571428571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D1-4D15-8E62-C6E1C9515BE5}"/>
            </c:ext>
          </c:extLst>
        </c:ser>
        <c:ser>
          <c:idx val="1"/>
          <c:order val="1"/>
          <c:tx>
            <c:strRef>
              <c:f>'[1]Top 10 Product'!$BA$2</c:f>
              <c:strCache>
                <c:ptCount val="1"/>
                <c:pt idx="0">
                  <c:v>Amgen S.r.l.Pr.%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'[1]Top 10 Product'!$A$3:$A$12</c:f>
              <c:strCache>
                <c:ptCount val="10"/>
                <c:pt idx="0">
                  <c:v>PEMETREXED 500MG</c:v>
                </c:pt>
                <c:pt idx="1">
                  <c:v>CABAZITAXEL 60MG</c:v>
                </c:pt>
                <c:pt idx="2">
                  <c:v>ENTECAVIR 1MG</c:v>
                </c:pt>
                <c:pt idx="3">
                  <c:v>BORTEZOMIB 3.5MG</c:v>
                </c:pt>
                <c:pt idx="4">
                  <c:v>CINACALCET 60MG</c:v>
                </c:pt>
                <c:pt idx="5">
                  <c:v>CINACALCET 90MG</c:v>
                </c:pt>
                <c:pt idx="6">
                  <c:v>ENTECAVIR 0.5MG</c:v>
                </c:pt>
                <c:pt idx="7">
                  <c:v>PEMETREXED 100MG</c:v>
                </c:pt>
                <c:pt idx="8">
                  <c:v>CASPOFUNGIN 50MG</c:v>
                </c:pt>
                <c:pt idx="9">
                  <c:v>AMBRISENTAN 5MG</c:v>
                </c:pt>
              </c:strCache>
            </c:strRef>
          </c:cat>
          <c:val>
            <c:numRef>
              <c:f>'[1]Top 10 Product'!$BA$3:$BA$12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0.9285714285714286</c:v>
                </c:pt>
                <c:pt idx="5">
                  <c:v>0.9285714285714286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D1-4D15-8E62-C6E1C9515BE5}"/>
            </c:ext>
          </c:extLst>
        </c:ser>
        <c:ser>
          <c:idx val="2"/>
          <c:order val="2"/>
          <c:tx>
            <c:strRef>
              <c:f>'[1]Top 10 Product'!$BD$2</c:f>
              <c:strCache>
                <c:ptCount val="1"/>
                <c:pt idx="0">
                  <c:v>Mylan Italia SrlPr.%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'[1]Top 10 Product'!$A$3:$A$12</c:f>
              <c:strCache>
                <c:ptCount val="10"/>
                <c:pt idx="0">
                  <c:v>PEMETREXED 500MG</c:v>
                </c:pt>
                <c:pt idx="1">
                  <c:v>CABAZITAXEL 60MG</c:v>
                </c:pt>
                <c:pt idx="2">
                  <c:v>ENTECAVIR 1MG</c:v>
                </c:pt>
                <c:pt idx="3">
                  <c:v>BORTEZOMIB 3.5MG</c:v>
                </c:pt>
                <c:pt idx="4">
                  <c:v>CINACALCET 60MG</c:v>
                </c:pt>
                <c:pt idx="5">
                  <c:v>CINACALCET 90MG</c:v>
                </c:pt>
                <c:pt idx="6">
                  <c:v>ENTECAVIR 0.5MG</c:v>
                </c:pt>
                <c:pt idx="7">
                  <c:v>PEMETREXED 100MG</c:v>
                </c:pt>
                <c:pt idx="8">
                  <c:v>CASPOFUNGIN 50MG</c:v>
                </c:pt>
                <c:pt idx="9">
                  <c:v>AMBRISENTAN 5MG</c:v>
                </c:pt>
              </c:strCache>
            </c:strRef>
          </c:cat>
          <c:val>
            <c:numRef>
              <c:f>'[1]Top 10 Product'!$BD$3:$BD$12</c:f>
              <c:numCache>
                <c:formatCode>General</c:formatCode>
                <c:ptCount val="10"/>
                <c:pt idx="0">
                  <c:v>0.3</c:v>
                </c:pt>
                <c:pt idx="1">
                  <c:v>0</c:v>
                </c:pt>
                <c:pt idx="2">
                  <c:v>0.51724137931034486</c:v>
                </c:pt>
                <c:pt idx="3">
                  <c:v>7.1428571428571425E-2</c:v>
                </c:pt>
                <c:pt idx="4">
                  <c:v>7.1428571428571425E-2</c:v>
                </c:pt>
                <c:pt idx="5">
                  <c:v>7.1428571428571425E-2</c:v>
                </c:pt>
                <c:pt idx="6">
                  <c:v>0.4642857142857143</c:v>
                </c:pt>
                <c:pt idx="7">
                  <c:v>0.2857142857142857</c:v>
                </c:pt>
                <c:pt idx="8">
                  <c:v>0.62962962962962965</c:v>
                </c:pt>
                <c:pt idx="9">
                  <c:v>0.46153846153846156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D1-4D15-8E62-C6E1C9515BE5}"/>
            </c:ext>
          </c:extLst>
        </c:ser>
        <c:ser>
          <c:idx val="3"/>
          <c:order val="3"/>
          <c:tx>
            <c:strRef>
              <c:f>'[1]Top 10 Product'!$BF$2</c:f>
              <c:strCache>
                <c:ptCount val="1"/>
                <c:pt idx="0">
                  <c:v>Accord Healthcare Italia S.r.l.Pr.%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'[1]Top 10 Product'!$A$3:$A$12</c:f>
              <c:strCache>
                <c:ptCount val="10"/>
                <c:pt idx="0">
                  <c:v>PEMETREXED 500MG</c:v>
                </c:pt>
                <c:pt idx="1">
                  <c:v>CABAZITAXEL 60MG</c:v>
                </c:pt>
                <c:pt idx="2">
                  <c:v>ENTECAVIR 1MG</c:v>
                </c:pt>
                <c:pt idx="3">
                  <c:v>BORTEZOMIB 3.5MG</c:v>
                </c:pt>
                <c:pt idx="4">
                  <c:v>CINACALCET 60MG</c:v>
                </c:pt>
                <c:pt idx="5">
                  <c:v>CINACALCET 90MG</c:v>
                </c:pt>
                <c:pt idx="6">
                  <c:v>ENTECAVIR 0.5MG</c:v>
                </c:pt>
                <c:pt idx="7">
                  <c:v>PEMETREXED 100MG</c:v>
                </c:pt>
                <c:pt idx="8">
                  <c:v>CASPOFUNGIN 50MG</c:v>
                </c:pt>
                <c:pt idx="9">
                  <c:v>AMBRISENTAN 5MG</c:v>
                </c:pt>
              </c:strCache>
            </c:strRef>
          </c:cat>
          <c:val>
            <c:numRef>
              <c:f>'[1]Top 10 Product'!$BF$3:$BF$12</c:f>
              <c:numCache>
                <c:formatCode>General</c:formatCode>
                <c:ptCount val="10"/>
                <c:pt idx="0">
                  <c:v>0.33333333333333331</c:v>
                </c:pt>
                <c:pt idx="1">
                  <c:v>0.27586206896551724</c:v>
                </c:pt>
                <c:pt idx="2">
                  <c:v>0.55172413793103448</c:v>
                </c:pt>
                <c:pt idx="3">
                  <c:v>0</c:v>
                </c:pt>
                <c:pt idx="4">
                  <c:v>7.1428571428571425E-2</c:v>
                </c:pt>
                <c:pt idx="5">
                  <c:v>7.1428571428571425E-2</c:v>
                </c:pt>
                <c:pt idx="6">
                  <c:v>0.5714285714285714</c:v>
                </c:pt>
                <c:pt idx="7">
                  <c:v>0.32142857142857145</c:v>
                </c:pt>
                <c:pt idx="8">
                  <c:v>0</c:v>
                </c:pt>
                <c:pt idx="9">
                  <c:v>0.26923076923076922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D1-4D15-8E62-C6E1C9515BE5}"/>
            </c:ext>
          </c:extLst>
        </c:ser>
        <c:ser>
          <c:idx val="4"/>
          <c:order val="4"/>
          <c:tx>
            <c:strRef>
              <c:f>'[1]Top 10 Product'!$BH$2</c:f>
              <c:strCache>
                <c:ptCount val="1"/>
                <c:pt idx="0">
                  <c:v>Dr Reddys S.r.l.Pr.%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'[1]Top 10 Product'!$A$3:$A$12</c:f>
              <c:strCache>
                <c:ptCount val="10"/>
                <c:pt idx="0">
                  <c:v>PEMETREXED 500MG</c:v>
                </c:pt>
                <c:pt idx="1">
                  <c:v>CABAZITAXEL 60MG</c:v>
                </c:pt>
                <c:pt idx="2">
                  <c:v>ENTECAVIR 1MG</c:v>
                </c:pt>
                <c:pt idx="3">
                  <c:v>BORTEZOMIB 3.5MG</c:v>
                </c:pt>
                <c:pt idx="4">
                  <c:v>CINACALCET 60MG</c:v>
                </c:pt>
                <c:pt idx="5">
                  <c:v>CINACALCET 90MG</c:v>
                </c:pt>
                <c:pt idx="6">
                  <c:v>ENTECAVIR 0.5MG</c:v>
                </c:pt>
                <c:pt idx="7">
                  <c:v>PEMETREXED 100MG</c:v>
                </c:pt>
                <c:pt idx="8">
                  <c:v>CASPOFUNGIN 50MG</c:v>
                </c:pt>
                <c:pt idx="9">
                  <c:v>AMBRISENTAN 5MG</c:v>
                </c:pt>
              </c:strCache>
            </c:strRef>
          </c:cat>
          <c:val>
            <c:numRef>
              <c:f>'[1]Top 10 Product'!$BH$3:$BH$12</c:f>
              <c:numCache>
                <c:formatCode>General</c:formatCode>
                <c:ptCount val="10"/>
                <c:pt idx="0">
                  <c:v>0.26666666666666666</c:v>
                </c:pt>
                <c:pt idx="1">
                  <c:v>0.34482758620689657</c:v>
                </c:pt>
                <c:pt idx="2">
                  <c:v>0.44827586206896552</c:v>
                </c:pt>
                <c:pt idx="3">
                  <c:v>0.5</c:v>
                </c:pt>
                <c:pt idx="4">
                  <c:v>0.17857142857142858</c:v>
                </c:pt>
                <c:pt idx="5">
                  <c:v>0.17857142857142858</c:v>
                </c:pt>
                <c:pt idx="6">
                  <c:v>0.5</c:v>
                </c:pt>
                <c:pt idx="7">
                  <c:v>0.25</c:v>
                </c:pt>
                <c:pt idx="8">
                  <c:v>0.55555555555555558</c:v>
                </c:pt>
                <c:pt idx="9">
                  <c:v>0.34615384615384615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7D1-4D15-8E62-C6E1C9515B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98363688"/>
        <c:axId val="398362512"/>
      </c:barChart>
      <c:lineChart>
        <c:grouping val="standard"/>
        <c:varyColors val="0"/>
        <c:ser>
          <c:idx val="5"/>
          <c:order val="5"/>
          <c:tx>
            <c:strRef>
              <c:f>'[1]Top 10 Product'!$C$2</c:f>
              <c:strCache>
                <c:ptCount val="1"/>
                <c:pt idx="0">
                  <c:v>Tender%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'[1]Top 10 Product'!$C$3:$C$12</c:f>
              <c:numCache>
                <c:formatCode>General</c:formatCode>
                <c:ptCount val="10"/>
                <c:pt idx="0">
                  <c:v>3.968253968253968E-2</c:v>
                </c:pt>
                <c:pt idx="1">
                  <c:v>3.8359788359788358E-2</c:v>
                </c:pt>
                <c:pt idx="2">
                  <c:v>3.8359788359788358E-2</c:v>
                </c:pt>
                <c:pt idx="3">
                  <c:v>3.7037037037037035E-2</c:v>
                </c:pt>
                <c:pt idx="4">
                  <c:v>3.7037037037037035E-2</c:v>
                </c:pt>
                <c:pt idx="5">
                  <c:v>3.7037037037037035E-2</c:v>
                </c:pt>
                <c:pt idx="6">
                  <c:v>3.7037037037037035E-2</c:v>
                </c:pt>
                <c:pt idx="7">
                  <c:v>3.7037037037037035E-2</c:v>
                </c:pt>
                <c:pt idx="8">
                  <c:v>3.5714285714285712E-2</c:v>
                </c:pt>
                <c:pt idx="9">
                  <c:v>3.439153439153439E-2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7D1-4D15-8E62-C6E1C9515B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8362904"/>
        <c:axId val="398360944"/>
      </c:lineChart>
      <c:catAx>
        <c:axId val="39836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62512"/>
        <c:crosses val="autoZero"/>
        <c:auto val="1"/>
        <c:lblAlgn val="ctr"/>
        <c:lblOffset val="100"/>
        <c:noMultiLvlLbl val="0"/>
      </c:catAx>
      <c:valAx>
        <c:axId val="3983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63688"/>
        <c:crosses val="autoZero"/>
        <c:crossBetween val="between"/>
      </c:valAx>
      <c:valAx>
        <c:axId val="398360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62904"/>
        <c:crosses val="max"/>
        <c:crossBetween val="between"/>
      </c:valAx>
      <c:catAx>
        <c:axId val="398362904"/>
        <c:scaling>
          <c:orientation val="minMax"/>
        </c:scaling>
        <c:delete val="1"/>
        <c:axPos val="b"/>
        <c:majorTickMark val="out"/>
        <c:minorTickMark val="none"/>
        <c:tickLblPos val="nextTo"/>
        <c:crossAx val="39836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'[1]Top 10 Product'!$E$2</c:f>
              <c:strCache>
                <c:ptCount val="1"/>
                <c:pt idx="0">
                  <c:v>EG S.p.A. Win%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'[1]Top 10 Product'!$A$3:$A$12</c:f>
              <c:strCache>
                <c:ptCount val="10"/>
                <c:pt idx="0">
                  <c:v>PEMETREXED 500MG</c:v>
                </c:pt>
                <c:pt idx="1">
                  <c:v>CABAZITAXEL 60MG</c:v>
                </c:pt>
                <c:pt idx="2">
                  <c:v>ENTECAVIR 1MG</c:v>
                </c:pt>
                <c:pt idx="3">
                  <c:v>BORTEZOMIB 3.5MG</c:v>
                </c:pt>
                <c:pt idx="4">
                  <c:v>CINACALCET 60MG</c:v>
                </c:pt>
                <c:pt idx="5">
                  <c:v>CINACALCET 90MG</c:v>
                </c:pt>
                <c:pt idx="6">
                  <c:v>ENTECAVIR 0.5MG</c:v>
                </c:pt>
                <c:pt idx="7">
                  <c:v>PEMETREXED 100MG</c:v>
                </c:pt>
                <c:pt idx="8">
                  <c:v>CASPOFUNGIN 50MG</c:v>
                </c:pt>
                <c:pt idx="9">
                  <c:v>AMBRISENTAN 5MG</c:v>
                </c:pt>
              </c:strCache>
            </c:strRef>
          </c:cat>
          <c:val>
            <c:numRef>
              <c:f>'[1]Top 10 Product'!$E$3:$E$12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0.41176470588235292</c:v>
                </c:pt>
                <c:pt idx="4">
                  <c:v>0.75</c:v>
                </c:pt>
                <c:pt idx="5">
                  <c:v>0.75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34-401F-A648-FD36A5D5CD9D}"/>
            </c:ext>
          </c:extLst>
        </c:ser>
        <c:ser>
          <c:idx val="1"/>
          <c:order val="1"/>
          <c:tx>
            <c:strRef>
              <c:f>'[1]Top 10 Product'!$I$2</c:f>
              <c:strCache>
                <c:ptCount val="1"/>
                <c:pt idx="0">
                  <c:v>Amgen S.r.l. Win%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'[1]Top 10 Product'!$I$3:$I$12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0.73076923076923073</c:v>
                </c:pt>
                <c:pt idx="5">
                  <c:v>0.73076923076923073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D34-401F-A648-FD36A5D5CD9D}"/>
            </c:ext>
          </c:extLst>
        </c:ser>
        <c:ser>
          <c:idx val="2"/>
          <c:order val="2"/>
          <c:tx>
            <c:strRef>
              <c:f>'[1]Top 10 Product'!$L$2</c:f>
              <c:strCache>
                <c:ptCount val="1"/>
                <c:pt idx="0">
                  <c:v>Mylan Italia Srl Win%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'[1]Top 10 Product'!$L$3:$L$12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0.30769230769230771</c:v>
                </c:pt>
                <c:pt idx="7">
                  <c:v>0</c:v>
                </c:pt>
                <c:pt idx="8">
                  <c:v>0.47058823529411764</c:v>
                </c:pt>
                <c:pt idx="9">
                  <c:v>0.41666666666666669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D34-401F-A648-FD36A5D5CD9D}"/>
            </c:ext>
          </c:extLst>
        </c:ser>
        <c:ser>
          <c:idx val="3"/>
          <c:order val="3"/>
          <c:tx>
            <c:strRef>
              <c:f>'[1]Top 10 Product'!$N$2</c:f>
              <c:strCache>
                <c:ptCount val="1"/>
                <c:pt idx="0">
                  <c:v>Accord Healthcare Italia S.r.l. Win%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'[1]Top 10 Product'!$N$3:$N$12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0.44444444444444442</c:v>
                </c:pt>
                <c:pt idx="8">
                  <c:v>0</c:v>
                </c:pt>
                <c:pt idx="9">
                  <c:v>0.2857142857142857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D34-401F-A648-FD36A5D5CD9D}"/>
            </c:ext>
          </c:extLst>
        </c:ser>
        <c:ser>
          <c:idx val="4"/>
          <c:order val="4"/>
          <c:tx>
            <c:strRef>
              <c:f>'[1]Top 10 Product'!$P$2</c:f>
              <c:strCache>
                <c:ptCount val="1"/>
                <c:pt idx="0">
                  <c:v>Dr Reddys S.r.l. Win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'[1]Top 10 Product'!$P$3:$P$12</c:f>
              <c:numCache>
                <c:formatCode>General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0.42857142857142855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0.33333333333333331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D34-401F-A648-FD36A5D5C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8364080"/>
        <c:axId val="398360552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820264"/>
        <c:axId val="39836133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'[1]Top 10 Product'!$C$2</c15:sqref>
                        </c15:formulaRef>
                      </c:ext>
                    </c:extLst>
                    <c:strCache>
                      <c:ptCount val="1"/>
                      <c:pt idx="0">
                        <c:v>Tender%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'[1]Top 10 Product'!$C$3:$C$12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3.968253968253968E-2</c:v>
                      </c:pt>
                      <c:pt idx="1">
                        <c:v>3.8359788359788358E-2</c:v>
                      </c:pt>
                      <c:pt idx="2">
                        <c:v>3.8359788359788358E-2</c:v>
                      </c:pt>
                      <c:pt idx="3">
                        <c:v>3.7037037037037035E-2</c:v>
                      </c:pt>
                      <c:pt idx="4">
                        <c:v>3.7037037037037035E-2</c:v>
                      </c:pt>
                      <c:pt idx="5">
                        <c:v>3.7037037037037035E-2</c:v>
                      </c:pt>
                      <c:pt idx="6">
                        <c:v>3.7037037037037035E-2</c:v>
                      </c:pt>
                      <c:pt idx="7">
                        <c:v>3.7037037037037035E-2</c:v>
                      </c:pt>
                      <c:pt idx="8">
                        <c:v>3.5714285714285712E-2</c:v>
                      </c:pt>
                      <c:pt idx="9">
                        <c:v>3.439153439153439E-2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5-AD34-401F-A648-FD36A5D5CD9D}"/>
                  </c:ext>
                </c:extLst>
              </c15:ser>
            </c15:filteredLineSeries>
          </c:ext>
        </c:extLst>
      </c:lineChart>
      <c:catAx>
        <c:axId val="3983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60552"/>
        <c:crosses val="autoZero"/>
        <c:auto val="1"/>
        <c:lblAlgn val="ctr"/>
        <c:lblOffset val="100"/>
        <c:noMultiLvlLbl val="0"/>
      </c:catAx>
      <c:valAx>
        <c:axId val="39836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64080"/>
        <c:crosses val="autoZero"/>
        <c:crossBetween val="between"/>
      </c:valAx>
      <c:valAx>
        <c:axId val="398361336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441820264"/>
        <c:crosses val="max"/>
        <c:crossBetween val="between"/>
      </c:valAx>
      <c:catAx>
        <c:axId val="441820264"/>
        <c:scaling>
          <c:orientation val="minMax"/>
        </c:scaling>
        <c:delete val="1"/>
        <c:axPos val="b"/>
        <c:majorTickMark val="out"/>
        <c:minorTickMark val="none"/>
        <c:tickLblPos val="nextTo"/>
        <c:crossAx val="398361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'Tender Type'!$C$2</c:f>
              <c:strCache>
                <c:ptCount val="1"/>
                <c:pt idx="0">
                  <c:v>Tender %</c:v>
                </c:pt>
              </c:strCache>
            </c:strRef>
          </c:tx>
          <c:spPr>
            <a:solidFill>
              <a:srgbClr val="5F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'Tender Type'!$A$3:$A$8</c:f>
              <c:strCache>
                <c:ptCount val="6"/>
                <c:pt idx="0">
                  <c:v>Area vasta</c:v>
                </c:pt>
                <c:pt idx="1">
                  <c:v>Locale</c:v>
                </c:pt>
                <c:pt idx="2">
                  <c:v>Multi regione</c:v>
                </c:pt>
                <c:pt idx="3">
                  <c:v>Regionale</c:v>
                </c:pt>
                <c:pt idx="4">
                  <c:v>Regionale/Locale</c:v>
                </c:pt>
                <c:pt idx="5">
                  <c:v>Unione acquisto</c:v>
                </c:pt>
              </c:strCache>
            </c:strRef>
          </c:cat>
          <c:val>
            <c:numRef>
              <c:f>'Tender Type'!$C$3:$C$8</c:f>
              <c:numCache>
                <c:formatCode>0%</c:formatCode>
                <c:ptCount val="6"/>
                <c:pt idx="0">
                  <c:v>4.7505938242280287E-3</c:v>
                </c:pt>
                <c:pt idx="1">
                  <c:v>9.1448931116389548E-2</c:v>
                </c:pt>
                <c:pt idx="2">
                  <c:v>0.11757719714964371</c:v>
                </c:pt>
                <c:pt idx="3">
                  <c:v>0.73752969121140144</c:v>
                </c:pt>
                <c:pt idx="4">
                  <c:v>4.631828978622328E-2</c:v>
                </c:pt>
                <c:pt idx="5">
                  <c:v>2.3752969121140144E-3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5E-4861-A840-738B2E4A6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441819872"/>
        <c:axId val="441822224"/>
      </c:barChart>
      <c:lineChart>
        <c:grouping val="standard"/>
        <c:varyColors val="0"/>
        <c:ser>
          <c:idx val="1"/>
          <c:order val="1"/>
          <c:tx>
            <c:strRef>
              <c:f>'Tender Type'!$E$2</c:f>
              <c:strCache>
                <c:ptCount val="1"/>
                <c:pt idx="0">
                  <c:v>DRL Participation1 %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'Tender Type'!$A$3:$A$8</c:f>
              <c:strCache>
                <c:ptCount val="6"/>
                <c:pt idx="0">
                  <c:v>Area vasta</c:v>
                </c:pt>
                <c:pt idx="1">
                  <c:v>Locale</c:v>
                </c:pt>
                <c:pt idx="2">
                  <c:v>Multi regione</c:v>
                </c:pt>
                <c:pt idx="3">
                  <c:v>Regionale</c:v>
                </c:pt>
                <c:pt idx="4">
                  <c:v>Regionale/Locale</c:v>
                </c:pt>
                <c:pt idx="5">
                  <c:v>Unione acquisto</c:v>
                </c:pt>
              </c:strCache>
            </c:strRef>
          </c:cat>
          <c:val>
            <c:numRef>
              <c:f>'Tender Type'!$E$3:$E$8</c:f>
              <c:numCache>
                <c:formatCode>0%</c:formatCode>
                <c:ptCount val="6"/>
                <c:pt idx="0">
                  <c:v>0</c:v>
                </c:pt>
                <c:pt idx="1">
                  <c:v>0.37662337662337664</c:v>
                </c:pt>
                <c:pt idx="2">
                  <c:v>0.28282828282828282</c:v>
                </c:pt>
                <c:pt idx="3">
                  <c:v>0.30917874396135264</c:v>
                </c:pt>
                <c:pt idx="4">
                  <c:v>0.38461538461538464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5E-4861-A840-738B2E4A6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821440"/>
        <c:axId val="441817520"/>
      </c:lineChart>
      <c:catAx>
        <c:axId val="4418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2224"/>
        <c:crosses val="autoZero"/>
        <c:auto val="1"/>
        <c:lblAlgn val="ctr"/>
        <c:lblOffset val="100"/>
        <c:noMultiLvlLbl val="0"/>
      </c:catAx>
      <c:valAx>
        <c:axId val="4418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19872"/>
        <c:crosses val="autoZero"/>
        <c:crossBetween val="between"/>
      </c:valAx>
      <c:valAx>
        <c:axId val="44181752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1440"/>
        <c:crosses val="max"/>
        <c:crossBetween val="between"/>
      </c:valAx>
      <c:catAx>
        <c:axId val="441821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1817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'Tender Type'!$E$2</c:f>
              <c:strCache>
                <c:ptCount val="1"/>
                <c:pt idx="0">
                  <c:v>DRL Participation1 %</c:v>
                </c:pt>
              </c:strCache>
            </c:strRef>
          </c:tx>
          <c:spPr>
            <a:solidFill>
              <a:srgbClr val="5F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'[2]Tender Type'!$A$3:$A$8</c:f>
              <c:strCache>
                <c:ptCount val="6"/>
                <c:pt idx="0">
                  <c:v>Area vasta</c:v>
                </c:pt>
                <c:pt idx="1">
                  <c:v>Locale</c:v>
                </c:pt>
                <c:pt idx="2">
                  <c:v>Multi regione</c:v>
                </c:pt>
                <c:pt idx="3">
                  <c:v>Regionale</c:v>
                </c:pt>
                <c:pt idx="4">
                  <c:v>Regionale/Locale</c:v>
                </c:pt>
                <c:pt idx="5">
                  <c:v>Unione acquisto</c:v>
                </c:pt>
              </c:strCache>
            </c:strRef>
          </c:cat>
          <c:val>
            <c:numRef>
              <c:f>'Tender Type'!$E$3:$E$8</c:f>
              <c:numCache>
                <c:formatCode>0%</c:formatCode>
                <c:ptCount val="6"/>
                <c:pt idx="0">
                  <c:v>0</c:v>
                </c:pt>
                <c:pt idx="1">
                  <c:v>0.37662337662337664</c:v>
                </c:pt>
                <c:pt idx="2">
                  <c:v>0.28282828282828282</c:v>
                </c:pt>
                <c:pt idx="3">
                  <c:v>0.30917874396135264</c:v>
                </c:pt>
                <c:pt idx="4">
                  <c:v>0.38461538461538464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7D-46E5-8E46-20D016057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1817912"/>
        <c:axId val="441815952"/>
      </c:barChart>
      <c:lineChart>
        <c:grouping val="standard"/>
        <c:varyColors val="0"/>
        <c:ser>
          <c:idx val="1"/>
          <c:order val="1"/>
          <c:tx>
            <c:strRef>
              <c:f>'Tender Type'!$H$2</c:f>
              <c:strCache>
                <c:ptCount val="1"/>
                <c:pt idx="0">
                  <c:v>DRL Win %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'Tender Type'!$A$3:$A$8</c:f>
              <c:strCache>
                <c:ptCount val="6"/>
                <c:pt idx="0">
                  <c:v>Area vasta</c:v>
                </c:pt>
                <c:pt idx="1">
                  <c:v>Locale</c:v>
                </c:pt>
                <c:pt idx="2">
                  <c:v>Multi regione</c:v>
                </c:pt>
                <c:pt idx="3">
                  <c:v>Regionale</c:v>
                </c:pt>
                <c:pt idx="4">
                  <c:v>Regionale/Locale</c:v>
                </c:pt>
                <c:pt idx="5">
                  <c:v>Unione acquisto</c:v>
                </c:pt>
              </c:strCache>
            </c:strRef>
          </c:cat>
          <c:val>
            <c:numRef>
              <c:f>'Tender Type'!$H$3:$H$8</c:f>
              <c:numCache>
                <c:formatCode>0%</c:formatCode>
                <c:ptCount val="6"/>
                <c:pt idx="0">
                  <c:v>0</c:v>
                </c:pt>
                <c:pt idx="1">
                  <c:v>0.48275862068965519</c:v>
                </c:pt>
                <c:pt idx="2">
                  <c:v>0.32142857142857145</c:v>
                </c:pt>
                <c:pt idx="3">
                  <c:v>0.31770833333333331</c:v>
                </c:pt>
                <c:pt idx="4">
                  <c:v>0.2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7D-46E5-8E46-20D016057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816344"/>
        <c:axId val="441814776"/>
      </c:lineChart>
      <c:catAx>
        <c:axId val="44181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15952"/>
        <c:crosses val="autoZero"/>
        <c:auto val="1"/>
        <c:lblAlgn val="ctr"/>
        <c:lblOffset val="100"/>
        <c:noMultiLvlLbl val="0"/>
      </c:catAx>
      <c:valAx>
        <c:axId val="4418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17912"/>
        <c:crosses val="autoZero"/>
        <c:crossBetween val="between"/>
      </c:valAx>
      <c:valAx>
        <c:axId val="4418147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16344"/>
        <c:crosses val="max"/>
        <c:crossBetween val="between"/>
      </c:valAx>
      <c:catAx>
        <c:axId val="441816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4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[2]Region!$C$2</c:f>
              <c:strCache>
                <c:ptCount val="1"/>
                <c:pt idx="0">
                  <c:v>Tender%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[2]Region!$A$3:$A$21</c:f>
              <c:strCache>
                <c:ptCount val="19"/>
                <c:pt idx="0">
                  <c:v>Lombardia</c:v>
                </c:pt>
                <c:pt idx="1">
                  <c:v>Sicilia</c:v>
                </c:pt>
                <c:pt idx="2">
                  <c:v>Toscana</c:v>
                </c:pt>
                <c:pt idx="3">
                  <c:v>Emilia Romagna</c:v>
                </c:pt>
                <c:pt idx="4">
                  <c:v>Campania</c:v>
                </c:pt>
                <c:pt idx="5">
                  <c:v>Puglia</c:v>
                </c:pt>
                <c:pt idx="6">
                  <c:v>Piemonte</c:v>
                </c:pt>
                <c:pt idx="7">
                  <c:v>Veneto</c:v>
                </c:pt>
                <c:pt idx="8">
                  <c:v>Friuli Venezia Giulia</c:v>
                </c:pt>
                <c:pt idx="9">
                  <c:v>Umbria</c:v>
                </c:pt>
                <c:pt idx="10">
                  <c:v>Lazio</c:v>
                </c:pt>
                <c:pt idx="11">
                  <c:v>Liguria</c:v>
                </c:pt>
                <c:pt idx="12">
                  <c:v>Abruzzo</c:v>
                </c:pt>
                <c:pt idx="13">
                  <c:v>Sardegna</c:v>
                </c:pt>
                <c:pt idx="14">
                  <c:v>Calabria</c:v>
                </c:pt>
                <c:pt idx="15">
                  <c:v>Marche</c:v>
                </c:pt>
                <c:pt idx="16">
                  <c:v>Basilicata</c:v>
                </c:pt>
                <c:pt idx="17">
                  <c:v>Trentino Alto Adige</c:v>
                </c:pt>
                <c:pt idx="18">
                  <c:v>Molise</c:v>
                </c:pt>
              </c:strCache>
            </c:strRef>
          </c:cat>
          <c:val>
            <c:numRef>
              <c:f>[2]Region!$C$3:$C$21</c:f>
              <c:numCache>
                <c:formatCode>General</c:formatCode>
                <c:ptCount val="19"/>
                <c:pt idx="0">
                  <c:v>9.9762470308788598E-2</c:v>
                </c:pt>
                <c:pt idx="1">
                  <c:v>7.8384798099762468E-2</c:v>
                </c:pt>
                <c:pt idx="2">
                  <c:v>7.1258907363420429E-2</c:v>
                </c:pt>
                <c:pt idx="3">
                  <c:v>7.0071258907363418E-2</c:v>
                </c:pt>
                <c:pt idx="4">
                  <c:v>6.769596199524941E-2</c:v>
                </c:pt>
                <c:pt idx="5">
                  <c:v>6.769596199524941E-2</c:v>
                </c:pt>
                <c:pt idx="6">
                  <c:v>5.4631828978622329E-2</c:v>
                </c:pt>
                <c:pt idx="7">
                  <c:v>5.4631828978622329E-2</c:v>
                </c:pt>
                <c:pt idx="8">
                  <c:v>5.3444180522565318E-2</c:v>
                </c:pt>
                <c:pt idx="9">
                  <c:v>5.2256532066508314E-2</c:v>
                </c:pt>
                <c:pt idx="10">
                  <c:v>4.9881235154394299E-2</c:v>
                </c:pt>
                <c:pt idx="11">
                  <c:v>4.9881235154394299E-2</c:v>
                </c:pt>
                <c:pt idx="12">
                  <c:v>4.3942992874109264E-2</c:v>
                </c:pt>
                <c:pt idx="13">
                  <c:v>4.2755344418052253E-2</c:v>
                </c:pt>
                <c:pt idx="14">
                  <c:v>4.1567695961995249E-2</c:v>
                </c:pt>
                <c:pt idx="15">
                  <c:v>4.0380047505938245E-2</c:v>
                </c:pt>
                <c:pt idx="16">
                  <c:v>3.6817102137767219E-2</c:v>
                </c:pt>
                <c:pt idx="17">
                  <c:v>2.3752969121140142E-2</c:v>
                </c:pt>
                <c:pt idx="18">
                  <c:v>1.1876484560570072E-3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2D-42A4-9AAB-890D875A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1818696"/>
        <c:axId val="44181516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[2]Region!$A$2</c15:sqref>
                        </c15:formulaRef>
                      </c:ext>
                    </c:extLst>
                    <c:strCache>
                      <c:ptCount val="1"/>
                      <c:pt idx="0">
                        <c:v>Region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[2]Region!$A$3:$A$21</c15:sqref>
                        </c15:formulaRef>
                      </c:ext>
                    </c:extLst>
                    <c:strCache>
                      <c:ptCount val="19"/>
                      <c:pt idx="0">
                        <c:v>Lombardia</c:v>
                      </c:pt>
                      <c:pt idx="1">
                        <c:v>Sicilia</c:v>
                      </c:pt>
                      <c:pt idx="2">
                        <c:v>Toscana</c:v>
                      </c:pt>
                      <c:pt idx="3">
                        <c:v>Emilia Romagna</c:v>
                      </c:pt>
                      <c:pt idx="4">
                        <c:v>Campania</c:v>
                      </c:pt>
                      <c:pt idx="5">
                        <c:v>Puglia</c:v>
                      </c:pt>
                      <c:pt idx="6">
                        <c:v>Piemonte</c:v>
                      </c:pt>
                      <c:pt idx="7">
                        <c:v>Veneto</c:v>
                      </c:pt>
                      <c:pt idx="8">
                        <c:v>Friuli Venezia Giulia</c:v>
                      </c:pt>
                      <c:pt idx="9">
                        <c:v>Umbria</c:v>
                      </c:pt>
                      <c:pt idx="10">
                        <c:v>Lazio</c:v>
                      </c:pt>
                      <c:pt idx="11">
                        <c:v>Liguria</c:v>
                      </c:pt>
                      <c:pt idx="12">
                        <c:v>Abruzzo</c:v>
                      </c:pt>
                      <c:pt idx="13">
                        <c:v>Sardegna</c:v>
                      </c:pt>
                      <c:pt idx="14">
                        <c:v>Calabria</c:v>
                      </c:pt>
                      <c:pt idx="15">
                        <c:v>Marche</c:v>
                      </c:pt>
                      <c:pt idx="16">
                        <c:v>Basilicata</c:v>
                      </c:pt>
                      <c:pt idx="17">
                        <c:v>Trentino Alto Adige</c:v>
                      </c:pt>
                      <c:pt idx="18">
                        <c:v>Molise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[2]Region!$A$3:$A$21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722D-42A4-9AAB-890D875A292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[2]Region!$E$2</c:f>
              <c:strCache>
                <c:ptCount val="1"/>
                <c:pt idx="0">
                  <c:v>DRL Participation1 %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[2]Region!$E$3:$E$21</c:f>
              <c:numCache>
                <c:formatCode>General</c:formatCode>
                <c:ptCount val="19"/>
                <c:pt idx="0">
                  <c:v>0.32142857142857145</c:v>
                </c:pt>
                <c:pt idx="1">
                  <c:v>0.42424242424242425</c:v>
                </c:pt>
                <c:pt idx="2">
                  <c:v>0.36666666666666664</c:v>
                </c:pt>
                <c:pt idx="3">
                  <c:v>0.15254237288135594</c:v>
                </c:pt>
                <c:pt idx="4">
                  <c:v>0.22807017543859648</c:v>
                </c:pt>
                <c:pt idx="5">
                  <c:v>0.26315789473684209</c:v>
                </c:pt>
                <c:pt idx="6">
                  <c:v>0.39130434782608697</c:v>
                </c:pt>
                <c:pt idx="7">
                  <c:v>0.41304347826086957</c:v>
                </c:pt>
                <c:pt idx="8">
                  <c:v>0.44444444444444442</c:v>
                </c:pt>
                <c:pt idx="9">
                  <c:v>0.34090909090909088</c:v>
                </c:pt>
                <c:pt idx="10">
                  <c:v>0.14285714285714285</c:v>
                </c:pt>
                <c:pt idx="11">
                  <c:v>0.35714285714285715</c:v>
                </c:pt>
                <c:pt idx="12">
                  <c:v>0.29729729729729731</c:v>
                </c:pt>
                <c:pt idx="13">
                  <c:v>0.1388888888888889</c:v>
                </c:pt>
                <c:pt idx="14">
                  <c:v>2.8571428571428571E-2</c:v>
                </c:pt>
                <c:pt idx="15">
                  <c:v>0.41176470588235292</c:v>
                </c:pt>
                <c:pt idx="16">
                  <c:v>0.61290322580645162</c:v>
                </c:pt>
                <c:pt idx="17">
                  <c:v>0.3</c:v>
                </c:pt>
                <c:pt idx="18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2D-42A4-9AAB-890D875A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819480"/>
        <c:axId val="441819088"/>
      </c:lineChart>
      <c:catAx>
        <c:axId val="44181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15168"/>
        <c:crosses val="autoZero"/>
        <c:auto val="1"/>
        <c:lblAlgn val="ctr"/>
        <c:lblOffset val="100"/>
        <c:noMultiLvlLbl val="0"/>
      </c:catAx>
      <c:valAx>
        <c:axId val="4418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18696"/>
        <c:crosses val="autoZero"/>
        <c:crossBetween val="between"/>
      </c:valAx>
      <c:valAx>
        <c:axId val="441819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19480"/>
        <c:crosses val="max"/>
        <c:crossBetween val="between"/>
      </c:valAx>
      <c:catAx>
        <c:axId val="441819480"/>
        <c:scaling>
          <c:orientation val="minMax"/>
        </c:scaling>
        <c:delete val="1"/>
        <c:axPos val="b"/>
        <c:majorTickMark val="out"/>
        <c:minorTickMark val="none"/>
        <c:tickLblPos val="nextTo"/>
        <c:crossAx val="44181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[2]Region!$E$2</c:f>
              <c:strCache>
                <c:ptCount val="1"/>
                <c:pt idx="0">
                  <c:v>DRL Participation1 %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[2]Region!$A$3:$A$21</c:f>
              <c:strCache>
                <c:ptCount val="19"/>
                <c:pt idx="0">
                  <c:v>Lombardia</c:v>
                </c:pt>
                <c:pt idx="1">
                  <c:v>Sicilia</c:v>
                </c:pt>
                <c:pt idx="2">
                  <c:v>Toscana</c:v>
                </c:pt>
                <c:pt idx="3">
                  <c:v>Emilia Romagna</c:v>
                </c:pt>
                <c:pt idx="4">
                  <c:v>Campania</c:v>
                </c:pt>
                <c:pt idx="5">
                  <c:v>Puglia</c:v>
                </c:pt>
                <c:pt idx="6">
                  <c:v>Piemonte</c:v>
                </c:pt>
                <c:pt idx="7">
                  <c:v>Veneto</c:v>
                </c:pt>
                <c:pt idx="8">
                  <c:v>Friuli Venezia Giulia</c:v>
                </c:pt>
                <c:pt idx="9">
                  <c:v>Umbria</c:v>
                </c:pt>
                <c:pt idx="10">
                  <c:v>Lazio</c:v>
                </c:pt>
                <c:pt idx="11">
                  <c:v>Liguria</c:v>
                </c:pt>
                <c:pt idx="12">
                  <c:v>Abruzzo</c:v>
                </c:pt>
                <c:pt idx="13">
                  <c:v>Sardegna</c:v>
                </c:pt>
                <c:pt idx="14">
                  <c:v>Calabria</c:v>
                </c:pt>
                <c:pt idx="15">
                  <c:v>Marche</c:v>
                </c:pt>
                <c:pt idx="16">
                  <c:v>Basilicata</c:v>
                </c:pt>
                <c:pt idx="17">
                  <c:v>Trentino Alto Adige</c:v>
                </c:pt>
                <c:pt idx="18">
                  <c:v>Molise</c:v>
                </c:pt>
              </c:strCache>
            </c:strRef>
          </c:cat>
          <c:val>
            <c:numRef>
              <c:f>[2]Region!$E$3:$E$21</c:f>
              <c:numCache>
                <c:formatCode>General</c:formatCode>
                <c:ptCount val="19"/>
                <c:pt idx="0">
                  <c:v>0.32142857142857145</c:v>
                </c:pt>
                <c:pt idx="1">
                  <c:v>0.42424242424242425</c:v>
                </c:pt>
                <c:pt idx="2">
                  <c:v>0.36666666666666664</c:v>
                </c:pt>
                <c:pt idx="3">
                  <c:v>0.15254237288135594</c:v>
                </c:pt>
                <c:pt idx="4">
                  <c:v>0.22807017543859648</c:v>
                </c:pt>
                <c:pt idx="5">
                  <c:v>0.26315789473684209</c:v>
                </c:pt>
                <c:pt idx="6">
                  <c:v>0.39130434782608697</c:v>
                </c:pt>
                <c:pt idx="7">
                  <c:v>0.41304347826086957</c:v>
                </c:pt>
                <c:pt idx="8">
                  <c:v>0.44444444444444442</c:v>
                </c:pt>
                <c:pt idx="9">
                  <c:v>0.34090909090909088</c:v>
                </c:pt>
                <c:pt idx="10">
                  <c:v>0.14285714285714285</c:v>
                </c:pt>
                <c:pt idx="11">
                  <c:v>0.35714285714285715</c:v>
                </c:pt>
                <c:pt idx="12">
                  <c:v>0.29729729729729731</c:v>
                </c:pt>
                <c:pt idx="13">
                  <c:v>0.1388888888888889</c:v>
                </c:pt>
                <c:pt idx="14">
                  <c:v>2.8571428571428571E-2</c:v>
                </c:pt>
                <c:pt idx="15">
                  <c:v>0.41176470588235292</c:v>
                </c:pt>
                <c:pt idx="16">
                  <c:v>0.61290322580645162</c:v>
                </c:pt>
                <c:pt idx="17">
                  <c:v>0.3</c:v>
                </c:pt>
                <c:pt idx="1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3-4F66-BC7E-63E6F639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1821048"/>
        <c:axId val="441815560"/>
      </c:barChart>
      <c:lineChart>
        <c:grouping val="standard"/>
        <c:varyColors val="0"/>
        <c:ser>
          <c:idx val="2"/>
          <c:order val="2"/>
          <c:tx>
            <c:strRef>
              <c:f>[2]Region!$H$2</c:f>
              <c:strCache>
                <c:ptCount val="1"/>
                <c:pt idx="0">
                  <c:v>DRL Win%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9525">
                <a:solidFill>
                  <a:schemeClr val="accent2">
                    <a:tint val="6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[2]Region!$H$3:$H$21</c:f>
              <c:numCache>
                <c:formatCode>General</c:formatCode>
                <c:ptCount val="19"/>
                <c:pt idx="0">
                  <c:v>0.40740740740740738</c:v>
                </c:pt>
                <c:pt idx="1">
                  <c:v>0.32142857142857145</c:v>
                </c:pt>
                <c:pt idx="2">
                  <c:v>0.27272727272727271</c:v>
                </c:pt>
                <c:pt idx="3">
                  <c:v>0.44444444444444442</c:v>
                </c:pt>
                <c:pt idx="4">
                  <c:v>0.15384615384615385</c:v>
                </c:pt>
                <c:pt idx="5">
                  <c:v>0.53333333333333333</c:v>
                </c:pt>
                <c:pt idx="6">
                  <c:v>0.44444444444444442</c:v>
                </c:pt>
                <c:pt idx="7">
                  <c:v>0.63157894736842102</c:v>
                </c:pt>
                <c:pt idx="8">
                  <c:v>0.3</c:v>
                </c:pt>
                <c:pt idx="9">
                  <c:v>0.26666666666666666</c:v>
                </c:pt>
                <c:pt idx="10">
                  <c:v>0</c:v>
                </c:pt>
                <c:pt idx="11">
                  <c:v>0.2</c:v>
                </c:pt>
                <c:pt idx="12">
                  <c:v>0.27272727272727271</c:v>
                </c:pt>
                <c:pt idx="13">
                  <c:v>0</c:v>
                </c:pt>
                <c:pt idx="14">
                  <c:v>1</c:v>
                </c:pt>
                <c:pt idx="15">
                  <c:v>0.21428571428571427</c:v>
                </c:pt>
                <c:pt idx="16">
                  <c:v>0.26315789473684209</c:v>
                </c:pt>
                <c:pt idx="17">
                  <c:v>0.16666666666666666</c:v>
                </c:pt>
                <c:pt idx="18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83-4F66-BC7E-63E6F639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09992"/>
        <c:axId val="44182183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[2]Region!$G$2</c15:sqref>
                        </c15:formulaRef>
                      </c:ext>
                    </c:extLst>
                    <c:strCache>
                      <c:ptCount val="1"/>
                      <c:pt idx="0">
                        <c:v># DRL Win.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[2]Region!$G$3:$G$21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</c:v>
                      </c:pt>
                      <c:pt idx="1">
                        <c:v>9</c:v>
                      </c:pt>
                      <c:pt idx="2">
                        <c:v>6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12</c:v>
                      </c:pt>
                      <c:pt idx="8">
                        <c:v>6</c:v>
                      </c:pt>
                      <c:pt idx="9">
                        <c:v>4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1</c:v>
                      </c:pt>
                      <c:pt idx="18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3383-4F66-BC7E-63E6F63986A5}"/>
                  </c:ext>
                </c:extLst>
              </c15:ser>
            </c15:filteredLineSeries>
          </c:ext>
        </c:extLst>
      </c:lineChart>
      <c:catAx>
        <c:axId val="44182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15560"/>
        <c:crosses val="autoZero"/>
        <c:auto val="1"/>
        <c:lblAlgn val="ctr"/>
        <c:lblOffset val="100"/>
        <c:noMultiLvlLbl val="0"/>
      </c:catAx>
      <c:valAx>
        <c:axId val="44181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1048"/>
        <c:crosses val="autoZero"/>
        <c:crossBetween val="between"/>
      </c:valAx>
      <c:valAx>
        <c:axId val="441821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09992"/>
        <c:crosses val="max"/>
        <c:crossBetween val="between"/>
      </c:valAx>
      <c:catAx>
        <c:axId val="442209992"/>
        <c:scaling>
          <c:orientation val="minMax"/>
        </c:scaling>
        <c:delete val="1"/>
        <c:axPos val="b"/>
        <c:majorTickMark val="out"/>
        <c:minorTickMark val="none"/>
        <c:tickLblPos val="nextTo"/>
        <c:crossAx val="441821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67147856517937E-2"/>
          <c:y val="7.407407407407407E-2"/>
          <c:w val="0.88498840769903764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[2]Form!$C$2</c:f>
              <c:strCache>
                <c:ptCount val="1"/>
                <c:pt idx="0">
                  <c:v>Tender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[2]Form!$A$3:$A$4</c:f>
              <c:strCache>
                <c:ptCount val="2"/>
                <c:pt idx="0">
                  <c:v>INJECTABLE</c:v>
                </c:pt>
                <c:pt idx="1">
                  <c:v>OSD</c:v>
                </c:pt>
              </c:strCache>
            </c:strRef>
          </c:cat>
          <c:val>
            <c:numRef>
              <c:f>[2]Form!$C$3:$C$4</c:f>
              <c:numCache>
                <c:formatCode>General</c:formatCode>
                <c:ptCount val="2"/>
                <c:pt idx="0">
                  <c:v>0.45130641330166271</c:v>
                </c:pt>
                <c:pt idx="1">
                  <c:v>0.54869358669833734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ED-426D-99B3-7850F6FD4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2208032"/>
        <c:axId val="442204112"/>
      </c:barChart>
      <c:lineChart>
        <c:grouping val="standard"/>
        <c:varyColors val="0"/>
        <c:ser>
          <c:idx val="1"/>
          <c:order val="1"/>
          <c:tx>
            <c:strRef>
              <c:f>[2]Form!$E$2</c:f>
              <c:strCache>
                <c:ptCount val="1"/>
                <c:pt idx="0">
                  <c:v>DRL Participation1 %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[2]Form!$E$3:$E$4</c:f>
              <c:numCache>
                <c:formatCode>General</c:formatCode>
                <c:ptCount val="2"/>
                <c:pt idx="0">
                  <c:v>0.40526315789473683</c:v>
                </c:pt>
                <c:pt idx="1">
                  <c:v>0.23809523809523808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ED-426D-99B3-7850F6FD4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06072"/>
        <c:axId val="442207640"/>
      </c:lineChart>
      <c:catAx>
        <c:axId val="4422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04112"/>
        <c:crosses val="autoZero"/>
        <c:auto val="1"/>
        <c:lblAlgn val="ctr"/>
        <c:lblOffset val="100"/>
        <c:noMultiLvlLbl val="0"/>
      </c:catAx>
      <c:valAx>
        <c:axId val="4422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08032"/>
        <c:crosses val="autoZero"/>
        <c:crossBetween val="between"/>
      </c:valAx>
      <c:valAx>
        <c:axId val="442207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06072"/>
        <c:crosses val="max"/>
        <c:crossBetween val="between"/>
      </c:valAx>
      <c:catAx>
        <c:axId val="442206072"/>
        <c:scaling>
          <c:orientation val="minMax"/>
        </c:scaling>
        <c:delete val="1"/>
        <c:axPos val="b"/>
        <c:majorTickMark val="out"/>
        <c:minorTickMark val="none"/>
        <c:tickLblPos val="nextTo"/>
        <c:crossAx val="442207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138112</xdr:rowOff>
    </xdr:from>
    <xdr:to>
      <xdr:col>5</xdr:col>
      <xdr:colOff>76200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10</xdr:col>
      <xdr:colOff>209550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18</xdr:col>
      <xdr:colOff>323850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18</xdr:col>
      <xdr:colOff>342900</xdr:colOff>
      <xdr:row>49</xdr:row>
      <xdr:rowOff>176214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85725</xdr:rowOff>
    </xdr:from>
    <xdr:to>
      <xdr:col>5</xdr:col>
      <xdr:colOff>752475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1171574</xdr:colOff>
      <xdr:row>10</xdr:row>
      <xdr:rowOff>85725</xdr:rowOff>
    </xdr:from>
    <xdr:to>
      <xdr:col>10</xdr:col>
      <xdr:colOff>380999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24</xdr:row>
      <xdr:rowOff>0</xdr:rowOff>
    </xdr:from>
    <xdr:to>
      <xdr:col>7</xdr:col>
      <xdr:colOff>352425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152400</xdr:rowOff>
    </xdr:from>
    <xdr:to>
      <xdr:col>7</xdr:col>
      <xdr:colOff>333375</xdr:colOff>
      <xdr:row>53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85724</xdr:colOff>
      <xdr:row>21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619124</xdr:colOff>
      <xdr:row>7</xdr:row>
      <xdr:rowOff>14288</xdr:rowOff>
    </xdr:from>
    <xdr:to>
      <xdr:col>14</xdr:col>
      <xdr:colOff>352424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100012</xdr:rowOff>
    </xdr:from>
    <xdr:to>
      <xdr:col>4</xdr:col>
      <xdr:colOff>1162050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1209675</xdr:colOff>
      <xdr:row>5</xdr:row>
      <xdr:rowOff>85725</xdr:rowOff>
    </xdr:from>
    <xdr:to>
      <xdr:col>10</xdr:col>
      <xdr:colOff>171450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166687</xdr:rowOff>
    </xdr:from>
    <xdr:to>
      <xdr:col>4</xdr:col>
      <xdr:colOff>790575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10</xdr:col>
      <xdr:colOff>285750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166687</xdr:rowOff>
    </xdr:from>
    <xdr:to>
      <xdr:col>5</xdr:col>
      <xdr:colOff>304800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11</xdr:col>
      <xdr:colOff>228600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90011066/Documents/Tender_Price_Estimation/DrlProdAnalysis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90011066/Documents/Univariate%20Analysis/AllUnivariateAnalysis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Comapny"/>
      <sheetName val="Top 10 Product"/>
    </sheetNames>
    <sheetDataSet>
      <sheetData sheetId="0"/>
      <sheetData sheetId="1">
        <row r="2">
          <cell r="C2" t="str">
            <v>Tender%</v>
          </cell>
          <cell r="E2" t="str">
            <v>EG S.p.A. Win%</v>
          </cell>
          <cell r="I2" t="str">
            <v>Amgen S.r.l. Win%</v>
          </cell>
          <cell r="L2" t="str">
            <v>Mylan Italia Srl Win%</v>
          </cell>
          <cell r="N2" t="str">
            <v>Accord Healthcare Italia S.r.l. Win%</v>
          </cell>
          <cell r="P2" t="str">
            <v>Dr Reddys S.r.l. Win %</v>
          </cell>
          <cell r="AW2" t="str">
            <v>EG S.p.A.Pr.%</v>
          </cell>
          <cell r="BA2" t="str">
            <v>Amgen S.r.l.Pr.%</v>
          </cell>
          <cell r="BD2" t="str">
            <v>Mylan Italia SrlPr.%</v>
          </cell>
          <cell r="BF2" t="str">
            <v>Accord Healthcare Italia S.r.l.Pr.%</v>
          </cell>
          <cell r="BH2" t="str">
            <v>Dr Reddys S.r.l.Pr.%</v>
          </cell>
        </row>
        <row r="3">
          <cell r="A3" t="str">
            <v>PEMETREXED 500MG</v>
          </cell>
          <cell r="C3">
            <v>3.968253968253968E-2</v>
          </cell>
          <cell r="E3">
            <v>0</v>
          </cell>
          <cell r="I3">
            <v>0</v>
          </cell>
          <cell r="L3">
            <v>0</v>
          </cell>
          <cell r="N3">
            <v>0.1</v>
          </cell>
          <cell r="P3">
            <v>0</v>
          </cell>
          <cell r="AW3">
            <v>0.26666666666666666</v>
          </cell>
          <cell r="BA3">
            <v>0</v>
          </cell>
          <cell r="BD3">
            <v>0.3</v>
          </cell>
          <cell r="BF3">
            <v>0.33333333333333331</v>
          </cell>
          <cell r="BH3">
            <v>0.26666666666666666</v>
          </cell>
        </row>
        <row r="4">
          <cell r="A4" t="str">
            <v>CABAZITAXEL 60MG</v>
          </cell>
          <cell r="C4">
            <v>3.8359788359788358E-2</v>
          </cell>
          <cell r="E4">
            <v>0</v>
          </cell>
          <cell r="I4">
            <v>0</v>
          </cell>
          <cell r="L4">
            <v>0</v>
          </cell>
          <cell r="N4">
            <v>0.25</v>
          </cell>
          <cell r="P4">
            <v>0.6</v>
          </cell>
          <cell r="AW4">
            <v>0</v>
          </cell>
          <cell r="BA4">
            <v>0</v>
          </cell>
          <cell r="BD4">
            <v>0</v>
          </cell>
          <cell r="BF4">
            <v>0.27586206896551724</v>
          </cell>
          <cell r="BH4">
            <v>0.34482758620689657</v>
          </cell>
        </row>
        <row r="5">
          <cell r="A5" t="str">
            <v>ENTECAVIR 1MG</v>
          </cell>
          <cell r="C5">
            <v>3.8359788359788358E-2</v>
          </cell>
          <cell r="E5">
            <v>0</v>
          </cell>
          <cell r="I5">
            <v>0</v>
          </cell>
          <cell r="L5">
            <v>0.4</v>
          </cell>
          <cell r="N5">
            <v>0.125</v>
          </cell>
          <cell r="P5">
            <v>0</v>
          </cell>
          <cell r="AW5">
            <v>0</v>
          </cell>
          <cell r="BA5">
            <v>0</v>
          </cell>
          <cell r="BD5">
            <v>0.51724137931034486</v>
          </cell>
          <cell r="BF5">
            <v>0.55172413793103448</v>
          </cell>
          <cell r="BH5">
            <v>0.44827586206896552</v>
          </cell>
        </row>
        <row r="6">
          <cell r="A6" t="str">
            <v>BORTEZOMIB 3.5MG</v>
          </cell>
          <cell r="C6">
            <v>3.7037037037037035E-2</v>
          </cell>
          <cell r="E6">
            <v>0.41176470588235292</v>
          </cell>
          <cell r="I6">
            <v>0</v>
          </cell>
          <cell r="L6">
            <v>0.5</v>
          </cell>
          <cell r="N6">
            <v>0</v>
          </cell>
          <cell r="P6">
            <v>0.42857142857142855</v>
          </cell>
          <cell r="AW6">
            <v>0.6071428571428571</v>
          </cell>
          <cell r="BA6">
            <v>0</v>
          </cell>
          <cell r="BD6">
            <v>7.1428571428571425E-2</v>
          </cell>
          <cell r="BF6">
            <v>0</v>
          </cell>
          <cell r="BH6">
            <v>0.5</v>
          </cell>
        </row>
        <row r="7">
          <cell r="A7" t="str">
            <v>CINACALCET 60MG</v>
          </cell>
          <cell r="C7">
            <v>3.7037037037037035E-2</v>
          </cell>
          <cell r="E7">
            <v>0.75</v>
          </cell>
          <cell r="I7">
            <v>0.73076923076923073</v>
          </cell>
          <cell r="L7">
            <v>1</v>
          </cell>
          <cell r="N7">
            <v>0</v>
          </cell>
          <cell r="P7">
            <v>0.2</v>
          </cell>
          <cell r="AW7">
            <v>0.2857142857142857</v>
          </cell>
          <cell r="BA7">
            <v>0.9285714285714286</v>
          </cell>
          <cell r="BD7">
            <v>7.1428571428571425E-2</v>
          </cell>
          <cell r="BF7">
            <v>7.1428571428571425E-2</v>
          </cell>
          <cell r="BH7">
            <v>0.17857142857142858</v>
          </cell>
        </row>
        <row r="8">
          <cell r="A8" t="str">
            <v>CINACALCET 90MG</v>
          </cell>
          <cell r="C8">
            <v>3.7037037037037035E-2</v>
          </cell>
          <cell r="E8">
            <v>0.75</v>
          </cell>
          <cell r="I8">
            <v>0.73076923076923073</v>
          </cell>
          <cell r="L8">
            <v>1</v>
          </cell>
          <cell r="N8">
            <v>0</v>
          </cell>
          <cell r="P8">
            <v>0.2</v>
          </cell>
          <cell r="AW8">
            <v>0.2857142857142857</v>
          </cell>
          <cell r="BA8">
            <v>0.9285714285714286</v>
          </cell>
          <cell r="BD8">
            <v>7.1428571428571425E-2</v>
          </cell>
          <cell r="BF8">
            <v>7.1428571428571425E-2</v>
          </cell>
          <cell r="BH8">
            <v>0.17857142857142858</v>
          </cell>
        </row>
        <row r="9">
          <cell r="A9" t="str">
            <v>ENTECAVIR 0.5MG</v>
          </cell>
          <cell r="C9">
            <v>3.7037037037037035E-2</v>
          </cell>
          <cell r="E9">
            <v>0</v>
          </cell>
          <cell r="I9">
            <v>0</v>
          </cell>
          <cell r="L9">
            <v>0.30769230769230771</v>
          </cell>
          <cell r="N9">
            <v>6.25E-2</v>
          </cell>
          <cell r="P9">
            <v>0</v>
          </cell>
          <cell r="AW9">
            <v>0</v>
          </cell>
          <cell r="BA9">
            <v>0</v>
          </cell>
          <cell r="BD9">
            <v>0.4642857142857143</v>
          </cell>
          <cell r="BF9">
            <v>0.5714285714285714</v>
          </cell>
          <cell r="BH9">
            <v>0.5</v>
          </cell>
        </row>
        <row r="10">
          <cell r="A10" t="str">
            <v>PEMETREXED 100MG</v>
          </cell>
          <cell r="C10">
            <v>3.7037037037037035E-2</v>
          </cell>
          <cell r="E10">
            <v>0</v>
          </cell>
          <cell r="I10">
            <v>0</v>
          </cell>
          <cell r="L10">
            <v>0</v>
          </cell>
          <cell r="N10">
            <v>0.44444444444444442</v>
          </cell>
          <cell r="P10">
            <v>0</v>
          </cell>
          <cell r="AW10">
            <v>0.25</v>
          </cell>
          <cell r="BA10">
            <v>0</v>
          </cell>
          <cell r="BD10">
            <v>0.2857142857142857</v>
          </cell>
          <cell r="BF10">
            <v>0.32142857142857145</v>
          </cell>
          <cell r="BH10">
            <v>0.25</v>
          </cell>
        </row>
        <row r="11">
          <cell r="A11" t="str">
            <v>CASPOFUNGIN 50MG</v>
          </cell>
          <cell r="C11">
            <v>3.5714285714285712E-2</v>
          </cell>
          <cell r="E11">
            <v>0</v>
          </cell>
          <cell r="I11">
            <v>0</v>
          </cell>
          <cell r="L11">
            <v>0.47058823529411764</v>
          </cell>
          <cell r="N11">
            <v>0</v>
          </cell>
          <cell r="P11">
            <v>0.2</v>
          </cell>
          <cell r="AW11">
            <v>0</v>
          </cell>
          <cell r="BA11">
            <v>0</v>
          </cell>
          <cell r="BD11">
            <v>0.62962962962962965</v>
          </cell>
          <cell r="BF11">
            <v>0</v>
          </cell>
          <cell r="BH11">
            <v>0.55555555555555558</v>
          </cell>
        </row>
        <row r="12">
          <cell r="A12" t="str">
            <v>AMBRISENTAN 5MG</v>
          </cell>
          <cell r="C12">
            <v>3.439153439153439E-2</v>
          </cell>
          <cell r="E12">
            <v>0</v>
          </cell>
          <cell r="I12">
            <v>0</v>
          </cell>
          <cell r="L12">
            <v>0.41666666666666669</v>
          </cell>
          <cell r="N12">
            <v>0.2857142857142857</v>
          </cell>
          <cell r="P12">
            <v>0.33333333333333331</v>
          </cell>
          <cell r="AW12">
            <v>0</v>
          </cell>
          <cell r="BA12">
            <v>0</v>
          </cell>
          <cell r="BD12">
            <v>0.46153846153846156</v>
          </cell>
          <cell r="BF12">
            <v>0.26923076923076922</v>
          </cell>
          <cell r="BH12">
            <v>0.34615384615384615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nder Type"/>
      <sheetName val="Region"/>
      <sheetName val="Client"/>
      <sheetName val="Form"/>
      <sheetName val="Product Name"/>
      <sheetName val="Proximity"/>
      <sheetName val="Tender Duration"/>
      <sheetName val="Months Since 1st Generic Entry"/>
      <sheetName val="#Participants"/>
      <sheetName val="Company"/>
    </sheetNames>
    <sheetDataSet>
      <sheetData sheetId="0">
        <row r="3">
          <cell r="A3" t="str">
            <v>Area vasta</v>
          </cell>
        </row>
        <row r="4">
          <cell r="A4" t="str">
            <v>Locale</v>
          </cell>
        </row>
        <row r="5">
          <cell r="A5" t="str">
            <v>Multi regione</v>
          </cell>
        </row>
        <row r="6">
          <cell r="A6" t="str">
            <v>Regionale</v>
          </cell>
        </row>
        <row r="7">
          <cell r="A7" t="str">
            <v>Regionale/Locale</v>
          </cell>
        </row>
        <row r="8">
          <cell r="A8" t="str">
            <v>Unione acquisto</v>
          </cell>
        </row>
      </sheetData>
      <sheetData sheetId="1">
        <row r="2">
          <cell r="A2" t="str">
            <v>Region</v>
          </cell>
          <cell r="C2" t="str">
            <v>Tender%</v>
          </cell>
          <cell r="E2" t="str">
            <v>DRL Participation1 %</v>
          </cell>
          <cell r="G2" t="str">
            <v># DRL Win.</v>
          </cell>
          <cell r="H2" t="str">
            <v>DRL Win%</v>
          </cell>
        </row>
        <row r="3">
          <cell r="A3" t="str">
            <v>Lombardia</v>
          </cell>
          <cell r="C3">
            <v>9.9762470308788598E-2</v>
          </cell>
          <cell r="E3">
            <v>0.32142857142857145</v>
          </cell>
          <cell r="G3">
            <v>11</v>
          </cell>
          <cell r="H3">
            <v>0.40740740740740738</v>
          </cell>
        </row>
        <row r="4">
          <cell r="A4" t="str">
            <v>Sicilia</v>
          </cell>
          <cell r="C4">
            <v>7.8384798099762468E-2</v>
          </cell>
          <cell r="E4">
            <v>0.42424242424242425</v>
          </cell>
          <cell r="G4">
            <v>9</v>
          </cell>
          <cell r="H4">
            <v>0.32142857142857145</v>
          </cell>
        </row>
        <row r="5">
          <cell r="A5" t="str">
            <v>Toscana</v>
          </cell>
          <cell r="C5">
            <v>7.1258907363420429E-2</v>
          </cell>
          <cell r="E5">
            <v>0.36666666666666664</v>
          </cell>
          <cell r="G5">
            <v>6</v>
          </cell>
          <cell r="H5">
            <v>0.27272727272727271</v>
          </cell>
        </row>
        <row r="6">
          <cell r="A6" t="str">
            <v>Emilia Romagna</v>
          </cell>
          <cell r="C6">
            <v>7.0071258907363418E-2</v>
          </cell>
          <cell r="E6">
            <v>0.15254237288135594</v>
          </cell>
          <cell r="G6">
            <v>4</v>
          </cell>
          <cell r="H6">
            <v>0.44444444444444442</v>
          </cell>
        </row>
        <row r="7">
          <cell r="A7" t="str">
            <v>Campania</v>
          </cell>
          <cell r="C7">
            <v>6.769596199524941E-2</v>
          </cell>
          <cell r="E7">
            <v>0.22807017543859648</v>
          </cell>
          <cell r="G7">
            <v>2</v>
          </cell>
          <cell r="H7">
            <v>0.15384615384615385</v>
          </cell>
        </row>
        <row r="8">
          <cell r="A8" t="str">
            <v>Puglia</v>
          </cell>
          <cell r="C8">
            <v>6.769596199524941E-2</v>
          </cell>
          <cell r="E8">
            <v>0.26315789473684209</v>
          </cell>
          <cell r="G8">
            <v>8</v>
          </cell>
          <cell r="H8">
            <v>0.53333333333333333</v>
          </cell>
        </row>
        <row r="9">
          <cell r="A9" t="str">
            <v>Piemonte</v>
          </cell>
          <cell r="C9">
            <v>5.4631828978622329E-2</v>
          </cell>
          <cell r="E9">
            <v>0.39130434782608697</v>
          </cell>
          <cell r="G9">
            <v>8</v>
          </cell>
          <cell r="H9">
            <v>0.44444444444444442</v>
          </cell>
        </row>
        <row r="10">
          <cell r="A10" t="str">
            <v>Veneto</v>
          </cell>
          <cell r="C10">
            <v>5.4631828978622329E-2</v>
          </cell>
          <cell r="E10">
            <v>0.41304347826086957</v>
          </cell>
          <cell r="G10">
            <v>12</v>
          </cell>
          <cell r="H10">
            <v>0.63157894736842102</v>
          </cell>
        </row>
        <row r="11">
          <cell r="A11" t="str">
            <v>Friuli Venezia Giulia</v>
          </cell>
          <cell r="C11">
            <v>5.3444180522565318E-2</v>
          </cell>
          <cell r="E11">
            <v>0.44444444444444442</v>
          </cell>
          <cell r="G11">
            <v>6</v>
          </cell>
          <cell r="H11">
            <v>0.3</v>
          </cell>
        </row>
        <row r="12">
          <cell r="A12" t="str">
            <v>Umbria</v>
          </cell>
          <cell r="C12">
            <v>5.2256532066508314E-2</v>
          </cell>
          <cell r="E12">
            <v>0.34090909090909088</v>
          </cell>
          <cell r="G12">
            <v>4</v>
          </cell>
          <cell r="H12">
            <v>0.26666666666666666</v>
          </cell>
        </row>
        <row r="13">
          <cell r="A13" t="str">
            <v>Lazio</v>
          </cell>
          <cell r="C13">
            <v>4.9881235154394299E-2</v>
          </cell>
          <cell r="E13">
            <v>0.14285714285714285</v>
          </cell>
          <cell r="G13">
            <v>0</v>
          </cell>
          <cell r="H13">
            <v>0</v>
          </cell>
        </row>
        <row r="14">
          <cell r="A14" t="str">
            <v>Liguria</v>
          </cell>
          <cell r="C14">
            <v>4.9881235154394299E-2</v>
          </cell>
          <cell r="E14">
            <v>0.35714285714285715</v>
          </cell>
          <cell r="G14">
            <v>3</v>
          </cell>
          <cell r="H14">
            <v>0.2</v>
          </cell>
        </row>
        <row r="15">
          <cell r="A15" t="str">
            <v>Abruzzo</v>
          </cell>
          <cell r="C15">
            <v>4.3942992874109264E-2</v>
          </cell>
          <cell r="E15">
            <v>0.29729729729729731</v>
          </cell>
          <cell r="G15">
            <v>3</v>
          </cell>
          <cell r="H15">
            <v>0.27272727272727271</v>
          </cell>
        </row>
        <row r="16">
          <cell r="A16" t="str">
            <v>Sardegna</v>
          </cell>
          <cell r="C16">
            <v>4.2755344418052253E-2</v>
          </cell>
          <cell r="E16">
            <v>0.1388888888888889</v>
          </cell>
          <cell r="G16">
            <v>0</v>
          </cell>
          <cell r="H16">
            <v>0</v>
          </cell>
        </row>
        <row r="17">
          <cell r="A17" t="str">
            <v>Calabria</v>
          </cell>
          <cell r="C17">
            <v>4.1567695961995249E-2</v>
          </cell>
          <cell r="E17">
            <v>2.8571428571428571E-2</v>
          </cell>
          <cell r="G17">
            <v>1</v>
          </cell>
          <cell r="H17">
            <v>1</v>
          </cell>
        </row>
        <row r="18">
          <cell r="A18" t="str">
            <v>Marche</v>
          </cell>
          <cell r="C18">
            <v>4.0380047505938245E-2</v>
          </cell>
          <cell r="E18">
            <v>0.41176470588235292</v>
          </cell>
          <cell r="G18">
            <v>3</v>
          </cell>
          <cell r="H18">
            <v>0.21428571428571427</v>
          </cell>
        </row>
        <row r="19">
          <cell r="A19" t="str">
            <v>Basilicata</v>
          </cell>
          <cell r="C19">
            <v>3.6817102137767219E-2</v>
          </cell>
          <cell r="E19">
            <v>0.61290322580645162</v>
          </cell>
          <cell r="G19">
            <v>5</v>
          </cell>
          <cell r="H19">
            <v>0.26315789473684209</v>
          </cell>
        </row>
        <row r="20">
          <cell r="A20" t="str">
            <v>Trentino Alto Adige</v>
          </cell>
          <cell r="C20">
            <v>2.3752969121140142E-2</v>
          </cell>
          <cell r="E20">
            <v>0.3</v>
          </cell>
          <cell r="G20">
            <v>1</v>
          </cell>
          <cell r="H20">
            <v>0.16666666666666666</v>
          </cell>
        </row>
        <row r="21">
          <cell r="A21" t="str">
            <v>Molise</v>
          </cell>
          <cell r="C21">
            <v>1.1876484560570072E-3</v>
          </cell>
          <cell r="E21">
            <v>1</v>
          </cell>
          <cell r="G21">
            <v>1</v>
          </cell>
          <cell r="H21">
            <v>1</v>
          </cell>
        </row>
      </sheetData>
      <sheetData sheetId="2"/>
      <sheetData sheetId="3">
        <row r="2">
          <cell r="C2" t="str">
            <v>Tender %</v>
          </cell>
          <cell r="E2" t="str">
            <v>DRL Participation1 %</v>
          </cell>
          <cell r="H2" t="str">
            <v>DRL Win%</v>
          </cell>
        </row>
        <row r="3">
          <cell r="A3" t="str">
            <v>INJECTABLE</v>
          </cell>
          <cell r="C3">
            <v>0.45130641330166271</v>
          </cell>
          <cell r="E3">
            <v>0.40526315789473683</v>
          </cell>
          <cell r="H3">
            <v>0.43506493506493504</v>
          </cell>
        </row>
        <row r="4">
          <cell r="A4" t="str">
            <v>OSD</v>
          </cell>
          <cell r="C4">
            <v>0.54869358669833734</v>
          </cell>
          <cell r="E4">
            <v>0.23809523809523808</v>
          </cell>
          <cell r="H4">
            <v>0.18181818181818182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M15" sqref="M15"/>
    </sheetView>
  </sheetViews>
  <sheetFormatPr defaultRowHeight="15" x14ac:dyDescent="0.25"/>
  <cols>
    <col min="1" max="1" width="17.85546875" bestFit="1" customWidth="1"/>
    <col min="2" max="2" width="8.28515625" bestFit="1" customWidth="1"/>
    <col min="3" max="3" width="8.28515625" customWidth="1"/>
    <col min="4" max="4" width="17.28515625" bestFit="1" customWidth="1"/>
    <col min="5" max="6" width="19.28515625" bestFit="1" customWidth="1"/>
    <col min="7" max="7" width="9.42578125" bestFit="1" customWidth="1"/>
    <col min="8" max="8" width="10" bestFit="1" customWidth="1"/>
    <col min="9" max="9" width="22.7109375" bestFit="1" customWidth="1"/>
    <col min="10" max="10" width="23.28515625" bestFit="1" customWidth="1"/>
  </cols>
  <sheetData>
    <row r="1" spans="1:10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25">
      <c r="A3" s="1" t="s">
        <v>11</v>
      </c>
      <c r="B3" s="2">
        <v>54</v>
      </c>
      <c r="C3" s="3">
        <f>B3/B$6</f>
        <v>6.413301662707839E-2</v>
      </c>
      <c r="D3" s="2">
        <v>19</v>
      </c>
      <c r="E3" s="3">
        <f>D3/B3</f>
        <v>0.35185185185185186</v>
      </c>
      <c r="F3" s="3">
        <f>D3/D$6</f>
        <v>7.1969696969696975E-2</v>
      </c>
      <c r="G3" s="2">
        <v>5</v>
      </c>
      <c r="H3" s="3">
        <f>G3/D3</f>
        <v>0.26315789473684209</v>
      </c>
      <c r="I3" s="2">
        <f>G3</f>
        <v>5</v>
      </c>
      <c r="J3" s="3">
        <f>I3/B3</f>
        <v>9.2592592592592587E-2</v>
      </c>
    </row>
    <row r="4" spans="1:10" x14ac:dyDescent="0.25">
      <c r="A4" s="1" t="s">
        <v>12</v>
      </c>
      <c r="B4" s="2">
        <v>391</v>
      </c>
      <c r="C4" s="3">
        <f>B4/B$6</f>
        <v>0.46437054631828978</v>
      </c>
      <c r="D4" s="2">
        <v>140</v>
      </c>
      <c r="E4" s="3">
        <f t="shared" ref="E4" si="0">D4/B4</f>
        <v>0.35805626598465473</v>
      </c>
      <c r="F4" s="3">
        <f>D4/D$6</f>
        <v>0.53030303030303028</v>
      </c>
      <c r="G4" s="2">
        <v>44</v>
      </c>
      <c r="H4" s="3">
        <f t="shared" ref="H4" si="1">G4/D4</f>
        <v>0.31428571428571428</v>
      </c>
      <c r="I4" s="2">
        <f t="shared" ref="I4" si="2">G4</f>
        <v>44</v>
      </c>
      <c r="J4" s="3">
        <f t="shared" ref="J4:J6" si="3">I4/B4</f>
        <v>0.11253196930946291</v>
      </c>
    </row>
    <row r="5" spans="1:10" x14ac:dyDescent="0.25">
      <c r="A5" s="1" t="s">
        <v>13</v>
      </c>
      <c r="B5" s="2">
        <v>397</v>
      </c>
      <c r="C5" s="3">
        <f>B5/B$6</f>
        <v>0.47149643705463185</v>
      </c>
      <c r="D5" s="2">
        <v>105</v>
      </c>
      <c r="E5" s="3">
        <f>D5/B5</f>
        <v>0.26448362720403024</v>
      </c>
      <c r="F5" s="3">
        <f>D5/D$6</f>
        <v>0.39772727272727271</v>
      </c>
      <c r="G5" s="2">
        <v>38</v>
      </c>
      <c r="H5" s="3">
        <f>G5/D5</f>
        <v>0.3619047619047619</v>
      </c>
      <c r="I5" s="2">
        <f>G5</f>
        <v>38</v>
      </c>
      <c r="J5" s="3" t="s">
        <v>14</v>
      </c>
    </row>
    <row r="6" spans="1:10" x14ac:dyDescent="0.25">
      <c r="A6" s="2"/>
      <c r="B6" s="2">
        <f>SUM(B3:B5)</f>
        <v>842</v>
      </c>
      <c r="C6" s="2"/>
      <c r="D6" s="2">
        <f>SUM(D3:D5)</f>
        <v>264</v>
      </c>
      <c r="E6" s="3">
        <f>D6/B6</f>
        <v>0.31353919239904987</v>
      </c>
      <c r="F6" s="2"/>
      <c r="G6" s="2">
        <f>SUM(G3:G5)</f>
        <v>87</v>
      </c>
      <c r="H6" s="2"/>
      <c r="I6" s="2">
        <f>G6</f>
        <v>87</v>
      </c>
      <c r="J6" s="3">
        <f t="shared" si="3"/>
        <v>0.10332541567695962</v>
      </c>
    </row>
  </sheetData>
  <mergeCells count="1">
    <mergeCell ref="A1:J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J1"/>
    </sheetView>
  </sheetViews>
  <sheetFormatPr defaultRowHeight="15" x14ac:dyDescent="0.25"/>
  <cols>
    <col min="1" max="1" width="47.85546875" bestFit="1" customWidth="1"/>
    <col min="2" max="2" width="8.28515625" bestFit="1" customWidth="1"/>
    <col min="3" max="3" width="8.85546875" bestFit="1" customWidth="1"/>
    <col min="4" max="4" width="17.28515625" bestFit="1" customWidth="1"/>
    <col min="5" max="6" width="17.28515625" customWidth="1"/>
    <col min="7" max="7" width="9.42578125" bestFit="1" customWidth="1"/>
    <col min="8" max="8" width="10" bestFit="1" customWidth="1"/>
    <col min="9" max="9" width="22.7109375" bestFit="1" customWidth="1"/>
    <col min="10" max="10" width="23.28515625" bestFit="1" customWidth="1"/>
  </cols>
  <sheetData>
    <row r="1" spans="1:13" x14ac:dyDescent="0.25">
      <c r="A1" s="42" t="s">
        <v>193</v>
      </c>
      <c r="B1" s="42"/>
      <c r="C1" s="42"/>
      <c r="D1" s="42"/>
      <c r="E1" s="42"/>
      <c r="F1" s="42"/>
      <c r="G1" s="42"/>
      <c r="H1" s="42"/>
      <c r="I1" s="42"/>
      <c r="J1" s="42"/>
    </row>
    <row r="2" spans="1:13" x14ac:dyDescent="0.25">
      <c r="A2" s="4" t="s">
        <v>194</v>
      </c>
      <c r="B2" s="4" t="s">
        <v>2</v>
      </c>
      <c r="C2" s="4" t="s">
        <v>3</v>
      </c>
      <c r="D2" s="4" t="s">
        <v>4</v>
      </c>
      <c r="E2" s="4" t="s">
        <v>184</v>
      </c>
      <c r="F2" s="4" t="s">
        <v>185</v>
      </c>
      <c r="G2" s="4" t="s">
        <v>7</v>
      </c>
      <c r="H2" s="4" t="s">
        <v>8</v>
      </c>
      <c r="I2" s="1" t="s">
        <v>9</v>
      </c>
      <c r="J2" s="1" t="s">
        <v>10</v>
      </c>
      <c r="K2" s="47" t="s">
        <v>195</v>
      </c>
      <c r="L2" s="48"/>
      <c r="M2" s="48"/>
    </row>
    <row r="3" spans="1:13" x14ac:dyDescent="0.25">
      <c r="A3" s="2" t="s">
        <v>196</v>
      </c>
      <c r="B3" s="2">
        <v>489</v>
      </c>
      <c r="C3" s="3">
        <f>B3/B$6</f>
        <v>0.58076009501187653</v>
      </c>
      <c r="D3" s="2">
        <v>108</v>
      </c>
      <c r="E3" s="3">
        <f>D3/B3</f>
        <v>0.22085889570552147</v>
      </c>
      <c r="F3" s="3">
        <f>D3/D$6</f>
        <v>0.40909090909090912</v>
      </c>
      <c r="G3" s="2">
        <v>35</v>
      </c>
      <c r="H3" s="3">
        <f>G3/D3</f>
        <v>0.32407407407407407</v>
      </c>
      <c r="I3" s="2">
        <f>G3</f>
        <v>35</v>
      </c>
      <c r="J3" s="3">
        <f>I3/B3</f>
        <v>7.1574642126789365E-2</v>
      </c>
      <c r="K3" s="47" t="s">
        <v>197</v>
      </c>
      <c r="L3" s="48"/>
      <c r="M3" s="48"/>
    </row>
    <row r="4" spans="1:13" x14ac:dyDescent="0.25">
      <c r="A4" s="2" t="s">
        <v>198</v>
      </c>
      <c r="B4" s="2">
        <v>261</v>
      </c>
      <c r="C4" s="3">
        <f t="shared" ref="C4:C5" si="0">B4/B$6</f>
        <v>0.30997624703087884</v>
      </c>
      <c r="D4" s="2">
        <v>102</v>
      </c>
      <c r="E4" s="3">
        <f t="shared" ref="E4:E5" si="1">D4/B4</f>
        <v>0.39080459770114945</v>
      </c>
      <c r="F4" s="3">
        <f t="shared" ref="F4:F5" si="2">D4/D$6</f>
        <v>0.38636363636363635</v>
      </c>
      <c r="G4" s="2">
        <v>36</v>
      </c>
      <c r="H4" s="3">
        <f t="shared" ref="H4:H6" si="3">G4/D4</f>
        <v>0.35294117647058826</v>
      </c>
      <c r="I4" s="2">
        <f t="shared" ref="I4:I6" si="4">G4</f>
        <v>36</v>
      </c>
      <c r="J4" s="3">
        <f t="shared" ref="J4:J6" si="5">I4/B4</f>
        <v>0.13793103448275862</v>
      </c>
      <c r="K4" s="47"/>
      <c r="L4" s="48"/>
      <c r="M4" s="48"/>
    </row>
    <row r="5" spans="1:13" x14ac:dyDescent="0.25">
      <c r="A5" s="2" t="s">
        <v>199</v>
      </c>
      <c r="B5" s="2">
        <v>92</v>
      </c>
      <c r="C5" s="3">
        <f t="shared" si="0"/>
        <v>0.10926365795724466</v>
      </c>
      <c r="D5" s="2">
        <v>54</v>
      </c>
      <c r="E5" s="3">
        <f t="shared" si="1"/>
        <v>0.58695652173913049</v>
      </c>
      <c r="F5" s="3">
        <f t="shared" si="2"/>
        <v>0.20454545454545456</v>
      </c>
      <c r="G5" s="2">
        <v>16</v>
      </c>
      <c r="H5" s="3">
        <f t="shared" si="3"/>
        <v>0.29629629629629628</v>
      </c>
      <c r="I5" s="2">
        <f t="shared" si="4"/>
        <v>16</v>
      </c>
      <c r="J5" s="3">
        <f t="shared" si="5"/>
        <v>0.17391304347826086</v>
      </c>
      <c r="K5" s="47"/>
      <c r="L5" s="48"/>
      <c r="M5" s="48"/>
    </row>
    <row r="6" spans="1:13" x14ac:dyDescent="0.25">
      <c r="A6" s="2"/>
      <c r="B6" s="2">
        <f>SUM(B3:B5)</f>
        <v>842</v>
      </c>
      <c r="C6" s="2"/>
      <c r="D6" s="2">
        <f>SUM(D3:D5)</f>
        <v>264</v>
      </c>
      <c r="E6" s="3">
        <f>D6/B6</f>
        <v>0.31353919239904987</v>
      </c>
      <c r="F6" s="2"/>
      <c r="G6" s="2">
        <f>SUM(G3:G5)</f>
        <v>87</v>
      </c>
      <c r="H6" s="3">
        <f t="shared" si="3"/>
        <v>0.32954545454545453</v>
      </c>
      <c r="I6" s="2">
        <f t="shared" si="4"/>
        <v>87</v>
      </c>
      <c r="J6" s="3">
        <f t="shared" si="5"/>
        <v>0.10332541567695962</v>
      </c>
      <c r="K6" s="47"/>
      <c r="L6" s="48"/>
      <c r="M6" s="48"/>
    </row>
  </sheetData>
  <mergeCells count="6">
    <mergeCell ref="K6:M6"/>
    <mergeCell ref="A1:J1"/>
    <mergeCell ref="K2:M2"/>
    <mergeCell ref="K3:M3"/>
    <mergeCell ref="K4:M4"/>
    <mergeCell ref="K5:M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H1" zoomScale="98" zoomScaleNormal="98" workbookViewId="0">
      <selection activeCell="J11" sqref="J11"/>
    </sheetView>
  </sheetViews>
  <sheetFormatPr defaultRowHeight="15" x14ac:dyDescent="0.25"/>
  <cols>
    <col min="1" max="1" width="23.85546875" bestFit="1" customWidth="1"/>
    <col min="4" max="4" width="11.42578125" customWidth="1"/>
    <col min="5" max="5" width="11.7109375" customWidth="1"/>
    <col min="41" max="41" width="26.85546875" bestFit="1" customWidth="1"/>
    <col min="42" max="42" width="30.85546875" customWidth="1"/>
    <col min="43" max="43" width="16.5703125" customWidth="1"/>
  </cols>
  <sheetData>
    <row r="1" spans="1:43" s="10" customFormat="1" ht="90" x14ac:dyDescent="0.25">
      <c r="A1" s="9" t="s">
        <v>16</v>
      </c>
      <c r="B1" s="9" t="s">
        <v>28</v>
      </c>
      <c r="C1" s="9" t="s">
        <v>17</v>
      </c>
      <c r="D1" s="9" t="s">
        <v>19</v>
      </c>
      <c r="E1" s="9" t="s">
        <v>20</v>
      </c>
      <c r="F1" s="9" t="s">
        <v>21</v>
      </c>
      <c r="G1" s="9" t="s">
        <v>23</v>
      </c>
      <c r="H1" s="9" t="s">
        <v>24</v>
      </c>
      <c r="I1" s="9" t="s">
        <v>26</v>
      </c>
      <c r="J1" s="9" t="s">
        <v>30</v>
      </c>
      <c r="K1" s="9" t="s">
        <v>31</v>
      </c>
      <c r="L1" s="9" t="s">
        <v>32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38</v>
      </c>
      <c r="S1" s="9" t="s">
        <v>39</v>
      </c>
      <c r="T1" s="9" t="s">
        <v>40</v>
      </c>
      <c r="U1" s="9" t="s">
        <v>41</v>
      </c>
      <c r="V1" s="9" t="s">
        <v>42</v>
      </c>
      <c r="W1" s="9" t="s">
        <v>43</v>
      </c>
      <c r="X1" s="9" t="s">
        <v>44</v>
      </c>
      <c r="Y1" s="9" t="s">
        <v>45</v>
      </c>
      <c r="Z1" s="9" t="s">
        <v>46</v>
      </c>
      <c r="AA1" s="9" t="s">
        <v>47</v>
      </c>
      <c r="AB1" s="9" t="s">
        <v>48</v>
      </c>
      <c r="AC1" s="9" t="s">
        <v>49</v>
      </c>
      <c r="AD1" s="9" t="s">
        <v>50</v>
      </c>
      <c r="AE1" s="9" t="s">
        <v>51</v>
      </c>
      <c r="AF1" s="9" t="s">
        <v>52</v>
      </c>
      <c r="AG1" s="9" t="s">
        <v>53</v>
      </c>
      <c r="AH1" s="9" t="s">
        <v>54</v>
      </c>
      <c r="AI1" s="9" t="s">
        <v>55</v>
      </c>
      <c r="AJ1" s="9" t="s">
        <v>56</v>
      </c>
      <c r="AK1" s="9" t="s">
        <v>57</v>
      </c>
      <c r="AL1" s="9" t="s">
        <v>58</v>
      </c>
      <c r="AM1" s="9" t="s">
        <v>59</v>
      </c>
      <c r="AN1" s="9" t="s">
        <v>60</v>
      </c>
      <c r="AO1" s="9" t="s">
        <v>200</v>
      </c>
      <c r="AP1" s="9" t="s">
        <v>201</v>
      </c>
    </row>
    <row r="2" spans="1:43" s="10" customFormat="1" x14ac:dyDescent="0.25">
      <c r="A2" s="1" t="s">
        <v>131</v>
      </c>
      <c r="B2" s="2">
        <v>4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2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  <c r="P2" s="2">
        <v>5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 t="str">
        <f>LEFT(INDEX($B$1:$AN$1,0,MATCH(MAX($B2:$AN2),$B2:$AN2,0)),FIND("_",INDEX($B$1:$AN$1,0,MATCH(MAX($B2:$AN2),$B2:$AN2,0)))-1)</f>
        <v>ViiV Healthcare S.r.l.</v>
      </c>
      <c r="AP2" s="2" t="str">
        <f>LEFT(INDEX($C$1:$AN$1,0,MATCH(MAX($C2:$AN2),$C2:$AN2,0)),FIND("_",INDEX($C$1:$AN$1,0,MATCH(MAX($C2:$AN2),$C2:$AN2,0)))-1)</f>
        <v>ViiV Healthcare S.r.l.</v>
      </c>
      <c r="AQ2"/>
    </row>
    <row r="3" spans="1:43" s="10" customFormat="1" x14ac:dyDescent="0.25">
      <c r="A3" s="1" t="s">
        <v>121</v>
      </c>
      <c r="B3" s="2">
        <v>3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2</v>
      </c>
      <c r="J3" s="2">
        <v>0</v>
      </c>
      <c r="K3" s="2">
        <v>3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 t="str">
        <f t="shared" ref="AO3:AO34" si="0">LEFT(INDEX($A$1:$AN$1,0,MATCH(MAX($A3:$AN3),$A3:$AN3,0)),FIND("_",INDEX($A$1:$AN$1,0,MATCH(MAX($A3:$AN3),$A3:$AN3,0)))-1)</f>
        <v>Dr Reddys S.r.l.</v>
      </c>
      <c r="AP3" s="2" t="str">
        <f t="shared" ref="AP3:AP34" si="1">LEFT(INDEX($C$1:$AN$1,0,MATCH(MAX($C3:$AN3),$C3:$AN3,0)),FIND("_",INDEX($C$1:$AN$1,0,MATCH(MAX($C3:$AN3),$C3:$AN3,0)))-1)</f>
        <v>Teva Italia S.r.l.</v>
      </c>
      <c r="AQ3"/>
    </row>
    <row r="4" spans="1:43" s="10" customFormat="1" x14ac:dyDescent="0.25">
      <c r="A4" s="1" t="s">
        <v>114</v>
      </c>
      <c r="B4" s="2">
        <v>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2</v>
      </c>
      <c r="J4" s="2">
        <v>0</v>
      </c>
      <c r="K4" s="2">
        <v>3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 t="str">
        <f t="shared" si="0"/>
        <v>Dr Reddys S.r.l.</v>
      </c>
      <c r="AP4" s="2" t="str">
        <f t="shared" si="1"/>
        <v>Teva Italia S.r.l.</v>
      </c>
      <c r="AQ4"/>
    </row>
    <row r="5" spans="1:43" s="10" customFormat="1" x14ac:dyDescent="0.25">
      <c r="A5" s="1" t="s">
        <v>136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1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 t="str">
        <f t="shared" si="0"/>
        <v>Dr Reddys S.r.l.</v>
      </c>
      <c r="AP5" s="2" t="str">
        <f t="shared" si="1"/>
        <v>Bristol-Myers Squibb S.r.l.</v>
      </c>
      <c r="AQ5"/>
    </row>
    <row r="6" spans="1:43" s="10" customFormat="1" x14ac:dyDescent="0.25">
      <c r="A6" s="1" t="s">
        <v>130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2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 t="str">
        <f t="shared" si="0"/>
        <v>Mylan Italia Srl</v>
      </c>
      <c r="AP6" s="2" t="str">
        <f t="shared" si="1"/>
        <v>Mylan Italia Srl</v>
      </c>
      <c r="AQ6"/>
    </row>
    <row r="7" spans="1:43" s="10" customFormat="1" x14ac:dyDescent="0.25">
      <c r="A7" s="1" t="s">
        <v>125</v>
      </c>
      <c r="B7" s="2">
        <v>1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 t="str">
        <f t="shared" si="0"/>
        <v>Mylan Italia Srl</v>
      </c>
      <c r="AP7" s="2" t="str">
        <f t="shared" si="1"/>
        <v>Mylan Italia Srl</v>
      </c>
      <c r="AQ7"/>
    </row>
    <row r="8" spans="1:43" s="10" customFormat="1" x14ac:dyDescent="0.25">
      <c r="A8" s="1" t="s">
        <v>126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2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 t="str">
        <f t="shared" si="0"/>
        <v>Accord Healthcare Italia S.r.l.</v>
      </c>
      <c r="AP8" s="2" t="str">
        <f t="shared" si="1"/>
        <v>Accord Healthcare Italia S.r.l.</v>
      </c>
      <c r="AQ8"/>
    </row>
    <row r="9" spans="1:43" s="10" customFormat="1" x14ac:dyDescent="0.25">
      <c r="A9" s="1" t="s">
        <v>137</v>
      </c>
      <c r="B9" s="2">
        <v>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 t="str">
        <f t="shared" si="0"/>
        <v>Dr Reddys S.r.l.</v>
      </c>
      <c r="AP9" s="2" t="str">
        <f t="shared" si="1"/>
        <v>EG S.p.A.</v>
      </c>
      <c r="AQ9"/>
    </row>
    <row r="10" spans="1:43" s="10" customFormat="1" x14ac:dyDescent="0.25">
      <c r="A10" s="1" t="s">
        <v>127</v>
      </c>
      <c r="B10" s="2">
        <v>2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 t="str">
        <f t="shared" si="0"/>
        <v>Dr Reddys S.r.l.</v>
      </c>
      <c r="AP10" s="2" t="str">
        <f t="shared" si="1"/>
        <v>EG S.p.A.</v>
      </c>
      <c r="AQ10"/>
    </row>
    <row r="11" spans="1:43" s="10" customFormat="1" x14ac:dyDescent="0.25">
      <c r="A11" s="1" t="s">
        <v>108</v>
      </c>
      <c r="B11" s="2">
        <v>6</v>
      </c>
      <c r="C11" s="2">
        <v>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2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 t="str">
        <f t="shared" si="0"/>
        <v>Dr Reddys S.r.l.</v>
      </c>
      <c r="AP11" s="2" t="str">
        <f t="shared" si="1"/>
        <v>EG S.p.A.</v>
      </c>
      <c r="AQ11"/>
    </row>
    <row r="12" spans="1:43" s="10" customFormat="1" x14ac:dyDescent="0.25">
      <c r="A12" s="1" t="s">
        <v>106</v>
      </c>
      <c r="B12" s="2">
        <v>6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3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 t="str">
        <f t="shared" si="0"/>
        <v>Dr Reddys S.r.l.</v>
      </c>
      <c r="AP12" s="2" t="str">
        <f t="shared" si="1"/>
        <v>EVER Pharma Italia Srl</v>
      </c>
      <c r="AQ12"/>
    </row>
    <row r="13" spans="1:43" s="10" customFormat="1" x14ac:dyDescent="0.25">
      <c r="A13" s="1" t="s">
        <v>113</v>
      </c>
      <c r="B13" s="2">
        <v>3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  <c r="H13" s="2">
        <v>4</v>
      </c>
      <c r="I13" s="2">
        <v>0</v>
      </c>
      <c r="J13" s="2">
        <v>0</v>
      </c>
      <c r="K13" s="2">
        <v>3</v>
      </c>
      <c r="L13" s="2">
        <v>0</v>
      </c>
      <c r="M13" s="2">
        <v>0</v>
      </c>
      <c r="N13" s="2">
        <v>1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 t="str">
        <f t="shared" si="0"/>
        <v>Mylan Italia Srl</v>
      </c>
      <c r="AP13" s="2" t="str">
        <f t="shared" si="1"/>
        <v>Mylan Italia Srl</v>
      </c>
      <c r="AQ13"/>
    </row>
    <row r="14" spans="1:43" s="10" customFormat="1" x14ac:dyDescent="0.25">
      <c r="A14" s="1" t="s">
        <v>115</v>
      </c>
      <c r="B14" s="2">
        <v>3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  <c r="H14" s="2">
        <v>4</v>
      </c>
      <c r="I14" s="2">
        <v>0</v>
      </c>
      <c r="J14" s="2">
        <v>0</v>
      </c>
      <c r="K14" s="2">
        <v>2</v>
      </c>
      <c r="L14" s="2">
        <v>0</v>
      </c>
      <c r="M14" s="2">
        <v>0</v>
      </c>
      <c r="N14" s="2">
        <v>1</v>
      </c>
      <c r="O14" s="2">
        <v>2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 t="str">
        <f t="shared" si="0"/>
        <v>Mylan Italia Srl</v>
      </c>
      <c r="AP14" s="2" t="str">
        <f t="shared" si="1"/>
        <v>Mylan Italia Srl</v>
      </c>
      <c r="AQ14"/>
    </row>
    <row r="15" spans="1:43" s="10" customFormat="1" x14ac:dyDescent="0.25">
      <c r="A15" s="1" t="s">
        <v>118</v>
      </c>
      <c r="B15" s="2">
        <v>1</v>
      </c>
      <c r="C15" s="2">
        <v>3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 t="str">
        <f t="shared" si="0"/>
        <v>EG S.p.A.</v>
      </c>
      <c r="AP15" s="2" t="str">
        <f t="shared" si="1"/>
        <v>EG S.p.A.</v>
      </c>
      <c r="AQ15"/>
    </row>
    <row r="16" spans="1:43" s="10" customFormat="1" x14ac:dyDescent="0.25">
      <c r="A16" s="1" t="s">
        <v>109</v>
      </c>
      <c r="B16" s="2">
        <v>1</v>
      </c>
      <c r="C16" s="2">
        <v>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 t="str">
        <f t="shared" si="0"/>
        <v>EG S.p.A.</v>
      </c>
      <c r="AP16" s="2" t="str">
        <f t="shared" si="1"/>
        <v>EG S.p.A.</v>
      </c>
      <c r="AQ16"/>
    </row>
    <row r="17" spans="1:43" s="10" customFormat="1" x14ac:dyDescent="0.25">
      <c r="A17" s="1" t="s">
        <v>110</v>
      </c>
      <c r="B17" s="2">
        <v>1</v>
      </c>
      <c r="C17" s="2">
        <v>4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 t="str">
        <f t="shared" si="0"/>
        <v>EG S.p.A.</v>
      </c>
      <c r="AP17" s="2" t="str">
        <f t="shared" si="1"/>
        <v>EG S.p.A.</v>
      </c>
      <c r="AQ17"/>
    </row>
    <row r="18" spans="1:43" s="10" customFormat="1" x14ac:dyDescent="0.25">
      <c r="A18" s="1" t="s">
        <v>116</v>
      </c>
      <c r="B18" s="2">
        <v>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3</v>
      </c>
      <c r="J18" s="2">
        <v>0</v>
      </c>
      <c r="K18" s="2">
        <v>1</v>
      </c>
      <c r="L18" s="2">
        <v>0</v>
      </c>
      <c r="M18" s="2">
        <v>0</v>
      </c>
      <c r="N18" s="2">
        <v>0</v>
      </c>
      <c r="O18" s="2">
        <v>3</v>
      </c>
      <c r="P18" s="2">
        <v>0</v>
      </c>
      <c r="Q18" s="2">
        <v>0</v>
      </c>
      <c r="R18" s="2">
        <v>0</v>
      </c>
      <c r="S18" s="2">
        <v>3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 t="str">
        <f t="shared" si="0"/>
        <v>Dr Reddys S.r.l.</v>
      </c>
      <c r="AP18" s="2" t="str">
        <f t="shared" si="1"/>
        <v>Accord Healthcare Italia S.r.l.</v>
      </c>
      <c r="AQ18"/>
    </row>
    <row r="19" spans="1:43" s="10" customFormat="1" x14ac:dyDescent="0.25">
      <c r="A19" s="1" t="s">
        <v>122</v>
      </c>
      <c r="B19" s="2">
        <v>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3</v>
      </c>
      <c r="J19" s="2">
        <v>0</v>
      </c>
      <c r="K19" s="2">
        <v>1</v>
      </c>
      <c r="L19" s="2">
        <v>0</v>
      </c>
      <c r="M19" s="2">
        <v>0</v>
      </c>
      <c r="N19" s="2">
        <v>0</v>
      </c>
      <c r="O19" s="2">
        <v>2</v>
      </c>
      <c r="P19" s="2">
        <v>0</v>
      </c>
      <c r="Q19" s="2">
        <v>0</v>
      </c>
      <c r="R19" s="2">
        <v>0</v>
      </c>
      <c r="S19" s="2">
        <v>3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2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 t="str">
        <f t="shared" si="0"/>
        <v>Dr Reddys S.r.l.</v>
      </c>
      <c r="AP19" s="2" t="str">
        <f t="shared" si="1"/>
        <v>Accord Healthcare Italia S.r.l.</v>
      </c>
      <c r="AQ19"/>
    </row>
    <row r="20" spans="1:43" s="10" customFormat="1" x14ac:dyDescent="0.25">
      <c r="A20" s="1" t="s">
        <v>128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6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1</v>
      </c>
      <c r="AL20" s="2">
        <v>1</v>
      </c>
      <c r="AM20" s="2">
        <v>0</v>
      </c>
      <c r="AN20" s="2">
        <v>0</v>
      </c>
      <c r="AO20" s="2" t="str">
        <f t="shared" si="0"/>
        <v>Teva Italia S.r.l.</v>
      </c>
      <c r="AP20" s="2" t="str">
        <f t="shared" si="1"/>
        <v>Teva Italia S.r.l.</v>
      </c>
      <c r="AQ20"/>
    </row>
    <row r="21" spans="1:43" s="10" customFormat="1" x14ac:dyDescent="0.25">
      <c r="A21" s="1" t="s">
        <v>111</v>
      </c>
      <c r="B21" s="2">
        <v>0</v>
      </c>
      <c r="C21" s="2">
        <v>0</v>
      </c>
      <c r="D21" s="2">
        <v>3</v>
      </c>
      <c r="E21" s="2">
        <v>0</v>
      </c>
      <c r="F21" s="2">
        <v>0</v>
      </c>
      <c r="G21" s="2">
        <v>0</v>
      </c>
      <c r="H21" s="2">
        <v>4</v>
      </c>
      <c r="I21" s="2">
        <v>0</v>
      </c>
      <c r="J21" s="2">
        <v>1</v>
      </c>
      <c r="K21" s="2">
        <v>4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</v>
      </c>
      <c r="S21" s="2">
        <v>0</v>
      </c>
      <c r="T21" s="2">
        <v>0</v>
      </c>
      <c r="U21" s="2">
        <v>0</v>
      </c>
      <c r="V21" s="2">
        <v>1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 t="str">
        <f t="shared" si="0"/>
        <v>Mylan Italia Srl</v>
      </c>
      <c r="AP21" s="2" t="str">
        <f t="shared" si="1"/>
        <v>Mylan Italia Srl</v>
      </c>
      <c r="AQ21"/>
    </row>
    <row r="22" spans="1:43" s="10" customFormat="1" x14ac:dyDescent="0.25">
      <c r="A22" s="1" t="s">
        <v>107</v>
      </c>
      <c r="B22" s="2">
        <v>0</v>
      </c>
      <c r="C22" s="2">
        <v>0</v>
      </c>
      <c r="D22" s="2">
        <v>2</v>
      </c>
      <c r="E22" s="2">
        <v>0</v>
      </c>
      <c r="F22" s="2">
        <v>0</v>
      </c>
      <c r="G22" s="2">
        <v>0</v>
      </c>
      <c r="H22" s="2">
        <v>6</v>
      </c>
      <c r="I22" s="2">
        <v>1</v>
      </c>
      <c r="J22" s="2">
        <v>1</v>
      </c>
      <c r="K22" s="2">
        <v>1</v>
      </c>
      <c r="L22" s="2">
        <v>0</v>
      </c>
      <c r="M22" s="2">
        <v>0</v>
      </c>
      <c r="N22" s="2">
        <v>0</v>
      </c>
      <c r="O22" s="2">
        <v>1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 t="str">
        <f t="shared" si="0"/>
        <v>Mylan Italia Srl</v>
      </c>
      <c r="AP22" s="2" t="str">
        <f t="shared" si="1"/>
        <v>Mylan Italia Srl</v>
      </c>
      <c r="AQ22"/>
    </row>
    <row r="23" spans="1:43" s="10" customFormat="1" x14ac:dyDescent="0.25">
      <c r="A23" s="1" t="s">
        <v>123</v>
      </c>
      <c r="B23" s="2">
        <v>0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 t="str">
        <f t="shared" si="0"/>
        <v>EG S.p.A.</v>
      </c>
      <c r="AP23" s="2" t="str">
        <f t="shared" si="1"/>
        <v>EG S.p.A.</v>
      </c>
      <c r="AQ23"/>
    </row>
    <row r="24" spans="1:43" s="10" customFormat="1" x14ac:dyDescent="0.25">
      <c r="A24" s="1" t="s">
        <v>119</v>
      </c>
      <c r="B24" s="2">
        <v>0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 t="str">
        <f t="shared" si="0"/>
        <v>EG S.p.A.</v>
      </c>
      <c r="AP24" s="2" t="str">
        <f t="shared" si="1"/>
        <v>EG S.p.A.</v>
      </c>
      <c r="AQ24"/>
    </row>
    <row r="25" spans="1:43" s="10" customFormat="1" x14ac:dyDescent="0.25">
      <c r="A25" s="1" t="s">
        <v>124</v>
      </c>
      <c r="B25" s="2">
        <v>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1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 t="str">
        <f t="shared" si="0"/>
        <v>Dr Reddys S.r.l.</v>
      </c>
      <c r="AP25" s="2" t="str">
        <f t="shared" si="1"/>
        <v>Accord Healthcare Italia S.r.l.</v>
      </c>
      <c r="AQ25"/>
    </row>
    <row r="26" spans="1:43" s="10" customFormat="1" x14ac:dyDescent="0.25">
      <c r="A26" s="1" t="s">
        <v>117</v>
      </c>
      <c r="B26" s="2">
        <v>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5</v>
      </c>
      <c r="J26" s="2">
        <v>0</v>
      </c>
      <c r="K26" s="2">
        <v>1</v>
      </c>
      <c r="L26" s="2">
        <v>0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1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 t="str">
        <f t="shared" si="0"/>
        <v>Accord Healthcare Italia S.r.l.</v>
      </c>
      <c r="AP26" s="2" t="str">
        <f t="shared" si="1"/>
        <v>Accord Healthcare Italia S.r.l.</v>
      </c>
      <c r="AQ26"/>
    </row>
    <row r="27" spans="1:43" s="10" customFormat="1" x14ac:dyDescent="0.25">
      <c r="A27" s="1" t="s">
        <v>132</v>
      </c>
      <c r="B27" s="2">
        <v>7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2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 t="str">
        <f t="shared" si="0"/>
        <v>Dr Reddys S.r.l.</v>
      </c>
      <c r="AP27" s="2" t="str">
        <f t="shared" si="1"/>
        <v>Fresenius Kabi Italia Srl S.r.l.</v>
      </c>
      <c r="AQ27"/>
    </row>
    <row r="28" spans="1:43" s="10" customFormat="1" x14ac:dyDescent="0.25">
      <c r="A28" s="1" t="s">
        <v>112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3</v>
      </c>
      <c r="J28" s="2">
        <v>0</v>
      </c>
      <c r="K28" s="2">
        <v>1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2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1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 t="str">
        <f t="shared" si="0"/>
        <v>Accord Healthcare Italia S.r.l.</v>
      </c>
      <c r="AP28" s="2" t="str">
        <f t="shared" si="1"/>
        <v>Accord Healthcare Italia S.r.l.</v>
      </c>
      <c r="AQ28"/>
    </row>
    <row r="29" spans="1:43" s="10" customFormat="1" x14ac:dyDescent="0.25">
      <c r="A29" s="1" t="s">
        <v>105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5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2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 t="str">
        <f t="shared" si="0"/>
        <v>Fresenius Kabi Italia Srl S.r.l.</v>
      </c>
      <c r="AP29" s="2" t="str">
        <f t="shared" si="1"/>
        <v>Fresenius Kabi Italia Srl S.r.l.</v>
      </c>
      <c r="AQ29"/>
    </row>
    <row r="30" spans="1:43" s="10" customFormat="1" x14ac:dyDescent="0.25">
      <c r="A30" s="1" t="s">
        <v>120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2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 t="str">
        <f t="shared" si="0"/>
        <v>Medac Pharma S.r.l.</v>
      </c>
      <c r="AP30" s="2" t="str">
        <f t="shared" si="1"/>
        <v>Medac Pharma S.r.l.</v>
      </c>
      <c r="AQ30"/>
    </row>
    <row r="31" spans="1:43" s="10" customFormat="1" x14ac:dyDescent="0.25">
      <c r="A31" s="1" t="s">
        <v>129</v>
      </c>
      <c r="B31" s="2">
        <v>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1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 t="str">
        <f t="shared" si="0"/>
        <v>Dr Reddys S.r.l.</v>
      </c>
      <c r="AP31" s="2" t="str">
        <f t="shared" si="1"/>
        <v>Dompe' Farmaceutici S.p.A</v>
      </c>
      <c r="AQ31"/>
    </row>
    <row r="32" spans="1:43" s="10" customFormat="1" x14ac:dyDescent="0.25">
      <c r="A32" s="1" t="s">
        <v>133</v>
      </c>
      <c r="B32" s="2">
        <v>5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1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 t="str">
        <f t="shared" si="0"/>
        <v>Dr Reddys S.r.l.</v>
      </c>
      <c r="AP32" s="2" t="str">
        <f t="shared" si="1"/>
        <v>Dompe' Farmaceutici S.p.A</v>
      </c>
      <c r="AQ32"/>
    </row>
    <row r="33" spans="1:43" s="10" customFormat="1" x14ac:dyDescent="0.25">
      <c r="A33" s="1" t="s">
        <v>135</v>
      </c>
      <c r="B33" s="2">
        <v>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 t="str">
        <f t="shared" si="0"/>
        <v>Dr Reddys S.r.l.</v>
      </c>
      <c r="AP33" s="2" t="str">
        <f t="shared" si="1"/>
        <v>Dompe' Farmaceutici S.p.A</v>
      </c>
      <c r="AQ33"/>
    </row>
    <row r="34" spans="1:43" s="10" customFormat="1" x14ac:dyDescent="0.25">
      <c r="A34" s="1" t="s">
        <v>134</v>
      </c>
      <c r="B34" s="2">
        <v>7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1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 t="str">
        <f t="shared" si="0"/>
        <v>Dr Reddys S.r.l.</v>
      </c>
      <c r="AP34" s="2" t="str">
        <f t="shared" si="1"/>
        <v>Dompe' Farmaceutici S.p.A</v>
      </c>
      <c r="AQ34"/>
    </row>
    <row r="35" spans="1:43" s="10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</row>
    <row r="36" spans="1:43" s="10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</row>
    <row r="37" spans="1:43" s="10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</row>
    <row r="38" spans="1:43" s="10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</row>
    <row r="39" spans="1:43" s="10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</row>
    <row r="40" spans="1:43" s="10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12" sqref="G12"/>
    </sheetView>
  </sheetViews>
  <sheetFormatPr defaultRowHeight="15" x14ac:dyDescent="0.25"/>
  <cols>
    <col min="1" max="1" width="45" bestFit="1" customWidth="1"/>
    <col min="2" max="2" width="8.28515625" bestFit="1" customWidth="1"/>
    <col min="3" max="3" width="8.28515625" customWidth="1"/>
    <col min="4" max="4" width="17.28515625" bestFit="1" customWidth="1"/>
    <col min="5" max="6" width="18.85546875" bestFit="1" customWidth="1"/>
    <col min="7" max="7" width="9.28515625" bestFit="1" customWidth="1"/>
    <col min="8" max="8" width="10" bestFit="1" customWidth="1"/>
    <col min="9" max="9" width="22.7109375" bestFit="1" customWidth="1"/>
    <col min="10" max="10" width="23.28515625" bestFit="1" customWidth="1"/>
  </cols>
  <sheetData>
    <row r="1" spans="1:10" x14ac:dyDescent="0.25">
      <c r="A1" s="42" t="s">
        <v>202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25">
      <c r="A2" s="4" t="s">
        <v>203</v>
      </c>
      <c r="B2" s="4" t="s">
        <v>2</v>
      </c>
      <c r="C2" s="4" t="s">
        <v>3</v>
      </c>
      <c r="D2" s="4" t="s">
        <v>4</v>
      </c>
      <c r="E2" s="4" t="s">
        <v>184</v>
      </c>
      <c r="F2" s="4" t="s">
        <v>185</v>
      </c>
      <c r="G2" s="4" t="s">
        <v>7</v>
      </c>
      <c r="H2" s="4" t="s">
        <v>8</v>
      </c>
      <c r="I2" s="1" t="s">
        <v>9</v>
      </c>
      <c r="J2" s="1" t="s">
        <v>10</v>
      </c>
    </row>
    <row r="3" spans="1:10" x14ac:dyDescent="0.25">
      <c r="A3" s="2" t="s">
        <v>204</v>
      </c>
      <c r="B3" s="2">
        <v>375</v>
      </c>
      <c r="C3" s="3">
        <f>B3/B$5</f>
        <v>0.44536817102137766</v>
      </c>
      <c r="D3" s="2">
        <v>137</v>
      </c>
      <c r="E3" s="3">
        <f>D3/B3</f>
        <v>0.36533333333333334</v>
      </c>
      <c r="F3" s="3">
        <f>D3/D$5</f>
        <v>0.51893939393939392</v>
      </c>
      <c r="G3" s="2">
        <v>46</v>
      </c>
      <c r="H3" s="3">
        <f>G3/D3</f>
        <v>0.33576642335766421</v>
      </c>
      <c r="I3" s="2">
        <f>G3</f>
        <v>46</v>
      </c>
      <c r="J3" s="3">
        <f>I3/B3</f>
        <v>0.12266666666666666</v>
      </c>
    </row>
    <row r="4" spans="1:10" x14ac:dyDescent="0.25">
      <c r="A4" s="2" t="s">
        <v>205</v>
      </c>
      <c r="B4" s="2">
        <v>467</v>
      </c>
      <c r="C4" s="3">
        <f>B4/B$5</f>
        <v>0.55463182897862229</v>
      </c>
      <c r="D4" s="2">
        <v>127</v>
      </c>
      <c r="E4" s="3">
        <f t="shared" ref="E4:E5" si="0">D4/B4</f>
        <v>0.27194860813704497</v>
      </c>
      <c r="F4" s="3">
        <f>D4/D$5</f>
        <v>0.48106060606060608</v>
      </c>
      <c r="G4" s="2">
        <v>41</v>
      </c>
      <c r="H4" s="3">
        <f t="shared" ref="H4:H5" si="1">G4/D4</f>
        <v>0.32283464566929132</v>
      </c>
      <c r="I4" s="2">
        <f t="shared" ref="I4:I5" si="2">G4</f>
        <v>41</v>
      </c>
      <c r="J4" s="3">
        <f t="shared" ref="J4:J5" si="3">I4/B4</f>
        <v>8.7794432548179868E-2</v>
      </c>
    </row>
    <row r="5" spans="1:10" x14ac:dyDescent="0.25">
      <c r="A5" s="2"/>
      <c r="B5" s="2">
        <f>SUM(B3:B4)</f>
        <v>842</v>
      </c>
      <c r="C5" s="2"/>
      <c r="D5" s="2">
        <f>SUM(D3:D4)</f>
        <v>264</v>
      </c>
      <c r="E5" s="3">
        <f t="shared" si="0"/>
        <v>0.31353919239904987</v>
      </c>
      <c r="F5" s="2"/>
      <c r="G5" s="2">
        <f>SUM(G3:G4)</f>
        <v>87</v>
      </c>
      <c r="H5" s="3">
        <f t="shared" si="1"/>
        <v>0.32954545454545453</v>
      </c>
      <c r="I5" s="2">
        <f t="shared" si="2"/>
        <v>87</v>
      </c>
      <c r="J5" s="3">
        <f t="shared" si="3"/>
        <v>0.10332541567695962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15"/>
  <sheetViews>
    <sheetView workbookViewId="0">
      <selection activeCell="J4" sqref="J4"/>
    </sheetView>
  </sheetViews>
  <sheetFormatPr defaultRowHeight="15" x14ac:dyDescent="0.25"/>
  <sheetData>
    <row r="2" spans="1:91" x14ac:dyDescent="0.25">
      <c r="A2" s="39" t="s">
        <v>15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</row>
    <row r="3" spans="1:91" ht="90" x14ac:dyDescent="0.25">
      <c r="A3" s="11" t="s">
        <v>16</v>
      </c>
      <c r="B3" s="12" t="s">
        <v>2</v>
      </c>
      <c r="C3" s="12" t="s">
        <v>3</v>
      </c>
      <c r="D3" s="13" t="s">
        <v>17</v>
      </c>
      <c r="E3" s="13" t="s">
        <v>18</v>
      </c>
      <c r="F3" s="13" t="s">
        <v>19</v>
      </c>
      <c r="G3" s="13" t="s">
        <v>20</v>
      </c>
      <c r="H3" s="13" t="s">
        <v>21</v>
      </c>
      <c r="I3" s="13" t="s">
        <v>22</v>
      </c>
      <c r="J3" s="13" t="s">
        <v>23</v>
      </c>
      <c r="K3" s="13" t="s">
        <v>24</v>
      </c>
      <c r="L3" s="13" t="s">
        <v>25</v>
      </c>
      <c r="M3" s="13" t="s">
        <v>26</v>
      </c>
      <c r="N3" s="13" t="s">
        <v>27</v>
      </c>
      <c r="O3" s="13" t="s">
        <v>28</v>
      </c>
      <c r="P3" s="13" t="s">
        <v>29</v>
      </c>
      <c r="Q3" s="13" t="s">
        <v>30</v>
      </c>
      <c r="R3" s="13" t="s">
        <v>31</v>
      </c>
      <c r="S3" s="13" t="s">
        <v>32</v>
      </c>
      <c r="T3" s="13" t="s">
        <v>33</v>
      </c>
      <c r="U3" s="13" t="s">
        <v>34</v>
      </c>
      <c r="V3" s="13" t="s">
        <v>35</v>
      </c>
      <c r="W3" s="13" t="s">
        <v>36</v>
      </c>
      <c r="X3" s="13" t="s">
        <v>37</v>
      </c>
      <c r="Y3" s="13" t="s">
        <v>38</v>
      </c>
      <c r="Z3" s="13" t="s">
        <v>39</v>
      </c>
      <c r="AA3" s="13" t="s">
        <v>40</v>
      </c>
      <c r="AB3" s="13" t="s">
        <v>41</v>
      </c>
      <c r="AC3" s="13" t="s">
        <v>42</v>
      </c>
      <c r="AD3" s="13" t="s">
        <v>43</v>
      </c>
      <c r="AE3" s="13" t="s">
        <v>44</v>
      </c>
      <c r="AF3" s="13" t="s">
        <v>45</v>
      </c>
      <c r="AG3" s="13" t="s">
        <v>46</v>
      </c>
      <c r="AH3" s="13" t="s">
        <v>47</v>
      </c>
      <c r="AI3" s="13" t="s">
        <v>48</v>
      </c>
      <c r="AJ3" s="13" t="s">
        <v>49</v>
      </c>
      <c r="AK3" s="13" t="s">
        <v>50</v>
      </c>
      <c r="AL3" s="13" t="s">
        <v>51</v>
      </c>
      <c r="AM3" s="13" t="s">
        <v>52</v>
      </c>
      <c r="AN3" s="13" t="s">
        <v>53</v>
      </c>
      <c r="AO3" s="13" t="s">
        <v>54</v>
      </c>
      <c r="AP3" s="13" t="s">
        <v>55</v>
      </c>
      <c r="AQ3" s="13" t="s">
        <v>56</v>
      </c>
      <c r="AR3" s="13" t="s">
        <v>57</v>
      </c>
      <c r="AS3" s="13" t="s">
        <v>58</v>
      </c>
      <c r="AT3" s="13" t="s">
        <v>59</v>
      </c>
      <c r="AU3" s="13" t="s">
        <v>60</v>
      </c>
      <c r="AV3" s="11" t="s">
        <v>61</v>
      </c>
      <c r="AW3" s="11" t="s">
        <v>62</v>
      </c>
      <c r="AX3" s="11" t="s">
        <v>63</v>
      </c>
      <c r="AY3" s="11" t="s">
        <v>64</v>
      </c>
      <c r="AZ3" s="11" t="s">
        <v>65</v>
      </c>
      <c r="BA3" s="11" t="s">
        <v>66</v>
      </c>
      <c r="BB3" s="11" t="s">
        <v>67</v>
      </c>
      <c r="BC3" s="11" t="s">
        <v>68</v>
      </c>
      <c r="BD3" s="11" t="s">
        <v>69</v>
      </c>
      <c r="BE3" s="11" t="s">
        <v>70</v>
      </c>
      <c r="BF3" s="11" t="s">
        <v>71</v>
      </c>
      <c r="BG3" s="11" t="s">
        <v>72</v>
      </c>
      <c r="BH3" s="11" t="s">
        <v>73</v>
      </c>
      <c r="BI3" s="11" t="s">
        <v>74</v>
      </c>
      <c r="BJ3" s="11" t="s">
        <v>75</v>
      </c>
      <c r="BK3" s="11" t="s">
        <v>76</v>
      </c>
      <c r="BL3" s="11" t="s">
        <v>77</v>
      </c>
      <c r="BM3" s="11" t="s">
        <v>78</v>
      </c>
      <c r="BN3" s="11" t="s">
        <v>79</v>
      </c>
      <c r="BO3" s="11" t="s">
        <v>80</v>
      </c>
      <c r="BP3" s="11" t="s">
        <v>81</v>
      </c>
      <c r="BQ3" s="11" t="s">
        <v>82</v>
      </c>
      <c r="BR3" s="11" t="s">
        <v>83</v>
      </c>
      <c r="BS3" s="11" t="s">
        <v>84</v>
      </c>
      <c r="BT3" s="11" t="s">
        <v>85</v>
      </c>
      <c r="BU3" s="11" t="s">
        <v>86</v>
      </c>
      <c r="BV3" s="11" t="s">
        <v>87</v>
      </c>
      <c r="BW3" s="11" t="s">
        <v>88</v>
      </c>
      <c r="BX3" s="11" t="s">
        <v>89</v>
      </c>
      <c r="BY3" s="11" t="s">
        <v>90</v>
      </c>
      <c r="BZ3" s="11" t="s">
        <v>91</v>
      </c>
      <c r="CA3" s="11" t="s">
        <v>92</v>
      </c>
      <c r="CB3" s="11" t="s">
        <v>93</v>
      </c>
      <c r="CC3" s="11" t="s">
        <v>94</v>
      </c>
      <c r="CD3" s="11" t="s">
        <v>95</v>
      </c>
      <c r="CE3" s="11" t="s">
        <v>96</v>
      </c>
      <c r="CF3" s="11" t="s">
        <v>97</v>
      </c>
      <c r="CG3" s="11" t="s">
        <v>98</v>
      </c>
      <c r="CH3" s="11" t="s">
        <v>99</v>
      </c>
      <c r="CI3" s="11" t="s">
        <v>100</v>
      </c>
      <c r="CJ3" s="11" t="s">
        <v>101</v>
      </c>
      <c r="CK3" s="11" t="s">
        <v>102</v>
      </c>
      <c r="CL3" s="11" t="s">
        <v>103</v>
      </c>
      <c r="CM3" s="11" t="s">
        <v>104</v>
      </c>
    </row>
    <row r="4" spans="1:91" x14ac:dyDescent="0.25">
      <c r="A4" s="14" t="s">
        <v>105</v>
      </c>
      <c r="B4" s="7">
        <v>30</v>
      </c>
      <c r="C4" s="8">
        <f>B4/$B$14</f>
        <v>3.968253968253968E-2</v>
      </c>
      <c r="D4" s="7">
        <v>0</v>
      </c>
      <c r="E4" s="8">
        <f>IF(AV4=0,0,D4/AV4)</f>
        <v>0</v>
      </c>
      <c r="F4" s="7">
        <v>0</v>
      </c>
      <c r="G4" s="7">
        <v>0</v>
      </c>
      <c r="H4" s="7">
        <v>0</v>
      </c>
      <c r="I4" s="8">
        <f>IF(AZ4=0,0,H4/AZ4)</f>
        <v>0</v>
      </c>
      <c r="J4" s="7">
        <v>0</v>
      </c>
      <c r="K4" s="7">
        <v>0</v>
      </c>
      <c r="L4" s="8">
        <f>IF(BC4=0,0,K4/BC4)</f>
        <v>0</v>
      </c>
      <c r="M4" s="7">
        <v>1</v>
      </c>
      <c r="N4" s="8">
        <f>IF(BE4=0,0,M4/BE4)</f>
        <v>0.1</v>
      </c>
      <c r="O4" s="7">
        <v>0</v>
      </c>
      <c r="P4" s="8">
        <f>IF(BG4=0,0,O4/BG4)</f>
        <v>0</v>
      </c>
      <c r="Q4" s="7">
        <v>0</v>
      </c>
      <c r="R4" s="7">
        <v>1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5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5</v>
      </c>
      <c r="AH4" s="7">
        <v>1</v>
      </c>
      <c r="AI4" s="7">
        <v>0</v>
      </c>
      <c r="AJ4" s="7">
        <v>17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8</v>
      </c>
      <c r="AW4" s="8">
        <f>AV4/B4</f>
        <v>0.26666666666666666</v>
      </c>
      <c r="AX4" s="7">
        <v>0</v>
      </c>
      <c r="AY4" s="7">
        <v>7</v>
      </c>
      <c r="AZ4" s="7">
        <v>0</v>
      </c>
      <c r="BA4" s="8">
        <f>AZ4/B4</f>
        <v>0</v>
      </c>
      <c r="BB4" s="7">
        <v>0</v>
      </c>
      <c r="BC4" s="7">
        <v>9</v>
      </c>
      <c r="BD4" s="8">
        <f>BC4/B4</f>
        <v>0.3</v>
      </c>
      <c r="BE4" s="7">
        <v>10</v>
      </c>
      <c r="BF4" s="8">
        <f>BE4/B4</f>
        <v>0.33333333333333331</v>
      </c>
      <c r="BG4" s="7">
        <v>8</v>
      </c>
      <c r="BH4" s="8">
        <f>BG4/B4</f>
        <v>0.26666666666666666</v>
      </c>
      <c r="BI4" s="7">
        <v>0</v>
      </c>
      <c r="BJ4" s="7">
        <v>11</v>
      </c>
      <c r="BK4" s="7">
        <v>0</v>
      </c>
      <c r="BL4" s="7">
        <v>0</v>
      </c>
      <c r="BM4" s="7">
        <v>9</v>
      </c>
      <c r="BN4" s="7">
        <v>3</v>
      </c>
      <c r="BO4" s="7">
        <v>0</v>
      </c>
      <c r="BP4" s="7">
        <v>0</v>
      </c>
      <c r="BQ4" s="7">
        <v>9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11</v>
      </c>
      <c r="BZ4" s="7">
        <v>5</v>
      </c>
      <c r="CA4" s="7">
        <v>1</v>
      </c>
      <c r="CB4" s="7">
        <v>25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0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</row>
    <row r="5" spans="1:91" x14ac:dyDescent="0.25">
      <c r="A5" s="14" t="s">
        <v>106</v>
      </c>
      <c r="B5" s="7">
        <v>29</v>
      </c>
      <c r="C5" s="8">
        <f t="shared" ref="C5:C13" si="0">B5/$B$14</f>
        <v>3.8359788359788358E-2</v>
      </c>
      <c r="D5" s="7">
        <v>0</v>
      </c>
      <c r="E5" s="8">
        <f t="shared" ref="E5:E13" si="1">IF(AV5=0,0,D5/AV5)</f>
        <v>0</v>
      </c>
      <c r="F5" s="7">
        <v>0</v>
      </c>
      <c r="G5" s="7">
        <v>0</v>
      </c>
      <c r="H5" s="7">
        <v>0</v>
      </c>
      <c r="I5" s="8">
        <f t="shared" ref="I5:I13" si="2">IF(AZ5=0,0,H5/AZ5)</f>
        <v>0</v>
      </c>
      <c r="J5" s="7">
        <v>0</v>
      </c>
      <c r="K5" s="7">
        <v>0</v>
      </c>
      <c r="L5" s="8">
        <f t="shared" ref="L5:L13" si="3">IF(BC5=0,0,K5/BC5)</f>
        <v>0</v>
      </c>
      <c r="M5" s="7">
        <v>2</v>
      </c>
      <c r="N5" s="8">
        <f t="shared" ref="N5:N13" si="4">IF(BE5=0,0,M5/BE5)</f>
        <v>0.25</v>
      </c>
      <c r="O5" s="7">
        <v>6</v>
      </c>
      <c r="P5" s="8">
        <f t="shared" ref="P5:P13" si="5">IF(BG5=0,0,O5/BG5)</f>
        <v>0.6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3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18</v>
      </c>
      <c r="AS5" s="7">
        <v>0</v>
      </c>
      <c r="AT5" s="7">
        <v>0</v>
      </c>
      <c r="AU5" s="7">
        <v>0</v>
      </c>
      <c r="AV5" s="7">
        <v>0</v>
      </c>
      <c r="AW5" s="8">
        <f t="shared" ref="AW5:AW13" si="6">AV5/B5</f>
        <v>0</v>
      </c>
      <c r="AX5" s="7">
        <v>0</v>
      </c>
      <c r="AY5" s="7">
        <v>0</v>
      </c>
      <c r="AZ5" s="7">
        <v>0</v>
      </c>
      <c r="BA5" s="8">
        <f t="shared" ref="BA5:BA13" si="7">AZ5/B5</f>
        <v>0</v>
      </c>
      <c r="BB5" s="7">
        <v>0</v>
      </c>
      <c r="BC5" s="7">
        <v>0</v>
      </c>
      <c r="BD5" s="8">
        <f t="shared" ref="BD5:BD13" si="8">BC5/B5</f>
        <v>0</v>
      </c>
      <c r="BE5" s="7">
        <v>8</v>
      </c>
      <c r="BF5" s="8">
        <f t="shared" ref="BF5:BF13" si="9">BE5/B5</f>
        <v>0.27586206896551724</v>
      </c>
      <c r="BG5" s="7">
        <v>10</v>
      </c>
      <c r="BH5" s="8">
        <f t="shared" ref="BH5:BH13" si="10">BG5/B5</f>
        <v>0.34482758620689657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8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28</v>
      </c>
      <c r="CK5" s="7">
        <v>0</v>
      </c>
      <c r="CL5" s="7">
        <v>0</v>
      </c>
      <c r="CM5" s="7">
        <v>0</v>
      </c>
    </row>
    <row r="6" spans="1:91" x14ac:dyDescent="0.25">
      <c r="A6" s="14" t="s">
        <v>107</v>
      </c>
      <c r="B6" s="7">
        <v>29</v>
      </c>
      <c r="C6" s="8">
        <f t="shared" si="0"/>
        <v>3.8359788359788358E-2</v>
      </c>
      <c r="D6" s="7">
        <v>0</v>
      </c>
      <c r="E6" s="8">
        <f t="shared" si="1"/>
        <v>0</v>
      </c>
      <c r="F6" s="7">
        <v>3</v>
      </c>
      <c r="G6" s="7">
        <v>0</v>
      </c>
      <c r="H6" s="7">
        <v>0</v>
      </c>
      <c r="I6" s="8">
        <f t="shared" si="2"/>
        <v>0</v>
      </c>
      <c r="J6" s="7">
        <v>0</v>
      </c>
      <c r="K6" s="7">
        <v>6</v>
      </c>
      <c r="L6" s="8">
        <f t="shared" si="3"/>
        <v>0.4</v>
      </c>
      <c r="M6" s="7">
        <v>2</v>
      </c>
      <c r="N6" s="8">
        <f t="shared" si="4"/>
        <v>0.125</v>
      </c>
      <c r="O6" s="7">
        <v>0</v>
      </c>
      <c r="P6" s="8">
        <f t="shared" si="5"/>
        <v>0</v>
      </c>
      <c r="Q6" s="7">
        <v>1</v>
      </c>
      <c r="R6" s="7">
        <v>2</v>
      </c>
      <c r="S6" s="7">
        <v>0</v>
      </c>
      <c r="T6" s="7">
        <v>0</v>
      </c>
      <c r="U6" s="7">
        <v>0</v>
      </c>
      <c r="V6" s="7">
        <v>6</v>
      </c>
      <c r="W6" s="7">
        <v>0</v>
      </c>
      <c r="X6" s="7">
        <v>0</v>
      </c>
      <c r="Y6" s="7">
        <v>2</v>
      </c>
      <c r="Z6" s="7">
        <v>0</v>
      </c>
      <c r="AA6" s="7">
        <v>0</v>
      </c>
      <c r="AB6" s="7">
        <v>0</v>
      </c>
      <c r="AC6" s="7">
        <v>6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1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8">
        <f t="shared" si="6"/>
        <v>0</v>
      </c>
      <c r="AX6" s="7">
        <v>7</v>
      </c>
      <c r="AY6" s="7">
        <v>6</v>
      </c>
      <c r="AZ6" s="7">
        <v>0</v>
      </c>
      <c r="BA6" s="8">
        <f t="shared" si="7"/>
        <v>0</v>
      </c>
      <c r="BB6" s="7">
        <v>0</v>
      </c>
      <c r="BC6" s="7">
        <v>15</v>
      </c>
      <c r="BD6" s="8">
        <f t="shared" si="8"/>
        <v>0.51724137931034486</v>
      </c>
      <c r="BE6" s="7">
        <v>16</v>
      </c>
      <c r="BF6" s="8">
        <f t="shared" si="9"/>
        <v>0.55172413793103448</v>
      </c>
      <c r="BG6" s="7">
        <v>13</v>
      </c>
      <c r="BH6" s="8">
        <f t="shared" si="10"/>
        <v>0.44827586206896552</v>
      </c>
      <c r="BI6" s="7">
        <v>3</v>
      </c>
      <c r="BJ6" s="7">
        <v>18</v>
      </c>
      <c r="BK6" s="7">
        <v>0</v>
      </c>
      <c r="BL6" s="7">
        <v>0</v>
      </c>
      <c r="BM6" s="7">
        <v>0</v>
      </c>
      <c r="BN6" s="7">
        <v>8</v>
      </c>
      <c r="BO6" s="7">
        <v>0</v>
      </c>
      <c r="BP6" s="7">
        <v>0</v>
      </c>
      <c r="BQ6" s="7">
        <v>12</v>
      </c>
      <c r="BR6" s="7">
        <v>0</v>
      </c>
      <c r="BS6" s="7">
        <v>0</v>
      </c>
      <c r="BT6" s="7">
        <v>0</v>
      </c>
      <c r="BU6" s="7">
        <v>13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8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</row>
    <row r="7" spans="1:91" x14ac:dyDescent="0.25">
      <c r="A7" s="14" t="s">
        <v>108</v>
      </c>
      <c r="B7" s="7">
        <v>28</v>
      </c>
      <c r="C7" s="8">
        <f t="shared" si="0"/>
        <v>3.7037037037037035E-2</v>
      </c>
      <c r="D7" s="7">
        <v>7</v>
      </c>
      <c r="E7" s="8">
        <f t="shared" si="1"/>
        <v>0.41176470588235292</v>
      </c>
      <c r="F7" s="7">
        <v>0</v>
      </c>
      <c r="G7" s="7">
        <v>0</v>
      </c>
      <c r="H7" s="7">
        <v>0</v>
      </c>
      <c r="I7" s="8">
        <f t="shared" si="2"/>
        <v>0</v>
      </c>
      <c r="J7" s="7">
        <v>0</v>
      </c>
      <c r="K7" s="7">
        <v>1</v>
      </c>
      <c r="L7" s="8">
        <f t="shared" si="3"/>
        <v>0.5</v>
      </c>
      <c r="M7" s="7">
        <v>0</v>
      </c>
      <c r="N7" s="8">
        <f t="shared" si="4"/>
        <v>0</v>
      </c>
      <c r="O7" s="7">
        <v>6</v>
      </c>
      <c r="P7" s="8">
        <f t="shared" si="5"/>
        <v>0.42857142857142855</v>
      </c>
      <c r="Q7" s="7">
        <v>0</v>
      </c>
      <c r="R7" s="7">
        <v>1</v>
      </c>
      <c r="S7" s="7">
        <v>2</v>
      </c>
      <c r="T7" s="7">
        <v>0</v>
      </c>
      <c r="U7" s="7">
        <v>2</v>
      </c>
      <c r="V7" s="7">
        <v>0</v>
      </c>
      <c r="W7" s="7">
        <v>0</v>
      </c>
      <c r="X7" s="7">
        <v>0</v>
      </c>
      <c r="Y7" s="7">
        <v>0</v>
      </c>
      <c r="Z7" s="7">
        <v>1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8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17</v>
      </c>
      <c r="AW7" s="8">
        <f t="shared" si="6"/>
        <v>0.6071428571428571</v>
      </c>
      <c r="AX7" s="7">
        <v>0</v>
      </c>
      <c r="AY7" s="7">
        <v>1</v>
      </c>
      <c r="AZ7" s="7">
        <v>0</v>
      </c>
      <c r="BA7" s="8">
        <f t="shared" si="7"/>
        <v>0</v>
      </c>
      <c r="BB7" s="7">
        <v>0</v>
      </c>
      <c r="BC7" s="7">
        <v>2</v>
      </c>
      <c r="BD7" s="8">
        <f t="shared" si="8"/>
        <v>7.1428571428571425E-2</v>
      </c>
      <c r="BE7" s="7">
        <v>0</v>
      </c>
      <c r="BF7" s="8">
        <f t="shared" si="9"/>
        <v>0</v>
      </c>
      <c r="BG7" s="7">
        <v>14</v>
      </c>
      <c r="BH7" s="8">
        <f t="shared" si="10"/>
        <v>0.5</v>
      </c>
      <c r="BI7" s="7">
        <v>0</v>
      </c>
      <c r="BJ7" s="7">
        <v>2</v>
      </c>
      <c r="BK7" s="7">
        <v>13</v>
      </c>
      <c r="BL7" s="7">
        <v>0</v>
      </c>
      <c r="BM7" s="7">
        <v>12</v>
      </c>
      <c r="BN7" s="7">
        <v>1</v>
      </c>
      <c r="BO7" s="7">
        <v>0</v>
      </c>
      <c r="BP7" s="7">
        <v>0</v>
      </c>
      <c r="BQ7" s="7">
        <v>0</v>
      </c>
      <c r="BR7" s="7">
        <v>9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23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0</v>
      </c>
    </row>
    <row r="8" spans="1:91" x14ac:dyDescent="0.25">
      <c r="A8" s="14" t="s">
        <v>109</v>
      </c>
      <c r="B8" s="7">
        <v>28</v>
      </c>
      <c r="C8" s="8">
        <f t="shared" si="0"/>
        <v>3.7037037037037035E-2</v>
      </c>
      <c r="D8" s="7">
        <v>6</v>
      </c>
      <c r="E8" s="8">
        <f t="shared" si="1"/>
        <v>0.75</v>
      </c>
      <c r="F8" s="7">
        <v>0</v>
      </c>
      <c r="G8" s="7">
        <v>0</v>
      </c>
      <c r="H8" s="7">
        <v>19</v>
      </c>
      <c r="I8" s="8">
        <f t="shared" si="2"/>
        <v>0.73076923076923073</v>
      </c>
      <c r="J8" s="7">
        <v>0</v>
      </c>
      <c r="K8" s="7">
        <v>2</v>
      </c>
      <c r="L8" s="8">
        <f t="shared" si="3"/>
        <v>1</v>
      </c>
      <c r="M8" s="7">
        <v>0</v>
      </c>
      <c r="N8" s="8">
        <f t="shared" si="4"/>
        <v>0</v>
      </c>
      <c r="O8" s="7">
        <v>1</v>
      </c>
      <c r="P8" s="8">
        <f t="shared" si="5"/>
        <v>0.2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8</v>
      </c>
      <c r="AW8" s="8">
        <f t="shared" si="6"/>
        <v>0.2857142857142857</v>
      </c>
      <c r="AX8" s="7">
        <v>2</v>
      </c>
      <c r="AY8" s="7">
        <v>4</v>
      </c>
      <c r="AZ8" s="7">
        <v>26</v>
      </c>
      <c r="BA8" s="8">
        <f t="shared" si="7"/>
        <v>0.9285714285714286</v>
      </c>
      <c r="BB8" s="7">
        <v>2</v>
      </c>
      <c r="BC8" s="7">
        <v>2</v>
      </c>
      <c r="BD8" s="8">
        <f t="shared" si="8"/>
        <v>7.1428571428571425E-2</v>
      </c>
      <c r="BE8" s="7">
        <v>2</v>
      </c>
      <c r="BF8" s="8">
        <f t="shared" si="9"/>
        <v>7.1428571428571425E-2</v>
      </c>
      <c r="BG8" s="7">
        <v>5</v>
      </c>
      <c r="BH8" s="8">
        <f t="shared" si="10"/>
        <v>0.17857142857142858</v>
      </c>
      <c r="BI8" s="7">
        <v>1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</row>
    <row r="9" spans="1:91" x14ac:dyDescent="0.25">
      <c r="A9" s="14" t="s">
        <v>110</v>
      </c>
      <c r="B9" s="7">
        <v>28</v>
      </c>
      <c r="C9" s="8">
        <f t="shared" si="0"/>
        <v>3.7037037037037035E-2</v>
      </c>
      <c r="D9" s="7">
        <v>6</v>
      </c>
      <c r="E9" s="8">
        <f t="shared" si="1"/>
        <v>0.75</v>
      </c>
      <c r="F9" s="7">
        <v>0</v>
      </c>
      <c r="G9" s="7">
        <v>0</v>
      </c>
      <c r="H9" s="7">
        <v>19</v>
      </c>
      <c r="I9" s="8">
        <f t="shared" si="2"/>
        <v>0.73076923076923073</v>
      </c>
      <c r="J9" s="7">
        <v>0</v>
      </c>
      <c r="K9" s="7">
        <v>2</v>
      </c>
      <c r="L9" s="8">
        <f t="shared" si="3"/>
        <v>1</v>
      </c>
      <c r="M9" s="7">
        <v>0</v>
      </c>
      <c r="N9" s="8">
        <f t="shared" si="4"/>
        <v>0</v>
      </c>
      <c r="O9" s="7">
        <v>1</v>
      </c>
      <c r="P9" s="8">
        <f t="shared" si="5"/>
        <v>0.2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8</v>
      </c>
      <c r="AW9" s="8">
        <f t="shared" si="6"/>
        <v>0.2857142857142857</v>
      </c>
      <c r="AX9" s="7">
        <v>2</v>
      </c>
      <c r="AY9" s="7">
        <v>4</v>
      </c>
      <c r="AZ9" s="7">
        <v>26</v>
      </c>
      <c r="BA9" s="8">
        <f t="shared" si="7"/>
        <v>0.9285714285714286</v>
      </c>
      <c r="BB9" s="7">
        <v>2</v>
      </c>
      <c r="BC9" s="7">
        <v>2</v>
      </c>
      <c r="BD9" s="8">
        <f t="shared" si="8"/>
        <v>7.1428571428571425E-2</v>
      </c>
      <c r="BE9" s="7">
        <v>2</v>
      </c>
      <c r="BF9" s="8">
        <f t="shared" si="9"/>
        <v>7.1428571428571425E-2</v>
      </c>
      <c r="BG9" s="7">
        <v>5</v>
      </c>
      <c r="BH9" s="8">
        <f t="shared" si="10"/>
        <v>0.17857142857142858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</row>
    <row r="10" spans="1:91" x14ac:dyDescent="0.25">
      <c r="A10" s="14" t="s">
        <v>111</v>
      </c>
      <c r="B10" s="7">
        <v>28</v>
      </c>
      <c r="C10" s="8">
        <f t="shared" si="0"/>
        <v>3.7037037037037035E-2</v>
      </c>
      <c r="D10" s="7">
        <v>0</v>
      </c>
      <c r="E10" s="8">
        <f t="shared" si="1"/>
        <v>0</v>
      </c>
      <c r="F10" s="7">
        <v>3</v>
      </c>
      <c r="G10" s="7">
        <v>0</v>
      </c>
      <c r="H10" s="7">
        <v>0</v>
      </c>
      <c r="I10" s="8">
        <f t="shared" si="2"/>
        <v>0</v>
      </c>
      <c r="J10" s="7">
        <v>0</v>
      </c>
      <c r="K10" s="7">
        <v>4</v>
      </c>
      <c r="L10" s="8">
        <f t="shared" si="3"/>
        <v>0.30769230769230771</v>
      </c>
      <c r="M10" s="7">
        <v>1</v>
      </c>
      <c r="N10" s="8">
        <f t="shared" si="4"/>
        <v>6.25E-2</v>
      </c>
      <c r="O10" s="7">
        <v>0</v>
      </c>
      <c r="P10" s="8">
        <f t="shared" si="5"/>
        <v>0</v>
      </c>
      <c r="Q10" s="7">
        <v>1</v>
      </c>
      <c r="R10" s="7">
        <v>5</v>
      </c>
      <c r="S10" s="7">
        <v>0</v>
      </c>
      <c r="T10" s="7">
        <v>0</v>
      </c>
      <c r="U10" s="7">
        <v>0</v>
      </c>
      <c r="V10" s="7">
        <v>5</v>
      </c>
      <c r="W10" s="7">
        <v>0</v>
      </c>
      <c r="X10" s="7">
        <v>0</v>
      </c>
      <c r="Y10" s="7">
        <v>2</v>
      </c>
      <c r="Z10" s="7">
        <v>0</v>
      </c>
      <c r="AA10" s="7">
        <v>0</v>
      </c>
      <c r="AB10" s="7">
        <v>0</v>
      </c>
      <c r="AC10" s="7">
        <v>6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1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8">
        <f t="shared" si="6"/>
        <v>0</v>
      </c>
      <c r="AX10" s="7">
        <v>6</v>
      </c>
      <c r="AY10" s="7">
        <v>7</v>
      </c>
      <c r="AZ10" s="7">
        <v>0</v>
      </c>
      <c r="BA10" s="8">
        <f t="shared" si="7"/>
        <v>0</v>
      </c>
      <c r="BB10" s="7">
        <v>0</v>
      </c>
      <c r="BC10" s="7">
        <v>13</v>
      </c>
      <c r="BD10" s="8">
        <f t="shared" si="8"/>
        <v>0.4642857142857143</v>
      </c>
      <c r="BE10" s="7">
        <v>16</v>
      </c>
      <c r="BF10" s="8">
        <f t="shared" si="9"/>
        <v>0.5714285714285714</v>
      </c>
      <c r="BG10" s="7">
        <v>14</v>
      </c>
      <c r="BH10" s="8">
        <f t="shared" si="10"/>
        <v>0.5</v>
      </c>
      <c r="BI10" s="7">
        <v>2</v>
      </c>
      <c r="BJ10" s="7">
        <v>21</v>
      </c>
      <c r="BK10" s="7">
        <v>0</v>
      </c>
      <c r="BL10" s="7">
        <v>0</v>
      </c>
      <c r="BM10" s="7">
        <v>0</v>
      </c>
      <c r="BN10" s="7">
        <v>8</v>
      </c>
      <c r="BO10" s="7">
        <v>0</v>
      </c>
      <c r="BP10" s="7">
        <v>0</v>
      </c>
      <c r="BQ10" s="7">
        <v>10</v>
      </c>
      <c r="BR10" s="7">
        <v>0</v>
      </c>
      <c r="BS10" s="7">
        <v>0</v>
      </c>
      <c r="BT10" s="7">
        <v>0</v>
      </c>
      <c r="BU10" s="7">
        <v>14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8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</row>
    <row r="11" spans="1:91" x14ac:dyDescent="0.25">
      <c r="A11" s="14" t="s">
        <v>112</v>
      </c>
      <c r="B11" s="7">
        <v>28</v>
      </c>
      <c r="C11" s="8">
        <f t="shared" si="0"/>
        <v>3.7037037037037035E-2</v>
      </c>
      <c r="D11" s="7">
        <v>0</v>
      </c>
      <c r="E11" s="8">
        <f t="shared" si="1"/>
        <v>0</v>
      </c>
      <c r="F11" s="7">
        <v>0</v>
      </c>
      <c r="G11" s="7">
        <v>0</v>
      </c>
      <c r="H11" s="7">
        <v>0</v>
      </c>
      <c r="I11" s="8">
        <f t="shared" si="2"/>
        <v>0</v>
      </c>
      <c r="J11" s="7">
        <v>0</v>
      </c>
      <c r="K11" s="7">
        <v>0</v>
      </c>
      <c r="L11" s="8">
        <f t="shared" si="3"/>
        <v>0</v>
      </c>
      <c r="M11" s="7">
        <v>4</v>
      </c>
      <c r="N11" s="8">
        <f t="shared" si="4"/>
        <v>0.44444444444444442</v>
      </c>
      <c r="O11" s="7">
        <v>0</v>
      </c>
      <c r="P11" s="8">
        <f t="shared" si="5"/>
        <v>0</v>
      </c>
      <c r="Q11" s="7">
        <v>0</v>
      </c>
      <c r="R11" s="7">
        <v>1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2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4</v>
      </c>
      <c r="AH11" s="7">
        <v>1</v>
      </c>
      <c r="AI11" s="7">
        <v>0</v>
      </c>
      <c r="AJ11" s="7">
        <v>16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7</v>
      </c>
      <c r="AW11" s="8">
        <f t="shared" si="6"/>
        <v>0.25</v>
      </c>
      <c r="AX11" s="7">
        <v>0</v>
      </c>
      <c r="AY11" s="7">
        <v>6</v>
      </c>
      <c r="AZ11" s="7">
        <v>0</v>
      </c>
      <c r="BA11" s="8">
        <f t="shared" si="7"/>
        <v>0</v>
      </c>
      <c r="BB11" s="7">
        <v>0</v>
      </c>
      <c r="BC11" s="7">
        <v>8</v>
      </c>
      <c r="BD11" s="8">
        <f t="shared" si="8"/>
        <v>0.2857142857142857</v>
      </c>
      <c r="BE11" s="7">
        <v>9</v>
      </c>
      <c r="BF11" s="8">
        <f t="shared" si="9"/>
        <v>0.32142857142857145</v>
      </c>
      <c r="BG11" s="7">
        <v>7</v>
      </c>
      <c r="BH11" s="8">
        <f t="shared" si="10"/>
        <v>0.25</v>
      </c>
      <c r="BI11" s="7">
        <v>0</v>
      </c>
      <c r="BJ11" s="7">
        <v>10</v>
      </c>
      <c r="BK11" s="7">
        <v>0</v>
      </c>
      <c r="BL11" s="7">
        <v>0</v>
      </c>
      <c r="BM11" s="7">
        <v>8</v>
      </c>
      <c r="BN11" s="7">
        <v>3</v>
      </c>
      <c r="BO11" s="7">
        <v>0</v>
      </c>
      <c r="BP11" s="7">
        <v>0</v>
      </c>
      <c r="BQ11" s="7">
        <v>8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10</v>
      </c>
      <c r="BZ11" s="7">
        <v>5</v>
      </c>
      <c r="CA11" s="7">
        <v>1</v>
      </c>
      <c r="CB11" s="7">
        <v>23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0</v>
      </c>
      <c r="CM11" s="7">
        <v>0</v>
      </c>
    </row>
    <row r="12" spans="1:91" x14ac:dyDescent="0.25">
      <c r="A12" s="14" t="s">
        <v>113</v>
      </c>
      <c r="B12" s="7">
        <v>27</v>
      </c>
      <c r="C12" s="8">
        <f t="shared" si="0"/>
        <v>3.5714285714285712E-2</v>
      </c>
      <c r="D12" s="7">
        <v>0</v>
      </c>
      <c r="E12" s="8">
        <f t="shared" si="1"/>
        <v>0</v>
      </c>
      <c r="F12" s="7">
        <v>0</v>
      </c>
      <c r="G12" s="7">
        <v>3</v>
      </c>
      <c r="H12" s="7">
        <v>0</v>
      </c>
      <c r="I12" s="8">
        <f t="shared" si="2"/>
        <v>0</v>
      </c>
      <c r="J12" s="7">
        <v>0</v>
      </c>
      <c r="K12" s="7">
        <v>8</v>
      </c>
      <c r="L12" s="8">
        <f t="shared" si="3"/>
        <v>0.47058823529411764</v>
      </c>
      <c r="M12" s="7">
        <v>0</v>
      </c>
      <c r="N12" s="8">
        <f t="shared" si="4"/>
        <v>0</v>
      </c>
      <c r="O12" s="7">
        <v>3</v>
      </c>
      <c r="P12" s="8">
        <f t="shared" si="5"/>
        <v>0.2</v>
      </c>
      <c r="Q12" s="7">
        <v>0</v>
      </c>
      <c r="R12" s="7">
        <v>5</v>
      </c>
      <c r="S12" s="7">
        <v>0</v>
      </c>
      <c r="T12" s="7">
        <v>0</v>
      </c>
      <c r="U12" s="7">
        <v>1</v>
      </c>
      <c r="V12" s="7">
        <v>4</v>
      </c>
      <c r="W12" s="7">
        <v>0</v>
      </c>
      <c r="X12" s="7">
        <v>0</v>
      </c>
      <c r="Y12" s="7">
        <v>0</v>
      </c>
      <c r="Z12" s="7">
        <v>1</v>
      </c>
      <c r="AA12" s="7">
        <v>0</v>
      </c>
      <c r="AB12" s="7">
        <v>0</v>
      </c>
      <c r="AC12" s="7">
        <v>0</v>
      </c>
      <c r="AD12" s="7">
        <v>0</v>
      </c>
      <c r="AE12" s="7">
        <v>2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8">
        <f t="shared" si="6"/>
        <v>0</v>
      </c>
      <c r="AX12" s="7">
        <v>0</v>
      </c>
      <c r="AY12" s="7">
        <v>7</v>
      </c>
      <c r="AZ12" s="7">
        <v>0</v>
      </c>
      <c r="BA12" s="8">
        <f t="shared" si="7"/>
        <v>0</v>
      </c>
      <c r="BB12" s="7">
        <v>0</v>
      </c>
      <c r="BC12" s="7">
        <v>17</v>
      </c>
      <c r="BD12" s="8">
        <f t="shared" si="8"/>
        <v>0.62962962962962965</v>
      </c>
      <c r="BE12" s="7">
        <v>0</v>
      </c>
      <c r="BF12" s="8">
        <f t="shared" si="9"/>
        <v>0</v>
      </c>
      <c r="BG12" s="7">
        <v>15</v>
      </c>
      <c r="BH12" s="8">
        <f t="shared" si="10"/>
        <v>0.55555555555555558</v>
      </c>
      <c r="BI12" s="7">
        <v>0</v>
      </c>
      <c r="BJ12" s="7">
        <v>10</v>
      </c>
      <c r="BK12" s="7">
        <v>0</v>
      </c>
      <c r="BL12" s="7">
        <v>0</v>
      </c>
      <c r="BM12" s="7">
        <v>3</v>
      </c>
      <c r="BN12" s="7">
        <v>8</v>
      </c>
      <c r="BO12" s="7">
        <v>0</v>
      </c>
      <c r="BP12" s="7">
        <v>0</v>
      </c>
      <c r="BQ12" s="7">
        <v>0</v>
      </c>
      <c r="BR12" s="7">
        <v>4</v>
      </c>
      <c r="BS12" s="7">
        <v>0</v>
      </c>
      <c r="BT12" s="7">
        <v>0</v>
      </c>
      <c r="BU12" s="7">
        <v>0</v>
      </c>
      <c r="BV12" s="7">
        <v>0</v>
      </c>
      <c r="BW12" s="7">
        <v>16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</row>
    <row r="13" spans="1:91" x14ac:dyDescent="0.25">
      <c r="A13" s="14" t="s">
        <v>114</v>
      </c>
      <c r="B13" s="7">
        <v>26</v>
      </c>
      <c r="C13" s="8">
        <f t="shared" si="0"/>
        <v>3.439153439153439E-2</v>
      </c>
      <c r="D13" s="7">
        <v>0</v>
      </c>
      <c r="E13" s="8">
        <f t="shared" si="1"/>
        <v>0</v>
      </c>
      <c r="F13" s="7">
        <v>0</v>
      </c>
      <c r="G13" s="7">
        <v>0</v>
      </c>
      <c r="H13" s="7">
        <v>0</v>
      </c>
      <c r="I13" s="8">
        <f t="shared" si="2"/>
        <v>0</v>
      </c>
      <c r="J13" s="7">
        <v>0</v>
      </c>
      <c r="K13" s="7">
        <v>5</v>
      </c>
      <c r="L13" s="8">
        <f t="shared" si="3"/>
        <v>0.41666666666666669</v>
      </c>
      <c r="M13" s="7">
        <v>2</v>
      </c>
      <c r="N13" s="8">
        <f t="shared" si="4"/>
        <v>0.2857142857142857</v>
      </c>
      <c r="O13" s="7">
        <v>3</v>
      </c>
      <c r="P13" s="8">
        <f t="shared" si="5"/>
        <v>0.33333333333333331</v>
      </c>
      <c r="Q13" s="7">
        <v>0</v>
      </c>
      <c r="R13" s="7">
        <v>3</v>
      </c>
      <c r="S13" s="7">
        <v>0</v>
      </c>
      <c r="T13" s="7">
        <v>12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8">
        <f t="shared" si="6"/>
        <v>0</v>
      </c>
      <c r="AX13" s="7">
        <v>0</v>
      </c>
      <c r="AY13" s="7">
        <v>0</v>
      </c>
      <c r="AZ13" s="7">
        <v>0</v>
      </c>
      <c r="BA13" s="8">
        <f t="shared" si="7"/>
        <v>0</v>
      </c>
      <c r="BB13" s="7">
        <v>0</v>
      </c>
      <c r="BC13" s="7">
        <v>12</v>
      </c>
      <c r="BD13" s="8">
        <f t="shared" si="8"/>
        <v>0.46153846153846156</v>
      </c>
      <c r="BE13" s="7">
        <v>7</v>
      </c>
      <c r="BF13" s="8">
        <f t="shared" si="9"/>
        <v>0.26923076923076922</v>
      </c>
      <c r="BG13" s="7">
        <v>9</v>
      </c>
      <c r="BH13" s="8">
        <f t="shared" si="10"/>
        <v>0.34615384615384615</v>
      </c>
      <c r="BI13" s="7">
        <v>0</v>
      </c>
      <c r="BJ13" s="7">
        <v>9</v>
      </c>
      <c r="BK13" s="7">
        <v>1</v>
      </c>
      <c r="BL13" s="7">
        <v>23</v>
      </c>
      <c r="BM13" s="7">
        <v>9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 s="7">
        <v>0</v>
      </c>
      <c r="CG13" s="7">
        <v>0</v>
      </c>
      <c r="CH13" s="7">
        <v>0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</row>
    <row r="14" spans="1:91" x14ac:dyDescent="0.25">
      <c r="B14">
        <f>'All Company'!B35</f>
        <v>756</v>
      </c>
      <c r="D14">
        <f>SUM(D4:D13)</f>
        <v>19</v>
      </c>
      <c r="F14">
        <f t="shared" ref="F14:BQ14" si="11">SUM(F4:F13)</f>
        <v>6</v>
      </c>
      <c r="G14">
        <f t="shared" si="11"/>
        <v>3</v>
      </c>
      <c r="H14">
        <f t="shared" si="11"/>
        <v>38</v>
      </c>
      <c r="J14">
        <f t="shared" si="11"/>
        <v>0</v>
      </c>
      <c r="K14">
        <f t="shared" si="11"/>
        <v>28</v>
      </c>
      <c r="M14">
        <f t="shared" si="11"/>
        <v>12</v>
      </c>
      <c r="O14">
        <f t="shared" si="11"/>
        <v>20</v>
      </c>
      <c r="Q14">
        <f t="shared" si="11"/>
        <v>2</v>
      </c>
      <c r="R14">
        <f t="shared" si="11"/>
        <v>18</v>
      </c>
      <c r="S14">
        <f t="shared" si="11"/>
        <v>2</v>
      </c>
      <c r="T14">
        <f t="shared" si="11"/>
        <v>12</v>
      </c>
      <c r="U14">
        <f t="shared" si="11"/>
        <v>4</v>
      </c>
      <c r="V14">
        <f t="shared" si="11"/>
        <v>15</v>
      </c>
      <c r="W14">
        <f t="shared" si="11"/>
        <v>0</v>
      </c>
      <c r="X14">
        <f t="shared" si="11"/>
        <v>0</v>
      </c>
      <c r="Y14">
        <f t="shared" si="11"/>
        <v>11</v>
      </c>
      <c r="Z14">
        <f t="shared" si="11"/>
        <v>2</v>
      </c>
      <c r="AA14">
        <f t="shared" si="11"/>
        <v>0</v>
      </c>
      <c r="AB14">
        <f t="shared" si="11"/>
        <v>0</v>
      </c>
      <c r="AC14">
        <f t="shared" si="11"/>
        <v>12</v>
      </c>
      <c r="AD14">
        <f t="shared" si="11"/>
        <v>0</v>
      </c>
      <c r="AE14">
        <f t="shared" si="11"/>
        <v>2</v>
      </c>
      <c r="AF14">
        <f t="shared" si="11"/>
        <v>8</v>
      </c>
      <c r="AG14">
        <f t="shared" si="11"/>
        <v>12</v>
      </c>
      <c r="AH14">
        <f t="shared" si="11"/>
        <v>2</v>
      </c>
      <c r="AI14">
        <f t="shared" si="11"/>
        <v>0</v>
      </c>
      <c r="AJ14">
        <f t="shared" si="11"/>
        <v>33</v>
      </c>
      <c r="AK14">
        <f t="shared" si="11"/>
        <v>0</v>
      </c>
      <c r="AL14">
        <f t="shared" si="11"/>
        <v>2</v>
      </c>
      <c r="AM14">
        <f t="shared" si="11"/>
        <v>0</v>
      </c>
      <c r="AN14">
        <f t="shared" si="11"/>
        <v>0</v>
      </c>
      <c r="AO14">
        <f t="shared" si="11"/>
        <v>0</v>
      </c>
      <c r="AP14">
        <f t="shared" si="11"/>
        <v>0</v>
      </c>
      <c r="AQ14">
        <f t="shared" si="11"/>
        <v>0</v>
      </c>
      <c r="AR14">
        <f t="shared" si="11"/>
        <v>18</v>
      </c>
      <c r="AS14">
        <f t="shared" si="11"/>
        <v>0</v>
      </c>
      <c r="AT14">
        <f t="shared" si="11"/>
        <v>0</v>
      </c>
      <c r="AU14">
        <f t="shared" si="11"/>
        <v>0</v>
      </c>
      <c r="AV14">
        <f t="shared" si="11"/>
        <v>48</v>
      </c>
      <c r="AX14">
        <f t="shared" si="11"/>
        <v>17</v>
      </c>
      <c r="AY14">
        <f t="shared" si="11"/>
        <v>42</v>
      </c>
      <c r="AZ14">
        <f t="shared" si="11"/>
        <v>52</v>
      </c>
      <c r="BB14">
        <f t="shared" si="11"/>
        <v>4</v>
      </c>
      <c r="BC14">
        <f t="shared" si="11"/>
        <v>80</v>
      </c>
      <c r="BE14">
        <f t="shared" si="11"/>
        <v>70</v>
      </c>
      <c r="BG14">
        <f t="shared" si="11"/>
        <v>100</v>
      </c>
      <c r="BI14">
        <f t="shared" si="11"/>
        <v>6</v>
      </c>
      <c r="BJ14">
        <f t="shared" si="11"/>
        <v>81</v>
      </c>
      <c r="BK14">
        <f t="shared" si="11"/>
        <v>14</v>
      </c>
      <c r="BL14">
        <f t="shared" si="11"/>
        <v>23</v>
      </c>
      <c r="BM14">
        <f t="shared" si="11"/>
        <v>41</v>
      </c>
      <c r="BN14">
        <f t="shared" si="11"/>
        <v>31</v>
      </c>
      <c r="BO14">
        <f t="shared" si="11"/>
        <v>0</v>
      </c>
      <c r="BP14">
        <f t="shared" si="11"/>
        <v>0</v>
      </c>
      <c r="BQ14">
        <f t="shared" si="11"/>
        <v>39</v>
      </c>
      <c r="BR14">
        <f t="shared" ref="BR14:CM14" si="12">SUM(BR4:BR13)</f>
        <v>13</v>
      </c>
      <c r="BS14">
        <f t="shared" si="12"/>
        <v>0</v>
      </c>
      <c r="BT14">
        <f t="shared" si="12"/>
        <v>0</v>
      </c>
      <c r="BU14">
        <f t="shared" si="12"/>
        <v>27</v>
      </c>
      <c r="BV14">
        <f t="shared" si="12"/>
        <v>0</v>
      </c>
      <c r="BW14">
        <f t="shared" si="12"/>
        <v>16</v>
      </c>
      <c r="BX14">
        <f t="shared" si="12"/>
        <v>23</v>
      </c>
      <c r="BY14">
        <f t="shared" si="12"/>
        <v>29</v>
      </c>
      <c r="BZ14">
        <f t="shared" si="12"/>
        <v>10</v>
      </c>
      <c r="CA14">
        <f t="shared" si="12"/>
        <v>2</v>
      </c>
      <c r="CB14">
        <f t="shared" si="12"/>
        <v>48</v>
      </c>
      <c r="CC14">
        <f t="shared" si="12"/>
        <v>0</v>
      </c>
      <c r="CD14">
        <f t="shared" si="12"/>
        <v>16</v>
      </c>
      <c r="CE14">
        <f t="shared" si="12"/>
        <v>0</v>
      </c>
      <c r="CF14">
        <f t="shared" si="12"/>
        <v>0</v>
      </c>
      <c r="CG14">
        <f t="shared" si="12"/>
        <v>0</v>
      </c>
      <c r="CH14">
        <f t="shared" si="12"/>
        <v>0</v>
      </c>
      <c r="CI14">
        <f t="shared" si="12"/>
        <v>0</v>
      </c>
      <c r="CJ14">
        <f t="shared" si="12"/>
        <v>28</v>
      </c>
      <c r="CK14">
        <f t="shared" si="12"/>
        <v>0</v>
      </c>
      <c r="CL14">
        <f t="shared" si="12"/>
        <v>0</v>
      </c>
      <c r="CM14">
        <f t="shared" si="12"/>
        <v>0</v>
      </c>
    </row>
    <row r="15" spans="1:91" x14ac:dyDescent="0.25">
      <c r="D15" s="15">
        <f>IF(AV14=0,0,D14/AV14)</f>
        <v>0.39583333333333331</v>
      </c>
      <c r="E15" s="15"/>
      <c r="F15" s="16">
        <f>IF(AX14=0,0,F14/AX14)</f>
        <v>0.35294117647058826</v>
      </c>
      <c r="G15" s="16">
        <f>IF(AY14=0,0,G14/AY14)</f>
        <v>7.1428571428571425E-2</v>
      </c>
      <c r="H15" s="15">
        <f>IF(AZ14=0,0,H14/AZ14)</f>
        <v>0.73076923076923073</v>
      </c>
      <c r="I15" s="15"/>
      <c r="J15" s="16">
        <f>IF(BB14=0,0,J14/BB14)</f>
        <v>0</v>
      </c>
      <c r="K15" s="15">
        <f>IF(BC14=0,0,K14/BC14)</f>
        <v>0.35</v>
      </c>
      <c r="L15" s="15"/>
      <c r="M15" s="15">
        <f>IF(BE14=0,0,M14/BE14)</f>
        <v>0.17142857142857143</v>
      </c>
      <c r="N15" s="15"/>
      <c r="O15" s="15">
        <f>IF(BG14=0,0,O14/BG14)</f>
        <v>0.2</v>
      </c>
      <c r="P15" s="15"/>
      <c r="Q15" s="16">
        <f t="shared" ref="Q15:AU15" si="13">IF(BI14=0,0,Q14/BI14)</f>
        <v>0.33333333333333331</v>
      </c>
      <c r="R15" s="16">
        <f t="shared" si="13"/>
        <v>0.22222222222222221</v>
      </c>
      <c r="S15" s="16">
        <f t="shared" si="13"/>
        <v>0.14285714285714285</v>
      </c>
      <c r="T15" s="16">
        <f t="shared" si="13"/>
        <v>0.52173913043478259</v>
      </c>
      <c r="U15" s="16">
        <f t="shared" si="13"/>
        <v>9.7560975609756101E-2</v>
      </c>
      <c r="V15" s="16">
        <f t="shared" si="13"/>
        <v>0.4838709677419355</v>
      </c>
      <c r="W15" s="16">
        <f t="shared" si="13"/>
        <v>0</v>
      </c>
      <c r="X15" s="16">
        <f t="shared" si="13"/>
        <v>0</v>
      </c>
      <c r="Y15" s="16">
        <f t="shared" si="13"/>
        <v>0.28205128205128205</v>
      </c>
      <c r="Z15" s="16">
        <f t="shared" si="13"/>
        <v>0.15384615384615385</v>
      </c>
      <c r="AA15" s="16">
        <f t="shared" si="13"/>
        <v>0</v>
      </c>
      <c r="AB15" s="16">
        <f t="shared" si="13"/>
        <v>0</v>
      </c>
      <c r="AC15" s="16">
        <f t="shared" si="13"/>
        <v>0.44444444444444442</v>
      </c>
      <c r="AD15" s="16">
        <f t="shared" si="13"/>
        <v>0</v>
      </c>
      <c r="AE15" s="16">
        <f t="shared" si="13"/>
        <v>0.125</v>
      </c>
      <c r="AF15" s="16">
        <f t="shared" si="13"/>
        <v>0.34782608695652173</v>
      </c>
      <c r="AG15" s="16">
        <f t="shared" si="13"/>
        <v>0.41379310344827586</v>
      </c>
      <c r="AH15" s="16">
        <f t="shared" si="13"/>
        <v>0.2</v>
      </c>
      <c r="AI15" s="16">
        <f t="shared" si="13"/>
        <v>0</v>
      </c>
      <c r="AJ15" s="16">
        <f t="shared" si="13"/>
        <v>0.6875</v>
      </c>
      <c r="AK15" s="16">
        <f t="shared" si="13"/>
        <v>0</v>
      </c>
      <c r="AL15" s="16">
        <f t="shared" si="13"/>
        <v>0.125</v>
      </c>
      <c r="AM15" s="16">
        <f t="shared" si="13"/>
        <v>0</v>
      </c>
      <c r="AN15" s="16">
        <f t="shared" si="13"/>
        <v>0</v>
      </c>
      <c r="AO15" s="16">
        <f t="shared" si="13"/>
        <v>0</v>
      </c>
      <c r="AP15" s="16">
        <f t="shared" si="13"/>
        <v>0</v>
      </c>
      <c r="AQ15" s="16">
        <f t="shared" si="13"/>
        <v>0</v>
      </c>
      <c r="AR15" s="16">
        <f t="shared" si="13"/>
        <v>0.6428571428571429</v>
      </c>
      <c r="AS15" s="16">
        <f t="shared" si="13"/>
        <v>0</v>
      </c>
      <c r="AT15" s="16">
        <f t="shared" si="13"/>
        <v>0</v>
      </c>
      <c r="AU15" s="16">
        <f t="shared" si="13"/>
        <v>0</v>
      </c>
      <c r="AV15" s="15">
        <f>AV14/$B$13</f>
        <v>1.8461538461538463</v>
      </c>
      <c r="AW15" s="15"/>
      <c r="AX15" s="16">
        <f t="shared" ref="AX15:CM15" si="14">AX14/$B$13</f>
        <v>0.65384615384615385</v>
      </c>
      <c r="AY15" s="16">
        <f t="shared" si="14"/>
        <v>1.6153846153846154</v>
      </c>
      <c r="AZ15" s="15">
        <f t="shared" si="14"/>
        <v>2</v>
      </c>
      <c r="BA15" s="15"/>
      <c r="BB15" s="16">
        <f t="shared" si="14"/>
        <v>0.15384615384615385</v>
      </c>
      <c r="BC15" s="15">
        <f t="shared" si="14"/>
        <v>3.0769230769230771</v>
      </c>
      <c r="BD15" s="15"/>
      <c r="BE15" s="15">
        <f t="shared" si="14"/>
        <v>2.6923076923076925</v>
      </c>
      <c r="BF15" s="15"/>
      <c r="BG15" s="15">
        <f t="shared" si="14"/>
        <v>3.8461538461538463</v>
      </c>
      <c r="BH15" s="15"/>
      <c r="BI15" s="16">
        <f t="shared" si="14"/>
        <v>0.23076923076923078</v>
      </c>
      <c r="BJ15" s="15">
        <f t="shared" si="14"/>
        <v>3.1153846153846154</v>
      </c>
      <c r="BK15" s="16">
        <f t="shared" si="14"/>
        <v>0.53846153846153844</v>
      </c>
      <c r="BL15" s="16">
        <f t="shared" si="14"/>
        <v>0.88461538461538458</v>
      </c>
      <c r="BM15" s="16">
        <f t="shared" si="14"/>
        <v>1.5769230769230769</v>
      </c>
      <c r="BN15" s="16">
        <f t="shared" si="14"/>
        <v>1.1923076923076923</v>
      </c>
      <c r="BO15" s="16">
        <f t="shared" si="14"/>
        <v>0</v>
      </c>
      <c r="BP15" s="16">
        <f t="shared" si="14"/>
        <v>0</v>
      </c>
      <c r="BQ15" s="16">
        <f t="shared" si="14"/>
        <v>1.5</v>
      </c>
      <c r="BR15" s="16">
        <f t="shared" si="14"/>
        <v>0.5</v>
      </c>
      <c r="BS15" s="16">
        <f t="shared" si="14"/>
        <v>0</v>
      </c>
      <c r="BT15" s="16">
        <f t="shared" si="14"/>
        <v>0</v>
      </c>
      <c r="BU15" s="16">
        <f t="shared" si="14"/>
        <v>1.0384615384615385</v>
      </c>
      <c r="BV15" s="16">
        <f t="shared" si="14"/>
        <v>0</v>
      </c>
      <c r="BW15" s="16">
        <f t="shared" si="14"/>
        <v>0.61538461538461542</v>
      </c>
      <c r="BX15" s="16">
        <f t="shared" si="14"/>
        <v>0.88461538461538458</v>
      </c>
      <c r="BY15" s="16">
        <f t="shared" si="14"/>
        <v>1.1153846153846154</v>
      </c>
      <c r="BZ15" s="16">
        <f t="shared" si="14"/>
        <v>0.38461538461538464</v>
      </c>
      <c r="CA15" s="16">
        <f t="shared" si="14"/>
        <v>7.6923076923076927E-2</v>
      </c>
      <c r="CB15" s="16">
        <f t="shared" si="14"/>
        <v>1.8461538461538463</v>
      </c>
      <c r="CC15" s="16">
        <f t="shared" si="14"/>
        <v>0</v>
      </c>
      <c r="CD15" s="16">
        <f t="shared" si="14"/>
        <v>0.61538461538461542</v>
      </c>
      <c r="CE15" s="16">
        <f t="shared" si="14"/>
        <v>0</v>
      </c>
      <c r="CF15" s="16">
        <f t="shared" si="14"/>
        <v>0</v>
      </c>
      <c r="CG15" s="16">
        <f t="shared" si="14"/>
        <v>0</v>
      </c>
      <c r="CH15" s="16">
        <f t="shared" si="14"/>
        <v>0</v>
      </c>
      <c r="CI15" s="16">
        <f t="shared" si="14"/>
        <v>0</v>
      </c>
      <c r="CJ15" s="16">
        <f t="shared" si="14"/>
        <v>1.0769230769230769</v>
      </c>
      <c r="CK15" s="16">
        <f t="shared" si="14"/>
        <v>0</v>
      </c>
      <c r="CL15" s="16">
        <f t="shared" si="14"/>
        <v>0</v>
      </c>
      <c r="CM15" s="16">
        <f t="shared" si="14"/>
        <v>0</v>
      </c>
    </row>
  </sheetData>
  <mergeCells count="1">
    <mergeCell ref="A2:T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topLeftCell="A14" workbookViewId="0">
      <selection sqref="A1:CC36"/>
    </sheetView>
  </sheetViews>
  <sheetFormatPr defaultRowHeight="15" x14ac:dyDescent="0.25"/>
  <sheetData>
    <row r="1" spans="1:81" ht="90" x14ac:dyDescent="0.25">
      <c r="A1" s="11" t="s">
        <v>16</v>
      </c>
      <c r="B1" s="12" t="s">
        <v>2</v>
      </c>
      <c r="C1" s="12" t="s">
        <v>3</v>
      </c>
      <c r="D1" s="13" t="s">
        <v>17</v>
      </c>
      <c r="E1" s="13" t="s">
        <v>19</v>
      </c>
      <c r="F1" s="13" t="s">
        <v>20</v>
      </c>
      <c r="G1" s="13" t="s">
        <v>21</v>
      </c>
      <c r="H1" s="13" t="s">
        <v>23</v>
      </c>
      <c r="I1" s="13" t="s">
        <v>24</v>
      </c>
      <c r="J1" s="13" t="s">
        <v>26</v>
      </c>
      <c r="K1" s="13" t="s">
        <v>28</v>
      </c>
      <c r="L1" s="13" t="s">
        <v>30</v>
      </c>
      <c r="M1" s="13" t="s">
        <v>31</v>
      </c>
      <c r="N1" s="13" t="s">
        <v>32</v>
      </c>
      <c r="O1" s="13" t="s">
        <v>33</v>
      </c>
      <c r="P1" s="13" t="s">
        <v>34</v>
      </c>
      <c r="Q1" s="13" t="s">
        <v>35</v>
      </c>
      <c r="R1" s="13" t="s">
        <v>36</v>
      </c>
      <c r="S1" s="13" t="s">
        <v>37</v>
      </c>
      <c r="T1" s="13" t="s">
        <v>38</v>
      </c>
      <c r="U1" s="13" t="s">
        <v>39</v>
      </c>
      <c r="V1" s="13" t="s">
        <v>40</v>
      </c>
      <c r="W1" s="13" t="s">
        <v>41</v>
      </c>
      <c r="X1" s="13" t="s">
        <v>42</v>
      </c>
      <c r="Y1" s="13" t="s">
        <v>43</v>
      </c>
      <c r="Z1" s="13" t="s">
        <v>44</v>
      </c>
      <c r="AA1" s="13" t="s">
        <v>45</v>
      </c>
      <c r="AB1" s="13" t="s">
        <v>46</v>
      </c>
      <c r="AC1" s="13" t="s">
        <v>47</v>
      </c>
      <c r="AD1" s="13" t="s">
        <v>48</v>
      </c>
      <c r="AE1" s="13" t="s">
        <v>49</v>
      </c>
      <c r="AF1" s="13" t="s">
        <v>50</v>
      </c>
      <c r="AG1" s="13" t="s">
        <v>51</v>
      </c>
      <c r="AH1" s="13" t="s">
        <v>52</v>
      </c>
      <c r="AI1" s="13" t="s">
        <v>53</v>
      </c>
      <c r="AJ1" s="13" t="s">
        <v>54</v>
      </c>
      <c r="AK1" s="13" t="s">
        <v>55</v>
      </c>
      <c r="AL1" s="13" t="s">
        <v>56</v>
      </c>
      <c r="AM1" s="13" t="s">
        <v>57</v>
      </c>
      <c r="AN1" s="13" t="s">
        <v>58</v>
      </c>
      <c r="AO1" s="13" t="s">
        <v>59</v>
      </c>
      <c r="AP1" s="13" t="s">
        <v>60</v>
      </c>
      <c r="AQ1" s="11" t="s">
        <v>61</v>
      </c>
      <c r="AR1" s="11" t="s">
        <v>63</v>
      </c>
      <c r="AS1" s="11" t="s">
        <v>64</v>
      </c>
      <c r="AT1" s="11" t="s">
        <v>65</v>
      </c>
      <c r="AU1" s="11" t="s">
        <v>67</v>
      </c>
      <c r="AV1" s="11" t="s">
        <v>68</v>
      </c>
      <c r="AW1" s="11" t="s">
        <v>70</v>
      </c>
      <c r="AX1" s="11" t="s">
        <v>72</v>
      </c>
      <c r="AY1" s="11" t="s">
        <v>74</v>
      </c>
      <c r="AZ1" s="11" t="s">
        <v>75</v>
      </c>
      <c r="BA1" s="11" t="s">
        <v>76</v>
      </c>
      <c r="BB1" s="11" t="s">
        <v>77</v>
      </c>
      <c r="BC1" s="11" t="s">
        <v>78</v>
      </c>
      <c r="BD1" s="11" t="s">
        <v>79</v>
      </c>
      <c r="BE1" s="11" t="s">
        <v>80</v>
      </c>
      <c r="BF1" s="11" t="s">
        <v>81</v>
      </c>
      <c r="BG1" s="11" t="s">
        <v>82</v>
      </c>
      <c r="BH1" s="11" t="s">
        <v>83</v>
      </c>
      <c r="BI1" s="11" t="s">
        <v>84</v>
      </c>
      <c r="BJ1" s="11" t="s">
        <v>85</v>
      </c>
      <c r="BK1" s="11" t="s">
        <v>86</v>
      </c>
      <c r="BL1" s="11" t="s">
        <v>87</v>
      </c>
      <c r="BM1" s="11" t="s">
        <v>88</v>
      </c>
      <c r="BN1" s="11" t="s">
        <v>89</v>
      </c>
      <c r="BO1" s="11" t="s">
        <v>90</v>
      </c>
      <c r="BP1" s="11" t="s">
        <v>91</v>
      </c>
      <c r="BQ1" s="11" t="s">
        <v>92</v>
      </c>
      <c r="BR1" s="11" t="s">
        <v>93</v>
      </c>
      <c r="BS1" s="11" t="s">
        <v>94</v>
      </c>
      <c r="BT1" s="11" t="s">
        <v>95</v>
      </c>
      <c r="BU1" s="11" t="s">
        <v>96</v>
      </c>
      <c r="BV1" s="11" t="s">
        <v>97</v>
      </c>
      <c r="BW1" s="11" t="s">
        <v>98</v>
      </c>
      <c r="BX1" s="11" t="s">
        <v>99</v>
      </c>
      <c r="BY1" s="11" t="s">
        <v>100</v>
      </c>
      <c r="BZ1" s="11" t="s">
        <v>101</v>
      </c>
      <c r="CA1" s="11" t="s">
        <v>102</v>
      </c>
      <c r="CB1" s="11" t="s">
        <v>103</v>
      </c>
      <c r="CC1" s="11" t="s">
        <v>104</v>
      </c>
    </row>
    <row r="2" spans="1:81" x14ac:dyDescent="0.25">
      <c r="A2" s="14" t="s">
        <v>105</v>
      </c>
      <c r="B2" s="7">
        <v>30</v>
      </c>
      <c r="C2" s="8">
        <f t="shared" ref="C2:C34" si="0">B2/$B$35</f>
        <v>3.968253968253968E-2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1</v>
      </c>
      <c r="K2" s="7">
        <v>0</v>
      </c>
      <c r="L2" s="7">
        <v>0</v>
      </c>
      <c r="M2" s="7">
        <v>1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5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5</v>
      </c>
      <c r="AC2" s="7">
        <v>1</v>
      </c>
      <c r="AD2" s="7">
        <v>0</v>
      </c>
      <c r="AE2" s="7">
        <v>17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8</v>
      </c>
      <c r="AR2" s="7">
        <v>0</v>
      </c>
      <c r="AS2" s="7">
        <v>7</v>
      </c>
      <c r="AT2" s="7">
        <v>0</v>
      </c>
      <c r="AU2" s="7">
        <v>0</v>
      </c>
      <c r="AV2" s="7">
        <v>9</v>
      </c>
      <c r="AW2" s="7">
        <v>10</v>
      </c>
      <c r="AX2" s="7">
        <v>8</v>
      </c>
      <c r="AY2" s="7">
        <v>0</v>
      </c>
      <c r="AZ2" s="7">
        <v>11</v>
      </c>
      <c r="BA2" s="7">
        <v>0</v>
      </c>
      <c r="BB2" s="7">
        <v>0</v>
      </c>
      <c r="BC2" s="7">
        <v>9</v>
      </c>
      <c r="BD2" s="7">
        <v>3</v>
      </c>
      <c r="BE2" s="7">
        <v>0</v>
      </c>
      <c r="BF2" s="7">
        <v>0</v>
      </c>
      <c r="BG2" s="7">
        <v>9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11</v>
      </c>
      <c r="BP2" s="7">
        <v>5</v>
      </c>
      <c r="BQ2" s="7">
        <v>1</v>
      </c>
      <c r="BR2" s="7">
        <v>25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7">
        <v>0</v>
      </c>
      <c r="CC2" s="7">
        <v>0</v>
      </c>
    </row>
    <row r="3" spans="1:81" x14ac:dyDescent="0.25">
      <c r="A3" s="14" t="s">
        <v>106</v>
      </c>
      <c r="B3" s="7">
        <v>29</v>
      </c>
      <c r="C3" s="8">
        <f t="shared" si="0"/>
        <v>3.8359788359788358E-2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2</v>
      </c>
      <c r="K3" s="7">
        <v>6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3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18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8</v>
      </c>
      <c r="AX3" s="7">
        <v>10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8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28</v>
      </c>
      <c r="CA3" s="7">
        <v>0</v>
      </c>
      <c r="CB3" s="7">
        <v>0</v>
      </c>
      <c r="CC3" s="7">
        <v>0</v>
      </c>
    </row>
    <row r="4" spans="1:81" x14ac:dyDescent="0.25">
      <c r="A4" s="14" t="s">
        <v>107</v>
      </c>
      <c r="B4" s="7">
        <v>29</v>
      </c>
      <c r="C4" s="8">
        <f t="shared" si="0"/>
        <v>3.8359788359788358E-2</v>
      </c>
      <c r="D4" s="7">
        <v>0</v>
      </c>
      <c r="E4" s="7">
        <v>3</v>
      </c>
      <c r="F4" s="7">
        <v>0</v>
      </c>
      <c r="G4" s="7">
        <v>0</v>
      </c>
      <c r="H4" s="7">
        <v>0</v>
      </c>
      <c r="I4" s="7">
        <v>6</v>
      </c>
      <c r="J4" s="7">
        <v>2</v>
      </c>
      <c r="K4" s="7">
        <v>0</v>
      </c>
      <c r="L4" s="7">
        <v>1</v>
      </c>
      <c r="M4" s="7">
        <v>2</v>
      </c>
      <c r="N4" s="7">
        <v>0</v>
      </c>
      <c r="O4" s="7">
        <v>0</v>
      </c>
      <c r="P4" s="7">
        <v>0</v>
      </c>
      <c r="Q4" s="7">
        <v>6</v>
      </c>
      <c r="R4" s="7">
        <v>0</v>
      </c>
      <c r="S4" s="7">
        <v>0</v>
      </c>
      <c r="T4" s="7">
        <v>2</v>
      </c>
      <c r="U4" s="7">
        <v>0</v>
      </c>
      <c r="V4" s="7">
        <v>0</v>
      </c>
      <c r="W4" s="7">
        <v>0</v>
      </c>
      <c r="X4" s="7">
        <v>6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1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7</v>
      </c>
      <c r="AS4" s="7">
        <v>6</v>
      </c>
      <c r="AT4" s="7">
        <v>0</v>
      </c>
      <c r="AU4" s="7">
        <v>0</v>
      </c>
      <c r="AV4" s="7">
        <v>15</v>
      </c>
      <c r="AW4" s="7">
        <v>16</v>
      </c>
      <c r="AX4" s="7">
        <v>13</v>
      </c>
      <c r="AY4" s="7">
        <v>3</v>
      </c>
      <c r="AZ4" s="7">
        <v>18</v>
      </c>
      <c r="BA4" s="7">
        <v>0</v>
      </c>
      <c r="BB4" s="7">
        <v>0</v>
      </c>
      <c r="BC4" s="7">
        <v>0</v>
      </c>
      <c r="BD4" s="7">
        <v>8</v>
      </c>
      <c r="BE4" s="7">
        <v>0</v>
      </c>
      <c r="BF4" s="7">
        <v>0</v>
      </c>
      <c r="BG4" s="7">
        <v>12</v>
      </c>
      <c r="BH4" s="7">
        <v>0</v>
      </c>
      <c r="BI4" s="7">
        <v>0</v>
      </c>
      <c r="BJ4" s="7">
        <v>0</v>
      </c>
      <c r="BK4" s="7">
        <v>13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8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</row>
    <row r="5" spans="1:81" x14ac:dyDescent="0.25">
      <c r="A5" s="14" t="s">
        <v>108</v>
      </c>
      <c r="B5" s="7">
        <v>28</v>
      </c>
      <c r="C5" s="8">
        <f t="shared" si="0"/>
        <v>3.7037037037037035E-2</v>
      </c>
      <c r="D5" s="7">
        <v>7</v>
      </c>
      <c r="E5" s="7">
        <v>0</v>
      </c>
      <c r="F5" s="7">
        <v>0</v>
      </c>
      <c r="G5" s="7">
        <v>0</v>
      </c>
      <c r="H5" s="7">
        <v>0</v>
      </c>
      <c r="I5" s="7">
        <v>1</v>
      </c>
      <c r="J5" s="7">
        <v>0</v>
      </c>
      <c r="K5" s="7">
        <v>6</v>
      </c>
      <c r="L5" s="7">
        <v>0</v>
      </c>
      <c r="M5" s="7">
        <v>1</v>
      </c>
      <c r="N5" s="7">
        <v>2</v>
      </c>
      <c r="O5" s="7">
        <v>0</v>
      </c>
      <c r="P5" s="7">
        <v>2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8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17</v>
      </c>
      <c r="AR5" s="7">
        <v>0</v>
      </c>
      <c r="AS5" s="7">
        <v>1</v>
      </c>
      <c r="AT5" s="7">
        <v>0</v>
      </c>
      <c r="AU5" s="7">
        <v>0</v>
      </c>
      <c r="AV5" s="7">
        <v>2</v>
      </c>
      <c r="AW5" s="7">
        <v>0</v>
      </c>
      <c r="AX5" s="7">
        <v>14</v>
      </c>
      <c r="AY5" s="7">
        <v>0</v>
      </c>
      <c r="AZ5" s="7">
        <v>2</v>
      </c>
      <c r="BA5" s="7">
        <v>13</v>
      </c>
      <c r="BB5" s="7">
        <v>0</v>
      </c>
      <c r="BC5" s="7">
        <v>12</v>
      </c>
      <c r="BD5" s="7">
        <v>1</v>
      </c>
      <c r="BE5" s="7">
        <v>0</v>
      </c>
      <c r="BF5" s="7">
        <v>0</v>
      </c>
      <c r="BG5" s="7">
        <v>0</v>
      </c>
      <c r="BH5" s="7">
        <v>9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23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</row>
    <row r="6" spans="1:81" x14ac:dyDescent="0.25">
      <c r="A6" s="14" t="s">
        <v>109</v>
      </c>
      <c r="B6" s="7">
        <v>28</v>
      </c>
      <c r="C6" s="8">
        <f t="shared" si="0"/>
        <v>3.7037037037037035E-2</v>
      </c>
      <c r="D6" s="7">
        <v>6</v>
      </c>
      <c r="E6" s="7">
        <v>0</v>
      </c>
      <c r="F6" s="7">
        <v>0</v>
      </c>
      <c r="G6" s="7">
        <v>19</v>
      </c>
      <c r="H6" s="7">
        <v>0</v>
      </c>
      <c r="I6" s="7">
        <v>2</v>
      </c>
      <c r="J6" s="7">
        <v>0</v>
      </c>
      <c r="K6" s="7">
        <v>1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8</v>
      </c>
      <c r="AR6" s="7">
        <v>2</v>
      </c>
      <c r="AS6" s="7">
        <v>4</v>
      </c>
      <c r="AT6" s="7">
        <v>26</v>
      </c>
      <c r="AU6" s="7">
        <v>2</v>
      </c>
      <c r="AV6" s="7">
        <v>2</v>
      </c>
      <c r="AW6" s="7">
        <v>2</v>
      </c>
      <c r="AX6" s="7">
        <v>5</v>
      </c>
      <c r="AY6" s="7">
        <v>1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</row>
    <row r="7" spans="1:81" x14ac:dyDescent="0.25">
      <c r="A7" s="14" t="s">
        <v>110</v>
      </c>
      <c r="B7" s="7">
        <v>28</v>
      </c>
      <c r="C7" s="8">
        <f t="shared" si="0"/>
        <v>3.7037037037037035E-2</v>
      </c>
      <c r="D7" s="7">
        <v>6</v>
      </c>
      <c r="E7" s="7">
        <v>0</v>
      </c>
      <c r="F7" s="7">
        <v>0</v>
      </c>
      <c r="G7" s="7">
        <v>19</v>
      </c>
      <c r="H7" s="7">
        <v>0</v>
      </c>
      <c r="I7" s="7">
        <v>2</v>
      </c>
      <c r="J7" s="7">
        <v>0</v>
      </c>
      <c r="K7" s="7">
        <v>1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8</v>
      </c>
      <c r="AR7" s="7">
        <v>2</v>
      </c>
      <c r="AS7" s="7">
        <v>4</v>
      </c>
      <c r="AT7" s="7">
        <v>26</v>
      </c>
      <c r="AU7" s="7">
        <v>2</v>
      </c>
      <c r="AV7" s="7">
        <v>2</v>
      </c>
      <c r="AW7" s="7">
        <v>2</v>
      </c>
      <c r="AX7" s="7">
        <v>5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</row>
    <row r="8" spans="1:81" x14ac:dyDescent="0.25">
      <c r="A8" s="14" t="s">
        <v>111</v>
      </c>
      <c r="B8" s="7">
        <v>28</v>
      </c>
      <c r="C8" s="8">
        <f t="shared" si="0"/>
        <v>3.7037037037037035E-2</v>
      </c>
      <c r="D8" s="7">
        <v>0</v>
      </c>
      <c r="E8" s="7">
        <v>3</v>
      </c>
      <c r="F8" s="7">
        <v>0</v>
      </c>
      <c r="G8" s="7">
        <v>0</v>
      </c>
      <c r="H8" s="7">
        <v>0</v>
      </c>
      <c r="I8" s="7">
        <v>4</v>
      </c>
      <c r="J8" s="7">
        <v>1</v>
      </c>
      <c r="K8" s="7">
        <v>0</v>
      </c>
      <c r="L8" s="7">
        <v>1</v>
      </c>
      <c r="M8" s="7">
        <v>5</v>
      </c>
      <c r="N8" s="7">
        <v>0</v>
      </c>
      <c r="O8" s="7">
        <v>0</v>
      </c>
      <c r="P8" s="7">
        <v>0</v>
      </c>
      <c r="Q8" s="7">
        <v>5</v>
      </c>
      <c r="R8" s="7">
        <v>0</v>
      </c>
      <c r="S8" s="7">
        <v>0</v>
      </c>
      <c r="T8" s="7">
        <v>2</v>
      </c>
      <c r="U8" s="7">
        <v>0</v>
      </c>
      <c r="V8" s="7">
        <v>0</v>
      </c>
      <c r="W8" s="7">
        <v>0</v>
      </c>
      <c r="X8" s="7">
        <v>6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1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6</v>
      </c>
      <c r="AS8" s="7">
        <v>7</v>
      </c>
      <c r="AT8" s="7">
        <v>0</v>
      </c>
      <c r="AU8" s="7">
        <v>0</v>
      </c>
      <c r="AV8" s="7">
        <v>13</v>
      </c>
      <c r="AW8" s="7">
        <v>16</v>
      </c>
      <c r="AX8" s="7">
        <v>14</v>
      </c>
      <c r="AY8" s="7">
        <v>2</v>
      </c>
      <c r="AZ8" s="7">
        <v>21</v>
      </c>
      <c r="BA8" s="7">
        <v>0</v>
      </c>
      <c r="BB8" s="7">
        <v>0</v>
      </c>
      <c r="BC8" s="7">
        <v>0</v>
      </c>
      <c r="BD8" s="7">
        <v>8</v>
      </c>
      <c r="BE8" s="7">
        <v>0</v>
      </c>
      <c r="BF8" s="7">
        <v>0</v>
      </c>
      <c r="BG8" s="7">
        <v>10</v>
      </c>
      <c r="BH8" s="7">
        <v>0</v>
      </c>
      <c r="BI8" s="7">
        <v>0</v>
      </c>
      <c r="BJ8" s="7">
        <v>0</v>
      </c>
      <c r="BK8" s="7">
        <v>14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8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</row>
    <row r="9" spans="1:81" x14ac:dyDescent="0.25">
      <c r="A9" s="14" t="s">
        <v>112</v>
      </c>
      <c r="B9" s="7">
        <v>28</v>
      </c>
      <c r="C9" s="8">
        <f t="shared" si="0"/>
        <v>3.7037037037037035E-2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4</v>
      </c>
      <c r="K9" s="7">
        <v>0</v>
      </c>
      <c r="L9" s="7">
        <v>0</v>
      </c>
      <c r="M9" s="7">
        <v>1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2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4</v>
      </c>
      <c r="AC9" s="7">
        <v>1</v>
      </c>
      <c r="AD9" s="7">
        <v>0</v>
      </c>
      <c r="AE9" s="7">
        <v>16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7</v>
      </c>
      <c r="AR9" s="7">
        <v>0</v>
      </c>
      <c r="AS9" s="7">
        <v>6</v>
      </c>
      <c r="AT9" s="7">
        <v>0</v>
      </c>
      <c r="AU9" s="7">
        <v>0</v>
      </c>
      <c r="AV9" s="7">
        <v>8</v>
      </c>
      <c r="AW9" s="7">
        <v>9</v>
      </c>
      <c r="AX9" s="7">
        <v>7</v>
      </c>
      <c r="AY9" s="7">
        <v>0</v>
      </c>
      <c r="AZ9" s="7">
        <v>10</v>
      </c>
      <c r="BA9" s="7">
        <v>0</v>
      </c>
      <c r="BB9" s="7">
        <v>0</v>
      </c>
      <c r="BC9" s="7">
        <v>8</v>
      </c>
      <c r="BD9" s="7">
        <v>3</v>
      </c>
      <c r="BE9" s="7">
        <v>0</v>
      </c>
      <c r="BF9" s="7">
        <v>0</v>
      </c>
      <c r="BG9" s="7">
        <v>8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10</v>
      </c>
      <c r="BP9" s="7">
        <v>5</v>
      </c>
      <c r="BQ9" s="7">
        <v>1</v>
      </c>
      <c r="BR9" s="7">
        <v>23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</row>
    <row r="10" spans="1:81" x14ac:dyDescent="0.25">
      <c r="A10" s="14" t="s">
        <v>113</v>
      </c>
      <c r="B10" s="7">
        <v>27</v>
      </c>
      <c r="C10" s="8">
        <f t="shared" si="0"/>
        <v>3.5714285714285712E-2</v>
      </c>
      <c r="D10" s="7">
        <v>0</v>
      </c>
      <c r="E10" s="7">
        <v>0</v>
      </c>
      <c r="F10" s="7">
        <v>3</v>
      </c>
      <c r="G10" s="7">
        <v>0</v>
      </c>
      <c r="H10" s="7">
        <v>0</v>
      </c>
      <c r="I10" s="7">
        <v>8</v>
      </c>
      <c r="J10" s="7">
        <v>0</v>
      </c>
      <c r="K10" s="7">
        <v>3</v>
      </c>
      <c r="L10" s="7">
        <v>0</v>
      </c>
      <c r="M10" s="7">
        <v>5</v>
      </c>
      <c r="N10" s="7">
        <v>0</v>
      </c>
      <c r="O10" s="7">
        <v>0</v>
      </c>
      <c r="P10" s="7">
        <v>1</v>
      </c>
      <c r="Q10" s="7">
        <v>4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2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7</v>
      </c>
      <c r="AT10" s="7">
        <v>0</v>
      </c>
      <c r="AU10" s="7">
        <v>0</v>
      </c>
      <c r="AV10" s="7">
        <v>17</v>
      </c>
      <c r="AW10" s="7">
        <v>0</v>
      </c>
      <c r="AX10" s="7">
        <v>15</v>
      </c>
      <c r="AY10" s="7">
        <v>0</v>
      </c>
      <c r="AZ10" s="7">
        <v>10</v>
      </c>
      <c r="BA10" s="7">
        <v>0</v>
      </c>
      <c r="BB10" s="7">
        <v>0</v>
      </c>
      <c r="BC10" s="7">
        <v>3</v>
      </c>
      <c r="BD10" s="7">
        <v>8</v>
      </c>
      <c r="BE10" s="7">
        <v>0</v>
      </c>
      <c r="BF10" s="7">
        <v>0</v>
      </c>
      <c r="BG10" s="7">
        <v>0</v>
      </c>
      <c r="BH10" s="7">
        <v>4</v>
      </c>
      <c r="BI10" s="7">
        <v>0</v>
      </c>
      <c r="BJ10" s="7">
        <v>0</v>
      </c>
      <c r="BK10" s="7">
        <v>0</v>
      </c>
      <c r="BL10" s="7">
        <v>0</v>
      </c>
      <c r="BM10" s="7">
        <v>16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</row>
    <row r="11" spans="1:81" x14ac:dyDescent="0.25">
      <c r="A11" s="14" t="s">
        <v>114</v>
      </c>
      <c r="B11" s="7">
        <v>26</v>
      </c>
      <c r="C11" s="8">
        <f t="shared" si="0"/>
        <v>3.439153439153439E-2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5</v>
      </c>
      <c r="J11" s="7">
        <v>2</v>
      </c>
      <c r="K11" s="7">
        <v>3</v>
      </c>
      <c r="L11" s="7">
        <v>0</v>
      </c>
      <c r="M11" s="7">
        <v>3</v>
      </c>
      <c r="N11" s="7">
        <v>0</v>
      </c>
      <c r="O11" s="7">
        <v>12</v>
      </c>
      <c r="P11" s="7">
        <v>1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12</v>
      </c>
      <c r="AW11" s="7">
        <v>7</v>
      </c>
      <c r="AX11" s="7">
        <v>9</v>
      </c>
      <c r="AY11" s="7">
        <v>0</v>
      </c>
      <c r="AZ11" s="7">
        <v>9</v>
      </c>
      <c r="BA11" s="7">
        <v>1</v>
      </c>
      <c r="BB11" s="7">
        <v>23</v>
      </c>
      <c r="BC11" s="7">
        <v>9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</row>
    <row r="12" spans="1:81" x14ac:dyDescent="0.25">
      <c r="A12" s="1" t="s">
        <v>115</v>
      </c>
      <c r="B12" s="2">
        <v>26</v>
      </c>
      <c r="C12" s="3">
        <f t="shared" si="0"/>
        <v>3.439153439153439E-2</v>
      </c>
      <c r="D12" s="2">
        <v>0</v>
      </c>
      <c r="E12" s="2">
        <v>0</v>
      </c>
      <c r="F12" s="2">
        <v>3</v>
      </c>
      <c r="G12" s="2">
        <v>0</v>
      </c>
      <c r="H12" s="2">
        <v>0</v>
      </c>
      <c r="I12" s="2">
        <v>9</v>
      </c>
      <c r="J12" s="2">
        <v>0</v>
      </c>
      <c r="K12" s="2">
        <v>3</v>
      </c>
      <c r="L12" s="2">
        <v>0</v>
      </c>
      <c r="M12" s="2">
        <v>2</v>
      </c>
      <c r="N12" s="2">
        <v>0</v>
      </c>
      <c r="O12" s="2">
        <v>0</v>
      </c>
      <c r="P12" s="2">
        <v>1</v>
      </c>
      <c r="Q12" s="2">
        <v>5</v>
      </c>
      <c r="R12" s="2">
        <v>0</v>
      </c>
      <c r="S12" s="2">
        <v>0</v>
      </c>
      <c r="T12" s="2">
        <v>0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2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1</v>
      </c>
      <c r="AR12" s="2">
        <v>0</v>
      </c>
      <c r="AS12" s="2">
        <v>7</v>
      </c>
      <c r="AT12" s="2">
        <v>0</v>
      </c>
      <c r="AU12" s="2">
        <v>0</v>
      </c>
      <c r="AV12" s="2">
        <v>17</v>
      </c>
      <c r="AW12" s="2">
        <v>0</v>
      </c>
      <c r="AX12" s="2">
        <v>15</v>
      </c>
      <c r="AY12" s="2">
        <v>0</v>
      </c>
      <c r="AZ12" s="2">
        <v>8</v>
      </c>
      <c r="BA12" s="2">
        <v>0</v>
      </c>
      <c r="BB12" s="2">
        <v>0</v>
      </c>
      <c r="BC12" s="2">
        <v>3</v>
      </c>
      <c r="BD12" s="2">
        <v>8</v>
      </c>
      <c r="BE12" s="2">
        <v>0</v>
      </c>
      <c r="BF12" s="2">
        <v>0</v>
      </c>
      <c r="BG12" s="2">
        <v>0</v>
      </c>
      <c r="BH12" s="2">
        <v>4</v>
      </c>
      <c r="BI12" s="2">
        <v>0</v>
      </c>
      <c r="BJ12" s="2">
        <v>0</v>
      </c>
      <c r="BK12" s="2">
        <v>0</v>
      </c>
      <c r="BL12" s="2">
        <v>0</v>
      </c>
      <c r="BM12" s="2">
        <v>16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</row>
    <row r="13" spans="1:81" x14ac:dyDescent="0.25">
      <c r="A13" s="1" t="s">
        <v>116</v>
      </c>
      <c r="B13" s="2">
        <v>26</v>
      </c>
      <c r="C13" s="3">
        <f t="shared" si="0"/>
        <v>3.439153439153439E-2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8</v>
      </c>
      <c r="K13" s="2">
        <v>6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v>3</v>
      </c>
      <c r="R13" s="2">
        <v>0</v>
      </c>
      <c r="S13" s="2">
        <v>0</v>
      </c>
      <c r="T13" s="2">
        <v>0</v>
      </c>
      <c r="U13" s="2">
        <v>4</v>
      </c>
      <c r="V13" s="2">
        <v>0</v>
      </c>
      <c r="W13" s="2">
        <v>0</v>
      </c>
      <c r="X13" s="2">
        <v>0</v>
      </c>
      <c r="Y13" s="2">
        <v>0</v>
      </c>
      <c r="Z13" s="2">
        <v>3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1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17</v>
      </c>
      <c r="AX13" s="2">
        <v>16</v>
      </c>
      <c r="AY13" s="2">
        <v>0</v>
      </c>
      <c r="AZ13" s="2">
        <v>1</v>
      </c>
      <c r="BA13" s="2">
        <v>0</v>
      </c>
      <c r="BB13" s="2">
        <v>0</v>
      </c>
      <c r="BC13" s="2">
        <v>0</v>
      </c>
      <c r="BD13" s="2">
        <v>8</v>
      </c>
      <c r="BE13" s="2">
        <v>0</v>
      </c>
      <c r="BF13" s="2">
        <v>0</v>
      </c>
      <c r="BG13" s="2">
        <v>0</v>
      </c>
      <c r="BH13" s="2">
        <v>7</v>
      </c>
      <c r="BI13" s="2">
        <v>0</v>
      </c>
      <c r="BJ13" s="2">
        <v>0</v>
      </c>
      <c r="BK13" s="2">
        <v>0</v>
      </c>
      <c r="BL13" s="2">
        <v>0</v>
      </c>
      <c r="BM13" s="2">
        <v>13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7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</row>
    <row r="14" spans="1:81" x14ac:dyDescent="0.25">
      <c r="A14" s="1" t="s">
        <v>117</v>
      </c>
      <c r="B14" s="2">
        <v>26</v>
      </c>
      <c r="C14" s="3">
        <f t="shared" si="0"/>
        <v>3.439153439153439E-2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11</v>
      </c>
      <c r="K14" s="2">
        <v>3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1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9</v>
      </c>
      <c r="AK14" s="2">
        <v>0</v>
      </c>
      <c r="AL14" s="2">
        <v>0</v>
      </c>
      <c r="AM14" s="2">
        <v>0</v>
      </c>
      <c r="AN14" s="2">
        <v>0</v>
      </c>
      <c r="AO14" s="2">
        <v>1</v>
      </c>
      <c r="AP14" s="2">
        <v>0</v>
      </c>
      <c r="AQ14" s="2">
        <v>0</v>
      </c>
      <c r="AR14" s="2">
        <v>0</v>
      </c>
      <c r="AS14" s="2">
        <v>7</v>
      </c>
      <c r="AT14" s="2">
        <v>0</v>
      </c>
      <c r="AU14" s="2">
        <v>0</v>
      </c>
      <c r="AV14" s="2">
        <v>2</v>
      </c>
      <c r="AW14" s="2">
        <v>16</v>
      </c>
      <c r="AX14" s="2">
        <v>11</v>
      </c>
      <c r="AY14" s="2">
        <v>1</v>
      </c>
      <c r="AZ14" s="2">
        <v>10</v>
      </c>
      <c r="BA14" s="2">
        <v>0</v>
      </c>
      <c r="BB14" s="2">
        <v>0</v>
      </c>
      <c r="BC14" s="2">
        <v>0</v>
      </c>
      <c r="BD14" s="2">
        <v>4</v>
      </c>
      <c r="BE14" s="2">
        <v>0</v>
      </c>
      <c r="BF14" s="2">
        <v>0</v>
      </c>
      <c r="BG14" s="2">
        <v>0</v>
      </c>
      <c r="BH14" s="2">
        <v>1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1</v>
      </c>
      <c r="BU14" s="2">
        <v>0</v>
      </c>
      <c r="BV14" s="2">
        <v>0</v>
      </c>
      <c r="BW14" s="2">
        <v>15</v>
      </c>
      <c r="BX14" s="2">
        <v>0</v>
      </c>
      <c r="BY14" s="2">
        <v>0</v>
      </c>
      <c r="BZ14" s="2">
        <v>0</v>
      </c>
      <c r="CA14" s="2">
        <v>0</v>
      </c>
      <c r="CB14" s="2">
        <v>5</v>
      </c>
      <c r="CC14" s="2">
        <v>0</v>
      </c>
    </row>
    <row r="15" spans="1:81" x14ac:dyDescent="0.25">
      <c r="A15" s="1" t="s">
        <v>118</v>
      </c>
      <c r="B15" s="2">
        <v>25</v>
      </c>
      <c r="C15" s="3">
        <f t="shared" si="0"/>
        <v>3.3068783068783067E-2</v>
      </c>
      <c r="D15" s="2">
        <v>4</v>
      </c>
      <c r="E15" s="2">
        <v>1</v>
      </c>
      <c r="F15" s="2">
        <v>0</v>
      </c>
      <c r="G15" s="2">
        <v>17</v>
      </c>
      <c r="H15" s="2">
        <v>0</v>
      </c>
      <c r="I15" s="2">
        <v>2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7</v>
      </c>
      <c r="AR15" s="2">
        <v>2</v>
      </c>
      <c r="AS15" s="2">
        <v>4</v>
      </c>
      <c r="AT15" s="2">
        <v>23</v>
      </c>
      <c r="AU15" s="2">
        <v>2</v>
      </c>
      <c r="AV15" s="2">
        <v>2</v>
      </c>
      <c r="AW15" s="2">
        <v>2</v>
      </c>
      <c r="AX15" s="2">
        <v>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</row>
    <row r="16" spans="1:81" x14ac:dyDescent="0.25">
      <c r="A16" s="1" t="s">
        <v>119</v>
      </c>
      <c r="B16" s="2">
        <v>25</v>
      </c>
      <c r="C16" s="3">
        <f t="shared" si="0"/>
        <v>3.3068783068783067E-2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6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14</v>
      </c>
      <c r="AK16" s="2">
        <v>3</v>
      </c>
      <c r="AL16" s="2">
        <v>1</v>
      </c>
      <c r="AM16" s="2">
        <v>0</v>
      </c>
      <c r="AN16" s="2">
        <v>0</v>
      </c>
      <c r="AO16" s="2">
        <v>0</v>
      </c>
      <c r="AP16" s="2">
        <v>0</v>
      </c>
      <c r="AQ16" s="2">
        <v>1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1</v>
      </c>
      <c r="AY16" s="2">
        <v>0</v>
      </c>
      <c r="AZ16" s="2">
        <v>0</v>
      </c>
      <c r="BA16" s="2">
        <v>0</v>
      </c>
      <c r="BB16" s="2">
        <v>0</v>
      </c>
      <c r="BC16" s="2">
        <v>11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22</v>
      </c>
      <c r="BX16" s="2">
        <v>8</v>
      </c>
      <c r="BY16" s="2">
        <v>1</v>
      </c>
      <c r="BZ16" s="2">
        <v>0</v>
      </c>
      <c r="CA16" s="2">
        <v>0</v>
      </c>
      <c r="CB16" s="2">
        <v>0</v>
      </c>
      <c r="CC16" s="2">
        <v>0</v>
      </c>
    </row>
    <row r="17" spans="1:81" x14ac:dyDescent="0.25">
      <c r="A17" s="1" t="s">
        <v>120</v>
      </c>
      <c r="B17" s="2">
        <v>25</v>
      </c>
      <c r="C17" s="3">
        <f t="shared" si="0"/>
        <v>3.3068783068783067E-2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1</v>
      </c>
      <c r="N17" s="2">
        <v>1</v>
      </c>
      <c r="O17" s="2">
        <v>0</v>
      </c>
      <c r="P17" s="2">
        <v>3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18</v>
      </c>
      <c r="AQ17" s="2">
        <v>6</v>
      </c>
      <c r="AR17" s="2">
        <v>0</v>
      </c>
      <c r="AS17" s="2">
        <v>3</v>
      </c>
      <c r="AT17" s="2">
        <v>0</v>
      </c>
      <c r="AU17" s="2">
        <v>0</v>
      </c>
      <c r="AV17" s="2">
        <v>6</v>
      </c>
      <c r="AW17" s="2">
        <v>0</v>
      </c>
      <c r="AX17" s="2">
        <v>2</v>
      </c>
      <c r="AY17" s="2">
        <v>0</v>
      </c>
      <c r="AZ17" s="2">
        <v>2</v>
      </c>
      <c r="BA17" s="2">
        <v>5</v>
      </c>
      <c r="BB17" s="2">
        <v>0</v>
      </c>
      <c r="BC17" s="2">
        <v>6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21</v>
      </c>
    </row>
    <row r="18" spans="1:81" x14ac:dyDescent="0.25">
      <c r="A18" s="1" t="s">
        <v>121</v>
      </c>
      <c r="B18" s="2">
        <v>24</v>
      </c>
      <c r="C18" s="3">
        <f t="shared" si="0"/>
        <v>3.1746031746031744E-2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4</v>
      </c>
      <c r="J18" s="2">
        <v>2</v>
      </c>
      <c r="K18" s="2">
        <v>3</v>
      </c>
      <c r="L18" s="2">
        <v>0</v>
      </c>
      <c r="M18" s="2">
        <v>3</v>
      </c>
      <c r="N18" s="2">
        <v>0</v>
      </c>
      <c r="O18" s="2">
        <v>11</v>
      </c>
      <c r="P18" s="2">
        <v>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10</v>
      </c>
      <c r="AW18" s="2">
        <v>7</v>
      </c>
      <c r="AX18" s="2">
        <v>9</v>
      </c>
      <c r="AY18" s="2">
        <v>0</v>
      </c>
      <c r="AZ18" s="2">
        <v>9</v>
      </c>
      <c r="BA18" s="2">
        <v>1</v>
      </c>
      <c r="BB18" s="2">
        <v>22</v>
      </c>
      <c r="BC18" s="2">
        <v>9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</row>
    <row r="19" spans="1:81" x14ac:dyDescent="0.25">
      <c r="A19" s="1" t="s">
        <v>122</v>
      </c>
      <c r="B19" s="2">
        <v>24</v>
      </c>
      <c r="C19" s="3">
        <f t="shared" si="0"/>
        <v>3.1746031746031744E-2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8</v>
      </c>
      <c r="K19" s="2">
        <v>4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2</v>
      </c>
      <c r="R19" s="2">
        <v>0</v>
      </c>
      <c r="S19" s="2">
        <v>0</v>
      </c>
      <c r="T19" s="2">
        <v>0</v>
      </c>
      <c r="U19" s="2">
        <v>3</v>
      </c>
      <c r="V19" s="2">
        <v>0</v>
      </c>
      <c r="W19" s="2">
        <v>0</v>
      </c>
      <c r="X19" s="2">
        <v>0</v>
      </c>
      <c r="Y19" s="2">
        <v>0</v>
      </c>
      <c r="Z19" s="2">
        <v>2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4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17</v>
      </c>
      <c r="AX19" s="2">
        <v>15</v>
      </c>
      <c r="AY19" s="2">
        <v>0</v>
      </c>
      <c r="AZ19" s="2">
        <v>1</v>
      </c>
      <c r="BA19" s="2">
        <v>0</v>
      </c>
      <c r="BB19" s="2">
        <v>0</v>
      </c>
      <c r="BC19" s="2">
        <v>0</v>
      </c>
      <c r="BD19" s="2">
        <v>9</v>
      </c>
      <c r="BE19" s="2">
        <v>0</v>
      </c>
      <c r="BF19" s="2">
        <v>0</v>
      </c>
      <c r="BG19" s="2">
        <v>0</v>
      </c>
      <c r="BH19" s="2">
        <v>8</v>
      </c>
      <c r="BI19" s="2">
        <v>0</v>
      </c>
      <c r="BJ19" s="2">
        <v>0</v>
      </c>
      <c r="BK19" s="2">
        <v>0</v>
      </c>
      <c r="BL19" s="2">
        <v>0</v>
      </c>
      <c r="BM19" s="2">
        <v>12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8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</row>
    <row r="20" spans="1:81" x14ac:dyDescent="0.25">
      <c r="A20" s="1" t="s">
        <v>123</v>
      </c>
      <c r="B20" s="2">
        <v>24</v>
      </c>
      <c r="C20" s="3">
        <f t="shared" si="0"/>
        <v>3.1746031746031744E-2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5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14</v>
      </c>
      <c r="AK20" s="2">
        <v>3</v>
      </c>
      <c r="AL20" s="2">
        <v>1</v>
      </c>
      <c r="AM20" s="2">
        <v>0</v>
      </c>
      <c r="AN20" s="2">
        <v>0</v>
      </c>
      <c r="AO20" s="2">
        <v>0</v>
      </c>
      <c r="AP20" s="2">
        <v>0</v>
      </c>
      <c r="AQ20" s="2">
        <v>1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2">
        <v>9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21</v>
      </c>
      <c r="BX20" s="2">
        <v>8</v>
      </c>
      <c r="BY20" s="2">
        <v>1</v>
      </c>
      <c r="BZ20" s="2">
        <v>0</v>
      </c>
      <c r="CA20" s="2">
        <v>0</v>
      </c>
      <c r="CB20" s="2">
        <v>0</v>
      </c>
      <c r="CC20" s="2">
        <v>0</v>
      </c>
    </row>
    <row r="21" spans="1:81" x14ac:dyDescent="0.25">
      <c r="A21" s="1" t="s">
        <v>124</v>
      </c>
      <c r="B21" s="2">
        <v>24</v>
      </c>
      <c r="C21" s="3">
        <f t="shared" si="0"/>
        <v>3.1746031746031744E-2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2</v>
      </c>
      <c r="K21" s="2">
        <v>1</v>
      </c>
      <c r="L21" s="2">
        <v>0</v>
      </c>
      <c r="M21" s="2">
        <v>2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6</v>
      </c>
      <c r="AC21" s="2">
        <v>0</v>
      </c>
      <c r="AD21" s="2">
        <v>1</v>
      </c>
      <c r="AE21" s="2">
        <v>0</v>
      </c>
      <c r="AF21" s="2">
        <v>0</v>
      </c>
      <c r="AG21" s="2">
        <v>0</v>
      </c>
      <c r="AH21" s="2">
        <v>12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1</v>
      </c>
      <c r="AR21" s="2">
        <v>0</v>
      </c>
      <c r="AS21" s="2">
        <v>1</v>
      </c>
      <c r="AT21" s="2">
        <v>0</v>
      </c>
      <c r="AU21" s="2">
        <v>0</v>
      </c>
      <c r="AV21" s="2">
        <v>0</v>
      </c>
      <c r="AW21" s="2">
        <v>2</v>
      </c>
      <c r="AX21" s="2">
        <v>3</v>
      </c>
      <c r="AY21" s="2">
        <v>0</v>
      </c>
      <c r="AZ21" s="2">
        <v>9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8</v>
      </c>
      <c r="BP21" s="2">
        <v>0</v>
      </c>
      <c r="BQ21" s="2">
        <v>1</v>
      </c>
      <c r="BR21" s="2">
        <v>0</v>
      </c>
      <c r="BS21" s="2">
        <v>0</v>
      </c>
      <c r="BT21" s="2">
        <v>0</v>
      </c>
      <c r="BU21" s="2">
        <v>22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</row>
    <row r="22" spans="1:81" x14ac:dyDescent="0.25">
      <c r="A22" s="1" t="s">
        <v>125</v>
      </c>
      <c r="B22" s="2">
        <v>22</v>
      </c>
      <c r="C22" s="3">
        <f t="shared" si="0"/>
        <v>2.9100529100529099E-2</v>
      </c>
      <c r="D22" s="2">
        <v>1</v>
      </c>
      <c r="E22" s="2">
        <v>0</v>
      </c>
      <c r="F22" s="2">
        <v>1</v>
      </c>
      <c r="G22" s="2">
        <v>0</v>
      </c>
      <c r="H22" s="2">
        <v>0</v>
      </c>
      <c r="I22" s="2">
        <v>6</v>
      </c>
      <c r="J22" s="2">
        <v>0</v>
      </c>
      <c r="K22" s="2">
        <v>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12</v>
      </c>
      <c r="Y22" s="2">
        <v>1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7</v>
      </c>
      <c r="AR22" s="2">
        <v>0</v>
      </c>
      <c r="AS22" s="2">
        <v>9</v>
      </c>
      <c r="AT22" s="2">
        <v>0</v>
      </c>
      <c r="AU22" s="2">
        <v>0</v>
      </c>
      <c r="AV22" s="2">
        <v>6</v>
      </c>
      <c r="AW22" s="2">
        <v>0</v>
      </c>
      <c r="AX22" s="2">
        <v>6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21</v>
      </c>
      <c r="BL22" s="2">
        <v>7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</row>
    <row r="23" spans="1:81" x14ac:dyDescent="0.25">
      <c r="A23" s="1" t="s">
        <v>126</v>
      </c>
      <c r="B23" s="2">
        <v>21</v>
      </c>
      <c r="C23" s="3">
        <f t="shared" si="0"/>
        <v>2.7777777777777776E-2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13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1</v>
      </c>
      <c r="Q23" s="2">
        <v>0</v>
      </c>
      <c r="R23" s="2">
        <v>0</v>
      </c>
      <c r="S23" s="2">
        <v>0</v>
      </c>
      <c r="T23" s="2">
        <v>0</v>
      </c>
      <c r="U23" s="2">
        <v>4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1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14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19</v>
      </c>
      <c r="AX23" s="2">
        <v>5</v>
      </c>
      <c r="AY23" s="2">
        <v>0</v>
      </c>
      <c r="AZ23" s="2">
        <v>0</v>
      </c>
      <c r="BA23" s="2">
        <v>0</v>
      </c>
      <c r="BB23" s="2">
        <v>0</v>
      </c>
      <c r="BC23" s="2">
        <v>8</v>
      </c>
      <c r="BD23" s="2">
        <v>0</v>
      </c>
      <c r="BE23" s="2">
        <v>0</v>
      </c>
      <c r="BF23" s="2">
        <v>0</v>
      </c>
      <c r="BG23" s="2">
        <v>8</v>
      </c>
      <c r="BH23" s="2">
        <v>9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11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</row>
    <row r="24" spans="1:81" x14ac:dyDescent="0.25">
      <c r="A24" s="1" t="s">
        <v>127</v>
      </c>
      <c r="B24" s="2">
        <v>21</v>
      </c>
      <c r="C24" s="3">
        <f t="shared" si="0"/>
        <v>2.7777777777777776E-2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12</v>
      </c>
      <c r="K24" s="2">
        <v>2</v>
      </c>
      <c r="L24" s="2">
        <v>0</v>
      </c>
      <c r="M24" s="2">
        <v>0</v>
      </c>
      <c r="N24" s="2">
        <v>0</v>
      </c>
      <c r="O24" s="2">
        <v>0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4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1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13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19</v>
      </c>
      <c r="AX24" s="2">
        <v>5</v>
      </c>
      <c r="AY24" s="2">
        <v>0</v>
      </c>
      <c r="AZ24" s="2">
        <v>0</v>
      </c>
      <c r="BA24" s="2">
        <v>0</v>
      </c>
      <c r="BB24" s="2">
        <v>0</v>
      </c>
      <c r="BC24" s="2">
        <v>9</v>
      </c>
      <c r="BD24" s="2">
        <v>0</v>
      </c>
      <c r="BE24" s="2">
        <v>0</v>
      </c>
      <c r="BF24" s="2">
        <v>0</v>
      </c>
      <c r="BG24" s="2">
        <v>7</v>
      </c>
      <c r="BH24" s="2">
        <v>7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13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</row>
    <row r="25" spans="1:81" x14ac:dyDescent="0.25">
      <c r="A25" s="1" t="s">
        <v>128</v>
      </c>
      <c r="B25" s="2">
        <v>21</v>
      </c>
      <c r="C25" s="3">
        <f t="shared" si="0"/>
        <v>2.7777777777777776E-2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v>3</v>
      </c>
      <c r="J25" s="2">
        <v>2</v>
      </c>
      <c r="K25" s="2">
        <v>1</v>
      </c>
      <c r="L25" s="2">
        <v>0</v>
      </c>
      <c r="M25" s="2">
        <v>9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1</v>
      </c>
      <c r="AN25" s="2">
        <v>4</v>
      </c>
      <c r="AO25" s="2">
        <v>0</v>
      </c>
      <c r="AP25" s="2">
        <v>0</v>
      </c>
      <c r="AQ25" s="2">
        <v>9</v>
      </c>
      <c r="AR25" s="2">
        <v>0</v>
      </c>
      <c r="AS25" s="2">
        <v>0</v>
      </c>
      <c r="AT25" s="2">
        <v>0</v>
      </c>
      <c r="AU25" s="2">
        <v>0</v>
      </c>
      <c r="AV25" s="2">
        <v>6</v>
      </c>
      <c r="AW25" s="2">
        <v>6</v>
      </c>
      <c r="AX25" s="2">
        <v>10</v>
      </c>
      <c r="AY25" s="2">
        <v>0</v>
      </c>
      <c r="AZ25" s="2">
        <v>15</v>
      </c>
      <c r="BA25" s="2">
        <v>1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4</v>
      </c>
      <c r="CA25" s="2">
        <v>9</v>
      </c>
      <c r="CB25" s="2">
        <v>0</v>
      </c>
      <c r="CC25" s="2">
        <v>0</v>
      </c>
    </row>
    <row r="26" spans="1:81" x14ac:dyDescent="0.25">
      <c r="A26" s="1" t="s">
        <v>129</v>
      </c>
      <c r="B26" s="2">
        <v>21</v>
      </c>
      <c r="C26" s="3">
        <f t="shared" si="0"/>
        <v>2.7777777777777776E-2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8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13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9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18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</row>
    <row r="27" spans="1:81" x14ac:dyDescent="0.25">
      <c r="A27" s="1" t="s">
        <v>130</v>
      </c>
      <c r="B27" s="2">
        <v>20</v>
      </c>
      <c r="C27" s="3">
        <f t="shared" si="0"/>
        <v>2.6455026455026454E-2</v>
      </c>
      <c r="D27" s="2">
        <v>0</v>
      </c>
      <c r="E27" s="2">
        <v>0</v>
      </c>
      <c r="F27" s="2">
        <v>1</v>
      </c>
      <c r="G27" s="2">
        <v>0</v>
      </c>
      <c r="H27" s="2">
        <v>0</v>
      </c>
      <c r="I27" s="2">
        <v>6</v>
      </c>
      <c r="J27" s="2">
        <v>0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12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6</v>
      </c>
      <c r="AR27" s="2">
        <v>0</v>
      </c>
      <c r="AS27" s="2">
        <v>8</v>
      </c>
      <c r="AT27" s="2">
        <v>0</v>
      </c>
      <c r="AU27" s="2">
        <v>0</v>
      </c>
      <c r="AV27" s="2">
        <v>6</v>
      </c>
      <c r="AW27" s="2">
        <v>0</v>
      </c>
      <c r="AX27" s="2">
        <v>5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19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</row>
    <row r="28" spans="1:81" x14ac:dyDescent="0.25">
      <c r="A28" s="1" t="s">
        <v>131</v>
      </c>
      <c r="B28" s="2">
        <v>19</v>
      </c>
      <c r="C28" s="3">
        <f t="shared" si="0"/>
        <v>2.5132275132275131E-2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2</v>
      </c>
      <c r="J28" s="2">
        <v>0</v>
      </c>
      <c r="K28" s="2">
        <v>4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4</v>
      </c>
      <c r="R28" s="2">
        <v>8</v>
      </c>
      <c r="S28" s="2">
        <v>1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7</v>
      </c>
      <c r="AR28" s="2">
        <v>0</v>
      </c>
      <c r="AS28" s="2">
        <v>0</v>
      </c>
      <c r="AT28" s="2">
        <v>0</v>
      </c>
      <c r="AU28" s="2">
        <v>0</v>
      </c>
      <c r="AV28" s="2">
        <v>13</v>
      </c>
      <c r="AW28" s="2">
        <v>1</v>
      </c>
      <c r="AX28" s="2">
        <v>12</v>
      </c>
      <c r="AY28" s="2">
        <v>1</v>
      </c>
      <c r="AZ28" s="2">
        <v>6</v>
      </c>
      <c r="BA28" s="2">
        <v>0</v>
      </c>
      <c r="BB28" s="2">
        <v>0</v>
      </c>
      <c r="BC28" s="2">
        <v>0</v>
      </c>
      <c r="BD28" s="2">
        <v>4</v>
      </c>
      <c r="BE28" s="2">
        <v>18</v>
      </c>
      <c r="BF28" s="2">
        <v>1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</row>
    <row r="29" spans="1:81" x14ac:dyDescent="0.25">
      <c r="A29" s="1" t="s">
        <v>132</v>
      </c>
      <c r="B29" s="2">
        <v>19</v>
      </c>
      <c r="C29" s="3">
        <f t="shared" si="0"/>
        <v>2.5132275132275131E-2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4</v>
      </c>
      <c r="K29" s="2">
        <v>7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8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14</v>
      </c>
      <c r="AX29" s="2">
        <v>9</v>
      </c>
      <c r="AY29" s="2">
        <v>0</v>
      </c>
      <c r="AZ29" s="2">
        <v>6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18</v>
      </c>
      <c r="BH29" s="2">
        <v>5</v>
      </c>
      <c r="BI29" s="2">
        <v>7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</row>
    <row r="30" spans="1:81" x14ac:dyDescent="0.25">
      <c r="A30" s="1" t="s">
        <v>133</v>
      </c>
      <c r="B30" s="2">
        <v>17</v>
      </c>
      <c r="C30" s="3">
        <f t="shared" si="0"/>
        <v>2.2486772486772486E-2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5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12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17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</row>
    <row r="31" spans="1:81" x14ac:dyDescent="0.25">
      <c r="A31" s="1" t="s">
        <v>134</v>
      </c>
      <c r="B31" s="2">
        <v>17</v>
      </c>
      <c r="C31" s="3">
        <f t="shared" si="0"/>
        <v>2.2486772486772486E-2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7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10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8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15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</row>
    <row r="32" spans="1:81" x14ac:dyDescent="0.25">
      <c r="A32" s="1" t="s">
        <v>135</v>
      </c>
      <c r="B32" s="2">
        <v>12</v>
      </c>
      <c r="C32" s="3">
        <f t="shared" si="0"/>
        <v>1.5873015873015872E-2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11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2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12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</row>
    <row r="33" spans="1:81" x14ac:dyDescent="0.25">
      <c r="A33" s="1" t="s">
        <v>136</v>
      </c>
      <c r="B33" s="2">
        <v>9</v>
      </c>
      <c r="C33" s="3">
        <f t="shared" si="0"/>
        <v>1.1904761904761904E-2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8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2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8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</row>
    <row r="34" spans="1:81" x14ac:dyDescent="0.25">
      <c r="A34" s="1" t="s">
        <v>137</v>
      </c>
      <c r="B34" s="2">
        <v>7</v>
      </c>
      <c r="C34" s="3">
        <f t="shared" si="0"/>
        <v>9.2592592592592587E-3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7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1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</row>
    <row r="35" spans="1:81" x14ac:dyDescent="0.25">
      <c r="A35" s="1" t="s">
        <v>138</v>
      </c>
      <c r="B35" s="2">
        <f>SUM(B2:B34)</f>
        <v>756</v>
      </c>
      <c r="C35" s="3">
        <f t="shared" ref="C35:C36" si="1">B35/$B$35</f>
        <v>1</v>
      </c>
      <c r="D35" s="2">
        <f>SUM(D2:D34)</f>
        <v>30</v>
      </c>
      <c r="E35" s="2">
        <f t="shared" ref="E35:BP35" si="2">SUM(E2:E34)</f>
        <v>7</v>
      </c>
      <c r="F35" s="2">
        <f t="shared" si="2"/>
        <v>8</v>
      </c>
      <c r="G35" s="2">
        <f t="shared" si="2"/>
        <v>55</v>
      </c>
      <c r="H35" s="2">
        <f t="shared" si="2"/>
        <v>0</v>
      </c>
      <c r="I35" s="2">
        <f t="shared" si="2"/>
        <v>61</v>
      </c>
      <c r="J35" s="2">
        <f t="shared" si="2"/>
        <v>74</v>
      </c>
      <c r="K35" s="2">
        <f t="shared" si="2"/>
        <v>87</v>
      </c>
      <c r="L35" s="2">
        <f t="shared" si="2"/>
        <v>2</v>
      </c>
      <c r="M35" s="2">
        <f t="shared" si="2"/>
        <v>38</v>
      </c>
      <c r="N35" s="2">
        <f t="shared" si="2"/>
        <v>3</v>
      </c>
      <c r="O35" s="2">
        <f t="shared" si="2"/>
        <v>23</v>
      </c>
      <c r="P35" s="2">
        <f t="shared" si="2"/>
        <v>22</v>
      </c>
      <c r="Q35" s="2">
        <f t="shared" si="2"/>
        <v>30</v>
      </c>
      <c r="R35" s="2">
        <f t="shared" si="2"/>
        <v>8</v>
      </c>
      <c r="S35" s="2">
        <f t="shared" si="2"/>
        <v>1</v>
      </c>
      <c r="T35" s="2">
        <f t="shared" si="2"/>
        <v>19</v>
      </c>
      <c r="U35" s="2">
        <f t="shared" si="2"/>
        <v>18</v>
      </c>
      <c r="V35" s="2">
        <f t="shared" si="2"/>
        <v>0</v>
      </c>
      <c r="W35" s="2">
        <f t="shared" si="2"/>
        <v>46</v>
      </c>
      <c r="X35" s="2">
        <f t="shared" si="2"/>
        <v>44</v>
      </c>
      <c r="Y35" s="2">
        <f t="shared" si="2"/>
        <v>1</v>
      </c>
      <c r="Z35" s="2">
        <f t="shared" si="2"/>
        <v>9</v>
      </c>
      <c r="AA35" s="2">
        <f t="shared" si="2"/>
        <v>8</v>
      </c>
      <c r="AB35" s="2">
        <f t="shared" si="2"/>
        <v>18</v>
      </c>
      <c r="AC35" s="2">
        <f t="shared" si="2"/>
        <v>2</v>
      </c>
      <c r="AD35" s="2">
        <f t="shared" si="2"/>
        <v>1</v>
      </c>
      <c r="AE35" s="2">
        <f t="shared" si="2"/>
        <v>33</v>
      </c>
      <c r="AF35" s="2">
        <f t="shared" si="2"/>
        <v>5</v>
      </c>
      <c r="AG35" s="2">
        <f t="shared" si="2"/>
        <v>2</v>
      </c>
      <c r="AH35" s="2">
        <f t="shared" si="2"/>
        <v>12</v>
      </c>
      <c r="AI35" s="2">
        <f t="shared" si="2"/>
        <v>2</v>
      </c>
      <c r="AJ35" s="2">
        <f t="shared" si="2"/>
        <v>37</v>
      </c>
      <c r="AK35" s="2">
        <f t="shared" si="2"/>
        <v>6</v>
      </c>
      <c r="AL35" s="2">
        <f t="shared" si="2"/>
        <v>2</v>
      </c>
      <c r="AM35" s="2">
        <f t="shared" si="2"/>
        <v>19</v>
      </c>
      <c r="AN35" s="2">
        <f t="shared" si="2"/>
        <v>4</v>
      </c>
      <c r="AO35" s="2">
        <f t="shared" si="2"/>
        <v>1</v>
      </c>
      <c r="AP35" s="2">
        <f t="shared" si="2"/>
        <v>18</v>
      </c>
      <c r="AQ35" s="2">
        <f t="shared" si="2"/>
        <v>122</v>
      </c>
      <c r="AR35" s="2">
        <f t="shared" si="2"/>
        <v>19</v>
      </c>
      <c r="AS35" s="2">
        <f t="shared" si="2"/>
        <v>81</v>
      </c>
      <c r="AT35" s="2">
        <f t="shared" si="2"/>
        <v>75</v>
      </c>
      <c r="AU35" s="2">
        <f t="shared" si="2"/>
        <v>6</v>
      </c>
      <c r="AV35" s="2">
        <f t="shared" si="2"/>
        <v>148</v>
      </c>
      <c r="AW35" s="2">
        <f t="shared" si="2"/>
        <v>190</v>
      </c>
      <c r="AX35" s="2">
        <f t="shared" si="2"/>
        <v>264</v>
      </c>
      <c r="AY35" s="2">
        <f t="shared" si="2"/>
        <v>8</v>
      </c>
      <c r="AZ35" s="2">
        <f t="shared" si="2"/>
        <v>148</v>
      </c>
      <c r="BA35" s="2">
        <f t="shared" si="2"/>
        <v>21</v>
      </c>
      <c r="BB35" s="2">
        <f t="shared" si="2"/>
        <v>45</v>
      </c>
      <c r="BC35" s="2">
        <f t="shared" si="2"/>
        <v>96</v>
      </c>
      <c r="BD35" s="2">
        <f t="shared" si="2"/>
        <v>64</v>
      </c>
      <c r="BE35" s="2">
        <f t="shared" si="2"/>
        <v>18</v>
      </c>
      <c r="BF35" s="2">
        <f t="shared" si="2"/>
        <v>1</v>
      </c>
      <c r="BG35" s="2">
        <f t="shared" si="2"/>
        <v>72</v>
      </c>
      <c r="BH35" s="2">
        <f t="shared" si="2"/>
        <v>54</v>
      </c>
      <c r="BI35" s="2">
        <f t="shared" si="2"/>
        <v>7</v>
      </c>
      <c r="BJ35" s="2">
        <f t="shared" si="2"/>
        <v>62</v>
      </c>
      <c r="BK35" s="2">
        <f t="shared" si="2"/>
        <v>75</v>
      </c>
      <c r="BL35" s="2">
        <f t="shared" si="2"/>
        <v>7</v>
      </c>
      <c r="BM35" s="2">
        <f t="shared" si="2"/>
        <v>57</v>
      </c>
      <c r="BN35" s="2">
        <f t="shared" si="2"/>
        <v>23</v>
      </c>
      <c r="BO35" s="2">
        <f t="shared" si="2"/>
        <v>37</v>
      </c>
      <c r="BP35" s="2">
        <f t="shared" si="2"/>
        <v>10</v>
      </c>
      <c r="BQ35" s="2">
        <f t="shared" ref="BQ35:CC35" si="3">SUM(BQ2:BQ34)</f>
        <v>3</v>
      </c>
      <c r="BR35" s="2">
        <f t="shared" si="3"/>
        <v>48</v>
      </c>
      <c r="BS35" s="2">
        <f t="shared" si="3"/>
        <v>15</v>
      </c>
      <c r="BT35" s="2">
        <f t="shared" si="3"/>
        <v>17</v>
      </c>
      <c r="BU35" s="2">
        <f t="shared" si="3"/>
        <v>22</v>
      </c>
      <c r="BV35" s="2">
        <f t="shared" si="3"/>
        <v>24</v>
      </c>
      <c r="BW35" s="2">
        <f t="shared" si="3"/>
        <v>58</v>
      </c>
      <c r="BX35" s="2">
        <f t="shared" si="3"/>
        <v>16</v>
      </c>
      <c r="BY35" s="2">
        <f t="shared" si="3"/>
        <v>2</v>
      </c>
      <c r="BZ35" s="2">
        <f t="shared" si="3"/>
        <v>32</v>
      </c>
      <c r="CA35" s="2">
        <f t="shared" si="3"/>
        <v>9</v>
      </c>
      <c r="CB35" s="2">
        <f t="shared" si="3"/>
        <v>5</v>
      </c>
      <c r="CC35" s="2">
        <f t="shared" si="3"/>
        <v>21</v>
      </c>
    </row>
    <row r="36" spans="1:81" x14ac:dyDescent="0.25">
      <c r="A36" s="1" t="s">
        <v>139</v>
      </c>
      <c r="B36" s="3"/>
      <c r="C36" s="3">
        <f t="shared" si="1"/>
        <v>0</v>
      </c>
      <c r="D36" s="8">
        <f>D35/AQ35</f>
        <v>0.24590163934426229</v>
      </c>
      <c r="E36" s="3">
        <f t="shared" ref="E36:AP36" si="4">E35/AR35</f>
        <v>0.36842105263157893</v>
      </c>
      <c r="F36" s="3">
        <f t="shared" si="4"/>
        <v>9.8765432098765427E-2</v>
      </c>
      <c r="G36" s="3">
        <f t="shared" si="4"/>
        <v>0.73333333333333328</v>
      </c>
      <c r="H36" s="3">
        <f t="shared" si="4"/>
        <v>0</v>
      </c>
      <c r="I36" s="8">
        <f t="shared" si="4"/>
        <v>0.41216216216216217</v>
      </c>
      <c r="J36" s="8">
        <f t="shared" si="4"/>
        <v>0.38947368421052631</v>
      </c>
      <c r="K36" s="8">
        <f t="shared" si="4"/>
        <v>0.32954545454545453</v>
      </c>
      <c r="L36" s="3">
        <f t="shared" si="4"/>
        <v>0.25</v>
      </c>
      <c r="M36" s="8">
        <f t="shared" si="4"/>
        <v>0.25675675675675674</v>
      </c>
      <c r="N36" s="3">
        <f t="shared" si="4"/>
        <v>0.14285714285714285</v>
      </c>
      <c r="O36" s="3">
        <f t="shared" si="4"/>
        <v>0.51111111111111107</v>
      </c>
      <c r="P36" s="8">
        <f t="shared" si="4"/>
        <v>0.22916666666666666</v>
      </c>
      <c r="Q36" s="3">
        <f t="shared" si="4"/>
        <v>0.46875</v>
      </c>
      <c r="R36" s="3">
        <f t="shared" si="4"/>
        <v>0.44444444444444442</v>
      </c>
      <c r="S36" s="3">
        <f t="shared" si="4"/>
        <v>1</v>
      </c>
      <c r="T36" s="3">
        <f t="shared" si="4"/>
        <v>0.2638888888888889</v>
      </c>
      <c r="U36" s="3">
        <f t="shared" si="4"/>
        <v>0.33333333333333331</v>
      </c>
      <c r="V36" s="3">
        <f t="shared" si="4"/>
        <v>0</v>
      </c>
      <c r="W36" s="3">
        <f t="shared" si="4"/>
        <v>0.74193548387096775</v>
      </c>
      <c r="X36" s="3">
        <f t="shared" si="4"/>
        <v>0.58666666666666667</v>
      </c>
      <c r="Y36" s="3">
        <f t="shared" si="4"/>
        <v>0.14285714285714285</v>
      </c>
      <c r="Z36" s="3">
        <f t="shared" si="4"/>
        <v>0.15789473684210525</v>
      </c>
      <c r="AA36" s="3">
        <f t="shared" si="4"/>
        <v>0.34782608695652173</v>
      </c>
      <c r="AB36" s="3">
        <f t="shared" si="4"/>
        <v>0.48648648648648651</v>
      </c>
      <c r="AC36" s="3">
        <f t="shared" si="4"/>
        <v>0.2</v>
      </c>
      <c r="AD36" s="3">
        <f t="shared" si="4"/>
        <v>0.33333333333333331</v>
      </c>
      <c r="AE36" s="3">
        <f t="shared" si="4"/>
        <v>0.6875</v>
      </c>
      <c r="AF36" s="3">
        <f t="shared" si="4"/>
        <v>0.33333333333333331</v>
      </c>
      <c r="AG36" s="3">
        <f t="shared" si="4"/>
        <v>0.11764705882352941</v>
      </c>
      <c r="AH36" s="3">
        <f t="shared" si="4"/>
        <v>0.54545454545454541</v>
      </c>
      <c r="AI36" s="3">
        <f t="shared" si="4"/>
        <v>8.3333333333333329E-2</v>
      </c>
      <c r="AJ36" s="3">
        <f t="shared" si="4"/>
        <v>0.63793103448275867</v>
      </c>
      <c r="AK36" s="3">
        <f t="shared" si="4"/>
        <v>0.375</v>
      </c>
      <c r="AL36" s="3">
        <f t="shared" si="4"/>
        <v>1</v>
      </c>
      <c r="AM36" s="3">
        <f t="shared" si="4"/>
        <v>0.59375</v>
      </c>
      <c r="AN36" s="3">
        <f t="shared" si="4"/>
        <v>0.44444444444444442</v>
      </c>
      <c r="AO36" s="3">
        <f t="shared" si="4"/>
        <v>0.2</v>
      </c>
      <c r="AP36" s="3">
        <f t="shared" si="4"/>
        <v>0.8571428571428571</v>
      </c>
      <c r="AQ36" s="8">
        <f>AQ35/$B$35</f>
        <v>0.16137566137566137</v>
      </c>
      <c r="AR36" s="3">
        <f t="shared" ref="AR36:CC36" si="5">AR35/$B$35</f>
        <v>2.5132275132275131E-2</v>
      </c>
      <c r="AS36" s="3">
        <f t="shared" si="5"/>
        <v>0.10714285714285714</v>
      </c>
      <c r="AT36" s="3">
        <f t="shared" si="5"/>
        <v>9.9206349206349201E-2</v>
      </c>
      <c r="AU36" s="3">
        <f t="shared" si="5"/>
        <v>7.9365079365079361E-3</v>
      </c>
      <c r="AV36" s="8">
        <f t="shared" si="5"/>
        <v>0.19576719576719576</v>
      </c>
      <c r="AW36" s="8">
        <f t="shared" si="5"/>
        <v>0.25132275132275134</v>
      </c>
      <c r="AX36" s="8">
        <f t="shared" si="5"/>
        <v>0.34920634920634919</v>
      </c>
      <c r="AY36" s="3">
        <f t="shared" si="5"/>
        <v>1.0582010582010581E-2</v>
      </c>
      <c r="AZ36" s="8">
        <f t="shared" si="5"/>
        <v>0.19576719576719576</v>
      </c>
      <c r="BA36" s="3">
        <f t="shared" si="5"/>
        <v>2.7777777777777776E-2</v>
      </c>
      <c r="BB36" s="3">
        <f t="shared" si="5"/>
        <v>5.9523809523809521E-2</v>
      </c>
      <c r="BC36" s="8">
        <f t="shared" si="5"/>
        <v>0.12698412698412698</v>
      </c>
      <c r="BD36" s="3">
        <f t="shared" si="5"/>
        <v>8.4656084656084651E-2</v>
      </c>
      <c r="BE36" s="3">
        <f t="shared" si="5"/>
        <v>2.3809523809523808E-2</v>
      </c>
      <c r="BF36" s="3">
        <f t="shared" si="5"/>
        <v>1.3227513227513227E-3</v>
      </c>
      <c r="BG36" s="3">
        <f t="shared" si="5"/>
        <v>9.5238095238095233E-2</v>
      </c>
      <c r="BH36" s="3">
        <f t="shared" si="5"/>
        <v>7.1428571428571425E-2</v>
      </c>
      <c r="BI36" s="3">
        <f t="shared" si="5"/>
        <v>9.2592592592592587E-3</v>
      </c>
      <c r="BJ36" s="3">
        <f t="shared" si="5"/>
        <v>8.2010582010582006E-2</v>
      </c>
      <c r="BK36" s="3">
        <f t="shared" si="5"/>
        <v>9.9206349206349201E-2</v>
      </c>
      <c r="BL36" s="3">
        <f t="shared" si="5"/>
        <v>9.2592592592592587E-3</v>
      </c>
      <c r="BM36" s="3">
        <f t="shared" si="5"/>
        <v>7.5396825396825393E-2</v>
      </c>
      <c r="BN36" s="3">
        <f t="shared" si="5"/>
        <v>3.0423280423280422E-2</v>
      </c>
      <c r="BO36" s="3">
        <f t="shared" si="5"/>
        <v>4.8941798941798939E-2</v>
      </c>
      <c r="BP36" s="3">
        <f t="shared" si="5"/>
        <v>1.3227513227513227E-2</v>
      </c>
      <c r="BQ36" s="3">
        <f t="shared" si="5"/>
        <v>3.968253968253968E-3</v>
      </c>
      <c r="BR36" s="3">
        <f t="shared" si="5"/>
        <v>6.3492063492063489E-2</v>
      </c>
      <c r="BS36" s="3">
        <f t="shared" si="5"/>
        <v>1.984126984126984E-2</v>
      </c>
      <c r="BT36" s="3">
        <f t="shared" si="5"/>
        <v>2.2486772486772486E-2</v>
      </c>
      <c r="BU36" s="3">
        <f t="shared" si="5"/>
        <v>2.9100529100529099E-2</v>
      </c>
      <c r="BV36" s="3">
        <f t="shared" si="5"/>
        <v>3.1746031746031744E-2</v>
      </c>
      <c r="BW36" s="3">
        <f t="shared" si="5"/>
        <v>7.6719576719576715E-2</v>
      </c>
      <c r="BX36" s="3">
        <f t="shared" si="5"/>
        <v>2.1164021164021163E-2</v>
      </c>
      <c r="BY36" s="3">
        <f t="shared" si="5"/>
        <v>2.6455026455026454E-3</v>
      </c>
      <c r="BZ36" s="3">
        <f t="shared" si="5"/>
        <v>4.2328042328042326E-2</v>
      </c>
      <c r="CA36" s="3">
        <f t="shared" si="5"/>
        <v>1.1904761904761904E-2</v>
      </c>
      <c r="CB36" s="3">
        <f t="shared" si="5"/>
        <v>6.6137566137566134E-3</v>
      </c>
      <c r="CC36" s="3">
        <f t="shared" si="5"/>
        <v>2.7777777777777776E-2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1" sqref="I1:J8"/>
    </sheetView>
  </sheetViews>
  <sheetFormatPr defaultRowHeight="15" x14ac:dyDescent="0.25"/>
  <cols>
    <col min="1" max="1" width="16.42578125" bestFit="1" customWidth="1"/>
    <col min="2" max="2" width="8.28515625" bestFit="1" customWidth="1"/>
    <col min="3" max="3" width="9.28515625" bestFit="1" customWidth="1"/>
    <col min="4" max="4" width="17.7109375" bestFit="1" customWidth="1"/>
    <col min="5" max="6" width="19.28515625" bestFit="1" customWidth="1"/>
    <col min="7" max="7" width="10.28515625" bestFit="1" customWidth="1"/>
    <col min="8" max="8" width="10.42578125" bestFit="1" customWidth="1"/>
    <col min="9" max="9" width="23.42578125" bestFit="1" customWidth="1"/>
    <col min="10" max="10" width="24" bestFit="1" customWidth="1"/>
  </cols>
  <sheetData>
    <row r="1" spans="1:11" x14ac:dyDescent="0.25">
      <c r="A1" s="40" t="s">
        <v>15</v>
      </c>
      <c r="B1" s="40"/>
      <c r="C1" s="40"/>
      <c r="D1" s="40"/>
      <c r="E1" s="40"/>
      <c r="F1" s="40"/>
      <c r="G1" s="40"/>
      <c r="H1" s="40"/>
      <c r="I1" s="18"/>
      <c r="J1" s="4"/>
      <c r="K1" s="4"/>
    </row>
    <row r="2" spans="1:11" x14ac:dyDescent="0.25">
      <c r="A2" s="22" t="s">
        <v>140</v>
      </c>
      <c r="B2" s="22" t="s">
        <v>2</v>
      </c>
      <c r="C2" s="22" t="s">
        <v>141</v>
      </c>
      <c r="D2" s="22" t="s">
        <v>142</v>
      </c>
      <c r="E2" s="22" t="s">
        <v>5</v>
      </c>
      <c r="F2" s="22" t="s">
        <v>6</v>
      </c>
      <c r="G2" s="22" t="s">
        <v>143</v>
      </c>
      <c r="H2" s="22" t="s">
        <v>144</v>
      </c>
      <c r="I2" s="19" t="s">
        <v>145</v>
      </c>
      <c r="J2" s="6" t="s">
        <v>146</v>
      </c>
      <c r="K2" s="6" t="s">
        <v>147</v>
      </c>
    </row>
    <row r="3" spans="1:11" x14ac:dyDescent="0.25">
      <c r="A3" s="21" t="s">
        <v>148</v>
      </c>
      <c r="B3" s="2">
        <v>4</v>
      </c>
      <c r="C3" s="3">
        <f t="shared" ref="C3:C8" si="0">B3/B$9</f>
        <v>4.7505938242280287E-3</v>
      </c>
      <c r="D3" s="2">
        <v>0</v>
      </c>
      <c r="E3" s="3">
        <f t="shared" ref="E3:E9" si="1">D3/B3</f>
        <v>0</v>
      </c>
      <c r="F3" s="3">
        <f t="shared" ref="F3:F8" si="2">D3/$D$9</f>
        <v>0</v>
      </c>
      <c r="G3" s="2">
        <v>0</v>
      </c>
      <c r="H3" s="3">
        <v>0</v>
      </c>
      <c r="I3" s="20">
        <f>G3</f>
        <v>0</v>
      </c>
      <c r="J3" s="3">
        <f>G3/B3</f>
        <v>0</v>
      </c>
      <c r="K3" s="2">
        <v>2</v>
      </c>
    </row>
    <row r="4" spans="1:11" x14ac:dyDescent="0.25">
      <c r="A4" s="21" t="s">
        <v>149</v>
      </c>
      <c r="B4" s="2">
        <v>77</v>
      </c>
      <c r="C4" s="3">
        <f t="shared" si="0"/>
        <v>9.1448931116389548E-2</v>
      </c>
      <c r="D4" s="2">
        <v>29</v>
      </c>
      <c r="E4" s="3">
        <f t="shared" si="1"/>
        <v>0.37662337662337664</v>
      </c>
      <c r="F4" s="3">
        <f t="shared" si="2"/>
        <v>0.10984848484848485</v>
      </c>
      <c r="G4" s="2">
        <v>14</v>
      </c>
      <c r="H4" s="3">
        <f>G4/D4</f>
        <v>0.48275862068965519</v>
      </c>
      <c r="I4" s="20">
        <f t="shared" ref="I4:I9" si="3">G4</f>
        <v>14</v>
      </c>
      <c r="J4" s="3">
        <f t="shared" ref="J4:J9" si="4">G4/B4</f>
        <v>0.18181818181818182</v>
      </c>
      <c r="K4" s="2">
        <v>2</v>
      </c>
    </row>
    <row r="5" spans="1:11" x14ac:dyDescent="0.25">
      <c r="A5" s="21" t="s">
        <v>150</v>
      </c>
      <c r="B5" s="2">
        <v>99</v>
      </c>
      <c r="C5" s="3">
        <f t="shared" si="0"/>
        <v>0.11757719714964371</v>
      </c>
      <c r="D5" s="2">
        <v>28</v>
      </c>
      <c r="E5" s="3">
        <f t="shared" si="1"/>
        <v>0.28282828282828282</v>
      </c>
      <c r="F5" s="3">
        <f t="shared" si="2"/>
        <v>0.10606060606060606</v>
      </c>
      <c r="G5" s="2">
        <v>9</v>
      </c>
      <c r="H5" s="3">
        <f>G5/D5</f>
        <v>0.32142857142857145</v>
      </c>
      <c r="I5" s="20">
        <f t="shared" si="3"/>
        <v>9</v>
      </c>
      <c r="J5" s="3">
        <f t="shared" si="4"/>
        <v>9.0909090909090912E-2</v>
      </c>
      <c r="K5" s="2">
        <v>2</v>
      </c>
    </row>
    <row r="6" spans="1:11" x14ac:dyDescent="0.25">
      <c r="A6" s="23" t="s">
        <v>151</v>
      </c>
      <c r="B6" s="24">
        <v>621</v>
      </c>
      <c r="C6" s="25">
        <f t="shared" si="0"/>
        <v>0.73752969121140144</v>
      </c>
      <c r="D6" s="24">
        <v>192</v>
      </c>
      <c r="E6" s="25">
        <f t="shared" si="1"/>
        <v>0.30917874396135264</v>
      </c>
      <c r="F6" s="25">
        <f t="shared" si="2"/>
        <v>0.72727272727272729</v>
      </c>
      <c r="G6" s="24">
        <v>61</v>
      </c>
      <c r="H6" s="25">
        <f>G6/D6</f>
        <v>0.31770833333333331</v>
      </c>
      <c r="I6" s="20">
        <f t="shared" si="3"/>
        <v>61</v>
      </c>
      <c r="J6" s="17">
        <f t="shared" si="4"/>
        <v>9.8228663446054756E-2</v>
      </c>
      <c r="K6" s="2">
        <v>1</v>
      </c>
    </row>
    <row r="7" spans="1:11" x14ac:dyDescent="0.25">
      <c r="A7" s="21" t="s">
        <v>152</v>
      </c>
      <c r="B7" s="2">
        <v>39</v>
      </c>
      <c r="C7" s="3">
        <f t="shared" si="0"/>
        <v>4.631828978622328E-2</v>
      </c>
      <c r="D7" s="2">
        <v>15</v>
      </c>
      <c r="E7" s="3">
        <f t="shared" si="1"/>
        <v>0.38461538461538464</v>
      </c>
      <c r="F7" s="3">
        <f t="shared" si="2"/>
        <v>5.6818181818181816E-2</v>
      </c>
      <c r="G7" s="2">
        <v>3</v>
      </c>
      <c r="H7" s="3">
        <f>G7/D7</f>
        <v>0.2</v>
      </c>
      <c r="I7" s="20">
        <f t="shared" si="3"/>
        <v>3</v>
      </c>
      <c r="J7" s="3">
        <f t="shared" si="4"/>
        <v>7.6923076923076927E-2</v>
      </c>
      <c r="K7" s="2">
        <v>2</v>
      </c>
    </row>
    <row r="8" spans="1:11" x14ac:dyDescent="0.25">
      <c r="A8" s="21" t="s">
        <v>153</v>
      </c>
      <c r="B8" s="2">
        <v>2</v>
      </c>
      <c r="C8" s="3">
        <f t="shared" si="0"/>
        <v>2.3752969121140144E-3</v>
      </c>
      <c r="D8" s="2">
        <v>0</v>
      </c>
      <c r="E8" s="3">
        <f t="shared" si="1"/>
        <v>0</v>
      </c>
      <c r="F8" s="3">
        <f t="shared" si="2"/>
        <v>0</v>
      </c>
      <c r="G8" s="2">
        <v>0</v>
      </c>
      <c r="H8" s="3">
        <v>0</v>
      </c>
      <c r="I8" s="20">
        <f t="shared" si="3"/>
        <v>0</v>
      </c>
      <c r="J8" s="3">
        <f t="shared" si="4"/>
        <v>0</v>
      </c>
      <c r="K8" s="2">
        <v>2</v>
      </c>
    </row>
    <row r="9" spans="1:11" x14ac:dyDescent="0.25">
      <c r="A9" s="4" t="s">
        <v>138</v>
      </c>
      <c r="B9" s="2">
        <f>SUM(B3:B8)</f>
        <v>842</v>
      </c>
      <c r="C9" s="5">
        <f>SUM(C3:C8)</f>
        <v>1</v>
      </c>
      <c r="D9" s="2">
        <f>SUM(D3:D8)</f>
        <v>264</v>
      </c>
      <c r="E9" s="3">
        <f t="shared" si="1"/>
        <v>0.31353919239904987</v>
      </c>
      <c r="F9" s="3">
        <f t="shared" ref="F9" si="5">D9/$D$9</f>
        <v>1</v>
      </c>
      <c r="G9" s="2">
        <f>SUM(G3:G8)</f>
        <v>87</v>
      </c>
      <c r="H9" s="3">
        <f>G9/D9</f>
        <v>0.32954545454545453</v>
      </c>
      <c r="I9" s="20">
        <f t="shared" si="3"/>
        <v>87</v>
      </c>
      <c r="J9" s="3">
        <f t="shared" si="4"/>
        <v>0.10332541567695962</v>
      </c>
      <c r="K9" s="2"/>
    </row>
  </sheetData>
  <mergeCells count="1">
    <mergeCell ref="A1:H1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M5" sqref="M5"/>
    </sheetView>
  </sheetViews>
  <sheetFormatPr defaultRowHeight="15" x14ac:dyDescent="0.25"/>
  <cols>
    <col min="1" max="1" width="19.140625" bestFit="1" customWidth="1"/>
    <col min="2" max="2" width="8.28515625" bestFit="1" customWidth="1"/>
    <col min="3" max="3" width="8.85546875" bestFit="1" customWidth="1"/>
    <col min="4" max="4" width="17.7109375" bestFit="1" customWidth="1"/>
    <col min="5" max="6" width="19.28515625" bestFit="1" customWidth="1"/>
    <col min="7" max="7" width="10.42578125" bestFit="1" customWidth="1"/>
    <col min="8" max="8" width="10" bestFit="1" customWidth="1"/>
    <col min="9" max="9" width="23.42578125" bestFit="1" customWidth="1"/>
    <col min="10" max="10" width="24" bestFit="1" customWidth="1"/>
  </cols>
  <sheetData>
    <row r="1" spans="1:11" x14ac:dyDescent="0.25">
      <c r="A1" s="41" t="s">
        <v>154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x14ac:dyDescent="0.25">
      <c r="A2" s="6" t="s">
        <v>155</v>
      </c>
      <c r="B2" s="6" t="s">
        <v>2</v>
      </c>
      <c r="C2" s="6" t="s">
        <v>3</v>
      </c>
      <c r="D2" s="6" t="s">
        <v>142</v>
      </c>
      <c r="E2" s="6" t="s">
        <v>5</v>
      </c>
      <c r="F2" s="6" t="s">
        <v>6</v>
      </c>
      <c r="G2" s="6" t="s">
        <v>156</v>
      </c>
      <c r="H2" s="6" t="s">
        <v>8</v>
      </c>
      <c r="I2" s="6" t="s">
        <v>145</v>
      </c>
      <c r="J2" s="6" t="s">
        <v>146</v>
      </c>
      <c r="K2" s="6" t="s">
        <v>157</v>
      </c>
    </row>
    <row r="3" spans="1:11" x14ac:dyDescent="0.25">
      <c r="A3" s="33" t="s">
        <v>158</v>
      </c>
      <c r="B3" s="34">
        <v>84</v>
      </c>
      <c r="C3" s="35">
        <f t="shared" ref="C3:C22" si="0">B3/B$22</f>
        <v>9.9762470308788598E-2</v>
      </c>
      <c r="D3" s="34">
        <v>27</v>
      </c>
      <c r="E3" s="35">
        <f t="shared" ref="E3:E21" si="1">D3/B3</f>
        <v>0.32142857142857145</v>
      </c>
      <c r="F3" s="35">
        <f t="shared" ref="F3:F21" si="2">D3/D$22</f>
        <v>0.10227272727272728</v>
      </c>
      <c r="G3" s="34">
        <v>11</v>
      </c>
      <c r="H3" s="35">
        <f t="shared" ref="H3:H22" si="3">G3/D3</f>
        <v>0.40740740740740738</v>
      </c>
      <c r="I3" s="34">
        <f>G3</f>
        <v>11</v>
      </c>
      <c r="J3" s="35">
        <f>I3/B3</f>
        <v>0.13095238095238096</v>
      </c>
      <c r="K3" s="34">
        <v>1</v>
      </c>
    </row>
    <row r="4" spans="1:11" x14ac:dyDescent="0.25">
      <c r="A4" s="26" t="s">
        <v>159</v>
      </c>
      <c r="B4" s="27">
        <v>66</v>
      </c>
      <c r="C4" s="28">
        <f t="shared" si="0"/>
        <v>7.8384798099762468E-2</v>
      </c>
      <c r="D4" s="27">
        <v>28</v>
      </c>
      <c r="E4" s="28">
        <f t="shared" si="1"/>
        <v>0.42424242424242425</v>
      </c>
      <c r="F4" s="28">
        <f t="shared" si="2"/>
        <v>0.10606060606060606</v>
      </c>
      <c r="G4" s="27">
        <v>9</v>
      </c>
      <c r="H4" s="28">
        <f t="shared" si="3"/>
        <v>0.32142857142857145</v>
      </c>
      <c r="I4" s="27">
        <f t="shared" ref="I4:I21" si="4">G4</f>
        <v>9</v>
      </c>
      <c r="J4" s="28">
        <f t="shared" ref="J4:J22" si="5">I4/B4</f>
        <v>0.13636363636363635</v>
      </c>
      <c r="K4" s="27">
        <v>2</v>
      </c>
    </row>
    <row r="5" spans="1:11" x14ac:dyDescent="0.25">
      <c r="A5" s="26" t="s">
        <v>160</v>
      </c>
      <c r="B5" s="27">
        <v>60</v>
      </c>
      <c r="C5" s="28">
        <f t="shared" si="0"/>
        <v>7.1258907363420429E-2</v>
      </c>
      <c r="D5" s="27">
        <v>22</v>
      </c>
      <c r="E5" s="28">
        <f t="shared" si="1"/>
        <v>0.36666666666666664</v>
      </c>
      <c r="F5" s="28">
        <f t="shared" si="2"/>
        <v>8.3333333333333329E-2</v>
      </c>
      <c r="G5" s="27">
        <v>6</v>
      </c>
      <c r="H5" s="28">
        <f t="shared" si="3"/>
        <v>0.27272727272727271</v>
      </c>
      <c r="I5" s="27">
        <f t="shared" si="4"/>
        <v>6</v>
      </c>
      <c r="J5" s="28">
        <f t="shared" si="5"/>
        <v>0.1</v>
      </c>
      <c r="K5" s="27">
        <v>2</v>
      </c>
    </row>
    <row r="6" spans="1:11" x14ac:dyDescent="0.25">
      <c r="A6" s="26" t="s">
        <v>161</v>
      </c>
      <c r="B6" s="27">
        <v>59</v>
      </c>
      <c r="C6" s="28">
        <f t="shared" si="0"/>
        <v>7.0071258907363418E-2</v>
      </c>
      <c r="D6" s="27">
        <v>9</v>
      </c>
      <c r="E6" s="28">
        <f t="shared" si="1"/>
        <v>0.15254237288135594</v>
      </c>
      <c r="F6" s="28">
        <f t="shared" si="2"/>
        <v>3.4090909090909088E-2</v>
      </c>
      <c r="G6" s="27">
        <v>4</v>
      </c>
      <c r="H6" s="28">
        <f t="shared" si="3"/>
        <v>0.44444444444444442</v>
      </c>
      <c r="I6" s="27">
        <f t="shared" si="4"/>
        <v>4</v>
      </c>
      <c r="J6" s="28">
        <f t="shared" si="5"/>
        <v>6.7796610169491525E-2</v>
      </c>
      <c r="K6" s="27">
        <v>2</v>
      </c>
    </row>
    <row r="7" spans="1:11" x14ac:dyDescent="0.25">
      <c r="A7" s="26" t="s">
        <v>162</v>
      </c>
      <c r="B7" s="27">
        <v>57</v>
      </c>
      <c r="C7" s="28">
        <f t="shared" si="0"/>
        <v>6.769596199524941E-2</v>
      </c>
      <c r="D7" s="27">
        <v>13</v>
      </c>
      <c r="E7" s="28">
        <f t="shared" si="1"/>
        <v>0.22807017543859648</v>
      </c>
      <c r="F7" s="28">
        <f t="shared" si="2"/>
        <v>4.924242424242424E-2</v>
      </c>
      <c r="G7" s="27">
        <v>2</v>
      </c>
      <c r="H7" s="28">
        <f t="shared" si="3"/>
        <v>0.15384615384615385</v>
      </c>
      <c r="I7" s="27">
        <f t="shared" si="4"/>
        <v>2</v>
      </c>
      <c r="J7" s="28">
        <f t="shared" si="5"/>
        <v>3.5087719298245612E-2</v>
      </c>
      <c r="K7" s="27">
        <v>2</v>
      </c>
    </row>
    <row r="8" spans="1:11" x14ac:dyDescent="0.25">
      <c r="A8" s="26" t="s">
        <v>163</v>
      </c>
      <c r="B8" s="27">
        <v>57</v>
      </c>
      <c r="C8" s="28">
        <f t="shared" si="0"/>
        <v>6.769596199524941E-2</v>
      </c>
      <c r="D8" s="27">
        <v>15</v>
      </c>
      <c r="E8" s="28">
        <f t="shared" si="1"/>
        <v>0.26315789473684209</v>
      </c>
      <c r="F8" s="28">
        <f t="shared" si="2"/>
        <v>5.6818181818181816E-2</v>
      </c>
      <c r="G8" s="27">
        <v>8</v>
      </c>
      <c r="H8" s="28">
        <f t="shared" si="3"/>
        <v>0.53333333333333333</v>
      </c>
      <c r="I8" s="27">
        <f t="shared" si="4"/>
        <v>8</v>
      </c>
      <c r="J8" s="28">
        <f t="shared" si="5"/>
        <v>0.14035087719298245</v>
      </c>
      <c r="K8" s="27">
        <v>2</v>
      </c>
    </row>
    <row r="9" spans="1:11" x14ac:dyDescent="0.25">
      <c r="A9" s="29" t="s">
        <v>164</v>
      </c>
      <c r="B9" s="7">
        <v>46</v>
      </c>
      <c r="C9" s="8">
        <f t="shared" si="0"/>
        <v>5.4631828978622329E-2</v>
      </c>
      <c r="D9" s="7">
        <v>18</v>
      </c>
      <c r="E9" s="8">
        <f t="shared" si="1"/>
        <v>0.39130434782608697</v>
      </c>
      <c r="F9" s="8">
        <f t="shared" si="2"/>
        <v>6.8181818181818177E-2</v>
      </c>
      <c r="G9" s="7">
        <v>8</v>
      </c>
      <c r="H9" s="8">
        <f t="shared" si="3"/>
        <v>0.44444444444444442</v>
      </c>
      <c r="I9" s="7">
        <f t="shared" si="4"/>
        <v>8</v>
      </c>
      <c r="J9" s="8">
        <f t="shared" si="5"/>
        <v>0.17391304347826086</v>
      </c>
      <c r="K9" s="7">
        <v>3</v>
      </c>
    </row>
    <row r="10" spans="1:11" x14ac:dyDescent="0.25">
      <c r="A10" s="29" t="s">
        <v>165</v>
      </c>
      <c r="B10" s="7">
        <v>46</v>
      </c>
      <c r="C10" s="8">
        <f t="shared" si="0"/>
        <v>5.4631828978622329E-2</v>
      </c>
      <c r="D10" s="7">
        <v>19</v>
      </c>
      <c r="E10" s="8">
        <f t="shared" si="1"/>
        <v>0.41304347826086957</v>
      </c>
      <c r="F10" s="8">
        <f t="shared" si="2"/>
        <v>7.1969696969696975E-2</v>
      </c>
      <c r="G10" s="7">
        <v>12</v>
      </c>
      <c r="H10" s="8">
        <f t="shared" si="3"/>
        <v>0.63157894736842102</v>
      </c>
      <c r="I10" s="7">
        <f t="shared" si="4"/>
        <v>12</v>
      </c>
      <c r="J10" s="8">
        <f t="shared" si="5"/>
        <v>0.2608695652173913</v>
      </c>
      <c r="K10" s="7">
        <v>3</v>
      </c>
    </row>
    <row r="11" spans="1:11" x14ac:dyDescent="0.25">
      <c r="A11" s="29" t="s">
        <v>166</v>
      </c>
      <c r="B11" s="7">
        <v>45</v>
      </c>
      <c r="C11" s="8">
        <f t="shared" si="0"/>
        <v>5.3444180522565318E-2</v>
      </c>
      <c r="D11" s="7">
        <v>20</v>
      </c>
      <c r="E11" s="8">
        <f t="shared" si="1"/>
        <v>0.44444444444444442</v>
      </c>
      <c r="F11" s="8">
        <f t="shared" si="2"/>
        <v>7.575757575757576E-2</v>
      </c>
      <c r="G11" s="7">
        <v>6</v>
      </c>
      <c r="H11" s="8">
        <f t="shared" si="3"/>
        <v>0.3</v>
      </c>
      <c r="I11" s="7">
        <f t="shared" si="4"/>
        <v>6</v>
      </c>
      <c r="J11" s="8">
        <f t="shared" si="5"/>
        <v>0.13333333333333333</v>
      </c>
      <c r="K11" s="7">
        <v>3</v>
      </c>
    </row>
    <row r="12" spans="1:11" x14ac:dyDescent="0.25">
      <c r="A12" s="29" t="s">
        <v>167</v>
      </c>
      <c r="B12" s="7">
        <v>44</v>
      </c>
      <c r="C12" s="8">
        <f t="shared" si="0"/>
        <v>5.2256532066508314E-2</v>
      </c>
      <c r="D12" s="7">
        <v>15</v>
      </c>
      <c r="E12" s="8">
        <f t="shared" si="1"/>
        <v>0.34090909090909088</v>
      </c>
      <c r="F12" s="8">
        <f t="shared" si="2"/>
        <v>5.6818181818181816E-2</v>
      </c>
      <c r="G12" s="7">
        <v>4</v>
      </c>
      <c r="H12" s="8">
        <f t="shared" si="3"/>
        <v>0.26666666666666666</v>
      </c>
      <c r="I12" s="7">
        <f t="shared" si="4"/>
        <v>4</v>
      </c>
      <c r="J12" s="8">
        <f t="shared" si="5"/>
        <v>9.0909090909090912E-2</v>
      </c>
      <c r="K12" s="7">
        <v>3</v>
      </c>
    </row>
    <row r="13" spans="1:11" x14ac:dyDescent="0.25">
      <c r="A13" s="29" t="s">
        <v>168</v>
      </c>
      <c r="B13" s="7">
        <v>42</v>
      </c>
      <c r="C13" s="8">
        <f t="shared" si="0"/>
        <v>4.9881235154394299E-2</v>
      </c>
      <c r="D13" s="7">
        <v>6</v>
      </c>
      <c r="E13" s="8">
        <f t="shared" si="1"/>
        <v>0.14285714285714285</v>
      </c>
      <c r="F13" s="8">
        <f t="shared" si="2"/>
        <v>2.2727272727272728E-2</v>
      </c>
      <c r="G13" s="7">
        <v>0</v>
      </c>
      <c r="H13" s="8">
        <f t="shared" si="3"/>
        <v>0</v>
      </c>
      <c r="I13" s="7">
        <f t="shared" si="4"/>
        <v>0</v>
      </c>
      <c r="J13" s="8">
        <f t="shared" si="5"/>
        <v>0</v>
      </c>
      <c r="K13" s="7">
        <v>3</v>
      </c>
    </row>
    <row r="14" spans="1:11" x14ac:dyDescent="0.25">
      <c r="A14" s="29" t="s">
        <v>169</v>
      </c>
      <c r="B14" s="7">
        <v>42</v>
      </c>
      <c r="C14" s="8">
        <f t="shared" si="0"/>
        <v>4.9881235154394299E-2</v>
      </c>
      <c r="D14" s="7">
        <v>15</v>
      </c>
      <c r="E14" s="8">
        <f t="shared" si="1"/>
        <v>0.35714285714285715</v>
      </c>
      <c r="F14" s="8">
        <f t="shared" si="2"/>
        <v>5.6818181818181816E-2</v>
      </c>
      <c r="G14" s="7">
        <v>3</v>
      </c>
      <c r="H14" s="8">
        <f t="shared" si="3"/>
        <v>0.2</v>
      </c>
      <c r="I14" s="7">
        <f t="shared" si="4"/>
        <v>3</v>
      </c>
      <c r="J14" s="8">
        <f t="shared" si="5"/>
        <v>7.1428571428571425E-2</v>
      </c>
      <c r="K14" s="7">
        <v>3</v>
      </c>
    </row>
    <row r="15" spans="1:11" x14ac:dyDescent="0.25">
      <c r="A15" s="29" t="s">
        <v>170</v>
      </c>
      <c r="B15" s="7">
        <v>37</v>
      </c>
      <c r="C15" s="8">
        <f t="shared" si="0"/>
        <v>4.3942992874109264E-2</v>
      </c>
      <c r="D15" s="7">
        <v>11</v>
      </c>
      <c r="E15" s="8">
        <f t="shared" si="1"/>
        <v>0.29729729729729731</v>
      </c>
      <c r="F15" s="8">
        <f t="shared" si="2"/>
        <v>4.1666666666666664E-2</v>
      </c>
      <c r="G15" s="7">
        <v>3</v>
      </c>
      <c r="H15" s="8">
        <f t="shared" si="3"/>
        <v>0.27272727272727271</v>
      </c>
      <c r="I15" s="7">
        <f t="shared" si="4"/>
        <v>3</v>
      </c>
      <c r="J15" s="8">
        <f t="shared" si="5"/>
        <v>8.1081081081081086E-2</v>
      </c>
      <c r="K15" s="7">
        <v>3</v>
      </c>
    </row>
    <row r="16" spans="1:11" x14ac:dyDescent="0.25">
      <c r="A16" s="29" t="s">
        <v>171</v>
      </c>
      <c r="B16" s="7">
        <v>36</v>
      </c>
      <c r="C16" s="8">
        <f t="shared" si="0"/>
        <v>4.2755344418052253E-2</v>
      </c>
      <c r="D16" s="7">
        <v>5</v>
      </c>
      <c r="E16" s="8">
        <f t="shared" si="1"/>
        <v>0.1388888888888889</v>
      </c>
      <c r="F16" s="8">
        <f t="shared" si="2"/>
        <v>1.893939393939394E-2</v>
      </c>
      <c r="G16" s="7">
        <v>0</v>
      </c>
      <c r="H16" s="8">
        <f t="shared" si="3"/>
        <v>0</v>
      </c>
      <c r="I16" s="7">
        <f t="shared" si="4"/>
        <v>0</v>
      </c>
      <c r="J16" s="8">
        <f t="shared" si="5"/>
        <v>0</v>
      </c>
      <c r="K16" s="7">
        <v>3</v>
      </c>
    </row>
    <row r="17" spans="1:11" x14ac:dyDescent="0.25">
      <c r="A17" s="29" t="s">
        <v>172</v>
      </c>
      <c r="B17" s="7">
        <v>35</v>
      </c>
      <c r="C17" s="8">
        <f t="shared" si="0"/>
        <v>4.1567695961995249E-2</v>
      </c>
      <c r="D17" s="7">
        <v>1</v>
      </c>
      <c r="E17" s="8">
        <f t="shared" si="1"/>
        <v>2.8571428571428571E-2</v>
      </c>
      <c r="F17" s="8">
        <f t="shared" si="2"/>
        <v>3.787878787878788E-3</v>
      </c>
      <c r="G17" s="7">
        <v>1</v>
      </c>
      <c r="H17" s="8">
        <f t="shared" si="3"/>
        <v>1</v>
      </c>
      <c r="I17" s="7">
        <f t="shared" si="4"/>
        <v>1</v>
      </c>
      <c r="J17" s="8">
        <f t="shared" si="5"/>
        <v>2.8571428571428571E-2</v>
      </c>
      <c r="K17" s="7">
        <v>3</v>
      </c>
    </row>
    <row r="18" spans="1:11" x14ac:dyDescent="0.25">
      <c r="A18" s="29" t="s">
        <v>173</v>
      </c>
      <c r="B18" s="7">
        <v>34</v>
      </c>
      <c r="C18" s="8">
        <f t="shared" si="0"/>
        <v>4.0380047505938245E-2</v>
      </c>
      <c r="D18" s="7">
        <v>14</v>
      </c>
      <c r="E18" s="8">
        <f t="shared" si="1"/>
        <v>0.41176470588235292</v>
      </c>
      <c r="F18" s="8">
        <f t="shared" si="2"/>
        <v>5.3030303030303032E-2</v>
      </c>
      <c r="G18" s="7">
        <v>3</v>
      </c>
      <c r="H18" s="8">
        <f t="shared" si="3"/>
        <v>0.21428571428571427</v>
      </c>
      <c r="I18" s="7">
        <f t="shared" si="4"/>
        <v>3</v>
      </c>
      <c r="J18" s="8">
        <f t="shared" si="5"/>
        <v>8.8235294117647065E-2</v>
      </c>
      <c r="K18" s="7">
        <v>3</v>
      </c>
    </row>
    <row r="19" spans="1:11" x14ac:dyDescent="0.25">
      <c r="A19" s="29" t="s">
        <v>174</v>
      </c>
      <c r="B19" s="7">
        <v>31</v>
      </c>
      <c r="C19" s="8">
        <f t="shared" si="0"/>
        <v>3.6817102137767219E-2</v>
      </c>
      <c r="D19" s="7">
        <v>19</v>
      </c>
      <c r="E19" s="8">
        <f t="shared" si="1"/>
        <v>0.61290322580645162</v>
      </c>
      <c r="F19" s="8">
        <f t="shared" si="2"/>
        <v>7.1969696969696975E-2</v>
      </c>
      <c r="G19" s="7">
        <v>5</v>
      </c>
      <c r="H19" s="8">
        <f t="shared" si="3"/>
        <v>0.26315789473684209</v>
      </c>
      <c r="I19" s="7">
        <f t="shared" si="4"/>
        <v>5</v>
      </c>
      <c r="J19" s="8">
        <f t="shared" si="5"/>
        <v>0.16129032258064516</v>
      </c>
      <c r="K19" s="7">
        <v>3</v>
      </c>
    </row>
    <row r="20" spans="1:11" x14ac:dyDescent="0.25">
      <c r="A20" s="30" t="s">
        <v>175</v>
      </c>
      <c r="B20" s="31">
        <v>20</v>
      </c>
      <c r="C20" s="32">
        <f t="shared" si="0"/>
        <v>2.3752969121140142E-2</v>
      </c>
      <c r="D20" s="31">
        <v>6</v>
      </c>
      <c r="E20" s="32">
        <f t="shared" si="1"/>
        <v>0.3</v>
      </c>
      <c r="F20" s="32">
        <f t="shared" si="2"/>
        <v>2.2727272727272728E-2</v>
      </c>
      <c r="G20" s="31">
        <v>1</v>
      </c>
      <c r="H20" s="32">
        <f t="shared" si="3"/>
        <v>0.16666666666666666</v>
      </c>
      <c r="I20" s="31">
        <f t="shared" si="4"/>
        <v>1</v>
      </c>
      <c r="J20" s="32">
        <f t="shared" si="5"/>
        <v>0.05</v>
      </c>
      <c r="K20" s="31">
        <v>4</v>
      </c>
    </row>
    <row r="21" spans="1:11" x14ac:dyDescent="0.25">
      <c r="A21" s="30" t="s">
        <v>176</v>
      </c>
      <c r="B21" s="31">
        <v>1</v>
      </c>
      <c r="C21" s="32">
        <f t="shared" si="0"/>
        <v>1.1876484560570072E-3</v>
      </c>
      <c r="D21" s="31">
        <v>1</v>
      </c>
      <c r="E21" s="32">
        <f t="shared" si="1"/>
        <v>1</v>
      </c>
      <c r="F21" s="32">
        <f t="shared" si="2"/>
        <v>3.787878787878788E-3</v>
      </c>
      <c r="G21" s="31">
        <v>1</v>
      </c>
      <c r="H21" s="32">
        <f t="shared" si="3"/>
        <v>1</v>
      </c>
      <c r="I21" s="31">
        <f t="shared" si="4"/>
        <v>1</v>
      </c>
      <c r="J21" s="32">
        <f t="shared" si="5"/>
        <v>1</v>
      </c>
      <c r="K21" s="31">
        <v>4</v>
      </c>
    </row>
    <row r="22" spans="1:11" x14ac:dyDescent="0.25">
      <c r="A22" s="2"/>
      <c r="B22" s="2">
        <f>SUM(B3:B21)</f>
        <v>842</v>
      </c>
      <c r="C22" s="3">
        <f t="shared" si="0"/>
        <v>1</v>
      </c>
      <c r="D22" s="2">
        <f>SUM(D3:D21)</f>
        <v>264</v>
      </c>
      <c r="E22" s="2"/>
      <c r="F22" s="3"/>
      <c r="G22" s="2">
        <f>SUM(G3:G21)</f>
        <v>87</v>
      </c>
      <c r="H22" s="3">
        <f t="shared" si="3"/>
        <v>0.32954545454545453</v>
      </c>
      <c r="I22" s="2">
        <f>G22</f>
        <v>87</v>
      </c>
      <c r="J22" s="3">
        <f t="shared" si="5"/>
        <v>0.10332541567695962</v>
      </c>
      <c r="K22" s="2"/>
    </row>
  </sheetData>
  <mergeCells count="1">
    <mergeCell ref="A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M5" sqref="M5"/>
    </sheetView>
  </sheetViews>
  <sheetFormatPr defaultRowHeight="15" x14ac:dyDescent="0.25"/>
  <cols>
    <col min="1" max="1" width="11.140625" bestFit="1" customWidth="1"/>
    <col min="2" max="2" width="8.28515625" bestFit="1" customWidth="1"/>
    <col min="3" max="3" width="12" bestFit="1" customWidth="1"/>
    <col min="4" max="4" width="17.7109375" bestFit="1" customWidth="1"/>
    <col min="5" max="6" width="19.28515625" bestFit="1" customWidth="1"/>
    <col min="7" max="7" width="10.42578125" bestFit="1" customWidth="1"/>
    <col min="8" max="8" width="12" bestFit="1" customWidth="1"/>
    <col min="9" max="9" width="23.42578125" bestFit="1" customWidth="1"/>
    <col min="10" max="10" width="24" bestFit="1" customWidth="1"/>
  </cols>
  <sheetData>
    <row r="1" spans="1:11" x14ac:dyDescent="0.25">
      <c r="A1" s="41" t="s">
        <v>177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x14ac:dyDescent="0.25">
      <c r="A2" s="4" t="s">
        <v>178</v>
      </c>
      <c r="B2" s="4" t="s">
        <v>2</v>
      </c>
      <c r="C2" s="4" t="s">
        <v>141</v>
      </c>
      <c r="D2" s="4" t="s">
        <v>142</v>
      </c>
      <c r="E2" s="4" t="s">
        <v>5</v>
      </c>
      <c r="F2" s="4" t="s">
        <v>6</v>
      </c>
      <c r="G2" s="4" t="s">
        <v>179</v>
      </c>
      <c r="H2" s="4" t="s">
        <v>8</v>
      </c>
      <c r="I2" s="4" t="s">
        <v>145</v>
      </c>
      <c r="J2" s="4" t="s">
        <v>146</v>
      </c>
      <c r="K2" s="4" t="s">
        <v>157</v>
      </c>
    </row>
    <row r="3" spans="1:11" x14ac:dyDescent="0.25">
      <c r="A3" s="2" t="s">
        <v>180</v>
      </c>
      <c r="B3" s="2">
        <v>380</v>
      </c>
      <c r="C3" s="2">
        <f>B3/B5</f>
        <v>0.45130641330166271</v>
      </c>
      <c r="D3" s="2">
        <v>154</v>
      </c>
      <c r="E3" s="2">
        <f>D3/B3</f>
        <v>0.40526315789473683</v>
      </c>
      <c r="F3" s="2">
        <f>D3/D$5</f>
        <v>0.58333333333333337</v>
      </c>
      <c r="G3" s="2">
        <v>67</v>
      </c>
      <c r="H3" s="3">
        <f>G3/D3</f>
        <v>0.43506493506493504</v>
      </c>
      <c r="I3" s="2">
        <f>G3</f>
        <v>67</v>
      </c>
      <c r="J3" s="3">
        <f>I3/B3</f>
        <v>0.1763157894736842</v>
      </c>
      <c r="K3" s="2">
        <v>1</v>
      </c>
    </row>
    <row r="4" spans="1:11" x14ac:dyDescent="0.25">
      <c r="A4" s="2" t="s">
        <v>181</v>
      </c>
      <c r="B4" s="2">
        <v>462</v>
      </c>
      <c r="C4" s="2">
        <f>B4/B5</f>
        <v>0.54869358669833734</v>
      </c>
      <c r="D4" s="2">
        <v>110</v>
      </c>
      <c r="E4" s="2">
        <f>D4/B4</f>
        <v>0.23809523809523808</v>
      </c>
      <c r="F4" s="2">
        <f>D4/D$5</f>
        <v>0.41666666666666669</v>
      </c>
      <c r="G4" s="2">
        <v>20</v>
      </c>
      <c r="H4" s="3">
        <f t="shared" ref="H4:H5" si="0">G4/D4</f>
        <v>0.18181818181818182</v>
      </c>
      <c r="I4" s="2">
        <f t="shared" ref="I4:I5" si="1">G4</f>
        <v>20</v>
      </c>
      <c r="J4" s="3">
        <f t="shared" ref="J4:J5" si="2">I4/B4</f>
        <v>4.3290043290043288E-2</v>
      </c>
      <c r="K4" s="2">
        <v>2</v>
      </c>
    </row>
    <row r="5" spans="1:11" x14ac:dyDescent="0.25">
      <c r="A5" s="2"/>
      <c r="B5" s="2">
        <f>SUM(B3:B4)</f>
        <v>842</v>
      </c>
      <c r="C5" s="2"/>
      <c r="D5" s="2">
        <f>SUM(D3:D4)</f>
        <v>264</v>
      </c>
      <c r="E5" s="2">
        <f>D5/B5</f>
        <v>0.31353919239904987</v>
      </c>
      <c r="F5" s="2"/>
      <c r="G5" s="2">
        <f>SUM(G3:G4)</f>
        <v>87</v>
      </c>
      <c r="H5" s="3">
        <f t="shared" si="0"/>
        <v>0.32954545454545453</v>
      </c>
      <c r="I5" s="2">
        <f t="shared" si="1"/>
        <v>87</v>
      </c>
      <c r="J5" s="3">
        <f t="shared" si="2"/>
        <v>0.10332541567695962</v>
      </c>
      <c r="K5" s="2"/>
    </row>
  </sheetData>
  <mergeCells count="1">
    <mergeCell ref="A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L4" sqref="L4"/>
    </sheetView>
  </sheetViews>
  <sheetFormatPr defaultRowHeight="15" x14ac:dyDescent="0.25"/>
  <cols>
    <col min="1" max="1" width="28.85546875" bestFit="1" customWidth="1"/>
    <col min="2" max="2" width="8.28515625" bestFit="1" customWidth="1"/>
    <col min="3" max="3" width="8.85546875" bestFit="1" customWidth="1"/>
    <col min="4" max="4" width="17.28515625" bestFit="1" customWidth="1"/>
    <col min="5" max="5" width="18.85546875" bestFit="1" customWidth="1"/>
    <col min="6" max="6" width="18.85546875" customWidth="1"/>
    <col min="7" max="7" width="9.28515625" bestFit="1" customWidth="1"/>
    <col min="8" max="8" width="10" bestFit="1" customWidth="1"/>
    <col min="9" max="9" width="22.7109375" bestFit="1" customWidth="1"/>
    <col min="10" max="10" width="23.28515625" bestFit="1" customWidth="1"/>
  </cols>
  <sheetData>
    <row r="1" spans="1:10" x14ac:dyDescent="0.25">
      <c r="A1" s="42" t="s">
        <v>182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25">
      <c r="A2" s="4" t="s">
        <v>183</v>
      </c>
      <c r="B2" s="4" t="s">
        <v>2</v>
      </c>
      <c r="C2" s="4" t="s">
        <v>3</v>
      </c>
      <c r="D2" s="4" t="s">
        <v>4</v>
      </c>
      <c r="E2" s="4" t="s">
        <v>184</v>
      </c>
      <c r="F2" s="4" t="s">
        <v>185</v>
      </c>
      <c r="G2" s="4" t="s">
        <v>7</v>
      </c>
      <c r="H2" s="4" t="s">
        <v>8</v>
      </c>
      <c r="I2" s="1" t="s">
        <v>9</v>
      </c>
      <c r="J2" s="1" t="s">
        <v>10</v>
      </c>
    </row>
    <row r="3" spans="1:10" x14ac:dyDescent="0.25">
      <c r="A3" s="2" t="s">
        <v>186</v>
      </c>
      <c r="B3" s="2">
        <v>302</v>
      </c>
      <c r="C3" s="3">
        <f>B3/B$5</f>
        <v>0.35866983372921613</v>
      </c>
      <c r="D3" s="2">
        <v>194</v>
      </c>
      <c r="E3" s="3">
        <f>D3/B3</f>
        <v>0.64238410596026485</v>
      </c>
      <c r="F3" s="3">
        <f>D3/D$5</f>
        <v>0.73484848484848486</v>
      </c>
      <c r="G3" s="2">
        <v>34</v>
      </c>
      <c r="H3" s="3">
        <f>G3/D3</f>
        <v>0.17525773195876287</v>
      </c>
      <c r="I3" s="2">
        <f>G3</f>
        <v>34</v>
      </c>
      <c r="J3" s="5">
        <f>G3/B3</f>
        <v>0.11258278145695365</v>
      </c>
    </row>
    <row r="4" spans="1:10" x14ac:dyDescent="0.25">
      <c r="A4" s="2" t="s">
        <v>187</v>
      </c>
      <c r="B4" s="2">
        <v>540</v>
      </c>
      <c r="C4" s="3">
        <f>B4/B$5</f>
        <v>0.64133016627078387</v>
      </c>
      <c r="D4" s="2">
        <v>70</v>
      </c>
      <c r="E4" s="3">
        <f>D4/B4</f>
        <v>0.12962962962962962</v>
      </c>
      <c r="F4" s="3">
        <f>D4/D$5</f>
        <v>0.26515151515151514</v>
      </c>
      <c r="G4" s="2">
        <v>53</v>
      </c>
      <c r="H4" s="3">
        <f>G4/D4</f>
        <v>0.75714285714285712</v>
      </c>
      <c r="I4" s="2">
        <f>G4</f>
        <v>53</v>
      </c>
      <c r="J4" s="5">
        <f>G4/B4</f>
        <v>9.8148148148148151E-2</v>
      </c>
    </row>
    <row r="5" spans="1:10" x14ac:dyDescent="0.25">
      <c r="A5" s="2"/>
      <c r="B5" s="2">
        <f>SUM(B3:B4)</f>
        <v>842</v>
      </c>
      <c r="C5" s="3">
        <f>B5/B$5</f>
        <v>1</v>
      </c>
      <c r="D5" s="2">
        <f>SUM(D3:D4)</f>
        <v>264</v>
      </c>
      <c r="E5" s="3">
        <f>D5/B5</f>
        <v>0.31353919239904987</v>
      </c>
      <c r="F5" s="3"/>
      <c r="G5" s="2">
        <f>SUM(G3:G4)</f>
        <v>87</v>
      </c>
      <c r="H5" s="2"/>
      <c r="I5" s="2"/>
      <c r="J5" s="3">
        <f>G5/B5</f>
        <v>0.10332541567695962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H5" sqref="H5:H14"/>
    </sheetView>
  </sheetViews>
  <sheetFormatPr defaultRowHeight="15" x14ac:dyDescent="0.25"/>
  <cols>
    <col min="1" max="1" width="11.5703125" bestFit="1" customWidth="1"/>
    <col min="2" max="2" width="16.42578125" bestFit="1" customWidth="1"/>
    <col min="3" max="3" width="9.28515625" bestFit="1" customWidth="1"/>
    <col min="4" max="4" width="9.85546875" bestFit="1" customWidth="1"/>
    <col min="5" max="5" width="9.85546875" customWidth="1"/>
    <col min="6" max="6" width="17.28515625" bestFit="1" customWidth="1"/>
    <col min="7" max="7" width="18.85546875" bestFit="1" customWidth="1"/>
    <col min="8" max="8" width="20.140625" bestFit="1" customWidth="1"/>
    <col min="9" max="9" width="18.85546875" bestFit="1" customWidth="1"/>
    <col min="10" max="10" width="9.42578125" bestFit="1" customWidth="1"/>
    <col min="11" max="11" width="10" bestFit="1" customWidth="1"/>
    <col min="12" max="12" width="11" bestFit="1" customWidth="1"/>
  </cols>
  <sheetData>
    <row r="1" spans="1:12" x14ac:dyDescent="0.25">
      <c r="A1" s="40" t="s">
        <v>206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x14ac:dyDescent="0.25">
      <c r="A2" s="36" t="s">
        <v>188</v>
      </c>
      <c r="B2" s="36" t="s">
        <v>207</v>
      </c>
      <c r="C2" s="36" t="s">
        <v>208</v>
      </c>
      <c r="D2" s="36" t="s">
        <v>209</v>
      </c>
      <c r="E2" s="36" t="s">
        <v>210</v>
      </c>
      <c r="F2" s="36" t="s">
        <v>4</v>
      </c>
      <c r="G2" s="36" t="s">
        <v>184</v>
      </c>
      <c r="H2" s="36" t="s">
        <v>211</v>
      </c>
      <c r="I2" s="36" t="s">
        <v>185</v>
      </c>
      <c r="J2" s="36" t="s">
        <v>7</v>
      </c>
      <c r="K2" s="36" t="s">
        <v>8</v>
      </c>
      <c r="L2" s="36" t="s">
        <v>212</v>
      </c>
    </row>
    <row r="3" spans="1:12" x14ac:dyDescent="0.25">
      <c r="A3" s="1">
        <v>1</v>
      </c>
      <c r="B3" s="45" t="s">
        <v>213</v>
      </c>
      <c r="C3" s="2">
        <v>421</v>
      </c>
      <c r="D3" s="3">
        <f t="shared" ref="D3:D15" si="0">C3/C$15</f>
        <v>0.5</v>
      </c>
      <c r="E3" s="43">
        <f>SUM(C3:C4)/SUM(C15)</f>
        <v>0.64133016627078387</v>
      </c>
      <c r="F3" s="2">
        <v>16</v>
      </c>
      <c r="G3" s="3">
        <f t="shared" ref="G3:G15" si="1">F3/C3</f>
        <v>3.800475059382423E-2</v>
      </c>
      <c r="H3" s="46">
        <f>SUM(F3:F4)/SUM(C3:C4)</f>
        <v>0.12962962962962962</v>
      </c>
      <c r="I3" s="3">
        <f>F3/F$15</f>
        <v>6.0606060606060608E-2</v>
      </c>
      <c r="J3" s="2">
        <v>16</v>
      </c>
      <c r="K3" s="3">
        <f>J3/F3</f>
        <v>1</v>
      </c>
      <c r="L3" s="43">
        <f>SUM(J3:J4)/SUM(F3:F4)</f>
        <v>0.75714285714285712</v>
      </c>
    </row>
    <row r="4" spans="1:12" x14ac:dyDescent="0.25">
      <c r="A4" s="1">
        <v>2</v>
      </c>
      <c r="B4" s="45"/>
      <c r="C4" s="2">
        <v>119</v>
      </c>
      <c r="D4" s="3">
        <f t="shared" si="0"/>
        <v>0.14133016627078385</v>
      </c>
      <c r="E4" s="43"/>
      <c r="F4" s="2">
        <v>54</v>
      </c>
      <c r="G4" s="3">
        <f t="shared" si="1"/>
        <v>0.45378151260504201</v>
      </c>
      <c r="H4" s="46"/>
      <c r="I4" s="3">
        <f t="shared" ref="I4:I15" si="2">F4/F$15</f>
        <v>0.20454545454545456</v>
      </c>
      <c r="J4" s="2">
        <v>37</v>
      </c>
      <c r="K4" s="3">
        <f t="shared" ref="K4:K14" si="3">J4/F4</f>
        <v>0.68518518518518523</v>
      </c>
      <c r="L4" s="43"/>
    </row>
    <row r="5" spans="1:12" x14ac:dyDescent="0.25">
      <c r="A5" s="1">
        <v>3</v>
      </c>
      <c r="B5" s="45" t="s">
        <v>214</v>
      </c>
      <c r="C5" s="2">
        <v>81</v>
      </c>
      <c r="D5" s="3">
        <f t="shared" si="0"/>
        <v>9.6199524940617578E-2</v>
      </c>
      <c r="E5" s="44">
        <f>SUM(C5:C14)/$C$15</f>
        <v>0.35866983372921613</v>
      </c>
      <c r="F5" s="2">
        <v>35</v>
      </c>
      <c r="G5" s="3">
        <f t="shared" si="1"/>
        <v>0.43209876543209874</v>
      </c>
      <c r="H5" s="43">
        <f>SUM(F5:F14)/SUM(C5:C14)</f>
        <v>0.64238410596026485</v>
      </c>
      <c r="I5" s="3">
        <f t="shared" si="2"/>
        <v>0.13257575757575757</v>
      </c>
      <c r="J5" s="2">
        <v>5</v>
      </c>
      <c r="K5" s="3">
        <f t="shared" si="3"/>
        <v>0.14285714285714285</v>
      </c>
      <c r="L5" s="44">
        <f>SUM(J5:J14)/SUM(F5:F14)</f>
        <v>0.17525773195876287</v>
      </c>
    </row>
    <row r="6" spans="1:12" x14ac:dyDescent="0.25">
      <c r="A6" s="1">
        <v>4</v>
      </c>
      <c r="B6" s="45"/>
      <c r="C6" s="2">
        <v>80</v>
      </c>
      <c r="D6" s="3">
        <f t="shared" si="0"/>
        <v>9.5011876484560567E-2</v>
      </c>
      <c r="E6" s="44"/>
      <c r="F6" s="2">
        <v>45</v>
      </c>
      <c r="G6" s="3">
        <f t="shared" si="1"/>
        <v>0.5625</v>
      </c>
      <c r="H6" s="43"/>
      <c r="I6" s="3">
        <f t="shared" si="2"/>
        <v>0.17045454545454544</v>
      </c>
      <c r="J6" s="2">
        <v>11</v>
      </c>
      <c r="K6" s="3">
        <f t="shared" si="3"/>
        <v>0.24444444444444444</v>
      </c>
      <c r="L6" s="44"/>
    </row>
    <row r="7" spans="1:12" x14ac:dyDescent="0.25">
      <c r="A7" s="1">
        <v>5</v>
      </c>
      <c r="B7" s="45"/>
      <c r="C7" s="2">
        <v>78</v>
      </c>
      <c r="D7" s="3">
        <f t="shared" si="0"/>
        <v>9.2636579572446559E-2</v>
      </c>
      <c r="E7" s="44"/>
      <c r="F7" s="2">
        <v>62</v>
      </c>
      <c r="G7" s="3">
        <f t="shared" si="1"/>
        <v>0.79487179487179482</v>
      </c>
      <c r="H7" s="43"/>
      <c r="I7" s="3">
        <f t="shared" si="2"/>
        <v>0.23484848484848486</v>
      </c>
      <c r="J7" s="2">
        <v>11</v>
      </c>
      <c r="K7" s="3">
        <f t="shared" si="3"/>
        <v>0.17741935483870969</v>
      </c>
      <c r="L7" s="44"/>
    </row>
    <row r="8" spans="1:12" x14ac:dyDescent="0.25">
      <c r="A8" s="1">
        <v>6</v>
      </c>
      <c r="B8" s="45"/>
      <c r="C8" s="2">
        <v>29</v>
      </c>
      <c r="D8" s="3">
        <f t="shared" si="0"/>
        <v>3.4441805225653203E-2</v>
      </c>
      <c r="E8" s="44"/>
      <c r="F8" s="2">
        <v>23</v>
      </c>
      <c r="G8" s="3">
        <f t="shared" si="1"/>
        <v>0.7931034482758621</v>
      </c>
      <c r="H8" s="43"/>
      <c r="I8" s="3">
        <f t="shared" si="2"/>
        <v>8.7121212121212127E-2</v>
      </c>
      <c r="J8" s="2">
        <v>5</v>
      </c>
      <c r="K8" s="3">
        <f t="shared" si="3"/>
        <v>0.21739130434782608</v>
      </c>
      <c r="L8" s="44"/>
    </row>
    <row r="9" spans="1:12" x14ac:dyDescent="0.25">
      <c r="A9" s="1">
        <v>7</v>
      </c>
      <c r="B9" s="45"/>
      <c r="C9" s="2">
        <v>12</v>
      </c>
      <c r="D9" s="3">
        <f t="shared" si="0"/>
        <v>1.4251781472684086E-2</v>
      </c>
      <c r="E9" s="44"/>
      <c r="F9" s="2">
        <v>7</v>
      </c>
      <c r="G9" s="3">
        <f t="shared" si="1"/>
        <v>0.58333333333333337</v>
      </c>
      <c r="H9" s="43"/>
      <c r="I9" s="3">
        <f t="shared" si="2"/>
        <v>2.6515151515151516E-2</v>
      </c>
      <c r="J9" s="2">
        <v>0</v>
      </c>
      <c r="K9" s="3">
        <f t="shared" si="3"/>
        <v>0</v>
      </c>
      <c r="L9" s="44"/>
    </row>
    <row r="10" spans="1:12" x14ac:dyDescent="0.25">
      <c r="A10" s="1">
        <v>8</v>
      </c>
      <c r="B10" s="45"/>
      <c r="C10" s="2">
        <v>6</v>
      </c>
      <c r="D10" s="3">
        <f t="shared" si="0"/>
        <v>7.1258907363420431E-3</v>
      </c>
      <c r="E10" s="44"/>
      <c r="F10" s="2">
        <v>6</v>
      </c>
      <c r="G10" s="3">
        <f t="shared" si="1"/>
        <v>1</v>
      </c>
      <c r="H10" s="43"/>
      <c r="I10" s="3">
        <f t="shared" si="2"/>
        <v>2.2727272727272728E-2</v>
      </c>
      <c r="J10" s="2">
        <v>1</v>
      </c>
      <c r="K10" s="3">
        <f t="shared" si="3"/>
        <v>0.16666666666666666</v>
      </c>
      <c r="L10" s="44"/>
    </row>
    <row r="11" spans="1:12" x14ac:dyDescent="0.25">
      <c r="A11" s="1">
        <v>9</v>
      </c>
      <c r="B11" s="45"/>
      <c r="C11" s="2">
        <v>9</v>
      </c>
      <c r="D11" s="3">
        <f t="shared" si="0"/>
        <v>1.0688836104513063E-2</v>
      </c>
      <c r="E11" s="44"/>
      <c r="F11" s="2">
        <v>9</v>
      </c>
      <c r="G11" s="3">
        <f t="shared" si="1"/>
        <v>1</v>
      </c>
      <c r="H11" s="43"/>
      <c r="I11" s="3">
        <f t="shared" si="2"/>
        <v>3.4090909090909088E-2</v>
      </c>
      <c r="J11" s="2">
        <v>1</v>
      </c>
      <c r="K11" s="3">
        <f t="shared" si="3"/>
        <v>0.1111111111111111</v>
      </c>
      <c r="L11" s="44"/>
    </row>
    <row r="12" spans="1:12" x14ac:dyDescent="0.25">
      <c r="A12" s="1">
        <v>10</v>
      </c>
      <c r="B12" s="45"/>
      <c r="C12" s="2">
        <v>3</v>
      </c>
      <c r="D12" s="3">
        <f t="shared" si="0"/>
        <v>3.5629453681710215E-3</v>
      </c>
      <c r="E12" s="44"/>
      <c r="F12" s="2">
        <v>3</v>
      </c>
      <c r="G12" s="3">
        <f t="shared" si="1"/>
        <v>1</v>
      </c>
      <c r="H12" s="43"/>
      <c r="I12" s="3">
        <f t="shared" si="2"/>
        <v>1.1363636363636364E-2</v>
      </c>
      <c r="J12" s="2">
        <v>0</v>
      </c>
      <c r="K12" s="3">
        <f t="shared" si="3"/>
        <v>0</v>
      </c>
      <c r="L12" s="44"/>
    </row>
    <row r="13" spans="1:12" x14ac:dyDescent="0.25">
      <c r="A13" s="1">
        <v>11</v>
      </c>
      <c r="B13" s="45"/>
      <c r="C13" s="2">
        <v>2</v>
      </c>
      <c r="D13" s="3">
        <f t="shared" si="0"/>
        <v>2.3752969121140144E-3</v>
      </c>
      <c r="E13" s="44"/>
      <c r="F13" s="2">
        <v>2</v>
      </c>
      <c r="G13" s="3">
        <f t="shared" si="1"/>
        <v>1</v>
      </c>
      <c r="H13" s="43"/>
      <c r="I13" s="3">
        <f t="shared" si="2"/>
        <v>7.575757575757576E-3</v>
      </c>
      <c r="J13" s="2">
        <v>0</v>
      </c>
      <c r="K13" s="3">
        <f t="shared" si="3"/>
        <v>0</v>
      </c>
      <c r="L13" s="44"/>
    </row>
    <row r="14" spans="1:12" x14ac:dyDescent="0.25">
      <c r="A14" s="1">
        <v>12</v>
      </c>
      <c r="B14" s="45"/>
      <c r="C14" s="2">
        <v>2</v>
      </c>
      <c r="D14" s="3">
        <f t="shared" si="0"/>
        <v>2.3752969121140144E-3</v>
      </c>
      <c r="E14" s="44"/>
      <c r="F14" s="2">
        <v>2</v>
      </c>
      <c r="G14" s="3">
        <f t="shared" si="1"/>
        <v>1</v>
      </c>
      <c r="H14" s="43"/>
      <c r="I14" s="3">
        <f t="shared" si="2"/>
        <v>7.575757575757576E-3</v>
      </c>
      <c r="J14" s="2">
        <v>0</v>
      </c>
      <c r="K14" s="3">
        <f t="shared" si="3"/>
        <v>0</v>
      </c>
      <c r="L14" s="44"/>
    </row>
    <row r="15" spans="1:12" x14ac:dyDescent="0.25">
      <c r="A15" s="4" t="s">
        <v>138</v>
      </c>
      <c r="B15" s="4"/>
      <c r="C15" s="2">
        <f>SUM(C3:C14)</f>
        <v>842</v>
      </c>
      <c r="D15" s="3">
        <f t="shared" si="0"/>
        <v>1</v>
      </c>
      <c r="E15" s="37">
        <f>SUM(E3:E14)</f>
        <v>1</v>
      </c>
      <c r="F15" s="2">
        <f>SUM(F3:F14)</f>
        <v>264</v>
      </c>
      <c r="G15" s="3">
        <f t="shared" si="1"/>
        <v>0.31353919239904987</v>
      </c>
      <c r="H15" s="37">
        <f>F15/C15</f>
        <v>0.31353919239904987</v>
      </c>
      <c r="I15" s="3">
        <f t="shared" si="2"/>
        <v>1</v>
      </c>
      <c r="J15" s="2">
        <f>SUM(J3:J14)</f>
        <v>87</v>
      </c>
      <c r="K15" s="3">
        <f>J15/F15</f>
        <v>0.32954545454545453</v>
      </c>
      <c r="L15" s="3">
        <f>J15/F15</f>
        <v>0.32954545454545453</v>
      </c>
    </row>
  </sheetData>
  <mergeCells count="9">
    <mergeCell ref="A1:L1"/>
    <mergeCell ref="L3:L4"/>
    <mergeCell ref="L5:L14"/>
    <mergeCell ref="B3:B4"/>
    <mergeCell ref="B5:B14"/>
    <mergeCell ref="E3:E4"/>
    <mergeCell ref="E5:E14"/>
    <mergeCell ref="H3:H4"/>
    <mergeCell ref="H5:H1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M11" sqref="M11"/>
    </sheetView>
  </sheetViews>
  <sheetFormatPr defaultRowHeight="15" x14ac:dyDescent="0.25"/>
  <cols>
    <col min="1" max="1" width="24.7109375" bestFit="1" customWidth="1"/>
    <col min="3" max="3" width="8.85546875" bestFit="1" customWidth="1"/>
    <col min="4" max="4" width="17.28515625" bestFit="1" customWidth="1"/>
    <col min="5" max="5" width="18.85546875" bestFit="1" customWidth="1"/>
    <col min="6" max="6" width="18.85546875" customWidth="1"/>
    <col min="9" max="9" width="22.7109375" bestFit="1" customWidth="1"/>
    <col min="10" max="10" width="23.28515625" bestFit="1" customWidth="1"/>
  </cols>
  <sheetData>
    <row r="1" spans="1:10" x14ac:dyDescent="0.25">
      <c r="A1" s="42" t="s">
        <v>189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25">
      <c r="A2" s="4" t="s">
        <v>190</v>
      </c>
      <c r="B2" s="4" t="s">
        <v>2</v>
      </c>
      <c r="C2" s="4" t="s">
        <v>3</v>
      </c>
      <c r="D2" s="4" t="s">
        <v>4</v>
      </c>
      <c r="E2" s="4" t="s">
        <v>184</v>
      </c>
      <c r="F2" s="4" t="s">
        <v>185</v>
      </c>
      <c r="G2" s="4" t="s">
        <v>7</v>
      </c>
      <c r="H2" s="4" t="s">
        <v>8</v>
      </c>
      <c r="I2" s="1" t="s">
        <v>9</v>
      </c>
      <c r="J2" s="1" t="s">
        <v>10</v>
      </c>
    </row>
    <row r="3" spans="1:10" x14ac:dyDescent="0.25">
      <c r="A3" s="2" t="s">
        <v>191</v>
      </c>
      <c r="B3" s="2">
        <v>539</v>
      </c>
      <c r="C3" s="3">
        <f>B3/B$5</f>
        <v>0.64014251781472686</v>
      </c>
      <c r="D3" s="2">
        <v>137</v>
      </c>
      <c r="E3" s="3">
        <f>D3/B3</f>
        <v>0.25417439703153988</v>
      </c>
      <c r="F3" s="3">
        <f>D3/D$5</f>
        <v>0.51893939393939392</v>
      </c>
      <c r="G3" s="2">
        <v>40</v>
      </c>
      <c r="H3" s="3">
        <f>G3/D3</f>
        <v>0.29197080291970801</v>
      </c>
      <c r="I3" s="2">
        <f>G3</f>
        <v>40</v>
      </c>
      <c r="J3" s="3">
        <f>G3/B3</f>
        <v>7.4211502782931357E-2</v>
      </c>
    </row>
    <row r="4" spans="1:10" x14ac:dyDescent="0.25">
      <c r="A4" s="2" t="s">
        <v>192</v>
      </c>
      <c r="B4" s="2">
        <v>303</v>
      </c>
      <c r="C4" s="3">
        <f>B4/B$5</f>
        <v>0.35985748218527314</v>
      </c>
      <c r="D4" s="2">
        <v>127</v>
      </c>
      <c r="E4" s="3">
        <f>D4/B4</f>
        <v>0.41914191419141916</v>
      </c>
      <c r="F4" s="3">
        <f>D4/D$5</f>
        <v>0.48106060606060608</v>
      </c>
      <c r="G4" s="2">
        <v>47</v>
      </c>
      <c r="H4" s="3">
        <f>G4/D4</f>
        <v>0.37007874015748032</v>
      </c>
      <c r="I4" s="2">
        <f>G4</f>
        <v>47</v>
      </c>
      <c r="J4" s="3">
        <f>G4/B4</f>
        <v>0.15511551155115511</v>
      </c>
    </row>
    <row r="5" spans="1:10" x14ac:dyDescent="0.25">
      <c r="A5" s="2"/>
      <c r="B5" s="2">
        <f>SUM(B3:B4)</f>
        <v>842</v>
      </c>
      <c r="C5" s="2"/>
      <c r="D5" s="2">
        <f>SUM(D3:D4)</f>
        <v>264</v>
      </c>
      <c r="E5" s="3">
        <f>D5/B5</f>
        <v>0.31353919239904987</v>
      </c>
      <c r="F5" s="3"/>
      <c r="G5" s="2">
        <f>SUM(G3:G4)</f>
        <v>87</v>
      </c>
      <c r="H5" s="3">
        <f>G5/D5</f>
        <v>0.32954545454545453</v>
      </c>
      <c r="I5" s="2"/>
      <c r="J5" s="3">
        <f>G5/B5</f>
        <v>0.10332541567695962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Proximity</vt:lpstr>
      <vt:lpstr>Top10Prod</vt:lpstr>
      <vt:lpstr>All Company</vt:lpstr>
      <vt:lpstr>Tender Type</vt:lpstr>
      <vt:lpstr>Region</vt:lpstr>
      <vt:lpstr>Form</vt:lpstr>
      <vt:lpstr>Participant</vt:lpstr>
      <vt:lpstr>No. Participant</vt:lpstr>
      <vt:lpstr>Tender Duration</vt:lpstr>
      <vt:lpstr>Generic Entry</vt:lpstr>
      <vt:lpstr>Competition</vt:lpstr>
      <vt:lpstr>Client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Nilotpal Sarkar</dc:creator>
  <cp:keywords/>
  <dc:description/>
  <cp:lastModifiedBy>Arnab Das</cp:lastModifiedBy>
  <cp:revision/>
  <dcterms:created xsi:type="dcterms:W3CDTF">2022-06-15T09:20:27Z</dcterms:created>
  <dcterms:modified xsi:type="dcterms:W3CDTF">2022-06-28T12:53:56Z</dcterms:modified>
  <cp:category/>
  <cp:contentStatus/>
</cp:coreProperties>
</file>