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Cover" sheetId="2" r:id="rId5"/>
    <sheet state="visible" name="CO Attainment Calculation" sheetId="3" r:id="rId6"/>
    <sheet state="visible" name="In Sem Evaluation" sheetId="4" r:id="rId7"/>
    <sheet state="visible" name="End Sem Evaluation" sheetId="5" r:id="rId8"/>
    <sheet state="visible" name="Course Exit Survey" sheetId="6" r:id="rId9"/>
  </sheets>
  <definedNames/>
  <calcPr/>
  <extLst>
    <ext uri="GoogleSheetsCustomDataVersion2">
      <go:sheetsCustomData xmlns:go="http://customooxmlschemas.google.com/" r:id="rId10" roundtripDataChecksum="eKQhJUmDYwG/vGU5vJspETMmwlUv1vLg1KiVVeTrrzg="/>
    </ext>
  </extLst>
</workbook>
</file>

<file path=xl/sharedStrings.xml><?xml version="1.0" encoding="utf-8"?>
<sst xmlns="http://schemas.openxmlformats.org/spreadsheetml/2006/main" count="624" uniqueCount="414">
  <si>
    <t>Vidyavardhini's College of Engineering &amp; Technology</t>
  </si>
  <si>
    <t>CO - PO/PSO Attainment Calculator - Lab Course</t>
  </si>
  <si>
    <t>Version: v2.0   Release date: 14 Jan 2024</t>
  </si>
  <si>
    <t>Developed by: Dr. Ashish V. Vanmali</t>
  </si>
  <si>
    <t>Instructions:</t>
  </si>
  <si>
    <r>
      <rPr>
        <rFont val="Calibri"/>
        <color theme="1"/>
        <sz val="12.0"/>
      </rPr>
      <t xml:space="preserve">1. Only fill cells which are in </t>
    </r>
    <r>
      <rPr>
        <rFont val="Calibri"/>
        <b/>
        <color theme="1"/>
        <sz val="12.0"/>
      </rPr>
      <t>Yellow</t>
    </r>
    <r>
      <rPr>
        <rFont val="Calibri"/>
        <color theme="1"/>
        <sz val="12.0"/>
      </rPr>
      <t xml:space="preserve"> color. </t>
    </r>
    <r>
      <rPr>
        <rFont val="Calibri"/>
        <b/>
        <color theme="1"/>
        <sz val="12.0"/>
      </rPr>
      <t>Do not modify other cells.</t>
    </r>
  </si>
  <si>
    <r>
      <rPr>
        <rFont val="Calibri"/>
        <color theme="1"/>
        <sz val="12.0"/>
      </rPr>
      <t xml:space="preserve">2. If no data is intended to be added in a cell, keep the cell </t>
    </r>
    <r>
      <rPr>
        <rFont val="Calibri"/>
        <b/>
        <color theme="1"/>
        <sz val="12.0"/>
      </rPr>
      <t>"Blank"</t>
    </r>
    <r>
      <rPr>
        <rFont val="Calibri"/>
        <color theme="1"/>
        <sz val="12.0"/>
      </rPr>
      <t xml:space="preserve">. Do not put </t>
    </r>
    <r>
      <rPr>
        <rFont val="Calibri"/>
        <b/>
        <color theme="1"/>
        <sz val="12.0"/>
      </rPr>
      <t xml:space="preserve">"-" </t>
    </r>
    <r>
      <rPr>
        <rFont val="Calibri"/>
        <color theme="1"/>
        <sz val="12.0"/>
      </rPr>
      <t>or any other data in cells.</t>
    </r>
  </si>
  <si>
    <r>
      <rPr>
        <rFont val="Calibri"/>
        <color theme="1"/>
        <sz val="12.0"/>
      </rPr>
      <t xml:space="preserve">3. While copy-pasting data from other Excel sheet, paste the data as </t>
    </r>
    <r>
      <rPr>
        <rFont val="Calibri"/>
        <b/>
        <color theme="1"/>
        <sz val="12.0"/>
      </rPr>
      <t>"Value Only"</t>
    </r>
    <r>
      <rPr>
        <rFont val="Calibri"/>
        <color theme="1"/>
        <sz val="12.0"/>
      </rPr>
      <t>.</t>
    </r>
  </si>
  <si>
    <t>4. Fill the data in following order:</t>
  </si>
  <si>
    <t xml:space="preserve">          Cover</t>
  </si>
  <si>
    <t xml:space="preserve">          In Sem Evaluation</t>
  </si>
  <si>
    <t xml:space="preserve">          End Sem Evaluation</t>
  </si>
  <si>
    <t xml:space="preserve">          Course Exit Survey</t>
  </si>
  <si>
    <t>Semester</t>
  </si>
  <si>
    <t>I</t>
  </si>
  <si>
    <t>Class</t>
  </si>
  <si>
    <t>F.E (CSEDS)(E,F,L)</t>
  </si>
  <si>
    <t>Academic Year</t>
  </si>
  <si>
    <t>2024-25</t>
  </si>
  <si>
    <t>Faculty Name</t>
  </si>
  <si>
    <t>Ms. Vaishnavi Gurav.&amp; Dr. Vivek Singh</t>
  </si>
  <si>
    <t>Course Name</t>
  </si>
  <si>
    <t>Applied Physics</t>
  </si>
  <si>
    <t>Course Code as per University Syllabus</t>
  </si>
  <si>
    <t>BSL 101</t>
  </si>
  <si>
    <t>Course Code for NBA form</t>
  </si>
  <si>
    <t>Total No. of Students in the class</t>
  </si>
  <si>
    <t>Course Outcomes</t>
  </si>
  <si>
    <t>CO1</t>
  </si>
  <si>
    <t xml:space="preserve">Determine the wavelength of a laser source using a plane diffraction grating. </t>
  </si>
  <si>
    <t>CO2</t>
  </si>
  <si>
    <t>Determine the numerical aperture of a given optical fiber cable.</t>
  </si>
  <si>
    <t>CO3</t>
  </si>
  <si>
    <t xml:space="preserve">Perform experiments based on interference in thin film and determine radius of curvature of
lens / diameter of wire / thickness of paper.
</t>
  </si>
  <si>
    <t>CO4</t>
  </si>
  <si>
    <t>Calculate the magnetic field of the coil by the variation with distance along the axis of a current carrying circular coil.</t>
  </si>
  <si>
    <t>CO5</t>
  </si>
  <si>
    <t>Calculate basic parameters / constants using semiconductors.</t>
  </si>
  <si>
    <t>CO6</t>
  </si>
  <si>
    <t>Determine energy band gap / resistivity of a semiconductor.</t>
  </si>
  <si>
    <t>CO -PO/PSO Mapping</t>
  </si>
  <si>
    <t>CO</t>
  </si>
  <si>
    <t xml:space="preserve">PO1 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</si>
  <si>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</si>
  <si>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</si>
  <si>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</si>
  <si>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</si>
  <si>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</si>
  <si>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</si>
  <si>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</si>
  <si>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</si>
  <si>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</si>
  <si>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</si>
  <si>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</si>
  <si>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</si>
  <si>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</si>
  <si>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</si>
  <si>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Avg</t>
  </si>
  <si>
    <t>Rounded Avg.</t>
  </si>
  <si>
    <t>Target For CO attainment</t>
  </si>
  <si>
    <t>Is the course is for the first time or for First Batch? (Y/N)</t>
  </si>
  <si>
    <t>Y</t>
  </si>
  <si>
    <t>If course is for the first time the Target will be 1.8 (60% of maximum attainment level which is 3)</t>
  </si>
  <si>
    <t xml:space="preserve">If the course is in continuation </t>
  </si>
  <si>
    <t>If No, Previous year Target levels</t>
  </si>
  <si>
    <t>Case 1</t>
  </si>
  <si>
    <t>CO is not attained in the previous year =&gt; Same Target level as that of last year</t>
  </si>
  <si>
    <t>Case 2</t>
  </si>
  <si>
    <t>CO is attained in the previous year =&gt; Increment last year Target by 0.2 (Approx. 10%)</t>
  </si>
  <si>
    <t xml:space="preserve">Case 3 </t>
  </si>
  <si>
    <t>If the Target value reached 2.8 for two or more COs, reset  Target of all COs to 1.8 and  increase the Qualifier level by 2%</t>
  </si>
  <si>
    <t>Is the CO attained in the previous year? (Y/N)</t>
  </si>
  <si>
    <t>Trget for Current Year</t>
  </si>
  <si>
    <t>Calculated Target</t>
  </si>
  <si>
    <t>is = 2.8</t>
  </si>
  <si>
    <t>Revised Target if reached 2.8</t>
  </si>
  <si>
    <t>Qualifier level for CO (%)</t>
  </si>
  <si>
    <t>Initial Qualifier Levels</t>
  </si>
  <si>
    <t>For University Exam</t>
  </si>
  <si>
    <t>External Assessment</t>
  </si>
  <si>
    <t>University Exam</t>
  </si>
  <si>
    <t>The minimum Qualifier Level is 50%</t>
  </si>
  <si>
    <t>Oral / Practical</t>
  </si>
  <si>
    <t>The qualifier Levels will be in the steps of 2% (i.e. 50%, 52%, 54% ….)</t>
  </si>
  <si>
    <t xml:space="preserve">Internal Assessment </t>
  </si>
  <si>
    <t>IA, Quizzes, Assignments, Experiments etc.</t>
  </si>
  <si>
    <t>For the New course taught first time, the Qualifier level for University exam will be 50%, 52% or 54% based on the subject</t>
  </si>
  <si>
    <t>Course Exit Survey</t>
  </si>
  <si>
    <t xml:space="preserve">For the first batch, the Qualifier level is set on the Average Marks of previous year result </t>
  </si>
  <si>
    <t>of that subject in the steps of 2% (i.e. 50%, 52%, 54% ….)</t>
  </si>
  <si>
    <t>Revised CO wise Qualifier level (%)</t>
  </si>
  <si>
    <t xml:space="preserve">For Oral/Practical = Univelsity Level </t>
  </si>
  <si>
    <t>External</t>
  </si>
  <si>
    <t>Internal</t>
  </si>
  <si>
    <t>For IA, Quizzes, Ass, Exp = Univelsity Level + 5</t>
  </si>
  <si>
    <t>Uni. Exam</t>
  </si>
  <si>
    <t>Oral/Prac</t>
  </si>
  <si>
    <t>IA etc.</t>
  </si>
  <si>
    <t>Course Exit</t>
  </si>
  <si>
    <t>For Course Exit = Univelsity Level + 5</t>
  </si>
  <si>
    <t>The Qualifier level is incresed by 2%, If the Target value reached 2.8 for two or more COs</t>
  </si>
  <si>
    <t>Maximum Qualifier Level is 80% for any type of assessment</t>
  </si>
  <si>
    <t>Score for Target Attainment Levels</t>
  </si>
  <si>
    <t>Student Progression</t>
  </si>
  <si>
    <t>To be set by College/Department</t>
  </si>
  <si>
    <t>Please enter minimum value here. It will update the table and calculations</t>
  </si>
  <si>
    <t>Oral/Pract</t>
  </si>
  <si>
    <t>IA, Quiz, Ass, Exp</t>
  </si>
  <si>
    <t>For Uni. Exam</t>
  </si>
  <si>
    <t>For CO1</t>
  </si>
  <si>
    <t>Similarly for CO2, CO3, …. and other types of evaluation</t>
  </si>
  <si>
    <t>Weightage of In-semester and End-semester Evaluation</t>
  </si>
  <si>
    <t>Weightage of End-semester Evaluation</t>
  </si>
  <si>
    <t xml:space="preserve">Note </t>
  </si>
  <si>
    <t>For the Only Theory Course with no End Sem exam =&gt; Weightage of End-sem exam = ZERO</t>
  </si>
  <si>
    <t>Weightage of In-semester Evaluation</t>
  </si>
  <si>
    <t>For the Only Lab Course with no Oral/Pract. exam =&gt; Weightage of End-sem exam = ZERO</t>
  </si>
  <si>
    <t>Otherwise it will be always 60-40</t>
  </si>
  <si>
    <t>For End-semester Evaluation</t>
  </si>
  <si>
    <t>Weightage for University Exam</t>
  </si>
  <si>
    <t>Weightage of University Exam = Marks of University Exam (If it is a Only Lab course, put it as ZERO)</t>
  </si>
  <si>
    <t>Weightage for Oral/Practical</t>
  </si>
  <si>
    <t>Weightage of Oral/Practical = Marks of Oral/Practical (If there is no Oral/Practical, put it as ZERO)</t>
  </si>
  <si>
    <t>CO Attainment</t>
  </si>
  <si>
    <t>Target Set</t>
  </si>
  <si>
    <t>Actual Attainment</t>
  </si>
  <si>
    <t>CO Attainment Achieved              (Y or N)</t>
  </si>
  <si>
    <t xml:space="preserve">Contribution of CO to PO/PSO </t>
  </si>
  <si>
    <t>PO/PSO Attainment through the course</t>
  </si>
  <si>
    <t>PO-PSO Attainment Calculation</t>
  </si>
  <si>
    <t>PO/PSO attainement is calculated as a weighted sum of contribution of CO to PO/PSO with the weights as per CO-PO/PSO mapping</t>
  </si>
  <si>
    <t>Weighted contribution of CO to PO/PSO</t>
  </si>
  <si>
    <t>Rounded Avg. of CO-PO/PSO mapping</t>
  </si>
  <si>
    <t>PO/PSO Attainment</t>
  </si>
  <si>
    <t>Denominator</t>
  </si>
  <si>
    <t>PO attainment</t>
  </si>
  <si>
    <t>CO Attainment using Internal Evaluation Tools</t>
  </si>
  <si>
    <t>Student Progression of different Internal Evaluation Tools</t>
  </si>
  <si>
    <t>IA</t>
  </si>
  <si>
    <t>Quizzes</t>
  </si>
  <si>
    <t>Assignments</t>
  </si>
  <si>
    <t>Experiments</t>
  </si>
  <si>
    <t>Term Work</t>
  </si>
  <si>
    <t>IA1</t>
  </si>
  <si>
    <t>IA2</t>
  </si>
  <si>
    <t>Q1</t>
  </si>
  <si>
    <t>Q2</t>
  </si>
  <si>
    <t>Q3</t>
  </si>
  <si>
    <t>Q4</t>
  </si>
  <si>
    <t>Q5</t>
  </si>
  <si>
    <t>Q6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</si>
  <si>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</si>
  <si>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</si>
  <si>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</si>
  <si>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</si>
  <si>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</si>
  <si>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</si>
  <si>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</si>
  <si>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</si>
  <si>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</si>
  <si>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</si>
  <si>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</si>
  <si>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</si>
  <si>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</si>
  <si>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</si>
  <si>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</si>
  <si>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</si>
  <si>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</si>
  <si>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</si>
  <si>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</si>
  <si>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</si>
  <si>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</si>
  <si>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</si>
  <si>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</si>
  <si>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</si>
  <si>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</si>
  <si>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</si>
  <si>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</si>
  <si>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</si>
  <si>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</si>
  <si>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</si>
  <si>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Attainment of different Internal Evaluation Tools</t>
  </si>
  <si>
    <t>Average of Internal Attainment       (Y1)</t>
  </si>
  <si>
    <t>CO Attainment using External Evaluation Tools</t>
  </si>
  <si>
    <t>Weightage of University Exam = Marks of University Exam</t>
  </si>
  <si>
    <t>Weightage of Oral/Practical = Marks of Oral/Practical</t>
  </si>
  <si>
    <t>Qualifier Level (%)</t>
  </si>
  <si>
    <t>Qualifier Level in terms of marks</t>
  </si>
  <si>
    <t>No. of Students above Qualifier Level</t>
  </si>
  <si>
    <t>% No. of Students above Qualifier Level</t>
  </si>
  <si>
    <t>Attainment</t>
  </si>
  <si>
    <t>Weighted Average of External Attainment       (Y2)</t>
  </si>
  <si>
    <t xml:space="preserve">Overall CO Attainment </t>
  </si>
  <si>
    <t>Weightage for End-semester Attainment  (W2)</t>
  </si>
  <si>
    <t>Weightage for In-semester Attainment (W1)</t>
  </si>
  <si>
    <t>Y1</t>
  </si>
  <si>
    <t>Y2</t>
  </si>
  <si>
    <t>Total No. of Students</t>
  </si>
  <si>
    <t>Total Present</t>
  </si>
  <si>
    <t>Total Marks</t>
  </si>
  <si>
    <t>Roll No.</t>
  </si>
  <si>
    <t>Name of Student ↓</t>
  </si>
  <si>
    <t>Internal Assessment</t>
  </si>
  <si>
    <t>TermWork</t>
  </si>
  <si>
    <r>
      <rPr>
        <rFont val="Calibri"/>
        <b/>
        <color theme="1"/>
        <sz val="11.0"/>
      </rPr>
      <t xml:space="preserve">CO </t>
    </r>
    <r>
      <rPr>
        <rFont val="Calibri"/>
        <b/>
        <color theme="1"/>
        <sz val="11.0"/>
      </rPr>
      <t>→</t>
    </r>
  </si>
  <si>
    <t>Total</t>
  </si>
  <si>
    <t>All COs</t>
  </si>
  <si>
    <t>ABHIJEET HALDAR</t>
  </si>
  <si>
    <t>ABHISHEK YOGESH JAMBHALE</t>
  </si>
  <si>
    <t>ADITYA SUNIL KUMBHAR</t>
  </si>
  <si>
    <t>AMBADE DIXIT NAMDEO</t>
  </si>
  <si>
    <t>AMBAVALE ADITI ARVIND</t>
  </si>
  <si>
    <t>AMRITA MOHAN</t>
  </si>
  <si>
    <t>ANJARLEKAR PRATHMESH HARISHCHANDRA</t>
  </si>
  <si>
    <t>ANUJA SUBASH</t>
  </si>
  <si>
    <t>BADGUJAR PRANJAL CHANDRASHEKHAR</t>
  </si>
  <si>
    <t>BADHE TANVI NAMDEO</t>
  </si>
  <si>
    <t>BANDEKAR PARTH SUDHAKAR</t>
  </si>
  <si>
    <t>BARHATE KOMAL PANKAJ</t>
  </si>
  <si>
    <t>BHAGIRATH NILAKSHI MANOHAR</t>
  </si>
  <si>
    <t>BHANDAKKAR AJINKYA BHARAT</t>
  </si>
  <si>
    <t>BHANDARY PRAJWALA VIJAY</t>
  </si>
  <si>
    <t>BHATI MANISH SURESH</t>
  </si>
  <si>
    <t>BHAVSAR MAITRI CHANDRAKANT</t>
  </si>
  <si>
    <t>BHAVSAR NAMAN ATULKUMAR</t>
  </si>
  <si>
    <t>BHIRUD YASH MINESH</t>
  </si>
  <si>
    <t>BHORI RIDDHI ANIL</t>
  </si>
  <si>
    <t>BHUYAL CHETAN NARESH</t>
  </si>
  <si>
    <t>BODKE OMKAR PANDHARINATH</t>
  </si>
  <si>
    <t>CHANDALIYA PRIYANSH PARAMVEER</t>
  </si>
  <si>
    <t>CHATTERJEE ANIK TARUN</t>
  </si>
  <si>
    <t>CHAUDHARI AAYUSHI BHUPENDRA</t>
  </si>
  <si>
    <t>CHAUDHARI ADITYA VIJAY</t>
  </si>
  <si>
    <t>CHAUDHARY UMAIR AHMAD MOHD HUSSAIN</t>
  </si>
  <si>
    <t>CHAUHAN ALOK AWADHESH</t>
  </si>
  <si>
    <t>CHAUHAN HARSHIT SHANKARLAL</t>
  </si>
  <si>
    <t>CHAUHAN MONI RAJKUMAR</t>
  </si>
  <si>
    <t>CHAVAN ARYAN KAMALAKAR</t>
  </si>
  <si>
    <t>CHINCHOLE SHRIKANT JALBA</t>
  </si>
  <si>
    <t>CHORGHE VIDHI AJAY</t>
  </si>
  <si>
    <t>CHOUDHARY SONAL BHANARAM</t>
  </si>
  <si>
    <t>DALVI MANISH SUNIL</t>
  </si>
  <si>
    <t>DAWANE RUTUJA PREMDAS</t>
  </si>
  <si>
    <t>DESALE SUHANI SUHAS</t>
  </si>
  <si>
    <t>DHUMAL ALISHA AMAR</t>
  </si>
  <si>
    <t>GALANDE TEJAS POPAT</t>
  </si>
  <si>
    <t>GAONKAR PURVA PANDURANG</t>
  </si>
  <si>
    <t>GARJE TUSHAR SUNIL</t>
  </si>
  <si>
    <t>GAWADE GAYATRI RAMKRISHNA</t>
  </si>
  <si>
    <t>GHARAT PIYUSH BHARAT</t>
  </si>
  <si>
    <t>GHUGARE AYUSH MARUTI</t>
  </si>
  <si>
    <t>GHUGE ATIKSH SANDEEP</t>
  </si>
  <si>
    <t>GOHIL JAINEEL MAHESH</t>
  </si>
  <si>
    <t>GULBHILE MADHURI MAHADEV</t>
  </si>
  <si>
    <t>GUPTA AARYA OMPRAKASH</t>
  </si>
  <si>
    <t>GUPTA AMISHA SUNIL</t>
  </si>
  <si>
    <t>GUPTA RAJ RAMPYARE</t>
  </si>
  <si>
    <t>HARDULE PRANAY DILIRAM</t>
  </si>
  <si>
    <t>HARIJAN AKLESH KAMLESH</t>
  </si>
  <si>
    <t>HONSHETTE SAMBHAJI SHIVANAND</t>
  </si>
  <si>
    <t>JABAR TANMAY ANKUSH</t>
  </si>
  <si>
    <t>JADHAV ATHARVA PRASHANT</t>
  </si>
  <si>
    <t>JADHAV SANSKAR MAHESH</t>
  </si>
  <si>
    <t>JAGTAP SAMYAK SANDEEP</t>
  </si>
  <si>
    <t>JAI DNYANESHWAR KALE</t>
  </si>
  <si>
    <t>JAIN JAINAM DEEPAK</t>
  </si>
  <si>
    <t>JALGAONKAR AAKANSHA PRADEEP</t>
  </si>
  <si>
    <t>JAMDADE SAIRAJ SURESH</t>
  </si>
  <si>
    <t>JOSHI KRISHNA CHETAN</t>
  </si>
  <si>
    <t>KADAM MANSI SURESH</t>
  </si>
  <si>
    <t>KADAM PRATIKA GANESH</t>
  </si>
  <si>
    <t>KADUKAR SIDDHESH SURAJ</t>
  </si>
  <si>
    <t>KAJOLI SHUBHAM GURUDAS</t>
  </si>
  <si>
    <t>KAKADE HARSH VINAY</t>
  </si>
  <si>
    <t>KAMBLE ANSH SURESH</t>
  </si>
  <si>
    <t>KAMBLE HARSH DEEPAK</t>
  </si>
  <si>
    <t>KAMBLE PRABODH BALAJI</t>
  </si>
  <si>
    <t>KAMBLE RUSHIKESH RAVINDRA</t>
  </si>
  <si>
    <t>KAMBLE SRUSHTI AKASH</t>
  </si>
  <si>
    <t>KAPSE TANMAY SANTOSH</t>
  </si>
  <si>
    <t>KARALKAR DIPESH MAHESH</t>
  </si>
  <si>
    <t>KATE ARYAN NITIN</t>
  </si>
  <si>
    <t>KEVADIYA MEET NARSHIBHAI</t>
  </si>
  <si>
    <t>KHAN MOHD TAHA MOHD ZUBER</t>
  </si>
  <si>
    <t>KHAN PARVEZ LUKMAN GANI</t>
  </si>
  <si>
    <t>KHANOLKAR ROHIT KOMAL</t>
  </si>
  <si>
    <t>KONDUSKAR SANSKRUTI DASHRATH</t>
  </si>
  <si>
    <t>KORDE SANKET VITHOBA</t>
  </si>
  <si>
    <t>KULKARNI DIVIT ASHISH</t>
  </si>
  <si>
    <t>KUMARE VED RAVINDRA</t>
  </si>
  <si>
    <t>KURMI ARYAN SUBHASH</t>
  </si>
  <si>
    <t>KUSHWAHA PRATIKSHA ANIL</t>
  </si>
  <si>
    <t>KUTE YASH DASHRATH</t>
  </si>
  <si>
    <t>KUVAR ARYAN PRAFULLA</t>
  </si>
  <si>
    <t>LAD MADHURA PRASHIL</t>
  </si>
  <si>
    <t>LOHAR SRUSHTI KIRAN</t>
  </si>
  <si>
    <t>LOKARE SWAYAM MANGESH</t>
  </si>
  <si>
    <t>MAHADIK AAYUSH BHAGWAN</t>
  </si>
  <si>
    <t>MAHADIK MALATI SANTOSH</t>
  </si>
  <si>
    <t>MAHAJAN NIHARIKA MUKUNDA</t>
  </si>
  <si>
    <t>MAHALE UDAY RAMAN</t>
  </si>
  <si>
    <t>MAKWANA YASH PIYUSH</t>
  </si>
  <si>
    <t>MALAVADE TANISH SANDEEP</t>
  </si>
  <si>
    <t>MANE ASAWARI ANIL</t>
  </si>
  <si>
    <t>MANE DEEPAK VISHWAS</t>
  </si>
  <si>
    <t>MANUSHREE MISTY</t>
  </si>
  <si>
    <t>MEHTA MEET HITESH</t>
  </si>
  <si>
    <t>MESTA MANTHAN HARESH</t>
  </si>
  <si>
    <t>MHASKAR VEDANT VISHNU</t>
  </si>
  <si>
    <t>MISHRA SHWETA ARVIND</t>
  </si>
  <si>
    <t>MOHAMMAD SHUJA SYED ZIYARAT HUSAIN</t>
  </si>
  <si>
    <t>MOHITE ANUSHKA VIKAS</t>
  </si>
  <si>
    <t>MORE SANJANA SHIVAJI</t>
  </si>
  <si>
    <t>MORE SHUBHAM DEEPAK</t>
  </si>
  <si>
    <t>NAGRE PRATHMESH UTTAM</t>
  </si>
  <si>
    <t>NAIK BHARGAV SUNIL</t>
  </si>
  <si>
    <t>NAIK MANTHAN ARVIND</t>
  </si>
  <si>
    <t>NAIK MEET NINAD</t>
  </si>
  <si>
    <t>NAIK VEDANT SANDEEP</t>
  </si>
  <si>
    <t>NALANG PARTH RAMCHANDRA</t>
  </si>
  <si>
    <t>NANDI MANNAT AMOL</t>
  </si>
  <si>
    <t>NARE ADITYA MUKESH</t>
  </si>
  <si>
    <t>NIKUMBHE CHINMAY RAJU</t>
  </si>
  <si>
    <t>NIVATE HARSHAL NARAYAN</t>
  </si>
  <si>
    <t>PALIWAL PARTH JEETENDRA</t>
  </si>
  <si>
    <t>PANCHAL PREM LAXMIKUMAR</t>
  </si>
  <si>
    <t>PANDEY KARAN SANJAY</t>
  </si>
  <si>
    <t>PANERIA VIHAAN MANOJ</t>
  </si>
  <si>
    <t>PANVALKAR VALLARI RAVIKIRAN</t>
  </si>
  <si>
    <t>PARAB SANIYA LAXMAN</t>
  </si>
  <si>
    <t>PASWAN ANKIT SHANKAR</t>
  </si>
  <si>
    <t>PATADIA OM RUPAL</t>
  </si>
  <si>
    <t>PATEL ASHISH RAMESH</t>
  </si>
  <si>
    <t>PATEL HETVI PIYUSH</t>
  </si>
  <si>
    <t>PATEL MOKSH DAXESH</t>
  </si>
  <si>
    <t>PATEL YASHIKA SUNIL</t>
  </si>
  <si>
    <t>PATIL AAKANSHA ANKUSH</t>
  </si>
  <si>
    <t>PATIL DHANASHREE LILADHAR</t>
  </si>
  <si>
    <t>PATIL JAY VIJAY</t>
  </si>
  <si>
    <t>PATIL KARAN PANKAJ</t>
  </si>
  <si>
    <t>PATIL KHUSHAL SANTOSH</t>
  </si>
  <si>
    <t>PETHKAR OM</t>
  </si>
  <si>
    <t>BHASKER SANIL YASH</t>
  </si>
  <si>
    <t>DEDHIA YASH</t>
  </si>
  <si>
    <t>DESAI GAURI SANTOSH</t>
  </si>
  <si>
    <t>KANOJIYA OM SURYABHAN</t>
  </si>
  <si>
    <t>KARPE SAHIL VIKAS</t>
  </si>
  <si>
    <t>LAKHANI PARV SANJAY KUMAR</t>
  </si>
  <si>
    <t>MORE SWANIK NILESH</t>
  </si>
  <si>
    <t>PATIL LUV ASHOK</t>
  </si>
  <si>
    <t>PATIL MANASVI RATNAKAR</t>
  </si>
  <si>
    <t>PATIL PRANJAL MAHENDRA</t>
  </si>
  <si>
    <t>PATIL SANDHVI KANTI</t>
  </si>
  <si>
    <t>PATIL SHWETA ASHOK</t>
  </si>
  <si>
    <t>PATIL SUPRIYA SANTOSH</t>
  </si>
  <si>
    <t>PATIL SWARAJ RAJENDRA</t>
  </si>
  <si>
    <t>PAWAR SHUBHAM SUNIL</t>
  </si>
  <si>
    <t>PAWAR SWARAJ RAJENDRA</t>
  </si>
  <si>
    <t>PENDHARKAR YASH DEEPAK</t>
  </si>
  <si>
    <t>PINJARI REHAN LATIF</t>
  </si>
  <si>
    <t>POOJARY SINCHANA GOPAL</t>
  </si>
  <si>
    <t>PRAJAPATI SUMIT PRATAP</t>
  </si>
  <si>
    <t>RAJAK AADITYA RAVI</t>
  </si>
  <si>
    <t>RANE SAHIL SURESH</t>
  </si>
  <si>
    <t>RATHOD RAHUL BALIRAM</t>
  </si>
  <si>
    <t>RATNE ROHAN GANESH</t>
  </si>
  <si>
    <t>RAUT ALISHA SHEKHAR</t>
  </si>
  <si>
    <t>RAUT MAYANK ANKUSH</t>
  </si>
  <si>
    <t>RAUT RUDRA RAKESH</t>
  </si>
  <si>
    <t>RAUT SOHAM KIRTIKUMAR</t>
  </si>
  <si>
    <t>RAVALE PRATIK RANGNATH</t>
  </si>
  <si>
    <t>SALGAONKAR DAKSHATA CHANDRAKANT</t>
  </si>
  <si>
    <t>SALUNKHE SANSKAR VIRENDRA</t>
  </si>
  <si>
    <t>SAWANT ESHA MAHESH</t>
  </si>
  <si>
    <t>SAWANT MAITHILI NILESH</t>
  </si>
  <si>
    <t>SAWANT RISHIKESH KISHOR</t>
  </si>
  <si>
    <t>SAWANT SAMAR SANTOSH</t>
  </si>
  <si>
    <t>SAWANT SHREYA AMIT</t>
  </si>
  <si>
    <t>SAWANT SUMRITA SUKHADEO</t>
  </si>
  <si>
    <t>SENTA VISHAL VIJAYBHAI</t>
  </si>
  <si>
    <t>SHAH AAYUSH RAJKUMAR</t>
  </si>
  <si>
    <t>SHAIKH RIYAAN AKEELAHMED</t>
  </si>
  <si>
    <t>SHARMA RAJ BABLU</t>
  </si>
  <si>
    <t>SHAW PRALAYANKAR SHEOPRASAD</t>
  </si>
  <si>
    <t>SHETTIGAR TEJAS SATHISH</t>
  </si>
  <si>
    <t>SHETTY PRANISH HARISH</t>
  </si>
  <si>
    <t>SINGH ANTARIKSH ARJUN</t>
  </si>
  <si>
    <t>SINGH ARYAN SURYAPRAKASH</t>
  </si>
  <si>
    <t>SINGH RISHU MANOJ</t>
  </si>
  <si>
    <t>SINGH SHUBHANSHU ARVIND KUMAR</t>
  </si>
  <si>
    <t>SONDIGALA HARSH RAJUBHAI</t>
  </si>
  <si>
    <t>TALEKAR JAY CHANDRASEN</t>
  </si>
  <si>
    <t>TALIKOTE SANSKARDEEP BALAJI</t>
  </si>
  <si>
    <t>TAYADE SOHAM RAJENDRA</t>
  </si>
  <si>
    <t>THAKUR SANIKA AVINASH</t>
  </si>
  <si>
    <t>THAKUR URVI VIVEK</t>
  </si>
  <si>
    <t>THOSAR SHLOK ABHIJIT</t>
  </si>
  <si>
    <t>TIWARI CHANDAN VIJAY</t>
  </si>
  <si>
    <t>TIWARI MAHEK TRIPURARI</t>
  </si>
  <si>
    <t>VAIDYA PARTH NILESH</t>
  </si>
  <si>
    <t>VAITY RUGVED NILESH</t>
  </si>
  <si>
    <t>VANARASE PARAS KAMLESH</t>
  </si>
  <si>
    <t>VARAK PRAFUL BABYA</t>
  </si>
  <si>
    <t>VARIA NAMAN VIMAL</t>
  </si>
  <si>
    <t>VAZE NEHALI NITIN</t>
  </si>
  <si>
    <t>VICHARE KAVYA MAHESH</t>
  </si>
  <si>
    <t>VISHWAKARMA SUMIT KANHAIYALAL</t>
  </si>
  <si>
    <t>WAKPAIJAN SANIA PRASHANT</t>
  </si>
  <si>
    <t>YADAV DEEPAKKUMAR AWADHRAJ</t>
  </si>
  <si>
    <t>YADAV KRISHNA ANIL</t>
  </si>
  <si>
    <t>YADAV PRITI RAJU</t>
  </si>
  <si>
    <t>Name of Student</t>
  </si>
  <si>
    <t>Maximum Level</t>
  </si>
  <si>
    <t>Sr.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</si>
</sst>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2.0"/>
      <color theme="1"/>
      <name val="Calibri"/>
    </font>
    <font>
      <b/>
      <sz val="20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/>
    <font>
      <sz val="11.0"/>
      <color rgb="FF000000"/>
      <name val="Times New Roman"/>
    </font>
    <font>
      <sz val="12.0"/>
      <color theme="1"/>
      <name val="Times New Roman"/>
    </font>
    <font>
      <b/>
      <sz val="12.0"/>
      <color rgb="FFFF0000"/>
      <name val="Calibri"/>
    </font>
    <font>
      <b/>
      <sz val="12.0"/>
      <color rgb="FF7030A0"/>
      <name val="Calibri"/>
    </font>
    <font>
      <sz val="12.0"/>
      <color rgb="FF7030A0"/>
      <name val="Calibri"/>
    </font>
    <font>
      <b/>
      <sz val="12.0"/>
      <color rgb="FFC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F4B083"/>
        <bgColor rgb="FFF4B083"/>
      </patternFill>
    </fill>
    <fill>
      <patternFill patternType="solid">
        <fgColor theme="8"/>
        <bgColor theme="8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2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1" fillId="4" fontId="3" numFmtId="0" xfId="0" applyAlignment="1" applyBorder="1" applyFill="1" applyFont="1">
      <alignment horizontal="center" vertical="center"/>
    </xf>
    <xf borderId="1" fillId="5" fontId="4" numFmtId="0" xfId="0" applyAlignment="1" applyBorder="1" applyFill="1" applyFont="1">
      <alignment horizontal="center"/>
    </xf>
    <xf borderId="1" fillId="6" fontId="4" numFmtId="0" xfId="0" applyAlignment="1" applyBorder="1" applyFill="1" applyFont="1">
      <alignment horizontal="center"/>
    </xf>
    <xf borderId="1" fillId="7" fontId="5" numFmtId="0" xfId="0" applyBorder="1" applyFill="1" applyFont="1"/>
    <xf borderId="0" fillId="0" fontId="1" numFmtId="0" xfId="0" applyAlignment="1" applyFont="1">
      <alignment horizontal="left"/>
    </xf>
    <xf borderId="2" fillId="0" fontId="5" numFmtId="0" xfId="0" applyAlignment="1" applyBorder="1" applyFont="1">
      <alignment horizontal="left" vertical="center"/>
    </xf>
    <xf borderId="3" fillId="0" fontId="6" numFmtId="0" xfId="0" applyBorder="1" applyFont="1"/>
    <xf borderId="4" fillId="0" fontId="6" numFmtId="0" xfId="0" applyBorder="1" applyFont="1"/>
    <xf borderId="2" fillId="8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2" fillId="8" fontId="1" numFmtId="0" xfId="0" applyAlignment="1" applyBorder="1" applyFont="1">
      <alignment readingOrder="0" vertical="center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8" fontId="1" numFmtId="0" xfId="0" applyAlignment="1" applyBorder="1" applyFont="1">
      <alignment horizontal="left" readingOrder="0" vertical="center"/>
    </xf>
    <xf borderId="5" fillId="9" fontId="5" numFmtId="0" xfId="0" applyAlignment="1" applyBorder="1" applyFill="1" applyFont="1">
      <alignment horizontal="left" vertical="center"/>
    </xf>
    <xf borderId="6" fillId="0" fontId="6" numFmtId="0" xfId="0" applyBorder="1" applyFont="1"/>
    <xf borderId="7" fillId="0" fontId="1" numFmtId="0" xfId="0" applyAlignment="1" applyBorder="1" applyFont="1">
      <alignment horizontal="left" vertical="center"/>
    </xf>
    <xf borderId="2" fillId="8" fontId="1" numFmtId="0" xfId="0" applyAlignment="1" applyBorder="1" applyFont="1">
      <alignment horizontal="left" shrinkToFit="0" vertical="center" wrapText="1"/>
    </xf>
    <xf borderId="2" fillId="8" fontId="1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center" vertical="center"/>
    </xf>
    <xf borderId="8" fillId="8" fontId="7" numFmtId="0" xfId="0" applyAlignment="1" applyBorder="1" applyFont="1">
      <alignment horizontal="center" shrinkToFit="0" vertical="center" wrapText="1"/>
    </xf>
    <xf borderId="9" fillId="8" fontId="8" numFmtId="0" xfId="0" applyAlignment="1" applyBorder="1" applyFont="1">
      <alignment horizontal="center" shrinkToFit="0" vertical="center" wrapText="1"/>
    </xf>
    <xf borderId="9" fillId="8" fontId="7" numFmtId="0" xfId="0" applyAlignment="1" applyBorder="1" applyFont="1">
      <alignment horizontal="center" shrinkToFit="0" vertical="center" wrapText="1"/>
    </xf>
    <xf borderId="7" fillId="8" fontId="1" numFmtId="0" xfId="0" applyAlignment="1" applyBorder="1" applyFont="1">
      <alignment horizontal="center" vertical="center"/>
    </xf>
    <xf borderId="10" fillId="8" fontId="7" numFmtId="0" xfId="0" applyAlignment="1" applyBorder="1" applyFont="1">
      <alignment horizontal="center" shrinkToFit="0" vertical="center" wrapText="1"/>
    </xf>
    <xf borderId="11" fillId="8" fontId="8" numFmtId="0" xfId="0" applyAlignment="1" applyBorder="1" applyFont="1">
      <alignment horizontal="center" shrinkToFit="0" vertical="center" wrapText="1"/>
    </xf>
    <xf borderId="11" fillId="8" fontId="7" numFmtId="0" xfId="0" applyAlignment="1" applyBorder="1" applyFont="1">
      <alignment horizontal="center" shrinkToFit="0" vertical="center" wrapText="1"/>
    </xf>
    <xf borderId="10" fillId="8" fontId="8" numFmtId="0" xfId="0" applyAlignment="1" applyBorder="1" applyFont="1">
      <alignment horizontal="center" shrinkToFit="0" vertical="center" wrapText="1"/>
    </xf>
    <xf borderId="7" fillId="0" fontId="1" numFmtId="2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vertical="center"/>
    </xf>
    <xf borderId="7" fillId="0" fontId="5" numFmtId="1" xfId="0" applyAlignment="1" applyBorder="1" applyFont="1" applyNumberFormat="1">
      <alignment horizontal="center" vertical="center"/>
    </xf>
    <xf borderId="12" fillId="9" fontId="5" numFmtId="0" xfId="0" applyAlignment="1" applyBorder="1" applyFont="1">
      <alignment horizontal="left" vertical="center"/>
    </xf>
    <xf borderId="13" fillId="0" fontId="6" numFmtId="0" xfId="0" applyBorder="1" applyFont="1"/>
    <xf borderId="1" fillId="8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6" numFmtId="0" xfId="0" applyBorder="1" applyFont="1"/>
    <xf borderId="2" fillId="0" fontId="1" numFmtId="0" xfId="0" applyAlignment="1" applyBorder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0" fontId="1" numFmtId="0" xfId="0" applyAlignment="1" applyBorder="1" applyFont="1">
      <alignment horizontal="center" vertical="center"/>
    </xf>
    <xf borderId="19" fillId="0" fontId="6" numFmtId="0" xfId="0" applyBorder="1" applyFont="1"/>
    <xf borderId="7" fillId="0" fontId="1" numFmtId="0" xfId="0" applyAlignment="1" applyBorder="1" applyFont="1">
      <alignment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left" vertical="center"/>
    </xf>
    <xf borderId="7" fillId="7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7" fillId="10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7" fillId="8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2" xfId="0" applyAlignment="1" applyBorder="1" applyFont="1" applyNumberFormat="1">
      <alignment horizontal="center" vertical="center"/>
    </xf>
    <xf borderId="2" fillId="11" fontId="12" numFmtId="0" xfId="0" applyAlignment="1" applyBorder="1" applyFill="1" applyFont="1">
      <alignment horizontal="left" vertical="center"/>
    </xf>
    <xf borderId="2" fillId="11" fontId="12" numFmtId="2" xfId="0" applyAlignment="1" applyBorder="1" applyFont="1" applyNumberFormat="1">
      <alignment horizontal="center" vertical="center"/>
    </xf>
    <xf borderId="0" fillId="0" fontId="5" numFmtId="0" xfId="0" applyAlignment="1" applyFont="1">
      <alignment shrinkToFit="0" vertical="center" wrapText="1"/>
    </xf>
    <xf borderId="20" fillId="0" fontId="1" numFmtId="0" xfId="0" applyAlignment="1" applyBorder="1" applyFont="1">
      <alignment horizontal="left" vertical="center"/>
    </xf>
    <xf borderId="20" fillId="0" fontId="6" numFmtId="0" xfId="0" applyBorder="1" applyFont="1"/>
    <xf borderId="7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18" fillId="0" fontId="5" numFmtId="1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2" xfId="0" applyAlignment="1" applyBorder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12" fillId="9" fontId="14" numFmtId="0" xfId="0" applyAlignment="1" applyBorder="1" applyFont="1">
      <alignment horizontal="left" vertical="center"/>
    </xf>
    <xf borderId="0" fillId="0" fontId="14" numFmtId="0" xfId="0" applyAlignment="1" applyFont="1">
      <alignment horizontal="left" vertical="center"/>
    </xf>
    <xf borderId="20" fillId="0" fontId="14" numFmtId="0" xfId="0" applyAlignment="1" applyBorder="1" applyFont="1">
      <alignment horizontal="left" vertical="center"/>
    </xf>
    <xf borderId="2" fillId="5" fontId="14" numFmtId="0" xfId="0" applyAlignment="1" applyBorder="1" applyFont="1">
      <alignment horizontal="center" vertical="center"/>
    </xf>
    <xf borderId="2" fillId="3" fontId="14" numFmtId="0" xfId="0" applyAlignment="1" applyBorder="1" applyFont="1">
      <alignment horizontal="center" vertical="center"/>
    </xf>
    <xf borderId="2" fillId="6" fontId="14" numFmtId="0" xfId="0" applyAlignment="1" applyBorder="1" applyFont="1">
      <alignment horizontal="center" vertical="center"/>
    </xf>
    <xf borderId="18" fillId="12" fontId="14" numFmtId="0" xfId="0" applyAlignment="1" applyBorder="1" applyFill="1" applyFont="1">
      <alignment horizontal="center" vertical="center"/>
    </xf>
    <xf borderId="7" fillId="13" fontId="14" numFmtId="0" xfId="0" applyAlignment="1" applyBorder="1" applyFill="1" applyFont="1">
      <alignment horizontal="center" vertical="center"/>
    </xf>
    <xf borderId="18" fillId="14" fontId="14" numFmtId="0" xfId="0" applyAlignment="1" applyBorder="1" applyFill="1" applyFont="1">
      <alignment horizontal="center" shrinkToFit="0" vertical="center" wrapText="1"/>
    </xf>
    <xf borderId="7" fillId="3" fontId="14" numFmtId="0" xfId="0" applyAlignment="1" applyBorder="1" applyFont="1">
      <alignment horizontal="center" vertical="center"/>
    </xf>
    <xf borderId="7" fillId="6" fontId="14" numFmtId="0" xfId="0" applyAlignment="1" applyBorder="1" applyFont="1">
      <alignment horizontal="center" vertical="center"/>
    </xf>
    <xf borderId="7" fillId="0" fontId="13" numFmtId="2" xfId="0" applyAlignment="1" applyBorder="1" applyFont="1" applyNumberFormat="1">
      <alignment horizontal="center" vertical="center"/>
    </xf>
    <xf borderId="7" fillId="0" fontId="13" numFmtId="0" xfId="0" applyAlignment="1" applyBorder="1" applyFont="1">
      <alignment horizontal="center" vertical="center"/>
    </xf>
    <xf borderId="7" fillId="14" fontId="13" numFmtId="2" xfId="0" applyAlignment="1" applyBorder="1" applyFont="1" applyNumberFormat="1">
      <alignment horizontal="center" vertical="center"/>
    </xf>
    <xf borderId="7" fillId="0" fontId="13" numFmtId="1" xfId="0" applyAlignment="1" applyBorder="1" applyFont="1" applyNumberFormat="1">
      <alignment horizontal="center" vertical="center"/>
    </xf>
    <xf borderId="7" fillId="14" fontId="13" numFmtId="1" xfId="0" applyAlignment="1" applyBorder="1" applyFont="1" applyNumberForma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21" fillId="0" fontId="6" numFmtId="0" xfId="0" applyBorder="1" applyFont="1"/>
    <xf borderId="2" fillId="0" fontId="14" numFmtId="0" xfId="0" applyAlignment="1" applyBorder="1" applyFont="1">
      <alignment vertical="center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18" fillId="0" fontId="14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center" shrinkToFit="0" vertical="center" wrapText="1"/>
    </xf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2" fillId="0" fontId="14" numFmtId="0" xfId="0" applyAlignment="1" applyBorder="1" applyFont="1">
      <alignment horizontal="center" vertical="center"/>
    </xf>
    <xf borderId="7" fillId="0" fontId="14" numFmtId="0" xfId="0" applyAlignment="1" applyBorder="1" applyFont="1">
      <alignment horizontal="center" vertical="center"/>
    </xf>
    <xf borderId="7" fillId="0" fontId="14" numFmtId="2" xfId="0" applyAlignment="1" applyBorder="1" applyFont="1" applyNumberFormat="1">
      <alignment horizontal="center" vertical="center"/>
    </xf>
    <xf borderId="2" fillId="0" fontId="14" numFmtId="2" xfId="0" applyAlignment="1" applyBorder="1" applyFont="1" applyNumberFormat="1">
      <alignment horizontal="center" vertical="center"/>
    </xf>
    <xf borderId="2" fillId="0" fontId="14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7" fillId="0" fontId="14" numFmtId="0" xfId="0" applyAlignment="1" applyBorder="1" applyFont="1">
      <alignment vertical="center"/>
    </xf>
    <xf borderId="7" fillId="8" fontId="13" numFmtId="0" xfId="0" applyAlignment="1" applyBorder="1" applyFont="1">
      <alignment horizontal="center" vertical="center"/>
    </xf>
    <xf borderId="0" fillId="0" fontId="14" numFmtId="2" xfId="0" applyAlignment="1" applyFont="1" applyNumberFormat="1">
      <alignment horizontal="center" vertical="center"/>
    </xf>
    <xf borderId="18" fillId="0" fontId="14" numFmtId="0" xfId="0" applyAlignment="1" applyBorder="1" applyFont="1">
      <alignment horizontal="center" vertical="center"/>
    </xf>
    <xf borderId="2" fillId="15" fontId="14" numFmtId="0" xfId="0" applyAlignment="1" applyBorder="1" applyFill="1" applyFont="1">
      <alignment horizontal="center" vertical="center"/>
    </xf>
    <xf borderId="7" fillId="16" fontId="14" numFmtId="0" xfId="0" applyAlignment="1" applyBorder="1" applyFill="1" applyFont="1">
      <alignment horizontal="center" vertical="center"/>
    </xf>
    <xf borderId="2" fillId="13" fontId="14" numFmtId="0" xfId="0" applyAlignment="1" applyBorder="1" applyFont="1">
      <alignment horizontal="center" vertical="center"/>
    </xf>
    <xf borderId="2" fillId="9" fontId="14" numFmtId="0" xfId="0" applyAlignment="1" applyBorder="1" applyFont="1">
      <alignment horizontal="center" vertical="center"/>
    </xf>
    <xf borderId="25" fillId="3" fontId="14" numFmtId="0" xfId="0" applyAlignment="1" applyBorder="1" applyFont="1">
      <alignment horizontal="center" vertical="center"/>
    </xf>
    <xf borderId="7" fillId="9" fontId="14" numFmtId="0" xfId="0" applyAlignment="1" applyBorder="1" applyFont="1">
      <alignment horizontal="center" vertical="center"/>
    </xf>
    <xf borderId="7" fillId="0" fontId="14" numFmtId="0" xfId="0" applyAlignment="1" applyBorder="1" applyFont="1">
      <alignment horizontal="right" vertical="center"/>
    </xf>
    <xf borderId="7" fillId="8" fontId="14" numFmtId="0" xfId="0" applyAlignment="1" applyBorder="1" applyFont="1">
      <alignment horizontal="center" vertical="center"/>
    </xf>
    <xf borderId="26" fillId="9" fontId="14" numFmtId="0" xfId="0" applyAlignment="1" applyBorder="1" applyFont="1">
      <alignment horizontal="center" vertical="center"/>
    </xf>
    <xf borderId="7" fillId="8" fontId="14" numFmtId="0" xfId="0" applyAlignment="1" applyBorder="1" applyFont="1">
      <alignment horizontal="center" shrinkToFit="0" vertical="center" wrapText="1"/>
    </xf>
    <xf borderId="27" fillId="8" fontId="14" numFmtId="0" xfId="0" applyAlignment="1" applyBorder="1" applyFont="1">
      <alignment horizontal="center" vertical="center"/>
    </xf>
    <xf borderId="7" fillId="12" fontId="14" numFmtId="0" xfId="0" applyAlignment="1" applyBorder="1" applyFont="1">
      <alignment horizontal="center" vertical="center"/>
    </xf>
    <xf borderId="7" fillId="0" fontId="13" numFmtId="0" xfId="0" applyAlignment="1" applyBorder="1" applyFont="1">
      <alignment vertical="center"/>
    </xf>
    <xf borderId="7" fillId="8" fontId="15" numFmtId="0" xfId="0" applyAlignment="1" applyBorder="1" applyFont="1">
      <alignment horizontal="center" readingOrder="0" shrinkToFit="0" wrapText="0"/>
    </xf>
    <xf borderId="4" fillId="8" fontId="1" numFmtId="0" xfId="0" applyAlignment="1" applyBorder="1" applyFont="1">
      <alignment horizontal="left" readingOrder="0"/>
    </xf>
    <xf borderId="7" fillId="8" fontId="1" numFmtId="0" xfId="0" applyAlignment="1" applyBorder="1" applyFont="1">
      <alignment horizontal="center" shrinkToFit="0" vertical="center" wrapText="1"/>
    </xf>
    <xf borderId="7" fillId="13" fontId="13" numFmtId="0" xfId="0" applyAlignment="1" applyBorder="1" applyFont="1">
      <alignment horizontal="center" vertical="center"/>
    </xf>
    <xf borderId="26" fillId="9" fontId="13" numFmtId="0" xfId="0" applyAlignment="1" applyBorder="1" applyFont="1">
      <alignment horizontal="center" vertical="center"/>
    </xf>
    <xf borderId="4" fillId="8" fontId="15" numFmtId="0" xfId="0" applyAlignment="1" applyBorder="1" applyFont="1">
      <alignment horizontal="center" readingOrder="0" shrinkToFit="0" wrapText="0"/>
    </xf>
    <xf borderId="27" fillId="8" fontId="13" numFmtId="0" xfId="0" applyAlignment="1" applyBorder="1" applyFont="1">
      <alignment horizontal="center" vertical="center"/>
    </xf>
    <xf borderId="7" fillId="8" fontId="13" numFmtId="0" xfId="0" applyAlignment="1" applyBorder="1" applyFont="1">
      <alignment horizontal="center" readingOrder="0" vertical="center"/>
    </xf>
    <xf borderId="19" fillId="8" fontId="15" numFmtId="0" xfId="0" applyAlignment="1" applyBorder="1" applyFont="1">
      <alignment horizontal="center" readingOrder="0" shrinkToFit="0" wrapText="0"/>
    </xf>
    <xf borderId="17" fillId="8" fontId="1" numFmtId="0" xfId="0" applyAlignment="1" applyBorder="1" applyFont="1">
      <alignment horizontal="left" readingOrder="0"/>
    </xf>
    <xf borderId="17" fillId="8" fontId="15" numFmtId="0" xfId="0" applyAlignment="1" applyBorder="1" applyFont="1">
      <alignment horizontal="center" readingOrder="0" shrinkToFit="0" wrapText="0"/>
    </xf>
    <xf borderId="17" fillId="8" fontId="15" numFmtId="0" xfId="0" applyAlignment="1" applyBorder="1" applyFont="1">
      <alignment readingOrder="0" shrinkToFit="0" wrapText="0"/>
    </xf>
    <xf borderId="7" fillId="9" fontId="13" numFmtId="0" xfId="0" applyAlignment="1" applyBorder="1" applyFont="1">
      <alignment horizontal="center" vertical="center"/>
    </xf>
    <xf borderId="7" fillId="8" fontId="13" numFmtId="0" xfId="0" applyAlignment="1" applyBorder="1" applyFont="1">
      <alignment horizontal="center"/>
    </xf>
    <xf borderId="2" fillId="17" fontId="14" numFmtId="0" xfId="0" applyAlignment="1" applyBorder="1" applyFill="1" applyFont="1">
      <alignment horizontal="center" shrinkToFit="0" vertical="center" wrapText="1"/>
    </xf>
    <xf borderId="2" fillId="18" fontId="14" numFmtId="0" xfId="0" applyAlignment="1" applyBorder="1" applyFill="1" applyFont="1">
      <alignment horizontal="center" shrinkToFit="0" vertical="center" wrapText="1"/>
    </xf>
    <xf borderId="18" fillId="17" fontId="14" numFmtId="0" xfId="0" applyAlignment="1" applyBorder="1" applyFont="1">
      <alignment horizontal="center" shrinkToFit="0" vertical="center" wrapText="1"/>
    </xf>
    <xf borderId="18" fillId="18" fontId="14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7" fillId="17" fontId="13" numFmtId="0" xfId="0" applyAlignment="1" applyBorder="1" applyFont="1">
      <alignment horizontal="center" vertical="center"/>
    </xf>
    <xf borderId="7" fillId="17" fontId="14" numFmtId="2" xfId="0" applyAlignment="1" applyBorder="1" applyFont="1" applyNumberFormat="1">
      <alignment horizontal="center" vertical="center"/>
    </xf>
    <xf borderId="7" fillId="18" fontId="13" numFmtId="0" xfId="0" applyAlignment="1" applyBorder="1" applyFont="1">
      <alignment horizontal="center" vertical="center"/>
    </xf>
    <xf borderId="7" fillId="18" fontId="14" numFmtId="2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left" shrinkToFit="1" vertical="center" wrapText="0"/>
    </xf>
    <xf borderId="7" fillId="0" fontId="1" numFmtId="0" xfId="0" applyAlignment="1" applyBorder="1" applyFont="1">
      <alignment horizontal="left" shrinkToFit="0" vertical="center" wrapText="1"/>
    </xf>
    <xf borderId="7" fillId="0" fontId="1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8.14"/>
    <col customWidth="1" min="2" max="6" width="9.14"/>
    <col customWidth="1" min="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9.5" customHeight="1">
      <c r="A2" s="2" t="e">
        <v>#VALUE!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0" customHeight="1">
      <c r="A4" s="3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7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8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9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9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9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9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9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9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16" width="8.71"/>
    <col customWidth="1" min="17" max="22" width="9.14"/>
    <col customWidth="1" min="23" max="23" width="14.86"/>
    <col customWidth="1" min="24" max="38" width="9.14"/>
  </cols>
  <sheetData>
    <row r="1" ht="15.75" customHeight="1">
      <c r="A1" s="10" t="s">
        <v>13</v>
      </c>
      <c r="B1" s="11"/>
      <c r="C1" s="11"/>
      <c r="D1" s="12"/>
      <c r="E1" s="13" t="s">
        <v>14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ht="15.75" customHeight="1">
      <c r="A2" s="10" t="s">
        <v>15</v>
      </c>
      <c r="B2" s="11"/>
      <c r="C2" s="11"/>
      <c r="D2" s="12"/>
      <c r="E2" s="15" t="s">
        <v>16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ht="15.75" customHeight="1">
      <c r="A3" s="10" t="s">
        <v>17</v>
      </c>
      <c r="B3" s="11"/>
      <c r="C3" s="11"/>
      <c r="D3" s="12"/>
      <c r="E3" s="13" t="s">
        <v>18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ht="15.75" customHeight="1">
      <c r="A4" s="10" t="s">
        <v>19</v>
      </c>
      <c r="B4" s="11"/>
      <c r="C4" s="11"/>
      <c r="D4" s="12"/>
      <c r="E4" s="15" t="s">
        <v>20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ht="15.75" customHeight="1">
      <c r="A5" s="10" t="s">
        <v>21</v>
      </c>
      <c r="B5" s="11"/>
      <c r="C5" s="11"/>
      <c r="D5" s="12"/>
      <c r="E5" s="13" t="s">
        <v>22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ht="15.75" customHeight="1">
      <c r="A6" s="10" t="s">
        <v>23</v>
      </c>
      <c r="B6" s="11"/>
      <c r="C6" s="11"/>
      <c r="D6" s="12"/>
      <c r="E6" s="13" t="s">
        <v>24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ht="15.75" customHeight="1">
      <c r="A7" s="10" t="s">
        <v>25</v>
      </c>
      <c r="B7" s="11"/>
      <c r="C7" s="11"/>
      <c r="D7" s="12"/>
      <c r="E7" s="13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ht="15.75" customHeight="1">
      <c r="A8" s="16"/>
      <c r="E8" s="17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ht="15.75" customHeight="1">
      <c r="A9" s="10" t="s">
        <v>26</v>
      </c>
      <c r="B9" s="11"/>
      <c r="C9" s="11"/>
      <c r="D9" s="12"/>
      <c r="E9" s="18">
        <v>204.0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ht="15.75" customHeight="1">
      <c r="A11" s="19" t="s">
        <v>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ht="15.75" customHeight="1">
      <c r="A12" s="21" t="s">
        <v>28</v>
      </c>
      <c r="B12" s="22" t="s">
        <v>29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ht="15.75" customHeight="1">
      <c r="A13" s="21" t="s">
        <v>30</v>
      </c>
      <c r="B13" s="22" t="s">
        <v>31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ht="15.75" customHeight="1">
      <c r="A14" s="21" t="s">
        <v>32</v>
      </c>
      <c r="B14" s="23" t="s">
        <v>33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ht="15.75" customHeight="1">
      <c r="A15" s="21" t="s">
        <v>34</v>
      </c>
      <c r="B15" s="22" t="s">
        <v>35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ht="15.75" customHeight="1">
      <c r="A16" s="21" t="s">
        <v>36</v>
      </c>
      <c r="B16" s="22" t="s">
        <v>37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ht="15.75" customHeight="1">
      <c r="A17" s="21" t="s">
        <v>38</v>
      </c>
      <c r="B17" s="22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ht="15.75" customHeight="1">
      <c r="A19" s="19" t="s">
        <v>40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 ht="15.75" customHeight="1">
      <c r="A20" s="24" t="s">
        <v>41</v>
      </c>
      <c r="B20" s="24" t="s">
        <v>42</v>
      </c>
      <c r="C20" s="24" t="s">
        <v>43</v>
      </c>
      <c r="D20" s="24" t="s">
        <v>44</v>
      </c>
      <c r="E20" s="24" t="s">
        <v>45</v>
      </c>
      <c r="F20" s="24" t="s">
        <v>46</v>
      </c>
      <c r="G20" s="24" t="s">
        <v>47</v>
      </c>
      <c r="H20" s="24" t="s">
        <v>48</v>
      </c>
      <c r="I20" s="24" t="s">
        <v>49</v>
      </c>
      <c r="J20" s="24" t="s">
        <v>50</v>
      </c>
      <c r="K20" s="24" t="s">
        <v>51</v>
      </c>
      <c r="L20" s="24" t="s">
        <v>52</v>
      </c>
      <c r="M20" s="24" t="s">
        <v>53</v>
      </c>
      <c r="N20" s="24" t="s">
        <v>54</v>
      </c>
      <c r="O20" s="24" t="s">
        <v>55</v>
      </c>
      <c r="P20" s="24" t="s">
        <v>56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ht="15.75" customHeight="1">
      <c r="A21" s="21" t="s">
        <v>28</v>
      </c>
      <c r="B21" s="25">
        <v>3.0</v>
      </c>
      <c r="C21" s="26">
        <v>1.0</v>
      </c>
      <c r="D21" s="26">
        <v>2.0</v>
      </c>
      <c r="E21" s="27"/>
      <c r="F21" s="27"/>
      <c r="G21" s="27"/>
      <c r="H21" s="26"/>
      <c r="I21" s="27">
        <v>2.0</v>
      </c>
      <c r="J21" s="27">
        <v>2.0</v>
      </c>
      <c r="K21" s="27">
        <v>2.0</v>
      </c>
      <c r="L21" s="27"/>
      <c r="M21" s="27"/>
      <c r="N21" s="28"/>
      <c r="O21" s="28"/>
      <c r="P21" s="28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ht="15.75" customHeight="1">
      <c r="A22" s="21" t="s">
        <v>30</v>
      </c>
      <c r="B22" s="29">
        <v>3.0</v>
      </c>
      <c r="C22" s="30">
        <v>2.0</v>
      </c>
      <c r="D22" s="30">
        <v>2.0</v>
      </c>
      <c r="E22" s="31"/>
      <c r="F22" s="31"/>
      <c r="G22" s="31"/>
      <c r="H22" s="30"/>
      <c r="I22" s="31">
        <v>2.0</v>
      </c>
      <c r="J22" s="27">
        <v>2.0</v>
      </c>
      <c r="K22" s="31">
        <v>2.0</v>
      </c>
      <c r="L22" s="31">
        <v>2.0</v>
      </c>
      <c r="M22" s="31">
        <v>2.0</v>
      </c>
      <c r="N22" s="28"/>
      <c r="O22" s="28"/>
      <c r="P22" s="28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ht="15.75" customHeight="1">
      <c r="A23" s="21" t="s">
        <v>32</v>
      </c>
      <c r="B23" s="29">
        <v>3.0</v>
      </c>
      <c r="C23" s="30">
        <v>2.0</v>
      </c>
      <c r="D23" s="30">
        <v>2.0</v>
      </c>
      <c r="E23" s="31"/>
      <c r="F23" s="31"/>
      <c r="G23" s="31"/>
      <c r="H23" s="30"/>
      <c r="I23" s="31">
        <v>2.0</v>
      </c>
      <c r="J23" s="27">
        <v>2.0</v>
      </c>
      <c r="K23" s="31">
        <v>2.0</v>
      </c>
      <c r="L23" s="31"/>
      <c r="M23" s="31"/>
      <c r="N23" s="28"/>
      <c r="O23" s="28"/>
      <c r="P23" s="28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ht="15.75" customHeight="1">
      <c r="A24" s="21" t="s">
        <v>34</v>
      </c>
      <c r="B24" s="29">
        <v>3.0</v>
      </c>
      <c r="C24" s="30">
        <v>1.0</v>
      </c>
      <c r="D24" s="30">
        <v>1.0</v>
      </c>
      <c r="E24" s="31"/>
      <c r="F24" s="31"/>
      <c r="G24" s="31"/>
      <c r="H24" s="30"/>
      <c r="I24" s="31">
        <v>2.0</v>
      </c>
      <c r="J24" s="27">
        <v>2.0</v>
      </c>
      <c r="K24" s="31">
        <v>2.0</v>
      </c>
      <c r="L24" s="31"/>
      <c r="M24" s="31"/>
      <c r="N24" s="28"/>
      <c r="O24" s="28"/>
      <c r="P24" s="28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ht="15.75" customHeight="1">
      <c r="A25" s="21" t="s">
        <v>36</v>
      </c>
      <c r="B25" s="29">
        <v>3.0</v>
      </c>
      <c r="C25" s="30">
        <v>1.0</v>
      </c>
      <c r="D25" s="30">
        <v>1.0</v>
      </c>
      <c r="E25" s="31"/>
      <c r="F25" s="31"/>
      <c r="G25" s="31"/>
      <c r="H25" s="30"/>
      <c r="I25" s="31">
        <v>2.0</v>
      </c>
      <c r="J25" s="27">
        <v>2.0</v>
      </c>
      <c r="K25" s="31">
        <v>2.0</v>
      </c>
      <c r="L25" s="31"/>
      <c r="M25" s="31"/>
      <c r="N25" s="28"/>
      <c r="O25" s="28"/>
      <c r="P25" s="28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ht="15.75" customHeight="1">
      <c r="A26" s="21" t="s">
        <v>38</v>
      </c>
      <c r="B26" s="32">
        <v>3.0</v>
      </c>
      <c r="C26" s="30">
        <v>3.0</v>
      </c>
      <c r="D26" s="30">
        <v>3.0</v>
      </c>
      <c r="E26" s="30"/>
      <c r="F26" s="30"/>
      <c r="G26" s="30"/>
      <c r="H26" s="30"/>
      <c r="I26" s="30">
        <v>2.0</v>
      </c>
      <c r="J26" s="27">
        <v>2.0</v>
      </c>
      <c r="K26" s="30">
        <v>2.0</v>
      </c>
      <c r="L26" s="30"/>
      <c r="M26" s="30"/>
      <c r="N26" s="28"/>
      <c r="O26" s="28"/>
      <c r="P26" s="28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ht="15.75" customHeight="1">
      <c r="A27" s="21" t="s">
        <v>57</v>
      </c>
      <c r="B27" s="33">
        <f t="shared" ref="B27:P27" si="1">IF(SUM(B21:B26)=0," ",AVERAGE(B21:B26))</f>
        <v>3</v>
      </c>
      <c r="C27" s="33">
        <f t="shared" si="1"/>
        <v>1.666666667</v>
      </c>
      <c r="D27" s="33">
        <f t="shared" si="1"/>
        <v>1.833333333</v>
      </c>
      <c r="E27" s="33" t="str">
        <f t="shared" si="1"/>
        <v> </v>
      </c>
      <c r="F27" s="33" t="str">
        <f t="shared" si="1"/>
        <v> </v>
      </c>
      <c r="G27" s="33" t="str">
        <f t="shared" si="1"/>
        <v> </v>
      </c>
      <c r="H27" s="33" t="str">
        <f t="shared" si="1"/>
        <v> </v>
      </c>
      <c r="I27" s="33">
        <f t="shared" si="1"/>
        <v>2</v>
      </c>
      <c r="J27" s="33">
        <f t="shared" si="1"/>
        <v>2</v>
      </c>
      <c r="K27" s="33">
        <f t="shared" si="1"/>
        <v>2</v>
      </c>
      <c r="L27" s="33">
        <f t="shared" si="1"/>
        <v>2</v>
      </c>
      <c r="M27" s="33">
        <f t="shared" si="1"/>
        <v>2</v>
      </c>
      <c r="N27" s="33" t="str">
        <f t="shared" si="1"/>
        <v> </v>
      </c>
      <c r="O27" s="33" t="str">
        <f t="shared" si="1"/>
        <v> </v>
      </c>
      <c r="P27" s="33" t="str">
        <f t="shared" si="1"/>
        <v> 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ht="15.75" customHeight="1">
      <c r="A28" s="34" t="s">
        <v>58</v>
      </c>
      <c r="B28" s="35">
        <f t="shared" ref="B28:P28" si="2">IF(B27=" ", " ", ROUND(B27,0))</f>
        <v>3</v>
      </c>
      <c r="C28" s="35">
        <f t="shared" si="2"/>
        <v>2</v>
      </c>
      <c r="D28" s="35">
        <f t="shared" si="2"/>
        <v>2</v>
      </c>
      <c r="E28" s="35" t="str">
        <f t="shared" si="2"/>
        <v> </v>
      </c>
      <c r="F28" s="35" t="str">
        <f t="shared" si="2"/>
        <v> </v>
      </c>
      <c r="G28" s="35" t="str">
        <f t="shared" si="2"/>
        <v> </v>
      </c>
      <c r="H28" s="35" t="str">
        <f t="shared" si="2"/>
        <v> </v>
      </c>
      <c r="I28" s="35">
        <f t="shared" si="2"/>
        <v>2</v>
      </c>
      <c r="J28" s="35">
        <f t="shared" si="2"/>
        <v>2</v>
      </c>
      <c r="K28" s="35">
        <f t="shared" si="2"/>
        <v>2</v>
      </c>
      <c r="L28" s="35">
        <f t="shared" si="2"/>
        <v>2</v>
      </c>
      <c r="M28" s="35">
        <f t="shared" si="2"/>
        <v>2</v>
      </c>
      <c r="N28" s="35" t="str">
        <f t="shared" si="2"/>
        <v> </v>
      </c>
      <c r="O28" s="35" t="str">
        <f t="shared" si="2"/>
        <v> </v>
      </c>
      <c r="P28" s="35" t="str">
        <f t="shared" si="2"/>
        <v> 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ht="15.75" customHeight="1">
      <c r="A30" s="36" t="s">
        <v>59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ht="15.75" customHeight="1">
      <c r="A31" s="17" t="s">
        <v>60</v>
      </c>
      <c r="H31" s="38" t="s">
        <v>61</v>
      </c>
      <c r="I31" s="14"/>
      <c r="J31" s="39" t="s">
        <v>62</v>
      </c>
      <c r="K31" s="39"/>
      <c r="L31" s="3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ht="15.75" customHeight="1">
      <c r="A32" s="17"/>
      <c r="B32" s="17"/>
      <c r="C32" s="17"/>
      <c r="D32" s="17"/>
      <c r="E32" s="17"/>
      <c r="F32" s="17"/>
      <c r="G32" s="14"/>
      <c r="H32" s="40"/>
      <c r="I32" s="14"/>
      <c r="J32" s="39" t="s">
        <v>63</v>
      </c>
      <c r="K32" s="39"/>
      <c r="L32" s="39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ht="15.75" customHeight="1">
      <c r="A33" s="17" t="s">
        <v>64</v>
      </c>
      <c r="G33" s="21" t="s">
        <v>28</v>
      </c>
      <c r="H33" s="28">
        <v>1.8</v>
      </c>
      <c r="I33" s="14"/>
      <c r="J33" s="39"/>
      <c r="K33" s="39" t="s">
        <v>65</v>
      </c>
      <c r="L33" s="39" t="s">
        <v>66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ht="15.75" customHeight="1">
      <c r="A34" s="14"/>
      <c r="B34" s="14"/>
      <c r="C34" s="14"/>
      <c r="D34" s="14"/>
      <c r="E34" s="14"/>
      <c r="F34" s="14"/>
      <c r="G34" s="21" t="s">
        <v>30</v>
      </c>
      <c r="H34" s="28">
        <v>1.8</v>
      </c>
      <c r="I34" s="14"/>
      <c r="J34" s="39"/>
      <c r="K34" s="39" t="s">
        <v>67</v>
      </c>
      <c r="L34" s="39" t="s">
        <v>68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ht="15.75" customHeight="1">
      <c r="A35" s="14"/>
      <c r="B35" s="14"/>
      <c r="C35" s="14"/>
      <c r="D35" s="14"/>
      <c r="E35" s="14"/>
      <c r="F35" s="14"/>
      <c r="G35" s="21" t="s">
        <v>32</v>
      </c>
      <c r="H35" s="28">
        <v>1.8</v>
      </c>
      <c r="I35" s="14"/>
      <c r="J35" s="39"/>
      <c r="K35" s="39" t="s">
        <v>69</v>
      </c>
      <c r="L35" s="39" t="s">
        <v>70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ht="15.75" customHeight="1">
      <c r="A36" s="14"/>
      <c r="B36" s="14"/>
      <c r="C36" s="14"/>
      <c r="D36" s="14"/>
      <c r="E36" s="14"/>
      <c r="F36" s="14"/>
      <c r="G36" s="21" t="s">
        <v>34</v>
      </c>
      <c r="H36" s="28">
        <v>1.8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ht="15.75" customHeight="1">
      <c r="A37" s="14"/>
      <c r="B37" s="14"/>
      <c r="C37" s="14"/>
      <c r="D37" s="14"/>
      <c r="E37" s="14"/>
      <c r="F37" s="14"/>
      <c r="G37" s="21" t="s">
        <v>36</v>
      </c>
      <c r="H37" s="28">
        <v>1.8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ht="15.75" customHeight="1">
      <c r="A38" s="14"/>
      <c r="B38" s="14"/>
      <c r="C38" s="14"/>
      <c r="D38" s="14"/>
      <c r="E38" s="14"/>
      <c r="F38" s="14"/>
      <c r="G38" s="21" t="s">
        <v>38</v>
      </c>
      <c r="H38" s="28">
        <v>1.8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ht="15.75" customHeight="1">
      <c r="A39" s="14"/>
      <c r="B39" s="14"/>
      <c r="C39" s="14"/>
      <c r="D39" s="14"/>
      <c r="E39" s="14"/>
      <c r="F39" s="14"/>
      <c r="G39" s="14"/>
      <c r="H39" s="40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ht="15.75" customHeight="1">
      <c r="A40" s="17" t="s">
        <v>71</v>
      </c>
      <c r="G40" s="21" t="s">
        <v>28</v>
      </c>
      <c r="H40" s="28">
        <v>1.8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ht="15.75" customHeight="1">
      <c r="A41" s="14"/>
      <c r="B41" s="14"/>
      <c r="C41" s="14"/>
      <c r="D41" s="14"/>
      <c r="E41" s="14"/>
      <c r="F41" s="14"/>
      <c r="G41" s="21" t="s">
        <v>30</v>
      </c>
      <c r="H41" s="28">
        <v>1.8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ht="15.75" customHeight="1">
      <c r="A42" s="14"/>
      <c r="B42" s="14"/>
      <c r="C42" s="14"/>
      <c r="D42" s="14"/>
      <c r="E42" s="14"/>
      <c r="F42" s="14"/>
      <c r="G42" s="21" t="s">
        <v>32</v>
      </c>
      <c r="H42" s="28">
        <v>1.8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ht="15.75" customHeight="1">
      <c r="A43" s="14"/>
      <c r="B43" s="14"/>
      <c r="C43" s="14"/>
      <c r="D43" s="14"/>
      <c r="E43" s="14"/>
      <c r="F43" s="14"/>
      <c r="G43" s="21" t="s">
        <v>34</v>
      </c>
      <c r="H43" s="28">
        <v>1.8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ht="15.75" customHeight="1">
      <c r="A44" s="14"/>
      <c r="B44" s="14"/>
      <c r="C44" s="14"/>
      <c r="D44" s="14"/>
      <c r="E44" s="14"/>
      <c r="F44" s="14"/>
      <c r="G44" s="21" t="s">
        <v>36</v>
      </c>
      <c r="H44" s="28">
        <v>1.8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ht="15.75" customHeight="1">
      <c r="A45" s="14"/>
      <c r="B45" s="14"/>
      <c r="C45" s="14"/>
      <c r="D45" s="14"/>
      <c r="E45" s="14"/>
      <c r="F45" s="14"/>
      <c r="G45" s="21" t="s">
        <v>38</v>
      </c>
      <c r="H45" s="28">
        <v>1.8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ht="15.75" customHeight="1">
      <c r="A47" s="41" t="s">
        <v>72</v>
      </c>
      <c r="G47" s="42" t="s">
        <v>41</v>
      </c>
      <c r="H47" s="42" t="s">
        <v>73</v>
      </c>
      <c r="I47" s="42" t="s">
        <v>74</v>
      </c>
      <c r="J47" s="42" t="s">
        <v>75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</row>
    <row r="48" ht="15.75" customHeight="1">
      <c r="A48" s="14"/>
      <c r="B48" s="14"/>
      <c r="C48" s="14"/>
      <c r="D48" s="14"/>
      <c r="E48" s="14"/>
      <c r="F48" s="14"/>
      <c r="G48" s="21" t="str">
        <f>TEXT($E$7,"0")&amp;".1"</f>
        <v>0.1</v>
      </c>
      <c r="H48" s="44">
        <f t="shared" ref="H48:H53" si="3"> IF($H$31="Y",1.8, IF(H33="", "", IF(H40="Y",H33+0.2,H33) ) )</f>
        <v>1.8</v>
      </c>
      <c r="I48" s="44" t="str">
        <f t="shared" ref="I48:I53" si="4">IF(H48="","N",IF(H48&gt;=2.8,"Y","N"))</f>
        <v>N</v>
      </c>
      <c r="J48" s="24">
        <f t="shared" ref="J48:J53" si="5">IF(H48=""," ",IF(COUNTIF($I$48:$I$53,"Y")&gt;=2,1.8,H48))</f>
        <v>1.8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ht="15.75" customHeight="1">
      <c r="A49" s="14"/>
      <c r="B49" s="14"/>
      <c r="C49" s="14"/>
      <c r="D49" s="14"/>
      <c r="E49" s="14"/>
      <c r="F49" s="14"/>
      <c r="G49" s="21" t="str">
        <f>TEXT($E$7,"0")&amp;".2"</f>
        <v>0.2</v>
      </c>
      <c r="H49" s="44">
        <f t="shared" si="3"/>
        <v>1.8</v>
      </c>
      <c r="I49" s="44" t="str">
        <f t="shared" si="4"/>
        <v>N</v>
      </c>
      <c r="J49" s="24">
        <f t="shared" si="5"/>
        <v>1.8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ht="15.75" customHeight="1">
      <c r="A50" s="14"/>
      <c r="B50" s="14"/>
      <c r="C50" s="14"/>
      <c r="D50" s="14"/>
      <c r="E50" s="14"/>
      <c r="F50" s="14"/>
      <c r="G50" s="21" t="str">
        <f>TEXT($E$7,"0")&amp;".3"</f>
        <v>0.3</v>
      </c>
      <c r="H50" s="44">
        <f t="shared" si="3"/>
        <v>1.8</v>
      </c>
      <c r="I50" s="44" t="str">
        <f t="shared" si="4"/>
        <v>N</v>
      </c>
      <c r="J50" s="24">
        <f t="shared" si="5"/>
        <v>1.8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ht="15.75" customHeight="1">
      <c r="A51" s="14"/>
      <c r="B51" s="14"/>
      <c r="C51" s="14"/>
      <c r="D51" s="14"/>
      <c r="E51" s="14"/>
      <c r="F51" s="14"/>
      <c r="G51" s="21" t="str">
        <f>TEXT($E$7,"0")&amp;".4"</f>
        <v>0.4</v>
      </c>
      <c r="H51" s="44">
        <f t="shared" si="3"/>
        <v>1.8</v>
      </c>
      <c r="I51" s="44" t="str">
        <f t="shared" si="4"/>
        <v>N</v>
      </c>
      <c r="J51" s="24">
        <f t="shared" si="5"/>
        <v>1.8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ht="15.75" customHeight="1">
      <c r="A52" s="14"/>
      <c r="B52" s="14"/>
      <c r="C52" s="14"/>
      <c r="D52" s="14"/>
      <c r="E52" s="14"/>
      <c r="F52" s="14"/>
      <c r="G52" s="21" t="str">
        <f>TEXT($E$7,"0")&amp;".5"</f>
        <v>0.5</v>
      </c>
      <c r="H52" s="44">
        <f t="shared" si="3"/>
        <v>1.8</v>
      </c>
      <c r="I52" s="44" t="str">
        <f t="shared" si="4"/>
        <v>N</v>
      </c>
      <c r="J52" s="24">
        <f t="shared" si="5"/>
        <v>1.8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ht="15.75" customHeight="1">
      <c r="A53" s="14"/>
      <c r="B53" s="14"/>
      <c r="C53" s="14"/>
      <c r="D53" s="14"/>
      <c r="E53" s="14"/>
      <c r="F53" s="14"/>
      <c r="G53" s="21" t="str">
        <f>TEXT($E$7,"0")&amp;".6"</f>
        <v>0.6</v>
      </c>
      <c r="H53" s="44">
        <f t="shared" si="3"/>
        <v>1.8</v>
      </c>
      <c r="I53" s="44" t="str">
        <f t="shared" si="4"/>
        <v>N</v>
      </c>
      <c r="J53" s="24">
        <f t="shared" si="5"/>
        <v>1.8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ht="15.75" customHeight="1">
      <c r="A55" s="36" t="s">
        <v>76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ht="15.75" customHeight="1">
      <c r="A57" s="39" t="s">
        <v>77</v>
      </c>
      <c r="B57" s="14"/>
      <c r="C57" s="14"/>
      <c r="D57" s="14"/>
      <c r="E57" s="14"/>
      <c r="F57" s="14"/>
      <c r="G57" s="14"/>
      <c r="H57" s="14"/>
      <c r="I57" s="14"/>
      <c r="J57" s="39" t="s">
        <v>78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ht="15.75" customHeight="1">
      <c r="A58" s="45" t="s">
        <v>79</v>
      </c>
      <c r="B58" s="46"/>
      <c r="C58" s="47" t="s">
        <v>80</v>
      </c>
      <c r="D58" s="11"/>
      <c r="E58" s="11"/>
      <c r="F58" s="11"/>
      <c r="G58" s="12"/>
      <c r="H58" s="28">
        <v>54.0</v>
      </c>
      <c r="I58" s="14"/>
      <c r="J58" s="14"/>
      <c r="K58" s="39" t="s">
        <v>81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ht="15.75" customHeight="1">
      <c r="A59" s="48"/>
      <c r="B59" s="49"/>
      <c r="C59" s="47" t="s">
        <v>82</v>
      </c>
      <c r="D59" s="11"/>
      <c r="E59" s="11"/>
      <c r="F59" s="11"/>
      <c r="G59" s="12"/>
      <c r="H59" s="44">
        <f>MIN(($H$58),80)</f>
        <v>54</v>
      </c>
      <c r="I59" s="14"/>
      <c r="J59" s="14"/>
      <c r="K59" s="39" t="s">
        <v>83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ht="15.75" customHeight="1">
      <c r="A60" s="45" t="s">
        <v>84</v>
      </c>
      <c r="B60" s="46"/>
      <c r="C60" s="47" t="s">
        <v>85</v>
      </c>
      <c r="D60" s="11"/>
      <c r="E60" s="11"/>
      <c r="F60" s="11"/>
      <c r="G60" s="12"/>
      <c r="H60" s="44">
        <f t="shared" ref="H60:H61" si="6">MIN(($H$58+10),80)</f>
        <v>64</v>
      </c>
      <c r="I60" s="14"/>
      <c r="J60" s="14"/>
      <c r="K60" s="39" t="s">
        <v>86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ht="15.75" customHeight="1">
      <c r="A61" s="48"/>
      <c r="B61" s="49"/>
      <c r="C61" s="47" t="s">
        <v>87</v>
      </c>
      <c r="D61" s="11"/>
      <c r="E61" s="11"/>
      <c r="F61" s="11"/>
      <c r="G61" s="12"/>
      <c r="H61" s="44">
        <f t="shared" si="6"/>
        <v>64</v>
      </c>
      <c r="I61" s="14"/>
      <c r="J61" s="14"/>
      <c r="K61" s="39" t="s">
        <v>88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39" t="s">
        <v>89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ht="15.75" customHeight="1">
      <c r="A63" s="16" t="s">
        <v>90</v>
      </c>
      <c r="H63" s="14"/>
      <c r="I63" s="14"/>
      <c r="J63" s="39" t="s">
        <v>91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ht="15.75" customHeight="1">
      <c r="A64" s="17"/>
      <c r="B64" s="50" t="s">
        <v>41</v>
      </c>
      <c r="C64" s="47" t="s">
        <v>92</v>
      </c>
      <c r="D64" s="12"/>
      <c r="E64" s="47" t="s">
        <v>93</v>
      </c>
      <c r="F64" s="12"/>
      <c r="G64" s="17"/>
      <c r="H64" s="14"/>
      <c r="I64" s="14"/>
      <c r="J64" s="39" t="s">
        <v>94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ht="15.75" customHeight="1">
      <c r="A65" s="14"/>
      <c r="B65" s="51"/>
      <c r="C65" s="52" t="s">
        <v>95</v>
      </c>
      <c r="D65" s="52" t="s">
        <v>96</v>
      </c>
      <c r="E65" s="52" t="s">
        <v>97</v>
      </c>
      <c r="F65" s="52" t="s">
        <v>98</v>
      </c>
      <c r="G65" s="14"/>
      <c r="H65" s="14"/>
      <c r="I65" s="14"/>
      <c r="J65" s="39" t="s">
        <v>99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ht="15.75" customHeight="1">
      <c r="A66" s="14"/>
      <c r="B66" s="21" t="str">
        <f>TEXT($E$7,"0")&amp;".1"</f>
        <v>0.1</v>
      </c>
      <c r="C66" s="44">
        <f t="shared" ref="C66:C71" si="7">IF(COUNTIF($I$48:$I$53,"Y")&lt;2,$H$58,$H$58+2)</f>
        <v>54</v>
      </c>
      <c r="D66" s="44">
        <f t="shared" ref="D66:D71" si="8">IF(COUNTIF($I$48:$I$53,"Y")&lt;2,$H$59,$H$59+2)</f>
        <v>54</v>
      </c>
      <c r="E66" s="44">
        <f t="shared" ref="E66:E71" si="9">IF(COUNTIF($I$48:$I$53,"Y")&lt;2,$H$60,$H$60+2)</f>
        <v>64</v>
      </c>
      <c r="F66" s="44">
        <f t="shared" ref="F66:F71" si="10">IF(COUNTIF($I$48:$I$53,"Y")&lt;2,$H$61,$H$61+2)</f>
        <v>64</v>
      </c>
      <c r="G66" s="14"/>
      <c r="H66" s="14"/>
      <c r="I66" s="14"/>
      <c r="J66" s="39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ht="15.75" customHeight="1">
      <c r="A67" s="14"/>
      <c r="B67" s="21" t="str">
        <f>TEXT($E$7,"0")&amp;".2"</f>
        <v>0.2</v>
      </c>
      <c r="C67" s="44">
        <f t="shared" si="7"/>
        <v>54</v>
      </c>
      <c r="D67" s="44">
        <f t="shared" si="8"/>
        <v>54</v>
      </c>
      <c r="E67" s="44">
        <f t="shared" si="9"/>
        <v>64</v>
      </c>
      <c r="F67" s="44">
        <f t="shared" si="10"/>
        <v>64</v>
      </c>
      <c r="G67" s="14"/>
      <c r="H67" s="14"/>
      <c r="I67" s="14"/>
      <c r="J67" s="39" t="s">
        <v>100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ht="15.75" customHeight="1">
      <c r="A68" s="14"/>
      <c r="B68" s="21" t="str">
        <f>TEXT($E$7,"0")&amp;".3"</f>
        <v>0.3</v>
      </c>
      <c r="C68" s="44">
        <f t="shared" si="7"/>
        <v>54</v>
      </c>
      <c r="D68" s="44">
        <f t="shared" si="8"/>
        <v>54</v>
      </c>
      <c r="E68" s="44">
        <f t="shared" si="9"/>
        <v>64</v>
      </c>
      <c r="F68" s="44">
        <f t="shared" si="10"/>
        <v>64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ht="15.75" customHeight="1">
      <c r="A69" s="14"/>
      <c r="B69" s="21" t="str">
        <f>TEXT($E$7,"0")&amp;".4"</f>
        <v>0.4</v>
      </c>
      <c r="C69" s="44">
        <f t="shared" si="7"/>
        <v>54</v>
      </c>
      <c r="D69" s="44">
        <f t="shared" si="8"/>
        <v>54</v>
      </c>
      <c r="E69" s="44">
        <f t="shared" si="9"/>
        <v>64</v>
      </c>
      <c r="F69" s="44">
        <f t="shared" si="10"/>
        <v>64</v>
      </c>
      <c r="G69" s="14"/>
      <c r="H69" s="14"/>
      <c r="I69" s="14"/>
      <c r="J69" s="39" t="s">
        <v>101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ht="15.75" customHeight="1">
      <c r="A70" s="14"/>
      <c r="B70" s="21" t="str">
        <f>TEXT($E$7,"0")&amp;".5"</f>
        <v>0.5</v>
      </c>
      <c r="C70" s="44">
        <f t="shared" si="7"/>
        <v>54</v>
      </c>
      <c r="D70" s="44">
        <f t="shared" si="8"/>
        <v>54</v>
      </c>
      <c r="E70" s="44">
        <f t="shared" si="9"/>
        <v>64</v>
      </c>
      <c r="F70" s="44">
        <f t="shared" si="10"/>
        <v>64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ht="15.75" customHeight="1">
      <c r="A71" s="14"/>
      <c r="B71" s="21" t="str">
        <f>TEXT($E$7,"0")&amp;".6"</f>
        <v>0.6</v>
      </c>
      <c r="C71" s="44">
        <f t="shared" si="7"/>
        <v>54</v>
      </c>
      <c r="D71" s="44">
        <f t="shared" si="8"/>
        <v>54</v>
      </c>
      <c r="E71" s="44">
        <f t="shared" si="9"/>
        <v>64</v>
      </c>
      <c r="F71" s="44">
        <f t="shared" si="10"/>
        <v>64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ht="15.75" customHeight="1">
      <c r="A73" s="36" t="s">
        <v>102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53" t="s">
        <v>103</v>
      </c>
      <c r="K74" s="16"/>
      <c r="L74" s="16"/>
      <c r="M74" s="16"/>
      <c r="N74" s="16"/>
      <c r="O74" s="16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54" t="s">
        <v>104</v>
      </c>
      <c r="L75" s="54"/>
      <c r="M75" s="54"/>
      <c r="N75" s="54"/>
      <c r="O75" s="54"/>
      <c r="P75" s="54"/>
      <c r="Q75" s="54"/>
      <c r="R75" s="54"/>
      <c r="S75" s="5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ht="15.75" customHeight="1">
      <c r="A76" s="52"/>
      <c r="B76" s="55">
        <v>1.0</v>
      </c>
      <c r="C76" s="12"/>
      <c r="D76" s="55">
        <v>2.0</v>
      </c>
      <c r="E76" s="12"/>
      <c r="F76" s="55">
        <v>3.0</v>
      </c>
      <c r="G76" s="12"/>
      <c r="H76" s="14"/>
      <c r="I76" s="14"/>
      <c r="J76" s="14"/>
      <c r="K76" s="54" t="s">
        <v>105</v>
      </c>
      <c r="L76" s="54"/>
      <c r="M76" s="54"/>
      <c r="N76" s="54"/>
      <c r="O76" s="54"/>
      <c r="P76" s="54"/>
      <c r="Q76" s="54"/>
      <c r="R76" s="54"/>
      <c r="S76" s="5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ht="15.75" customHeight="1">
      <c r="A77" s="34" t="s">
        <v>95</v>
      </c>
      <c r="B77" s="47" t="str">
        <f t="shared" ref="B77:B80" si="11">"&lt; "&amp;N77</f>
        <v>&lt; 60</v>
      </c>
      <c r="C77" s="12"/>
      <c r="D77" s="47" t="str">
        <f t="shared" ref="D77:D80" si="12">"&gt;= "&amp;TEXT(N77,"0")&amp;" and &lt; "&amp;TEXT(N77+10,"0")</f>
        <v>&gt;= 60 and &lt; 70</v>
      </c>
      <c r="E77" s="12"/>
      <c r="F77" s="47" t="str">
        <f t="shared" ref="F77:F80" si="13">"&gt;= "&amp;(N77+10)</f>
        <v>&gt;= 70</v>
      </c>
      <c r="G77" s="12"/>
      <c r="H77" s="14"/>
      <c r="I77" s="14"/>
      <c r="J77" s="14"/>
      <c r="K77" s="54"/>
      <c r="L77" s="56" t="s">
        <v>95</v>
      </c>
      <c r="M77" s="12"/>
      <c r="N77" s="57">
        <v>60.0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ht="15.75" customHeight="1">
      <c r="A78" s="34" t="s">
        <v>106</v>
      </c>
      <c r="B78" s="47" t="str">
        <f t="shared" si="11"/>
        <v>&lt; 65</v>
      </c>
      <c r="C78" s="12"/>
      <c r="D78" s="47" t="str">
        <f t="shared" si="12"/>
        <v>&gt;= 65 and &lt; 75</v>
      </c>
      <c r="E78" s="12"/>
      <c r="F78" s="47" t="str">
        <f t="shared" si="13"/>
        <v>&gt;= 75</v>
      </c>
      <c r="G78" s="12"/>
      <c r="H78" s="14"/>
      <c r="I78" s="14"/>
      <c r="J78" s="14"/>
      <c r="K78" s="54"/>
      <c r="L78" s="56" t="s">
        <v>106</v>
      </c>
      <c r="M78" s="12"/>
      <c r="N78" s="57">
        <v>65.0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ht="15.75" customHeight="1">
      <c r="A79" s="34" t="s">
        <v>97</v>
      </c>
      <c r="B79" s="47" t="str">
        <f t="shared" si="11"/>
        <v>&lt; 70</v>
      </c>
      <c r="C79" s="12"/>
      <c r="D79" s="47" t="str">
        <f t="shared" si="12"/>
        <v>&gt;= 70 and &lt; 80</v>
      </c>
      <c r="E79" s="12"/>
      <c r="F79" s="47" t="str">
        <f t="shared" si="13"/>
        <v>&gt;= 80</v>
      </c>
      <c r="G79" s="12"/>
      <c r="H79" s="14"/>
      <c r="I79" s="14"/>
      <c r="J79" s="14"/>
      <c r="K79" s="54"/>
      <c r="L79" s="56" t="s">
        <v>107</v>
      </c>
      <c r="M79" s="12"/>
      <c r="N79" s="57">
        <v>70.0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ht="15.75" customHeight="1">
      <c r="A80" s="34" t="s">
        <v>98</v>
      </c>
      <c r="B80" s="47" t="str">
        <f t="shared" si="11"/>
        <v>&lt; 75</v>
      </c>
      <c r="C80" s="12"/>
      <c r="D80" s="47" t="str">
        <f t="shared" si="12"/>
        <v>&gt;= 75 and &lt; 85</v>
      </c>
      <c r="E80" s="12"/>
      <c r="F80" s="47" t="str">
        <f t="shared" si="13"/>
        <v>&gt;= 85</v>
      </c>
      <c r="G80" s="12"/>
      <c r="H80" s="14"/>
      <c r="I80" s="14"/>
      <c r="J80" s="14"/>
      <c r="K80" s="54"/>
      <c r="L80" s="56" t="s">
        <v>98</v>
      </c>
      <c r="M80" s="12"/>
      <c r="N80" s="57">
        <v>75.0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ht="15.75" customHeight="1">
      <c r="A81" s="39"/>
      <c r="B81" s="40"/>
      <c r="C81" s="40"/>
      <c r="D81" s="40"/>
      <c r="E81" s="40"/>
      <c r="F81" s="40"/>
      <c r="G81" s="40"/>
      <c r="H81" s="14"/>
      <c r="I81" s="14"/>
      <c r="J81" s="14"/>
      <c r="K81" s="54"/>
      <c r="L81" s="53"/>
      <c r="M81" s="53"/>
      <c r="N81" s="58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ht="15.75" customHeight="1">
      <c r="A82" s="39" t="s">
        <v>108</v>
      </c>
      <c r="B82" s="40"/>
      <c r="C82" s="14" t="s">
        <v>109</v>
      </c>
      <c r="D82" s="17" t="str">
        <f>"=&gt; if &lt;"&amp;N77&amp;"% students get more than "&amp;C66&amp;"% marks, then score for the attainment will be 1."</f>
        <v>=&gt; if &lt;60% students get more than 54% marks, then score for the attainment will be 1.</v>
      </c>
      <c r="E82" s="40"/>
      <c r="F82" s="40"/>
      <c r="G82" s="40"/>
      <c r="H82" s="14"/>
      <c r="I82" s="14"/>
      <c r="J82" s="14"/>
      <c r="K82" s="54"/>
      <c r="L82" s="53"/>
      <c r="M82" s="53"/>
      <c r="N82" s="58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 ht="15.75" customHeight="1">
      <c r="A83" s="39"/>
      <c r="B83" s="40"/>
      <c r="C83" s="40"/>
      <c r="D83" s="17" t="str">
        <f>"=&gt; if &gt;="&amp;N77&amp;"% and &lt;"&amp;N77+10&amp;" students get more than "&amp;C67&amp;"% marks, then score for the attainment will be 2."</f>
        <v>=&gt; if &gt;=60% and &lt;70 students get more than 54% marks, then score for the attainment will be 2.</v>
      </c>
      <c r="E83" s="40"/>
      <c r="F83" s="40"/>
      <c r="G83" s="40"/>
      <c r="H83" s="14"/>
      <c r="I83" s="14"/>
      <c r="J83" s="14"/>
      <c r="K83" s="54"/>
      <c r="L83" s="53"/>
      <c r="M83" s="53"/>
      <c r="N83" s="58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 ht="15.75" customHeight="1">
      <c r="A84" s="39"/>
      <c r="B84" s="40"/>
      <c r="C84" s="40"/>
      <c r="D84" s="17" t="str">
        <f>"=&gt; if &gt;="&amp;N77+10&amp;"% students get more than "&amp;C68&amp;"% marks, then score for the attainment will be 3."</f>
        <v>=&gt; if &gt;=70% students get more than 54% marks, then score for the attainment will be 3.</v>
      </c>
      <c r="E84" s="40"/>
      <c r="F84" s="40"/>
      <c r="G84" s="40"/>
      <c r="H84" s="14"/>
      <c r="I84" s="14"/>
      <c r="J84" s="14"/>
      <c r="K84" s="54"/>
      <c r="L84" s="53"/>
      <c r="M84" s="53"/>
      <c r="N84" s="58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 ht="15.75" customHeight="1">
      <c r="A85" s="39"/>
      <c r="B85" s="40"/>
      <c r="C85" s="17" t="s">
        <v>110</v>
      </c>
      <c r="D85" s="17"/>
      <c r="E85" s="40"/>
      <c r="F85" s="40"/>
      <c r="G85" s="40"/>
      <c r="H85" s="14"/>
      <c r="I85" s="14"/>
      <c r="J85" s="14"/>
      <c r="K85" s="54"/>
      <c r="L85" s="53"/>
      <c r="M85" s="53"/>
      <c r="N85" s="58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 ht="15.75" customHeight="1">
      <c r="A86" s="39"/>
      <c r="B86" s="40"/>
      <c r="C86" s="40"/>
      <c r="D86" s="40"/>
      <c r="E86" s="40"/>
      <c r="F86" s="40"/>
      <c r="G86" s="40"/>
      <c r="H86" s="14"/>
      <c r="I86" s="14"/>
      <c r="J86" s="14"/>
      <c r="K86" s="54"/>
      <c r="L86" s="53"/>
      <c r="M86" s="53"/>
      <c r="N86" s="58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 ht="15.75" customHeight="1">
      <c r="A87" s="36" t="s">
        <v>111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ht="15.75" customHeight="1">
      <c r="A88" s="39"/>
      <c r="B88" s="40"/>
      <c r="C88" s="40"/>
      <c r="D88" s="40"/>
      <c r="E88" s="40"/>
      <c r="F88" s="40"/>
      <c r="G88" s="40"/>
      <c r="H88" s="14"/>
      <c r="I88" s="14"/>
      <c r="J88" s="14"/>
      <c r="K88" s="54"/>
      <c r="L88" s="53"/>
      <c r="M88" s="53"/>
      <c r="N88" s="58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 ht="15.75" customHeight="1">
      <c r="A89" s="10" t="s">
        <v>112</v>
      </c>
      <c r="B89" s="11"/>
      <c r="C89" s="11"/>
      <c r="D89" s="11"/>
      <c r="E89" s="12"/>
      <c r="F89" s="59">
        <v>0.0</v>
      </c>
      <c r="G89" s="60"/>
      <c r="H89" s="61" t="s">
        <v>113</v>
      </c>
      <c r="I89" s="61" t="s">
        <v>114</v>
      </c>
      <c r="J89" s="14"/>
      <c r="K89" s="54"/>
      <c r="L89" s="53"/>
      <c r="M89" s="53"/>
      <c r="N89" s="58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ht="15.75" customHeight="1">
      <c r="A90" s="10" t="s">
        <v>115</v>
      </c>
      <c r="B90" s="11"/>
      <c r="C90" s="11"/>
      <c r="D90" s="11"/>
      <c r="E90" s="12"/>
      <c r="F90" s="59">
        <f>100-F89</f>
        <v>100</v>
      </c>
      <c r="G90" s="60"/>
      <c r="H90" s="62"/>
      <c r="I90" s="61" t="s">
        <v>116</v>
      </c>
      <c r="J90" s="14"/>
      <c r="K90" s="54"/>
      <c r="L90" s="53"/>
      <c r="M90" s="53"/>
      <c r="N90" s="58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ht="15.75" customHeight="1">
      <c r="A91" s="39"/>
      <c r="B91" s="40"/>
      <c r="C91" s="40"/>
      <c r="D91" s="40"/>
      <c r="E91" s="40"/>
      <c r="F91" s="40"/>
      <c r="G91" s="40"/>
      <c r="H91" s="62"/>
      <c r="I91" s="61" t="s">
        <v>117</v>
      </c>
      <c r="J91" s="14"/>
      <c r="K91" s="54"/>
      <c r="L91" s="53"/>
      <c r="M91" s="53"/>
      <c r="N91" s="58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ht="15.75" customHeight="1">
      <c r="A92" s="39"/>
      <c r="B92" s="40"/>
      <c r="C92" s="40"/>
      <c r="D92" s="40"/>
      <c r="E92" s="40"/>
      <c r="F92" s="40"/>
      <c r="G92" s="40"/>
      <c r="H92" s="16"/>
      <c r="L92" s="40"/>
      <c r="M92" s="53"/>
      <c r="N92" s="58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 ht="15.75" customHeight="1">
      <c r="A93" s="16" t="s">
        <v>118</v>
      </c>
      <c r="G93" s="40"/>
      <c r="H93" s="16"/>
      <c r="I93" s="16"/>
      <c r="J93" s="16"/>
      <c r="K93" s="16"/>
      <c r="L93" s="40"/>
      <c r="M93" s="53"/>
      <c r="N93" s="58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 ht="15.75" customHeight="1">
      <c r="A94" s="39"/>
      <c r="B94" s="10" t="s">
        <v>119</v>
      </c>
      <c r="C94" s="11"/>
      <c r="D94" s="11"/>
      <c r="E94" s="12"/>
      <c r="F94" s="63">
        <v>0.0</v>
      </c>
      <c r="G94" s="40"/>
      <c r="H94" s="16" t="s">
        <v>120</v>
      </c>
      <c r="I94" s="16"/>
      <c r="J94" s="16"/>
      <c r="K94" s="16"/>
      <c r="L94" s="40"/>
      <c r="M94" s="53"/>
      <c r="N94" s="58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 ht="15.75" customHeight="1">
      <c r="A95" s="39"/>
      <c r="B95" s="10" t="s">
        <v>121</v>
      </c>
      <c r="C95" s="11"/>
      <c r="D95" s="11"/>
      <c r="E95" s="12"/>
      <c r="F95" s="63">
        <v>0.0</v>
      </c>
      <c r="G95" s="40"/>
      <c r="H95" s="39" t="s">
        <v>122</v>
      </c>
      <c r="I95" s="39"/>
      <c r="J95" s="39"/>
      <c r="K95" s="39"/>
      <c r="L95" s="40"/>
      <c r="M95" s="53"/>
      <c r="N95" s="58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 ht="15.75" customHeight="1">
      <c r="A97" s="36" t="s">
        <v>123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ht="49.5" customHeight="1">
      <c r="A99" s="64" t="s">
        <v>41</v>
      </c>
      <c r="B99" s="65" t="s">
        <v>124</v>
      </c>
      <c r="C99" s="12"/>
      <c r="D99" s="65" t="s">
        <v>125</v>
      </c>
      <c r="E99" s="12"/>
      <c r="F99" s="65" t="s">
        <v>126</v>
      </c>
      <c r="G99" s="1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 ht="15.75" customHeight="1">
      <c r="A100" s="24" t="str">
        <f>TEXT($E$7,"0")&amp;".1"</f>
        <v>0.1</v>
      </c>
      <c r="B100" s="55">
        <f t="shared" ref="B100:B105" si="14">J48</f>
        <v>1.8</v>
      </c>
      <c r="C100" s="12"/>
      <c r="D100" s="66">
        <f>'CO Attainment Calculation'!D55</f>
        <v>3</v>
      </c>
      <c r="E100" s="12"/>
      <c r="F100" s="55" t="str">
        <f t="shared" ref="F100:F105" si="15">IF(B100&gt;D100,"N","Y")</f>
        <v>Y</v>
      </c>
      <c r="G100" s="12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36" t="s">
        <v>127</v>
      </c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 ht="15.75" customHeight="1">
      <c r="A101" s="24" t="str">
        <f>TEXT($E$7,"0")&amp;".2"</f>
        <v>0.2</v>
      </c>
      <c r="B101" s="55">
        <f t="shared" si="14"/>
        <v>1.8</v>
      </c>
      <c r="C101" s="12"/>
      <c r="D101" s="66">
        <f>'CO Attainment Calculation'!D56</f>
        <v>3</v>
      </c>
      <c r="E101" s="12"/>
      <c r="F101" s="55" t="str">
        <f t="shared" si="15"/>
        <v>Y</v>
      </c>
      <c r="G101" s="12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24" t="s">
        <v>41</v>
      </c>
      <c r="X101" s="24" t="s">
        <v>42</v>
      </c>
      <c r="Y101" s="24" t="s">
        <v>43</v>
      </c>
      <c r="Z101" s="24" t="s">
        <v>44</v>
      </c>
      <c r="AA101" s="24" t="s">
        <v>45</v>
      </c>
      <c r="AB101" s="24" t="s">
        <v>46</v>
      </c>
      <c r="AC101" s="24" t="s">
        <v>47</v>
      </c>
      <c r="AD101" s="24" t="s">
        <v>48</v>
      </c>
      <c r="AE101" s="24" t="s">
        <v>49</v>
      </c>
      <c r="AF101" s="24" t="s">
        <v>50</v>
      </c>
      <c r="AG101" s="24" t="s">
        <v>51</v>
      </c>
      <c r="AH101" s="24" t="s">
        <v>52</v>
      </c>
      <c r="AI101" s="24" t="s">
        <v>53</v>
      </c>
      <c r="AJ101" s="24" t="s">
        <v>54</v>
      </c>
      <c r="AK101" s="24" t="s">
        <v>55</v>
      </c>
      <c r="AL101" s="24" t="s">
        <v>56</v>
      </c>
    </row>
    <row r="102" ht="15.75" customHeight="1">
      <c r="A102" s="24" t="str">
        <f>TEXT($E$7,"0")&amp;".3"</f>
        <v>0.3</v>
      </c>
      <c r="B102" s="55">
        <f t="shared" si="14"/>
        <v>1.8</v>
      </c>
      <c r="C102" s="12"/>
      <c r="D102" s="66">
        <f>'CO Attainment Calculation'!D57</f>
        <v>3</v>
      </c>
      <c r="E102" s="12"/>
      <c r="F102" s="55" t="str">
        <f t="shared" si="15"/>
        <v>Y</v>
      </c>
      <c r="G102" s="12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1" t="str">
        <f t="shared" ref="W102:W107" si="17">A100</f>
        <v>0.1</v>
      </c>
      <c r="X102" s="33">
        <f t="shared" ref="X102:AL102" si="16">IF(B21="","",$D100*B21/3)</f>
        <v>3</v>
      </c>
      <c r="Y102" s="33">
        <f t="shared" si="16"/>
        <v>1</v>
      </c>
      <c r="Z102" s="33">
        <f t="shared" si="16"/>
        <v>2</v>
      </c>
      <c r="AA102" s="33" t="str">
        <f t="shared" si="16"/>
        <v/>
      </c>
      <c r="AB102" s="33" t="str">
        <f t="shared" si="16"/>
        <v/>
      </c>
      <c r="AC102" s="33" t="str">
        <f t="shared" si="16"/>
        <v/>
      </c>
      <c r="AD102" s="33" t="str">
        <f t="shared" si="16"/>
        <v/>
      </c>
      <c r="AE102" s="33">
        <f t="shared" si="16"/>
        <v>2</v>
      </c>
      <c r="AF102" s="33">
        <f t="shared" si="16"/>
        <v>2</v>
      </c>
      <c r="AG102" s="33">
        <f t="shared" si="16"/>
        <v>2</v>
      </c>
      <c r="AH102" s="33" t="str">
        <f t="shared" si="16"/>
        <v/>
      </c>
      <c r="AI102" s="33" t="str">
        <f t="shared" si="16"/>
        <v/>
      </c>
      <c r="AJ102" s="33" t="str">
        <f t="shared" si="16"/>
        <v/>
      </c>
      <c r="AK102" s="33" t="str">
        <f t="shared" si="16"/>
        <v/>
      </c>
      <c r="AL102" s="33" t="str">
        <f t="shared" si="16"/>
        <v/>
      </c>
    </row>
    <row r="103" ht="15.75" customHeight="1">
      <c r="A103" s="24" t="str">
        <f>TEXT($E$7,"0")&amp;".4"</f>
        <v>0.4</v>
      </c>
      <c r="B103" s="55">
        <f t="shared" si="14"/>
        <v>1.8</v>
      </c>
      <c r="C103" s="12"/>
      <c r="D103" s="66">
        <f>'CO Attainment Calculation'!D58</f>
        <v>3</v>
      </c>
      <c r="E103" s="12"/>
      <c r="F103" s="55" t="str">
        <f t="shared" si="15"/>
        <v>Y</v>
      </c>
      <c r="G103" s="12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21" t="str">
        <f t="shared" si="17"/>
        <v>0.2</v>
      </c>
      <c r="X103" s="33">
        <f t="shared" ref="X103:AL103" si="18">IF(B22="","",$D101*B22/3)</f>
        <v>3</v>
      </c>
      <c r="Y103" s="33">
        <f t="shared" si="18"/>
        <v>2</v>
      </c>
      <c r="Z103" s="33">
        <f t="shared" si="18"/>
        <v>2</v>
      </c>
      <c r="AA103" s="33" t="str">
        <f t="shared" si="18"/>
        <v/>
      </c>
      <c r="AB103" s="33" t="str">
        <f t="shared" si="18"/>
        <v/>
      </c>
      <c r="AC103" s="33" t="str">
        <f t="shared" si="18"/>
        <v/>
      </c>
      <c r="AD103" s="33" t="str">
        <f t="shared" si="18"/>
        <v/>
      </c>
      <c r="AE103" s="33">
        <f t="shared" si="18"/>
        <v>2</v>
      </c>
      <c r="AF103" s="33">
        <f t="shared" si="18"/>
        <v>2</v>
      </c>
      <c r="AG103" s="33">
        <f t="shared" si="18"/>
        <v>2</v>
      </c>
      <c r="AH103" s="33">
        <f t="shared" si="18"/>
        <v>2</v>
      </c>
      <c r="AI103" s="33">
        <f t="shared" si="18"/>
        <v>2</v>
      </c>
      <c r="AJ103" s="33" t="str">
        <f t="shared" si="18"/>
        <v/>
      </c>
      <c r="AK103" s="33" t="str">
        <f t="shared" si="18"/>
        <v/>
      </c>
      <c r="AL103" s="33" t="str">
        <f t="shared" si="18"/>
        <v/>
      </c>
    </row>
    <row r="104" ht="15.75" customHeight="1">
      <c r="A104" s="24" t="str">
        <f>TEXT($E$7,"0")&amp;".5"</f>
        <v>0.5</v>
      </c>
      <c r="B104" s="55">
        <f t="shared" si="14"/>
        <v>1.8</v>
      </c>
      <c r="C104" s="12"/>
      <c r="D104" s="66">
        <f>'CO Attainment Calculation'!D59</f>
        <v>3</v>
      </c>
      <c r="E104" s="12"/>
      <c r="F104" s="55" t="str">
        <f t="shared" si="15"/>
        <v>Y</v>
      </c>
      <c r="G104" s="12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21" t="str">
        <f t="shared" si="17"/>
        <v>0.3</v>
      </c>
      <c r="X104" s="33">
        <f t="shared" ref="X104:AL104" si="19">IF(B23="","",$D102*B23/3)</f>
        <v>3</v>
      </c>
      <c r="Y104" s="33">
        <f t="shared" si="19"/>
        <v>2</v>
      </c>
      <c r="Z104" s="33">
        <f t="shared" si="19"/>
        <v>2</v>
      </c>
      <c r="AA104" s="33" t="str">
        <f t="shared" si="19"/>
        <v/>
      </c>
      <c r="AB104" s="33" t="str">
        <f t="shared" si="19"/>
        <v/>
      </c>
      <c r="AC104" s="33" t="str">
        <f t="shared" si="19"/>
        <v/>
      </c>
      <c r="AD104" s="33" t="str">
        <f t="shared" si="19"/>
        <v/>
      </c>
      <c r="AE104" s="33">
        <f t="shared" si="19"/>
        <v>2</v>
      </c>
      <c r="AF104" s="33">
        <f t="shared" si="19"/>
        <v>2</v>
      </c>
      <c r="AG104" s="33">
        <f t="shared" si="19"/>
        <v>2</v>
      </c>
      <c r="AH104" s="33" t="str">
        <f t="shared" si="19"/>
        <v/>
      </c>
      <c r="AI104" s="33" t="str">
        <f t="shared" si="19"/>
        <v/>
      </c>
      <c r="AJ104" s="33" t="str">
        <f t="shared" si="19"/>
        <v/>
      </c>
      <c r="AK104" s="33" t="str">
        <f t="shared" si="19"/>
        <v/>
      </c>
      <c r="AL104" s="33" t="str">
        <f t="shared" si="19"/>
        <v/>
      </c>
    </row>
    <row r="105" ht="15.75" customHeight="1">
      <c r="A105" s="24" t="str">
        <f>TEXT($E$7,"0")&amp;".6"</f>
        <v>0.6</v>
      </c>
      <c r="B105" s="55">
        <f t="shared" si="14"/>
        <v>1.8</v>
      </c>
      <c r="C105" s="12"/>
      <c r="D105" s="66">
        <f>'CO Attainment Calculation'!D60</f>
        <v>3</v>
      </c>
      <c r="E105" s="12"/>
      <c r="F105" s="55" t="str">
        <f t="shared" si="15"/>
        <v>Y</v>
      </c>
      <c r="G105" s="12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21" t="str">
        <f t="shared" si="17"/>
        <v>0.4</v>
      </c>
      <c r="X105" s="33">
        <f t="shared" ref="X105:AL105" si="20">IF(B24="","",$D103*B24/3)</f>
        <v>3</v>
      </c>
      <c r="Y105" s="33">
        <f t="shared" si="20"/>
        <v>1</v>
      </c>
      <c r="Z105" s="33">
        <f t="shared" si="20"/>
        <v>1</v>
      </c>
      <c r="AA105" s="33" t="str">
        <f t="shared" si="20"/>
        <v/>
      </c>
      <c r="AB105" s="33" t="str">
        <f t="shared" si="20"/>
        <v/>
      </c>
      <c r="AC105" s="33" t="str">
        <f t="shared" si="20"/>
        <v/>
      </c>
      <c r="AD105" s="33" t="str">
        <f t="shared" si="20"/>
        <v/>
      </c>
      <c r="AE105" s="33">
        <f t="shared" si="20"/>
        <v>2</v>
      </c>
      <c r="AF105" s="33">
        <f t="shared" si="20"/>
        <v>2</v>
      </c>
      <c r="AG105" s="33">
        <f t="shared" si="20"/>
        <v>2</v>
      </c>
      <c r="AH105" s="33" t="str">
        <f t="shared" si="20"/>
        <v/>
      </c>
      <c r="AI105" s="33" t="str">
        <f t="shared" si="20"/>
        <v/>
      </c>
      <c r="AJ105" s="33" t="str">
        <f t="shared" si="20"/>
        <v/>
      </c>
      <c r="AK105" s="33" t="str">
        <f t="shared" si="20"/>
        <v/>
      </c>
      <c r="AL105" s="33" t="str">
        <f t="shared" si="20"/>
        <v/>
      </c>
    </row>
    <row r="106" ht="15.75" customHeight="1">
      <c r="A106" s="16"/>
      <c r="B106" s="40"/>
      <c r="C106" s="40"/>
      <c r="D106" s="40"/>
      <c r="E106" s="40"/>
      <c r="F106" s="40"/>
      <c r="G106" s="40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21" t="str">
        <f t="shared" si="17"/>
        <v>0.5</v>
      </c>
      <c r="X106" s="33">
        <f t="shared" ref="X106:AL106" si="21">IF(B25="","",$D104*B25/3)</f>
        <v>3</v>
      </c>
      <c r="Y106" s="33">
        <f t="shared" si="21"/>
        <v>1</v>
      </c>
      <c r="Z106" s="33">
        <f t="shared" si="21"/>
        <v>1</v>
      </c>
      <c r="AA106" s="33" t="str">
        <f t="shared" si="21"/>
        <v/>
      </c>
      <c r="AB106" s="33" t="str">
        <f t="shared" si="21"/>
        <v/>
      </c>
      <c r="AC106" s="33" t="str">
        <f t="shared" si="21"/>
        <v/>
      </c>
      <c r="AD106" s="33" t="str">
        <f t="shared" si="21"/>
        <v/>
      </c>
      <c r="AE106" s="33">
        <f t="shared" si="21"/>
        <v>2</v>
      </c>
      <c r="AF106" s="33">
        <f t="shared" si="21"/>
        <v>2</v>
      </c>
      <c r="AG106" s="33">
        <f t="shared" si="21"/>
        <v>2</v>
      </c>
      <c r="AH106" s="33" t="str">
        <f t="shared" si="21"/>
        <v/>
      </c>
      <c r="AI106" s="33" t="str">
        <f t="shared" si="21"/>
        <v/>
      </c>
      <c r="AJ106" s="33" t="str">
        <f t="shared" si="21"/>
        <v/>
      </c>
      <c r="AK106" s="33" t="str">
        <f t="shared" si="21"/>
        <v/>
      </c>
      <c r="AL106" s="33" t="str">
        <f t="shared" si="21"/>
        <v/>
      </c>
    </row>
    <row r="107" ht="15.75" customHeight="1">
      <c r="A107" s="67" t="str">
        <f>"Overall CO Attainment of the Course "&amp;E7</f>
        <v>Overall CO Attainment of the Course </v>
      </c>
      <c r="B107" s="11"/>
      <c r="C107" s="11"/>
      <c r="D107" s="11"/>
      <c r="E107" s="12"/>
      <c r="F107" s="68">
        <f>AVERAGE(D100:E105)</f>
        <v>3</v>
      </c>
      <c r="G107" s="12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21" t="str">
        <f t="shared" si="17"/>
        <v>0.6</v>
      </c>
      <c r="X107" s="33">
        <f t="shared" ref="X107:AL107" si="22">IF(B26="","",$D105*B26/3)</f>
        <v>3</v>
      </c>
      <c r="Y107" s="33">
        <f t="shared" si="22"/>
        <v>3</v>
      </c>
      <c r="Z107" s="33">
        <f t="shared" si="22"/>
        <v>3</v>
      </c>
      <c r="AA107" s="33" t="str">
        <f t="shared" si="22"/>
        <v/>
      </c>
      <c r="AB107" s="33" t="str">
        <f t="shared" si="22"/>
        <v/>
      </c>
      <c r="AC107" s="33" t="str">
        <f t="shared" si="22"/>
        <v/>
      </c>
      <c r="AD107" s="33" t="str">
        <f t="shared" si="22"/>
        <v/>
      </c>
      <c r="AE107" s="33">
        <f t="shared" si="22"/>
        <v>2</v>
      </c>
      <c r="AF107" s="33">
        <f t="shared" si="22"/>
        <v>2</v>
      </c>
      <c r="AG107" s="33">
        <f t="shared" si="22"/>
        <v>2</v>
      </c>
      <c r="AH107" s="33" t="str">
        <f t="shared" si="22"/>
        <v/>
      </c>
      <c r="AI107" s="33" t="str">
        <f t="shared" si="22"/>
        <v/>
      </c>
      <c r="AJ107" s="33" t="str">
        <f t="shared" si="22"/>
        <v/>
      </c>
      <c r="AK107" s="33" t="str">
        <f t="shared" si="22"/>
        <v/>
      </c>
      <c r="AL107" s="33" t="str">
        <f t="shared" si="22"/>
        <v/>
      </c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 ht="15.75" customHeight="1">
      <c r="A109" s="36" t="s">
        <v>128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14"/>
      <c r="R109" s="14"/>
      <c r="S109" s="14"/>
      <c r="T109" s="14"/>
      <c r="U109" s="14"/>
      <c r="V109" s="14"/>
      <c r="W109" s="36" t="s">
        <v>129</v>
      </c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69"/>
      <c r="S110" s="69"/>
      <c r="T110" s="69"/>
      <c r="U110" s="14"/>
      <c r="V110" s="14"/>
      <c r="W110" s="70" t="s">
        <v>130</v>
      </c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</row>
    <row r="111" ht="15.75" customHeight="1">
      <c r="A111" s="72" t="str">
        <f>E7</f>
        <v/>
      </c>
      <c r="B111" s="73" t="s">
        <v>42</v>
      </c>
      <c r="C111" s="73" t="s">
        <v>43</v>
      </c>
      <c r="D111" s="73" t="s">
        <v>44</v>
      </c>
      <c r="E111" s="73" t="s">
        <v>45</v>
      </c>
      <c r="F111" s="73" t="s">
        <v>46</v>
      </c>
      <c r="G111" s="73" t="s">
        <v>47</v>
      </c>
      <c r="H111" s="73" t="s">
        <v>48</v>
      </c>
      <c r="I111" s="73" t="s">
        <v>49</v>
      </c>
      <c r="J111" s="73" t="s">
        <v>50</v>
      </c>
      <c r="K111" s="73" t="s">
        <v>51</v>
      </c>
      <c r="L111" s="73" t="s">
        <v>52</v>
      </c>
      <c r="M111" s="73" t="s">
        <v>53</v>
      </c>
      <c r="N111" s="73" t="s">
        <v>54</v>
      </c>
      <c r="O111" s="73" t="s">
        <v>55</v>
      </c>
      <c r="P111" s="73" t="s">
        <v>56</v>
      </c>
      <c r="Q111" s="14"/>
      <c r="R111" s="69"/>
      <c r="S111" s="69"/>
      <c r="T111" s="69"/>
      <c r="U111" s="14"/>
      <c r="V111" s="14"/>
      <c r="W111" s="24" t="s">
        <v>41</v>
      </c>
      <c r="X111" s="55" t="s">
        <v>131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2"/>
    </row>
    <row r="112" ht="46.5" customHeight="1">
      <c r="A112" s="74" t="s">
        <v>132</v>
      </c>
      <c r="B112" s="75">
        <f t="shared" ref="B112:P112" si="23">B28</f>
        <v>3</v>
      </c>
      <c r="C112" s="75">
        <f t="shared" si="23"/>
        <v>2</v>
      </c>
      <c r="D112" s="75">
        <f t="shared" si="23"/>
        <v>2</v>
      </c>
      <c r="E112" s="75" t="str">
        <f t="shared" si="23"/>
        <v> </v>
      </c>
      <c r="F112" s="75" t="str">
        <f t="shared" si="23"/>
        <v> </v>
      </c>
      <c r="G112" s="75" t="str">
        <f t="shared" si="23"/>
        <v> </v>
      </c>
      <c r="H112" s="75" t="str">
        <f t="shared" si="23"/>
        <v> </v>
      </c>
      <c r="I112" s="75">
        <f t="shared" si="23"/>
        <v>2</v>
      </c>
      <c r="J112" s="75">
        <f t="shared" si="23"/>
        <v>2</v>
      </c>
      <c r="K112" s="75">
        <f t="shared" si="23"/>
        <v>2</v>
      </c>
      <c r="L112" s="75">
        <f t="shared" si="23"/>
        <v>2</v>
      </c>
      <c r="M112" s="75">
        <f t="shared" si="23"/>
        <v>2</v>
      </c>
      <c r="N112" s="75" t="str">
        <f t="shared" si="23"/>
        <v> </v>
      </c>
      <c r="O112" s="75" t="str">
        <f t="shared" si="23"/>
        <v> </v>
      </c>
      <c r="P112" s="75" t="str">
        <f t="shared" si="23"/>
        <v> </v>
      </c>
      <c r="Q112" s="69"/>
      <c r="R112" s="69"/>
      <c r="S112" s="69"/>
      <c r="T112" s="69"/>
      <c r="U112" s="69"/>
      <c r="V112" s="69"/>
      <c r="W112" s="64"/>
      <c r="X112" s="24" t="s">
        <v>42</v>
      </c>
      <c r="Y112" s="24" t="s">
        <v>43</v>
      </c>
      <c r="Z112" s="24" t="s">
        <v>44</v>
      </c>
      <c r="AA112" s="24" t="s">
        <v>45</v>
      </c>
      <c r="AB112" s="24" t="s">
        <v>46</v>
      </c>
      <c r="AC112" s="24" t="s">
        <v>47</v>
      </c>
      <c r="AD112" s="24" t="s">
        <v>48</v>
      </c>
      <c r="AE112" s="24" t="s">
        <v>49</v>
      </c>
      <c r="AF112" s="24" t="s">
        <v>50</v>
      </c>
      <c r="AG112" s="24" t="s">
        <v>51</v>
      </c>
      <c r="AH112" s="24" t="s">
        <v>52</v>
      </c>
      <c r="AI112" s="24" t="s">
        <v>53</v>
      </c>
      <c r="AJ112" s="24" t="s">
        <v>54</v>
      </c>
      <c r="AK112" s="24" t="s">
        <v>55</v>
      </c>
      <c r="AL112" s="24" t="s">
        <v>56</v>
      </c>
    </row>
    <row r="113" ht="31.5" customHeight="1">
      <c r="A113" s="76" t="s">
        <v>133</v>
      </c>
      <c r="B113" s="77">
        <f t="shared" ref="B113:P113" si="24">X120</f>
        <v>3</v>
      </c>
      <c r="C113" s="77">
        <f t="shared" si="24"/>
        <v>2</v>
      </c>
      <c r="D113" s="77">
        <f t="shared" si="24"/>
        <v>2.090909091</v>
      </c>
      <c r="E113" s="77" t="str">
        <f t="shared" si="24"/>
        <v> </v>
      </c>
      <c r="F113" s="77" t="str">
        <f t="shared" si="24"/>
        <v> </v>
      </c>
      <c r="G113" s="77" t="str">
        <f t="shared" si="24"/>
        <v> </v>
      </c>
      <c r="H113" s="77" t="str">
        <f t="shared" si="24"/>
        <v> </v>
      </c>
      <c r="I113" s="77">
        <f t="shared" si="24"/>
        <v>2</v>
      </c>
      <c r="J113" s="77">
        <f t="shared" si="24"/>
        <v>2</v>
      </c>
      <c r="K113" s="77">
        <f t="shared" si="24"/>
        <v>2</v>
      </c>
      <c r="L113" s="77">
        <f t="shared" si="24"/>
        <v>2</v>
      </c>
      <c r="M113" s="77">
        <f t="shared" si="24"/>
        <v>2</v>
      </c>
      <c r="N113" s="77" t="str">
        <f t="shared" si="24"/>
        <v> </v>
      </c>
      <c r="O113" s="77" t="str">
        <f t="shared" si="24"/>
        <v> </v>
      </c>
      <c r="P113" s="77" t="str">
        <f t="shared" si="24"/>
        <v> </v>
      </c>
      <c r="Q113" s="14"/>
      <c r="R113" s="69"/>
      <c r="S113" s="69"/>
      <c r="T113" s="69"/>
      <c r="U113" s="14"/>
      <c r="V113" s="14"/>
      <c r="W113" s="21" t="str">
        <f>TEXT($E$7,"0")&amp;".1"</f>
        <v>0.1</v>
      </c>
      <c r="X113" s="33">
        <f t="shared" ref="X113:AL113" si="25">IF(B21="","",X102*B21)</f>
        <v>9</v>
      </c>
      <c r="Y113" s="33">
        <f t="shared" si="25"/>
        <v>1</v>
      </c>
      <c r="Z113" s="33">
        <f t="shared" si="25"/>
        <v>4</v>
      </c>
      <c r="AA113" s="33" t="str">
        <f t="shared" si="25"/>
        <v/>
      </c>
      <c r="AB113" s="33" t="str">
        <f t="shared" si="25"/>
        <v/>
      </c>
      <c r="AC113" s="33" t="str">
        <f t="shared" si="25"/>
        <v/>
      </c>
      <c r="AD113" s="33" t="str">
        <f t="shared" si="25"/>
        <v/>
      </c>
      <c r="AE113" s="33">
        <f t="shared" si="25"/>
        <v>4</v>
      </c>
      <c r="AF113" s="33">
        <f t="shared" si="25"/>
        <v>4</v>
      </c>
      <c r="AG113" s="33">
        <f t="shared" si="25"/>
        <v>4</v>
      </c>
      <c r="AH113" s="33" t="str">
        <f t="shared" si="25"/>
        <v/>
      </c>
      <c r="AI113" s="33" t="str">
        <f t="shared" si="25"/>
        <v/>
      </c>
      <c r="AJ113" s="33" t="str">
        <f t="shared" si="25"/>
        <v/>
      </c>
      <c r="AK113" s="33" t="str">
        <f t="shared" si="25"/>
        <v/>
      </c>
      <c r="AL113" s="33" t="str">
        <f t="shared" si="25"/>
        <v/>
      </c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9"/>
      <c r="S114" s="69"/>
      <c r="T114" s="69"/>
      <c r="U114" s="14"/>
      <c r="V114" s="14"/>
      <c r="W114" s="21" t="str">
        <f>TEXT($E$7,"0")&amp;".2"</f>
        <v>0.2</v>
      </c>
      <c r="X114" s="33">
        <f t="shared" ref="X114:AL114" si="26">IF(B22="","",X103*B22)</f>
        <v>9</v>
      </c>
      <c r="Y114" s="33">
        <f t="shared" si="26"/>
        <v>4</v>
      </c>
      <c r="Z114" s="33">
        <f t="shared" si="26"/>
        <v>4</v>
      </c>
      <c r="AA114" s="33" t="str">
        <f t="shared" si="26"/>
        <v/>
      </c>
      <c r="AB114" s="33" t="str">
        <f t="shared" si="26"/>
        <v/>
      </c>
      <c r="AC114" s="33" t="str">
        <f t="shared" si="26"/>
        <v/>
      </c>
      <c r="AD114" s="33" t="str">
        <f t="shared" si="26"/>
        <v/>
      </c>
      <c r="AE114" s="33">
        <f t="shared" si="26"/>
        <v>4</v>
      </c>
      <c r="AF114" s="33">
        <f t="shared" si="26"/>
        <v>4</v>
      </c>
      <c r="AG114" s="33">
        <f t="shared" si="26"/>
        <v>4</v>
      </c>
      <c r="AH114" s="33">
        <f t="shared" si="26"/>
        <v>4</v>
      </c>
      <c r="AI114" s="33">
        <f t="shared" si="26"/>
        <v>4</v>
      </c>
      <c r="AJ114" s="33" t="str">
        <f t="shared" si="26"/>
        <v/>
      </c>
      <c r="AK114" s="33" t="str">
        <f t="shared" si="26"/>
        <v/>
      </c>
      <c r="AL114" s="33" t="str">
        <f t="shared" si="26"/>
        <v/>
      </c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69"/>
      <c r="S115" s="69"/>
      <c r="T115" s="69"/>
      <c r="U115" s="14"/>
      <c r="V115" s="14"/>
      <c r="W115" s="21" t="str">
        <f>TEXT($E$7,"0")&amp;".3"</f>
        <v>0.3</v>
      </c>
      <c r="X115" s="33">
        <f t="shared" ref="X115:AL115" si="27">IF(B23="","",X104*B23)</f>
        <v>9</v>
      </c>
      <c r="Y115" s="33">
        <f t="shared" si="27"/>
        <v>4</v>
      </c>
      <c r="Z115" s="33">
        <f t="shared" si="27"/>
        <v>4</v>
      </c>
      <c r="AA115" s="33" t="str">
        <f t="shared" si="27"/>
        <v/>
      </c>
      <c r="AB115" s="33" t="str">
        <f t="shared" si="27"/>
        <v/>
      </c>
      <c r="AC115" s="33" t="str">
        <f t="shared" si="27"/>
        <v/>
      </c>
      <c r="AD115" s="33" t="str">
        <f t="shared" si="27"/>
        <v/>
      </c>
      <c r="AE115" s="33">
        <f t="shared" si="27"/>
        <v>4</v>
      </c>
      <c r="AF115" s="33">
        <f t="shared" si="27"/>
        <v>4</v>
      </c>
      <c r="AG115" s="33">
        <f t="shared" si="27"/>
        <v>4</v>
      </c>
      <c r="AH115" s="33" t="str">
        <f t="shared" si="27"/>
        <v/>
      </c>
      <c r="AI115" s="33" t="str">
        <f t="shared" si="27"/>
        <v/>
      </c>
      <c r="AJ115" s="33" t="str">
        <f t="shared" si="27"/>
        <v/>
      </c>
      <c r="AK115" s="33" t="str">
        <f t="shared" si="27"/>
        <v/>
      </c>
      <c r="AL115" s="33" t="str">
        <f t="shared" si="27"/>
        <v/>
      </c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69"/>
      <c r="S116" s="69"/>
      <c r="T116" s="69"/>
      <c r="U116" s="14"/>
      <c r="V116" s="14"/>
      <c r="W116" s="21" t="str">
        <f>TEXT($E$7,"0")&amp;".4"</f>
        <v>0.4</v>
      </c>
      <c r="X116" s="33">
        <f t="shared" ref="X116:AL116" si="28">IF(B24="","",X105*B24)</f>
        <v>9</v>
      </c>
      <c r="Y116" s="33">
        <f t="shared" si="28"/>
        <v>1</v>
      </c>
      <c r="Z116" s="33">
        <f t="shared" si="28"/>
        <v>1</v>
      </c>
      <c r="AA116" s="33" t="str">
        <f t="shared" si="28"/>
        <v/>
      </c>
      <c r="AB116" s="33" t="str">
        <f t="shared" si="28"/>
        <v/>
      </c>
      <c r="AC116" s="33" t="str">
        <f t="shared" si="28"/>
        <v/>
      </c>
      <c r="AD116" s="33" t="str">
        <f t="shared" si="28"/>
        <v/>
      </c>
      <c r="AE116" s="33">
        <f t="shared" si="28"/>
        <v>4</v>
      </c>
      <c r="AF116" s="33">
        <f t="shared" si="28"/>
        <v>4</v>
      </c>
      <c r="AG116" s="33">
        <f t="shared" si="28"/>
        <v>4</v>
      </c>
      <c r="AH116" s="33" t="str">
        <f t="shared" si="28"/>
        <v/>
      </c>
      <c r="AI116" s="33" t="str">
        <f t="shared" si="28"/>
        <v/>
      </c>
      <c r="AJ116" s="33" t="str">
        <f t="shared" si="28"/>
        <v/>
      </c>
      <c r="AK116" s="33" t="str">
        <f t="shared" si="28"/>
        <v/>
      </c>
      <c r="AL116" s="33" t="str">
        <f t="shared" si="28"/>
        <v/>
      </c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21" t="str">
        <f>TEXT($E$7,"0")&amp;".5"</f>
        <v>0.5</v>
      </c>
      <c r="X117" s="33">
        <f t="shared" ref="X117:AL117" si="29">IF(B25="","",X106*B25)</f>
        <v>9</v>
      </c>
      <c r="Y117" s="33">
        <f t="shared" si="29"/>
        <v>1</v>
      </c>
      <c r="Z117" s="33">
        <f t="shared" si="29"/>
        <v>1</v>
      </c>
      <c r="AA117" s="33" t="str">
        <f t="shared" si="29"/>
        <v/>
      </c>
      <c r="AB117" s="33" t="str">
        <f t="shared" si="29"/>
        <v/>
      </c>
      <c r="AC117" s="33" t="str">
        <f t="shared" si="29"/>
        <v/>
      </c>
      <c r="AD117" s="33" t="str">
        <f t="shared" si="29"/>
        <v/>
      </c>
      <c r="AE117" s="33">
        <f t="shared" si="29"/>
        <v>4</v>
      </c>
      <c r="AF117" s="33">
        <f t="shared" si="29"/>
        <v>4</v>
      </c>
      <c r="AG117" s="33">
        <f t="shared" si="29"/>
        <v>4</v>
      </c>
      <c r="AH117" s="33" t="str">
        <f t="shared" si="29"/>
        <v/>
      </c>
      <c r="AI117" s="33" t="str">
        <f t="shared" si="29"/>
        <v/>
      </c>
      <c r="AJ117" s="33" t="str">
        <f t="shared" si="29"/>
        <v/>
      </c>
      <c r="AK117" s="33" t="str">
        <f t="shared" si="29"/>
        <v/>
      </c>
      <c r="AL117" s="33" t="str">
        <f t="shared" si="29"/>
        <v/>
      </c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21" t="str">
        <f>TEXT($E$7,"0")&amp;".6"</f>
        <v>0.6</v>
      </c>
      <c r="X118" s="33">
        <f t="shared" ref="X118:AL118" si="30">IF(B26="","",X107*B26)</f>
        <v>9</v>
      </c>
      <c r="Y118" s="33">
        <f t="shared" si="30"/>
        <v>9</v>
      </c>
      <c r="Z118" s="33">
        <f t="shared" si="30"/>
        <v>9</v>
      </c>
      <c r="AA118" s="33" t="str">
        <f t="shared" si="30"/>
        <v/>
      </c>
      <c r="AB118" s="33" t="str">
        <f t="shared" si="30"/>
        <v/>
      </c>
      <c r="AC118" s="33" t="str">
        <f t="shared" si="30"/>
        <v/>
      </c>
      <c r="AD118" s="33" t="str">
        <f t="shared" si="30"/>
        <v/>
      </c>
      <c r="AE118" s="33">
        <f t="shared" si="30"/>
        <v>4</v>
      </c>
      <c r="AF118" s="33">
        <f t="shared" si="30"/>
        <v>4</v>
      </c>
      <c r="AG118" s="33">
        <f t="shared" si="30"/>
        <v>4</v>
      </c>
      <c r="AH118" s="33" t="str">
        <f t="shared" si="30"/>
        <v/>
      </c>
      <c r="AI118" s="33" t="str">
        <f t="shared" si="30"/>
        <v/>
      </c>
      <c r="AJ118" s="33" t="str">
        <f t="shared" si="30"/>
        <v/>
      </c>
      <c r="AK118" s="33" t="str">
        <f t="shared" si="30"/>
        <v/>
      </c>
      <c r="AL118" s="33" t="str">
        <f t="shared" si="30"/>
        <v/>
      </c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72" t="s">
        <v>134</v>
      </c>
      <c r="X119" s="24">
        <f t="shared" ref="X119:AL119" si="31">SUM(B21:B26)</f>
        <v>18</v>
      </c>
      <c r="Y119" s="24">
        <f t="shared" si="31"/>
        <v>10</v>
      </c>
      <c r="Z119" s="24">
        <f t="shared" si="31"/>
        <v>11</v>
      </c>
      <c r="AA119" s="24">
        <f t="shared" si="31"/>
        <v>0</v>
      </c>
      <c r="AB119" s="24">
        <f t="shared" si="31"/>
        <v>0</v>
      </c>
      <c r="AC119" s="24">
        <f t="shared" si="31"/>
        <v>0</v>
      </c>
      <c r="AD119" s="24">
        <f t="shared" si="31"/>
        <v>0</v>
      </c>
      <c r="AE119" s="24">
        <f t="shared" si="31"/>
        <v>12</v>
      </c>
      <c r="AF119" s="24">
        <f t="shared" si="31"/>
        <v>12</v>
      </c>
      <c r="AG119" s="24">
        <f t="shared" si="31"/>
        <v>12</v>
      </c>
      <c r="AH119" s="24">
        <f t="shared" si="31"/>
        <v>2</v>
      </c>
      <c r="AI119" s="24">
        <f t="shared" si="31"/>
        <v>2</v>
      </c>
      <c r="AJ119" s="24">
        <f t="shared" si="31"/>
        <v>0</v>
      </c>
      <c r="AK119" s="24">
        <f t="shared" si="31"/>
        <v>0</v>
      </c>
      <c r="AL119" s="24">
        <f t="shared" si="31"/>
        <v>0</v>
      </c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34" t="s">
        <v>135</v>
      </c>
      <c r="X120" s="77">
        <f t="shared" ref="X120:AL120" si="32">IF(X119=0," ", (SUM(X113:X118)/X119) )</f>
        <v>3</v>
      </c>
      <c r="Y120" s="77">
        <f t="shared" si="32"/>
        <v>2</v>
      </c>
      <c r="Z120" s="77">
        <f t="shared" si="32"/>
        <v>2.090909091</v>
      </c>
      <c r="AA120" s="77" t="str">
        <f t="shared" si="32"/>
        <v> </v>
      </c>
      <c r="AB120" s="77" t="str">
        <f t="shared" si="32"/>
        <v> </v>
      </c>
      <c r="AC120" s="77" t="str">
        <f t="shared" si="32"/>
        <v> </v>
      </c>
      <c r="AD120" s="77" t="str">
        <f t="shared" si="32"/>
        <v> </v>
      </c>
      <c r="AE120" s="77">
        <f t="shared" si="32"/>
        <v>2</v>
      </c>
      <c r="AF120" s="77">
        <f t="shared" si="32"/>
        <v>2</v>
      </c>
      <c r="AG120" s="77">
        <f t="shared" si="32"/>
        <v>2</v>
      </c>
      <c r="AH120" s="77">
        <f t="shared" si="32"/>
        <v>2</v>
      </c>
      <c r="AI120" s="77">
        <f t="shared" si="32"/>
        <v>2</v>
      </c>
      <c r="AJ120" s="77" t="str">
        <f t="shared" si="32"/>
        <v> </v>
      </c>
      <c r="AK120" s="77" t="str">
        <f t="shared" si="32"/>
        <v> </v>
      </c>
      <c r="AL120" s="77" t="str">
        <f t="shared" si="32"/>
        <v> </v>
      </c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</row>
  </sheetData>
  <mergeCells count="98">
    <mergeCell ref="C60:G60"/>
    <mergeCell ref="C61:G61"/>
    <mergeCell ref="A63:G63"/>
    <mergeCell ref="C64:D64"/>
    <mergeCell ref="E64:F64"/>
    <mergeCell ref="A73:P73"/>
    <mergeCell ref="A58:B59"/>
    <mergeCell ref="A60:B61"/>
    <mergeCell ref="B64:B65"/>
    <mergeCell ref="B76:C76"/>
    <mergeCell ref="D76:E76"/>
    <mergeCell ref="F76:G76"/>
    <mergeCell ref="B77:C77"/>
    <mergeCell ref="B79:C79"/>
    <mergeCell ref="B80:C80"/>
    <mergeCell ref="D80:E80"/>
    <mergeCell ref="F80:G80"/>
    <mergeCell ref="W100:AL100"/>
    <mergeCell ref="B78:C78"/>
    <mergeCell ref="D78:E78"/>
    <mergeCell ref="F78:G78"/>
    <mergeCell ref="L78:M78"/>
    <mergeCell ref="D79:E79"/>
    <mergeCell ref="F79:G79"/>
    <mergeCell ref="L79:M79"/>
    <mergeCell ref="L80:M80"/>
    <mergeCell ref="A87:P87"/>
    <mergeCell ref="A89:E89"/>
    <mergeCell ref="A90:E90"/>
    <mergeCell ref="H92:K92"/>
    <mergeCell ref="A93:F93"/>
    <mergeCell ref="B94:E94"/>
    <mergeCell ref="B95:E95"/>
    <mergeCell ref="A97:P97"/>
    <mergeCell ref="B99:C99"/>
    <mergeCell ref="D99:E99"/>
    <mergeCell ref="F99:G99"/>
    <mergeCell ref="D100:E100"/>
    <mergeCell ref="F100:G100"/>
    <mergeCell ref="D105:E105"/>
    <mergeCell ref="F105:G105"/>
    <mergeCell ref="A107:E107"/>
    <mergeCell ref="F107:G107"/>
    <mergeCell ref="A109:P109"/>
    <mergeCell ref="W109:AL109"/>
    <mergeCell ref="W110:AL110"/>
    <mergeCell ref="X111:AL111"/>
    <mergeCell ref="B103:C103"/>
    <mergeCell ref="D103:E103"/>
    <mergeCell ref="F103:G103"/>
    <mergeCell ref="B104:C104"/>
    <mergeCell ref="D104:E104"/>
    <mergeCell ref="F104:G104"/>
    <mergeCell ref="B105:C105"/>
    <mergeCell ref="A4:D4"/>
    <mergeCell ref="A5:D5"/>
    <mergeCell ref="A6:D6"/>
    <mergeCell ref="A7:D7"/>
    <mergeCell ref="A8:D8"/>
    <mergeCell ref="A9:D9"/>
    <mergeCell ref="A1:D1"/>
    <mergeCell ref="E1:P1"/>
    <mergeCell ref="A2:D2"/>
    <mergeCell ref="E2:P2"/>
    <mergeCell ref="A3:D3"/>
    <mergeCell ref="E3:P3"/>
    <mergeCell ref="E4:P4"/>
    <mergeCell ref="E5:P5"/>
    <mergeCell ref="E6:P6"/>
    <mergeCell ref="E7:P7"/>
    <mergeCell ref="E8:P8"/>
    <mergeCell ref="E9:P9"/>
    <mergeCell ref="A11:P11"/>
    <mergeCell ref="B12:P12"/>
    <mergeCell ref="B13:P13"/>
    <mergeCell ref="B14:P14"/>
    <mergeCell ref="B15:P15"/>
    <mergeCell ref="B16:P16"/>
    <mergeCell ref="B17:P17"/>
    <mergeCell ref="A19:P19"/>
    <mergeCell ref="A30:P30"/>
    <mergeCell ref="A31:G31"/>
    <mergeCell ref="A33:F33"/>
    <mergeCell ref="A40:F40"/>
    <mergeCell ref="A47:F47"/>
    <mergeCell ref="A55:P55"/>
    <mergeCell ref="C58:G58"/>
    <mergeCell ref="C59:G59"/>
    <mergeCell ref="D77:E77"/>
    <mergeCell ref="F77:G77"/>
    <mergeCell ref="L77:M77"/>
    <mergeCell ref="B100:C100"/>
    <mergeCell ref="B101:C101"/>
    <mergeCell ref="D101:E101"/>
    <mergeCell ref="F101:G101"/>
    <mergeCell ref="B102:C102"/>
    <mergeCell ref="D102:E102"/>
    <mergeCell ref="F102:G10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9" width="9.14"/>
    <col customWidth="1" min="10" max="10" width="10.0"/>
    <col customWidth="1" min="11" max="11" width="11.43"/>
    <col customWidth="1" min="12" max="43" width="9.14"/>
    <col customWidth="1" min="44" max="44" width="16.57"/>
    <col customWidth="1" min="45" max="58" width="9.14"/>
  </cols>
  <sheetData>
    <row r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</row>
    <row r="2">
      <c r="A2" s="79" t="s">
        <v>136</v>
      </c>
      <c r="B2" s="37"/>
      <c r="C2" s="37"/>
      <c r="D2" s="37"/>
      <c r="E2" s="37"/>
      <c r="F2" s="37"/>
      <c r="G2" s="37"/>
      <c r="H2" s="37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</row>
    <row r="3">
      <c r="A3" s="80"/>
      <c r="B3" s="80"/>
      <c r="C3" s="80"/>
      <c r="D3" s="80"/>
      <c r="E3" s="80"/>
      <c r="F3" s="80"/>
      <c r="G3" s="80"/>
      <c r="H3" s="80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</row>
    <row r="4">
      <c r="A4" s="81" t="s">
        <v>137</v>
      </c>
      <c r="B4" s="71"/>
      <c r="C4" s="71"/>
      <c r="D4" s="71"/>
      <c r="E4" s="71"/>
      <c r="F4" s="71"/>
      <c r="G4" s="71"/>
      <c r="H4" s="71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</row>
    <row r="5">
      <c r="A5" s="73" t="s">
        <v>41</v>
      </c>
      <c r="B5" s="82" t="s">
        <v>138</v>
      </c>
      <c r="C5" s="11"/>
      <c r="D5" s="11"/>
      <c r="E5" s="11"/>
      <c r="F5" s="11"/>
      <c r="G5" s="12"/>
      <c r="H5" s="83" t="s">
        <v>139</v>
      </c>
      <c r="I5" s="11"/>
      <c r="J5" s="11"/>
      <c r="K5" s="11"/>
      <c r="L5" s="11"/>
      <c r="M5" s="12"/>
      <c r="N5" s="84" t="s">
        <v>140</v>
      </c>
      <c r="O5" s="11"/>
      <c r="P5" s="11"/>
      <c r="Q5" s="11"/>
      <c r="R5" s="11"/>
      <c r="S5" s="11"/>
      <c r="T5" s="11"/>
      <c r="U5" s="11"/>
      <c r="V5" s="11"/>
      <c r="W5" s="12"/>
      <c r="X5" s="83" t="s">
        <v>141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2"/>
      <c r="AR5" s="85" t="s">
        <v>142</v>
      </c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7" t="s">
        <v>87</v>
      </c>
    </row>
    <row r="6" ht="15.75" customHeight="1">
      <c r="A6" s="51"/>
      <c r="B6" s="82" t="s">
        <v>143</v>
      </c>
      <c r="C6" s="11"/>
      <c r="D6" s="12"/>
      <c r="E6" s="82" t="s">
        <v>144</v>
      </c>
      <c r="F6" s="11"/>
      <c r="G6" s="12"/>
      <c r="H6" s="88" t="s">
        <v>145</v>
      </c>
      <c r="I6" s="88" t="s">
        <v>146</v>
      </c>
      <c r="J6" s="88" t="s">
        <v>147</v>
      </c>
      <c r="K6" s="88" t="s">
        <v>148</v>
      </c>
      <c r="L6" s="88" t="s">
        <v>149</v>
      </c>
      <c r="M6" s="88" t="s">
        <v>150</v>
      </c>
      <c r="N6" s="89" t="s">
        <v>151</v>
      </c>
      <c r="O6" s="89" t="s">
        <v>152</v>
      </c>
      <c r="P6" s="89" t="s">
        <v>153</v>
      </c>
      <c r="Q6" s="89" t="s">
        <v>154</v>
      </c>
      <c r="R6" s="89" t="s">
        <v>155</v>
      </c>
      <c r="S6" s="89" t="s">
        <v>156</v>
      </c>
      <c r="T6" s="89" t="s">
        <v>157</v>
      </c>
      <c r="U6" s="89" t="s">
        <v>158</v>
      </c>
      <c r="V6" s="89" t="s">
        <v>159</v>
      </c>
      <c r="W6" s="89" t="s">
        <v>160</v>
      </c>
      <c r="X6" s="88" t="s">
        <v>161</v>
      </c>
      <c r="Y6" s="88" t="s">
        <v>162</v>
      </c>
      <c r="Z6" s="88" t="s">
        <v>163</v>
      </c>
      <c r="AA6" s="88" t="s">
        <v>164</v>
      </c>
      <c r="AB6" s="88" t="s">
        <v>165</v>
      </c>
      <c r="AC6" s="88" t="s">
        <v>166</v>
      </c>
      <c r="AD6" s="88" t="s">
        <v>167</v>
      </c>
      <c r="AE6" s="88" t="s">
        <v>168</v>
      </c>
      <c r="AF6" s="88" t="s">
        <v>169</v>
      </c>
      <c r="AG6" s="88" t="s">
        <v>170</v>
      </c>
      <c r="AH6" s="88" t="s">
        <v>171</v>
      </c>
      <c r="AI6" s="88" t="s">
        <v>172</v>
      </c>
      <c r="AJ6" s="88" t="s">
        <v>173</v>
      </c>
      <c r="AK6" s="88" t="s">
        <v>174</v>
      </c>
      <c r="AL6" s="88" t="s">
        <v>175</v>
      </c>
      <c r="AM6" s="88" t="s">
        <v>176</v>
      </c>
      <c r="AN6" s="88" t="s">
        <v>177</v>
      </c>
      <c r="AO6" s="88" t="s">
        <v>178</v>
      </c>
      <c r="AP6" s="88" t="s">
        <v>179</v>
      </c>
      <c r="AQ6" s="88" t="s">
        <v>180</v>
      </c>
      <c r="AR6" s="51"/>
      <c r="AS6" s="86" t="str">
        <f>'In Sem Evaluation'!AW11</f>
        <v/>
      </c>
      <c r="AT6" s="86" t="str">
        <f>'In Sem Evaluation'!AX11</f>
        <v/>
      </c>
      <c r="AU6" s="86" t="str">
        <f>'In Sem Evaluation'!AY11</f>
        <v/>
      </c>
      <c r="AV6" s="86" t="str">
        <f>'In Sem Evaluation'!AZ11</f>
        <v/>
      </c>
      <c r="AW6" s="86" t="str">
        <f>'In Sem Evaluation'!BA11</f>
        <v/>
      </c>
      <c r="AX6" s="86" t="str">
        <f>'In Sem Evaluation'!BB11</f>
        <v/>
      </c>
      <c r="AY6" s="86" t="str">
        <f>'In Sem Evaluation'!BC11</f>
        <v/>
      </c>
      <c r="AZ6" s="86" t="str">
        <f>'In Sem Evaluation'!BD11</f>
        <v/>
      </c>
      <c r="BA6" s="86" t="str">
        <f>'In Sem Evaluation'!BE11</f>
        <v/>
      </c>
      <c r="BB6" s="86" t="str">
        <f>'In Sem Evaluation'!BF11</f>
        <v/>
      </c>
      <c r="BC6" s="86" t="str">
        <f>'In Sem Evaluation'!BG11</f>
        <v/>
      </c>
      <c r="BD6" s="86" t="str">
        <f>'In Sem Evaluation'!BH11</f>
        <v/>
      </c>
      <c r="BE6" s="86" t="str">
        <f>'In Sem Evaluation'!BI11</f>
        <v/>
      </c>
      <c r="BF6" s="51"/>
    </row>
    <row r="7">
      <c r="A7" s="24" t="str">
        <f>Cover!A12</f>
        <v>CO1</v>
      </c>
      <c r="B7" s="90" t="str">
        <f>IF( 'In Sem Evaluation'!D12 = "CO1",'In Sem Evaluation'!D7, " " )</f>
        <v> </v>
      </c>
      <c r="C7" s="90" t="str">
        <f>IF( 'In Sem Evaluation'!E12 = "CO1",'In Sem Evaluation'!E7, " " )</f>
        <v> </v>
      </c>
      <c r="D7" s="90" t="str">
        <f>IF( 'In Sem Evaluation'!F12 = "CO1",'In Sem Evaluation'!F7, " " )</f>
        <v> </v>
      </c>
      <c r="E7" s="90" t="str">
        <f>IF( 'In Sem Evaluation'!H12 = "CO1",'In Sem Evaluation'!H7, " " )</f>
        <v> </v>
      </c>
      <c r="F7" s="90" t="str">
        <f>IF( 'In Sem Evaluation'!I12 = "CO1",'In Sem Evaluation'!I7, " " )</f>
        <v> </v>
      </c>
      <c r="G7" s="91" t="str">
        <f>IF( 'In Sem Evaluation'!J12 = "CO1",'In Sem Evaluation'!J7, " " )</f>
        <v> </v>
      </c>
      <c r="H7" s="90">
        <f>IF( 'In Sem Evaluation'!L12 = "CO1",'In Sem Evaluation'!L7, " " )</f>
        <v>95.09803922</v>
      </c>
      <c r="I7" s="90" t="str">
        <f>IF( 'In Sem Evaluation'!M12 = "CO1",'In Sem Evaluation'!M7, " " )</f>
        <v> </v>
      </c>
      <c r="J7" s="90" t="str">
        <f>IF( 'In Sem Evaluation'!N12 = "CO1",'In Sem Evaluation'!N7, " " )</f>
        <v> </v>
      </c>
      <c r="K7" s="90" t="str">
        <f>IF( 'In Sem Evaluation'!O12 = "CO1",'In Sem Evaluation'!O7, " " )</f>
        <v> </v>
      </c>
      <c r="L7" s="90" t="str">
        <f>IF( 'In Sem Evaluation'!P12 = "CO1",'In Sem Evaluation'!P7, " " )</f>
        <v> </v>
      </c>
      <c r="M7" s="90" t="str">
        <f>IF( 'In Sem Evaluation'!Q12 = "CO1",'In Sem Evaluation'!Q7, " " )</f>
        <v> </v>
      </c>
      <c r="N7" s="90" t="str">
        <f>IF( 'In Sem Evaluation'!R12 = "CO1",'In Sem Evaluation'!R7, " " )</f>
        <v> </v>
      </c>
      <c r="O7" s="90" t="str">
        <f>IF( 'In Sem Evaluation'!S12 = "CO1",'In Sem Evaluation'!S7, " " )</f>
        <v> </v>
      </c>
      <c r="P7" s="90" t="str">
        <f>IF( 'In Sem Evaluation'!T12 = "CO1",'In Sem Evaluation'!T7, " " )</f>
        <v> </v>
      </c>
      <c r="Q7" s="90" t="str">
        <f>IF( 'In Sem Evaluation'!U12 = "CO1",'In Sem Evaluation'!U7, " " )</f>
        <v> </v>
      </c>
      <c r="R7" s="90" t="str">
        <f>IF( 'In Sem Evaluation'!V12 = "CO1",'In Sem Evaluation'!V7, " " )</f>
        <v> </v>
      </c>
      <c r="S7" s="90" t="str">
        <f>IF( 'In Sem Evaluation'!W12 = "CO1",'In Sem Evaluation'!W7, " " )</f>
        <v> </v>
      </c>
      <c r="T7" s="90" t="str">
        <f>IF( 'In Sem Evaluation'!X12 = "CO1",'In Sem Evaluation'!X7, " " )</f>
        <v> </v>
      </c>
      <c r="U7" s="90" t="str">
        <f>IF( 'In Sem Evaluation'!Y12 = "CO1",'In Sem Evaluation'!Y7, " " )</f>
        <v> </v>
      </c>
      <c r="V7" s="90" t="str">
        <f>IF( 'In Sem Evaluation'!Z12 = "CO1",'In Sem Evaluation'!Z7, " " )</f>
        <v> </v>
      </c>
      <c r="W7" s="90" t="str">
        <f>IF( 'In Sem Evaluation'!AA12 = "CO1",'In Sem Evaluation'!AA7, " " )</f>
        <v> </v>
      </c>
      <c r="X7" s="90">
        <f>IF( 'In Sem Evaluation'!AB12 = "CO1",'In Sem Evaluation'!AB7, " " )</f>
        <v>97.05882353</v>
      </c>
      <c r="Y7" s="90" t="str">
        <f>IF( 'In Sem Evaluation'!AC12 = "CO1",'In Sem Evaluation'!AC7, " " )</f>
        <v> </v>
      </c>
      <c r="Z7" s="90" t="str">
        <f>IF( 'In Sem Evaluation'!AD12 = "CO1",'In Sem Evaluation'!AD7, " " )</f>
        <v> </v>
      </c>
      <c r="AA7" s="90" t="str">
        <f>IF( 'In Sem Evaluation'!AE12 = "CO1",'In Sem Evaluation'!AE7, " " )</f>
        <v> </v>
      </c>
      <c r="AB7" s="90" t="str">
        <f>IF( 'In Sem Evaluation'!AF12 = "CO1",'In Sem Evaluation'!AF7, " " )</f>
        <v> </v>
      </c>
      <c r="AC7" s="90" t="str">
        <f>IF( 'In Sem Evaluation'!AG12 = "CO1",'In Sem Evaluation'!AG7, " " )</f>
        <v> </v>
      </c>
      <c r="AD7" s="90" t="str">
        <f>IF( 'In Sem Evaluation'!AH12 = "CO1",'In Sem Evaluation'!AH7, " " )</f>
        <v> </v>
      </c>
      <c r="AE7" s="90" t="str">
        <f>IF( 'In Sem Evaluation'!AI12 = "CO1",'In Sem Evaluation'!AI7, " " )</f>
        <v> </v>
      </c>
      <c r="AF7" s="90" t="str">
        <f>IF( 'In Sem Evaluation'!AJ12 = "CO1",'In Sem Evaluation'!AJ7, " " )</f>
        <v> </v>
      </c>
      <c r="AG7" s="90" t="str">
        <f>IF( 'In Sem Evaluation'!AK12 = "CO1",'In Sem Evaluation'!AK7, " " )</f>
        <v> </v>
      </c>
      <c r="AH7" s="90" t="str">
        <f>IF( 'In Sem Evaluation'!AL12 = "CO1",'In Sem Evaluation'!AL7, " " )</f>
        <v> </v>
      </c>
      <c r="AI7" s="90" t="str">
        <f>IF( 'In Sem Evaluation'!AM12 = "CO1",'In Sem Evaluation'!AM7, " " )</f>
        <v> </v>
      </c>
      <c r="AJ7" s="90" t="str">
        <f>IF( 'In Sem Evaluation'!AN12 = "CO1",'In Sem Evaluation'!AN7, " " )</f>
        <v> </v>
      </c>
      <c r="AK7" s="90" t="str">
        <f>IF( 'In Sem Evaluation'!AO12 = "CO1",'In Sem Evaluation'!AO7, " " )</f>
        <v> </v>
      </c>
      <c r="AL7" s="90" t="str">
        <f>IF( 'In Sem Evaluation'!AP12 = "CO1",'In Sem Evaluation'!AP7, " " )</f>
        <v> </v>
      </c>
      <c r="AM7" s="90" t="str">
        <f>IF( 'In Sem Evaluation'!AQ12 = "CO1",'In Sem Evaluation'!AQ7, " " )</f>
        <v> </v>
      </c>
      <c r="AN7" s="90" t="str">
        <f>IF( 'In Sem Evaluation'!AR12 = "CO1",'In Sem Evaluation'!AR7, " " )</f>
        <v> </v>
      </c>
      <c r="AO7" s="90" t="str">
        <f>IF( 'In Sem Evaluation'!AS12 = "CO1",'In Sem Evaluation'!AS7, " " )</f>
        <v> </v>
      </c>
      <c r="AP7" s="90" t="str">
        <f>IF( 'In Sem Evaluation'!AT12 = "CO1",'In Sem Evaluation'!AT7, " " )</f>
        <v> </v>
      </c>
      <c r="AQ7" s="90" t="str">
        <f>IF( 'In Sem Evaluation'!AU12 = "CO1",'In Sem Evaluation'!AU7, " " )</f>
        <v> </v>
      </c>
      <c r="AR7" s="90">
        <f>'In Sem Evaluation'!$AV$7</f>
        <v>97.54901961</v>
      </c>
      <c r="AS7" s="90" t="str">
        <f>IF( 'In Sem Evaluation'!AW12 = "CO1",'In Sem Evaluation'!AW7, " " )</f>
        <v> </v>
      </c>
      <c r="AT7" s="90" t="str">
        <f>IF( 'In Sem Evaluation'!AX12 = "CO1",'In Sem Evaluation'!AX7, " " )</f>
        <v> </v>
      </c>
      <c r="AU7" s="90" t="str">
        <f>IF( 'In Sem Evaluation'!AY12 = "CO1",'In Sem Evaluation'!AY7, " " )</f>
        <v> </v>
      </c>
      <c r="AV7" s="90" t="str">
        <f>IF( 'In Sem Evaluation'!AZ12 = "CO1",'In Sem Evaluation'!AZ7, " " )</f>
        <v> </v>
      </c>
      <c r="AW7" s="90" t="str">
        <f>IF( 'In Sem Evaluation'!BA12 = "CO1",'In Sem Evaluation'!BA7, " " )</f>
        <v> </v>
      </c>
      <c r="AX7" s="90" t="str">
        <f>IF( 'In Sem Evaluation'!BB12 = "CO1",'In Sem Evaluation'!BB7, " " )</f>
        <v> </v>
      </c>
      <c r="AY7" s="90" t="str">
        <f>IF( 'In Sem Evaluation'!BC12 = "CO1",'In Sem Evaluation'!BC7, " " )</f>
        <v> </v>
      </c>
      <c r="AZ7" s="90" t="str">
        <f>IF( 'In Sem Evaluation'!BD12 = "CO1",'In Sem Evaluation'!BD7, " " )</f>
        <v> </v>
      </c>
      <c r="BA7" s="90" t="str">
        <f>IF( 'In Sem Evaluation'!BE12 = "CO1",'In Sem Evaluation'!BE7, " " )</f>
        <v> </v>
      </c>
      <c r="BB7" s="90" t="str">
        <f>IF( 'In Sem Evaluation'!BF12 = "CO1",'In Sem Evaluation'!BF7, " " )</f>
        <v> </v>
      </c>
      <c r="BC7" s="90" t="str">
        <f>IF( 'In Sem Evaluation'!BG12 = "CO1",'In Sem Evaluation'!BG7, " " )</f>
        <v> </v>
      </c>
      <c r="BD7" s="90" t="str">
        <f>IF( 'In Sem Evaluation'!BH12 = "CO1",'In Sem Evaluation'!BH7, " " )</f>
        <v> </v>
      </c>
      <c r="BE7" s="90" t="str">
        <f>IF( 'In Sem Evaluation'!BI12 = "CO1",'In Sem Evaluation'!BI7, " " )</f>
        <v> </v>
      </c>
      <c r="BF7" s="92">
        <f>'Course Exit Survey'!C7</f>
        <v>87.74509804</v>
      </c>
    </row>
    <row r="8">
      <c r="A8" s="24" t="str">
        <f>Cover!A13</f>
        <v>CO2</v>
      </c>
      <c r="B8" s="90" t="str">
        <f>IF( 'In Sem Evaluation'!D12 = "CO2",'In Sem Evaluation'!D7, " " )</f>
        <v> </v>
      </c>
      <c r="C8" s="90" t="str">
        <f>IF( 'In Sem Evaluation'!E12 = "CO2",'In Sem Evaluation'!E7, " " )</f>
        <v> </v>
      </c>
      <c r="D8" s="90" t="str">
        <f>IF( 'In Sem Evaluation'!F12 = "CO2",'In Sem Evaluation'!F7, " " )</f>
        <v> </v>
      </c>
      <c r="E8" s="90" t="str">
        <f>IF( 'In Sem Evaluation'!H12 = "CO2",'In Sem Evaluation'!H7, " " )</f>
        <v> </v>
      </c>
      <c r="F8" s="90" t="str">
        <f>IF( 'In Sem Evaluation'!I12 = "CO2",'In Sem Evaluation'!I7, " " )</f>
        <v> </v>
      </c>
      <c r="G8" s="91" t="str">
        <f>IF( 'In Sem Evaluation'!J12 = "CO2",'In Sem Evaluation'!J7, " " )</f>
        <v> </v>
      </c>
      <c r="H8" s="90" t="str">
        <f>IF( 'In Sem Evaluation'!L12 = "CO2",'In Sem Evaluation'!L7, " " )</f>
        <v> </v>
      </c>
      <c r="I8" s="90">
        <f>IF( 'In Sem Evaluation'!M12 = "CO2",'In Sem Evaluation'!M7, " " )</f>
        <v>90.19607843</v>
      </c>
      <c r="J8" s="90" t="str">
        <f>IF( 'In Sem Evaluation'!N12 = "CO2",'In Sem Evaluation'!N7, " " )</f>
        <v> </v>
      </c>
      <c r="K8" s="90" t="str">
        <f>IF( 'In Sem Evaluation'!O12 = "CO2",'In Sem Evaluation'!O7, " " )</f>
        <v> </v>
      </c>
      <c r="L8" s="90" t="str">
        <f>IF( 'In Sem Evaluation'!P12 = "CO2",'In Sem Evaluation'!P7, " " )</f>
        <v> </v>
      </c>
      <c r="M8" s="90" t="str">
        <f>IF( 'In Sem Evaluation'!Q12 = "CO2",'In Sem Evaluation'!Q7, " " )</f>
        <v> </v>
      </c>
      <c r="N8" s="90" t="str">
        <f>IF( 'In Sem Evaluation'!R12 = "CO2",'In Sem Evaluation'!R7, " " )</f>
        <v> </v>
      </c>
      <c r="O8" s="90" t="str">
        <f>IF( 'In Sem Evaluation'!S12 = "CO2",'In Sem Evaluation'!S7, " " )</f>
        <v> </v>
      </c>
      <c r="P8" s="90" t="str">
        <f>IF( 'In Sem Evaluation'!T12 = "CO2",'In Sem Evaluation'!T7, " " )</f>
        <v> </v>
      </c>
      <c r="Q8" s="90" t="str">
        <f>IF( 'In Sem Evaluation'!U12 = "CO2",'In Sem Evaluation'!U7, " " )</f>
        <v> </v>
      </c>
      <c r="R8" s="90" t="str">
        <f>IF( 'In Sem Evaluation'!V12 = "CO2",'In Sem Evaluation'!V7, " " )</f>
        <v> </v>
      </c>
      <c r="S8" s="90" t="str">
        <f>IF( 'In Sem Evaluation'!W12 = "CO2",'In Sem Evaluation'!W7, " " )</f>
        <v> </v>
      </c>
      <c r="T8" s="90" t="str">
        <f>IF( 'In Sem Evaluation'!X12 = "CO2",'In Sem Evaluation'!X7, " " )</f>
        <v> </v>
      </c>
      <c r="U8" s="90" t="str">
        <f>IF( 'In Sem Evaluation'!Y12 = "CO2",'In Sem Evaluation'!Y7, " " )</f>
        <v> </v>
      </c>
      <c r="V8" s="90" t="str">
        <f>IF( 'In Sem Evaluation'!Z12 = "CO2",'In Sem Evaluation'!Z7, " " )</f>
        <v> </v>
      </c>
      <c r="W8" s="90" t="str">
        <f>IF( 'In Sem Evaluation'!AA12 = "CO2",'In Sem Evaluation'!AA7, " " )</f>
        <v> </v>
      </c>
      <c r="X8" s="90" t="str">
        <f>IF( 'In Sem Evaluation'!AB12 = "CO2",'In Sem Evaluation'!AB7, " " )</f>
        <v> </v>
      </c>
      <c r="Y8" s="90">
        <f>IF( 'In Sem Evaluation'!AC12 = "CO2",'In Sem Evaluation'!AC7, " " )</f>
        <v>95.58823529</v>
      </c>
      <c r="Z8" s="90" t="str">
        <f>IF( 'In Sem Evaluation'!AD12 = "CO2",'In Sem Evaluation'!AD7, " " )</f>
        <v> </v>
      </c>
      <c r="AA8" s="90" t="str">
        <f>IF( 'In Sem Evaluation'!AE12 = "CO2",'In Sem Evaluation'!AE7, " " )</f>
        <v> </v>
      </c>
      <c r="AB8" s="90" t="str">
        <f>IF( 'In Sem Evaluation'!AF12 = "CO2",'In Sem Evaluation'!AF7, " " )</f>
        <v> </v>
      </c>
      <c r="AC8" s="90" t="str">
        <f>IF( 'In Sem Evaluation'!AG12 = "CO2",'In Sem Evaluation'!AG7, " " )</f>
        <v> </v>
      </c>
      <c r="AD8" s="90" t="str">
        <f>IF( 'In Sem Evaluation'!AH12 = "CO2",'In Sem Evaluation'!AH7, " " )</f>
        <v> </v>
      </c>
      <c r="AE8" s="90" t="str">
        <f>IF( 'In Sem Evaluation'!AI12 = "CO2",'In Sem Evaluation'!AI7, " " )</f>
        <v> </v>
      </c>
      <c r="AF8" s="90" t="str">
        <f>IF( 'In Sem Evaluation'!AJ12 = "CO2",'In Sem Evaluation'!AJ7, " " )</f>
        <v> </v>
      </c>
      <c r="AG8" s="90" t="str">
        <f>IF( 'In Sem Evaluation'!AK12 = "CO2",'In Sem Evaluation'!AK7, " " )</f>
        <v> </v>
      </c>
      <c r="AH8" s="90" t="str">
        <f>IF( 'In Sem Evaluation'!AL12 = "CO2",'In Sem Evaluation'!AL7, " " )</f>
        <v> </v>
      </c>
      <c r="AI8" s="90" t="str">
        <f>IF( 'In Sem Evaluation'!AM12 = "CO2",'In Sem Evaluation'!AM7, " " )</f>
        <v> </v>
      </c>
      <c r="AJ8" s="90" t="str">
        <f>IF( 'In Sem Evaluation'!AN12 = "CO2",'In Sem Evaluation'!AN7, " " )</f>
        <v> </v>
      </c>
      <c r="AK8" s="90" t="str">
        <f>IF( 'In Sem Evaluation'!AO12 = "CO2",'In Sem Evaluation'!AO7, " " )</f>
        <v> </v>
      </c>
      <c r="AL8" s="90" t="str">
        <f>IF( 'In Sem Evaluation'!AP12 = "CO2",'In Sem Evaluation'!AP7, " " )</f>
        <v> </v>
      </c>
      <c r="AM8" s="90" t="str">
        <f>IF( 'In Sem Evaluation'!AQ12 = "CO2",'In Sem Evaluation'!AQ7, " " )</f>
        <v> </v>
      </c>
      <c r="AN8" s="90" t="str">
        <f>IF( 'In Sem Evaluation'!AR12 = "CO2",'In Sem Evaluation'!AR7, " " )</f>
        <v> </v>
      </c>
      <c r="AO8" s="90" t="str">
        <f>IF( 'In Sem Evaluation'!AS12 = "CO2",'In Sem Evaluation'!AS7, " " )</f>
        <v> </v>
      </c>
      <c r="AP8" s="90" t="str">
        <f>IF( 'In Sem Evaluation'!AT12 = "CO2",'In Sem Evaluation'!AT7, " " )</f>
        <v> </v>
      </c>
      <c r="AQ8" s="90" t="str">
        <f>IF( 'In Sem Evaluation'!AU12 = "CO2",'In Sem Evaluation'!AU7, " " )</f>
        <v> </v>
      </c>
      <c r="AR8" s="90">
        <f>'In Sem Evaluation'!$AV$7</f>
        <v>97.54901961</v>
      </c>
      <c r="AS8" s="90" t="str">
        <f>IF( 'In Sem Evaluation'!AW12 = "CO2",'In Sem Evaluation'!AW7, " " )</f>
        <v> </v>
      </c>
      <c r="AT8" s="90" t="str">
        <f>IF( 'In Sem Evaluation'!AX12 = "CO2",'In Sem Evaluation'!AX7, " " )</f>
        <v> </v>
      </c>
      <c r="AU8" s="90" t="str">
        <f>IF( 'In Sem Evaluation'!AY12 = "CO2",'In Sem Evaluation'!AY7, " " )</f>
        <v> </v>
      </c>
      <c r="AV8" s="90" t="str">
        <f>IF( 'In Sem Evaluation'!AZ12 = "CO2",'In Sem Evaluation'!AZ7, " " )</f>
        <v> </v>
      </c>
      <c r="AW8" s="90" t="str">
        <f>IF( 'In Sem Evaluation'!BA12 = "CO2",'In Sem Evaluation'!BA7, " " )</f>
        <v> </v>
      </c>
      <c r="AX8" s="90" t="str">
        <f>IF( 'In Sem Evaluation'!BB12 = "CO2",'In Sem Evaluation'!BB7, " " )</f>
        <v> </v>
      </c>
      <c r="AY8" s="90" t="str">
        <f>IF( 'In Sem Evaluation'!BC12 = "CO2",'In Sem Evaluation'!BC7, " " )</f>
        <v> </v>
      </c>
      <c r="AZ8" s="90" t="str">
        <f>IF( 'In Sem Evaluation'!BD12 = "CO2",'In Sem Evaluation'!BD7, " " )</f>
        <v> </v>
      </c>
      <c r="BA8" s="90" t="str">
        <f>IF( 'In Sem Evaluation'!BE12 = "CO2",'In Sem Evaluation'!BE7, " " )</f>
        <v> </v>
      </c>
      <c r="BB8" s="90" t="str">
        <f>IF( 'In Sem Evaluation'!BF12 = "CO2",'In Sem Evaluation'!BF7, " " )</f>
        <v> </v>
      </c>
      <c r="BC8" s="90" t="str">
        <f>IF( 'In Sem Evaluation'!BG12 = "CO2",'In Sem Evaluation'!BG7, " " )</f>
        <v> </v>
      </c>
      <c r="BD8" s="90" t="str">
        <f>IF( 'In Sem Evaluation'!BH12 = "CO2",'In Sem Evaluation'!BH7, " " )</f>
        <v> </v>
      </c>
      <c r="BE8" s="90" t="str">
        <f>IF( 'In Sem Evaluation'!BI12 = "CO2",'In Sem Evaluation'!BI7, " " )</f>
        <v> </v>
      </c>
      <c r="BF8" s="92">
        <f>'Course Exit Survey'!D7</f>
        <v>93.62745098</v>
      </c>
    </row>
    <row r="9">
      <c r="A9" s="24" t="str">
        <f>Cover!A14</f>
        <v>CO3</v>
      </c>
      <c r="B9" s="90" t="str">
        <f>IF( 'In Sem Evaluation'!D12 = "CO3",'In Sem Evaluation'!D7, " " )</f>
        <v> </v>
      </c>
      <c r="C9" s="90" t="str">
        <f>IF( 'In Sem Evaluation'!E12 = "CO3",'In Sem Evaluation'!E7, " " )</f>
        <v> </v>
      </c>
      <c r="D9" s="90" t="str">
        <f>IF( 'In Sem Evaluation'!F12 = "CO3",'In Sem Evaluation'!F7, " " )</f>
        <v> </v>
      </c>
      <c r="E9" s="90" t="str">
        <f>IF( 'In Sem Evaluation'!H12 = "CO3",'In Sem Evaluation'!H7, " " )</f>
        <v> </v>
      </c>
      <c r="F9" s="90" t="str">
        <f>IF( 'In Sem Evaluation'!I12 = "CO3",'In Sem Evaluation'!I7, " " )</f>
        <v> </v>
      </c>
      <c r="G9" s="91" t="str">
        <f>IF( 'In Sem Evaluation'!J12 = "CO3",'In Sem Evaluation'!J7, " " )</f>
        <v> </v>
      </c>
      <c r="H9" s="90" t="str">
        <f>IF( 'In Sem Evaluation'!L12 = "CO3",'In Sem Evaluation'!L7, " " )</f>
        <v> </v>
      </c>
      <c r="I9" s="90" t="str">
        <f>IF( 'In Sem Evaluation'!M12 = "CO3",'In Sem Evaluation'!M7, " " )</f>
        <v> </v>
      </c>
      <c r="J9" s="90">
        <f>IF( 'In Sem Evaluation'!N12 = "CO3",'In Sem Evaluation'!N7, " " )</f>
        <v>91.17647059</v>
      </c>
      <c r="K9" s="90" t="str">
        <f>IF( 'In Sem Evaluation'!O12 = "CO3",'In Sem Evaluation'!O7, " " )</f>
        <v> </v>
      </c>
      <c r="L9" s="90" t="str">
        <f>IF( 'In Sem Evaluation'!P12 = "CO3",'In Sem Evaluation'!P7, " " )</f>
        <v> </v>
      </c>
      <c r="M9" s="90" t="str">
        <f>IF( 'In Sem Evaluation'!Q12 = "CO3",'In Sem Evaluation'!Q7, " " )</f>
        <v> </v>
      </c>
      <c r="N9" s="90" t="str">
        <f>IF( 'In Sem Evaluation'!R12 = "CO3",'In Sem Evaluation'!R7, " " )</f>
        <v> </v>
      </c>
      <c r="O9" s="90" t="str">
        <f>IF( 'In Sem Evaluation'!S12 = "CO3",'In Sem Evaluation'!S7, " " )</f>
        <v> </v>
      </c>
      <c r="P9" s="90" t="str">
        <f>IF( 'In Sem Evaluation'!T12 = "CO3",'In Sem Evaluation'!T7, " " )</f>
        <v> </v>
      </c>
      <c r="Q9" s="90" t="str">
        <f>IF( 'In Sem Evaluation'!U12 = "CO3",'In Sem Evaluation'!U7, " " )</f>
        <v> </v>
      </c>
      <c r="R9" s="90" t="str">
        <f>IF( 'In Sem Evaluation'!V12 = "CO3",'In Sem Evaluation'!V7, " " )</f>
        <v> </v>
      </c>
      <c r="S9" s="90" t="str">
        <f>IF( 'In Sem Evaluation'!W12 = "CO3",'In Sem Evaluation'!W7, " " )</f>
        <v> </v>
      </c>
      <c r="T9" s="90" t="str">
        <f>IF( 'In Sem Evaluation'!X12 = "CO3",'In Sem Evaluation'!X7, " " )</f>
        <v> </v>
      </c>
      <c r="U9" s="90" t="str">
        <f>IF( 'In Sem Evaluation'!Y12 = "CO3",'In Sem Evaluation'!Y7, " " )</f>
        <v> </v>
      </c>
      <c r="V9" s="90" t="str">
        <f>IF( 'In Sem Evaluation'!Z12 = "CO3",'In Sem Evaluation'!Z7, " " )</f>
        <v> </v>
      </c>
      <c r="W9" s="90" t="str">
        <f>IF( 'In Sem Evaluation'!AA12 = "CO3",'In Sem Evaluation'!AA7, " " )</f>
        <v> </v>
      </c>
      <c r="X9" s="90" t="str">
        <f>IF( 'In Sem Evaluation'!AB12 = "CO3",'In Sem Evaluation'!AB7, " " )</f>
        <v> </v>
      </c>
      <c r="Y9" s="90" t="str">
        <f>IF( 'In Sem Evaluation'!AC12 = "CO3",'In Sem Evaluation'!AC7, " " )</f>
        <v> </v>
      </c>
      <c r="Z9" s="90">
        <f>IF( 'In Sem Evaluation'!AD12 = "CO3",'In Sem Evaluation'!AD7, " " )</f>
        <v>97.05882353</v>
      </c>
      <c r="AA9" s="90" t="str">
        <f>IF( 'In Sem Evaluation'!AE12 = "CO3",'In Sem Evaluation'!AE7, " " )</f>
        <v> </v>
      </c>
      <c r="AB9" s="90" t="str">
        <f>IF( 'In Sem Evaluation'!AF12 = "CO3",'In Sem Evaluation'!AF7, " " )</f>
        <v> </v>
      </c>
      <c r="AC9" s="90" t="str">
        <f>IF( 'In Sem Evaluation'!AG12 = "CO3",'In Sem Evaluation'!AG7, " " )</f>
        <v> </v>
      </c>
      <c r="AD9" s="90" t="str">
        <f>IF( 'In Sem Evaluation'!AH12 = "CO3",'In Sem Evaluation'!AH7, " " )</f>
        <v> </v>
      </c>
      <c r="AE9" s="90" t="str">
        <f>IF( 'In Sem Evaluation'!AI12 = "CO3",'In Sem Evaluation'!AI7, " " )</f>
        <v> </v>
      </c>
      <c r="AF9" s="90" t="str">
        <f>IF( 'In Sem Evaluation'!AJ12 = "CO3",'In Sem Evaluation'!AJ7, " " )</f>
        <v> </v>
      </c>
      <c r="AG9" s="90" t="str">
        <f>IF( 'In Sem Evaluation'!AK12 = "CO3",'In Sem Evaluation'!AK7, " " )</f>
        <v> </v>
      </c>
      <c r="AH9" s="90" t="str">
        <f>IF( 'In Sem Evaluation'!AL12 = "CO3",'In Sem Evaluation'!AL7, " " )</f>
        <v> </v>
      </c>
      <c r="AI9" s="90" t="str">
        <f>IF( 'In Sem Evaluation'!AM12 = "CO3",'In Sem Evaluation'!AM7, " " )</f>
        <v> </v>
      </c>
      <c r="AJ9" s="90" t="str">
        <f>IF( 'In Sem Evaluation'!AN12 = "CO3",'In Sem Evaluation'!AN7, " " )</f>
        <v> </v>
      </c>
      <c r="AK9" s="90" t="str">
        <f>IF( 'In Sem Evaluation'!AO12 = "CO3",'In Sem Evaluation'!AO7, " " )</f>
        <v> </v>
      </c>
      <c r="AL9" s="90" t="str">
        <f>IF( 'In Sem Evaluation'!AP12 = "CO3",'In Sem Evaluation'!AP7, " " )</f>
        <v> </v>
      </c>
      <c r="AM9" s="90" t="str">
        <f>IF( 'In Sem Evaluation'!AQ12 = "CO3",'In Sem Evaluation'!AQ7, " " )</f>
        <v> </v>
      </c>
      <c r="AN9" s="90" t="str">
        <f>IF( 'In Sem Evaluation'!AR12 = "CO3",'In Sem Evaluation'!AR7, " " )</f>
        <v> </v>
      </c>
      <c r="AO9" s="90" t="str">
        <f>IF( 'In Sem Evaluation'!AS12 = "CO3",'In Sem Evaluation'!AS7, " " )</f>
        <v> </v>
      </c>
      <c r="AP9" s="90" t="str">
        <f>IF( 'In Sem Evaluation'!AT12 = "CO3",'In Sem Evaluation'!AT7, " " )</f>
        <v> </v>
      </c>
      <c r="AQ9" s="90" t="str">
        <f>IF( 'In Sem Evaluation'!AU12 = "CO3",'In Sem Evaluation'!AU7, " " )</f>
        <v> </v>
      </c>
      <c r="AR9" s="90">
        <f>'In Sem Evaluation'!$AV$7</f>
        <v>97.54901961</v>
      </c>
      <c r="AS9" s="90" t="str">
        <f>IF( 'In Sem Evaluation'!AW12 = "CO3",'In Sem Evaluation'!AW7, " " )</f>
        <v> </v>
      </c>
      <c r="AT9" s="90" t="str">
        <f>IF( 'In Sem Evaluation'!AX12 = "CO3",'In Sem Evaluation'!AX7, " " )</f>
        <v> </v>
      </c>
      <c r="AU9" s="90" t="str">
        <f>IF( 'In Sem Evaluation'!AY12 = "CO3",'In Sem Evaluation'!AY7, " " )</f>
        <v> </v>
      </c>
      <c r="AV9" s="90" t="str">
        <f>IF( 'In Sem Evaluation'!AZ12 = "CO3",'In Sem Evaluation'!AZ7, " " )</f>
        <v> </v>
      </c>
      <c r="AW9" s="90" t="str">
        <f>IF( 'In Sem Evaluation'!BA12 = "CO3",'In Sem Evaluation'!BA7, " " )</f>
        <v> </v>
      </c>
      <c r="AX9" s="90" t="str">
        <f>IF( 'In Sem Evaluation'!BB12 = "CO3",'In Sem Evaluation'!BB7, " " )</f>
        <v> </v>
      </c>
      <c r="AY9" s="90" t="str">
        <f>IF( 'In Sem Evaluation'!BC12 = "CO3",'In Sem Evaluation'!BC7, " " )</f>
        <v> </v>
      </c>
      <c r="AZ9" s="90" t="str">
        <f>IF( 'In Sem Evaluation'!BD12 = "CO3",'In Sem Evaluation'!BD7, " " )</f>
        <v> </v>
      </c>
      <c r="BA9" s="90" t="str">
        <f>IF( 'In Sem Evaluation'!BE12 = "CO3",'In Sem Evaluation'!BE7, " " )</f>
        <v> </v>
      </c>
      <c r="BB9" s="90" t="str">
        <f>IF( 'In Sem Evaluation'!BF12 = "CO3",'In Sem Evaluation'!BF7, " " )</f>
        <v> </v>
      </c>
      <c r="BC9" s="90" t="str">
        <f>IF( 'In Sem Evaluation'!BG12 = "CO3",'In Sem Evaluation'!BG7, " " )</f>
        <v> </v>
      </c>
      <c r="BD9" s="90" t="str">
        <f>IF( 'In Sem Evaluation'!BH12 = "CO3",'In Sem Evaluation'!BH7, " " )</f>
        <v> </v>
      </c>
      <c r="BE9" s="90" t="str">
        <f>IF( 'In Sem Evaluation'!BI12 = "CO3",'In Sem Evaluation'!BI7, " " )</f>
        <v> </v>
      </c>
      <c r="BF9" s="92">
        <f>'Course Exit Survey'!E7</f>
        <v>94.60784314</v>
      </c>
    </row>
    <row r="10">
      <c r="A10" s="24" t="str">
        <f>Cover!A15</f>
        <v>CO4</v>
      </c>
      <c r="B10" s="90" t="str">
        <f>IF( 'In Sem Evaluation'!D12 = "CO4",'In Sem Evaluation'!D7, " " )</f>
        <v> </v>
      </c>
      <c r="C10" s="90" t="str">
        <f>IF( 'In Sem Evaluation'!E12 = "CO4",'In Sem Evaluation'!E7, " " )</f>
        <v> </v>
      </c>
      <c r="D10" s="90" t="str">
        <f>IF( 'In Sem Evaluation'!F12 = "CO4",'In Sem Evaluation'!F7, " " )</f>
        <v> </v>
      </c>
      <c r="E10" s="90" t="str">
        <f>IF( 'In Sem Evaluation'!H12 = "CO4",'In Sem Evaluation'!H7, " " )</f>
        <v> </v>
      </c>
      <c r="F10" s="90" t="str">
        <f>IF( 'In Sem Evaluation'!I12 = "CO4",'In Sem Evaluation'!I7, " " )</f>
        <v> </v>
      </c>
      <c r="G10" s="91" t="str">
        <f>IF( 'In Sem Evaluation'!J12 = "CO4",'In Sem Evaluation'!J7, " " )</f>
        <v> </v>
      </c>
      <c r="H10" s="90" t="str">
        <f>IF( 'In Sem Evaluation'!L12 = "CO4",'In Sem Evaluation'!L7, " " )</f>
        <v> </v>
      </c>
      <c r="I10" s="90" t="str">
        <f>IF( 'In Sem Evaluation'!M12 = "CO4",'In Sem Evaluation'!M7, " " )</f>
        <v> </v>
      </c>
      <c r="J10" s="90" t="str">
        <f>IF( 'In Sem Evaluation'!N12 = "CO4",'In Sem Evaluation'!N7, " " )</f>
        <v> </v>
      </c>
      <c r="K10" s="90">
        <f>IF( 'In Sem Evaluation'!O12 = "CO4",'In Sem Evaluation'!O7, " " )</f>
        <v>91.17647059</v>
      </c>
      <c r="L10" s="90" t="str">
        <f>IF( 'In Sem Evaluation'!P12 = "CO4",'In Sem Evaluation'!P7, " " )</f>
        <v> </v>
      </c>
      <c r="M10" s="90" t="str">
        <f>IF( 'In Sem Evaluation'!Q12 = "CO4",'In Sem Evaluation'!Q7, " " )</f>
        <v> </v>
      </c>
      <c r="N10" s="90" t="str">
        <f>IF( 'In Sem Evaluation'!R12 = "CO4",'In Sem Evaluation'!R7, " " )</f>
        <v> </v>
      </c>
      <c r="O10" s="90" t="str">
        <f>IF( 'In Sem Evaluation'!S12 = "CO4",'In Sem Evaluation'!S7, " " )</f>
        <v> </v>
      </c>
      <c r="P10" s="90" t="str">
        <f>IF( 'In Sem Evaluation'!T12 = "CO4",'In Sem Evaluation'!T7, " " )</f>
        <v> </v>
      </c>
      <c r="Q10" s="90" t="str">
        <f>IF( 'In Sem Evaluation'!U12 = "CO4",'In Sem Evaluation'!U7, " " )</f>
        <v> </v>
      </c>
      <c r="R10" s="90" t="str">
        <f>IF( 'In Sem Evaluation'!V12 = "CO4",'In Sem Evaluation'!V7, " " )</f>
        <v> </v>
      </c>
      <c r="S10" s="90" t="str">
        <f>IF( 'In Sem Evaluation'!W12 = "CO4",'In Sem Evaluation'!W7, " " )</f>
        <v> </v>
      </c>
      <c r="T10" s="90" t="str">
        <f>IF( 'In Sem Evaluation'!X12 = "CO4",'In Sem Evaluation'!X7, " " )</f>
        <v> </v>
      </c>
      <c r="U10" s="90" t="str">
        <f>IF( 'In Sem Evaluation'!Y12 = "CO4",'In Sem Evaluation'!Y7, " " )</f>
        <v> </v>
      </c>
      <c r="V10" s="90" t="str">
        <f>IF( 'In Sem Evaluation'!Z12 = "CO4",'In Sem Evaluation'!Z7, " " )</f>
        <v> </v>
      </c>
      <c r="W10" s="90" t="str">
        <f>IF( 'In Sem Evaluation'!AA12 = "CO4",'In Sem Evaluation'!AA7, " " )</f>
        <v> </v>
      </c>
      <c r="X10" s="90" t="str">
        <f>IF( 'In Sem Evaluation'!AB12 = "CO4",'In Sem Evaluation'!AB7, " " )</f>
        <v> </v>
      </c>
      <c r="Y10" s="90" t="str">
        <f>IF( 'In Sem Evaluation'!AC12 = "CO4",'In Sem Evaluation'!AC7, " " )</f>
        <v> </v>
      </c>
      <c r="Z10" s="90" t="str">
        <f>IF( 'In Sem Evaluation'!AD12 = "CO4",'In Sem Evaluation'!AD7, " " )</f>
        <v> </v>
      </c>
      <c r="AA10" s="90">
        <f>IF( 'In Sem Evaluation'!AE12 = "CO4",'In Sem Evaluation'!AE7, " " )</f>
        <v>95.58823529</v>
      </c>
      <c r="AB10" s="90" t="str">
        <f>IF( 'In Sem Evaluation'!AF12 = "CO4",'In Sem Evaluation'!AF7, " " )</f>
        <v> </v>
      </c>
      <c r="AC10" s="90" t="str">
        <f>IF( 'In Sem Evaluation'!AG12 = "CO4",'In Sem Evaluation'!AG7, " " )</f>
        <v> </v>
      </c>
      <c r="AD10" s="90" t="str">
        <f>IF( 'In Sem Evaluation'!AH12 = "CO4",'In Sem Evaluation'!AH7, " " )</f>
        <v> </v>
      </c>
      <c r="AE10" s="90" t="str">
        <f>IF( 'In Sem Evaluation'!AI12 = "CO4",'In Sem Evaluation'!AI7, " " )</f>
        <v> </v>
      </c>
      <c r="AF10" s="90" t="str">
        <f>IF( 'In Sem Evaluation'!AJ12 = "CO4",'In Sem Evaluation'!AJ7, " " )</f>
        <v> </v>
      </c>
      <c r="AG10" s="90" t="str">
        <f>IF( 'In Sem Evaluation'!AK12 = "CO4",'In Sem Evaluation'!AK7, " " )</f>
        <v> </v>
      </c>
      <c r="AH10" s="90" t="str">
        <f>IF( 'In Sem Evaluation'!AL12 = "CO4",'In Sem Evaluation'!AL7, " " )</f>
        <v> </v>
      </c>
      <c r="AI10" s="90" t="str">
        <f>IF( 'In Sem Evaluation'!AM12 = "CO4",'In Sem Evaluation'!AM7, " " )</f>
        <v> </v>
      </c>
      <c r="AJ10" s="90" t="str">
        <f>IF( 'In Sem Evaluation'!AN12 = "CO4",'In Sem Evaluation'!AN7, " " )</f>
        <v> </v>
      </c>
      <c r="AK10" s="90" t="str">
        <f>IF( 'In Sem Evaluation'!AO12 = "CO4",'In Sem Evaluation'!AO7, " " )</f>
        <v> </v>
      </c>
      <c r="AL10" s="90" t="str">
        <f>IF( 'In Sem Evaluation'!AP12 = "CO4",'In Sem Evaluation'!AP7, " " )</f>
        <v> </v>
      </c>
      <c r="AM10" s="90" t="str">
        <f>IF( 'In Sem Evaluation'!AQ12 = "CO4",'In Sem Evaluation'!AQ7, " " )</f>
        <v> </v>
      </c>
      <c r="AN10" s="90" t="str">
        <f>IF( 'In Sem Evaluation'!AR12 = "CO4",'In Sem Evaluation'!AR7, " " )</f>
        <v> </v>
      </c>
      <c r="AO10" s="90" t="str">
        <f>IF( 'In Sem Evaluation'!AS12 = "CO4",'In Sem Evaluation'!AS7, " " )</f>
        <v> </v>
      </c>
      <c r="AP10" s="90" t="str">
        <f>IF( 'In Sem Evaluation'!AT12 = "CO4",'In Sem Evaluation'!AT7, " " )</f>
        <v> </v>
      </c>
      <c r="AQ10" s="90" t="str">
        <f>IF( 'In Sem Evaluation'!AU12 = "CO4",'In Sem Evaluation'!AU7, " " )</f>
        <v> </v>
      </c>
      <c r="AR10" s="90">
        <f>'In Sem Evaluation'!$AV$7</f>
        <v>97.54901961</v>
      </c>
      <c r="AS10" s="90" t="str">
        <f>IF( 'In Sem Evaluation'!AW12 = "CO4",'In Sem Evaluation'!AW7, " " )</f>
        <v> </v>
      </c>
      <c r="AT10" s="90" t="str">
        <f>IF( 'In Sem Evaluation'!AX12 = "CO4",'In Sem Evaluation'!AX7, " " )</f>
        <v> </v>
      </c>
      <c r="AU10" s="90" t="str">
        <f>IF( 'In Sem Evaluation'!AY12 = "CO4",'In Sem Evaluation'!AY7, " " )</f>
        <v> </v>
      </c>
      <c r="AV10" s="90" t="str">
        <f>IF( 'In Sem Evaluation'!AZ12 = "CO4",'In Sem Evaluation'!AZ7, " " )</f>
        <v> </v>
      </c>
      <c r="AW10" s="90" t="str">
        <f>IF( 'In Sem Evaluation'!BA12 = "CO4",'In Sem Evaluation'!BA7, " " )</f>
        <v> </v>
      </c>
      <c r="AX10" s="90" t="str">
        <f>IF( 'In Sem Evaluation'!BB12 = "CO4",'In Sem Evaluation'!BB7, " " )</f>
        <v> </v>
      </c>
      <c r="AY10" s="90" t="str">
        <f>IF( 'In Sem Evaluation'!BC12 = "CO4",'In Sem Evaluation'!BC7, " " )</f>
        <v> </v>
      </c>
      <c r="AZ10" s="90" t="str">
        <f>IF( 'In Sem Evaluation'!BD12 = "CO4",'In Sem Evaluation'!BD7, " " )</f>
        <v> </v>
      </c>
      <c r="BA10" s="90" t="str">
        <f>IF( 'In Sem Evaluation'!BE12 = "CO4",'In Sem Evaluation'!BE7, " " )</f>
        <v> </v>
      </c>
      <c r="BB10" s="90" t="str">
        <f>IF( 'In Sem Evaluation'!BF12 = "CO4",'In Sem Evaluation'!BF7, " " )</f>
        <v> </v>
      </c>
      <c r="BC10" s="90" t="str">
        <f>IF( 'In Sem Evaluation'!BG12 = "CO4",'In Sem Evaluation'!BG7, " " )</f>
        <v> </v>
      </c>
      <c r="BD10" s="90" t="str">
        <f>IF( 'In Sem Evaluation'!BH12 = "CO4",'In Sem Evaluation'!BH7, " " )</f>
        <v> </v>
      </c>
      <c r="BE10" s="90" t="str">
        <f>IF( 'In Sem Evaluation'!BI12 = "CO4",'In Sem Evaluation'!BI7, " " )</f>
        <v> </v>
      </c>
      <c r="BF10" s="92">
        <f>'Course Exit Survey'!F7</f>
        <v>88.23529412</v>
      </c>
    </row>
    <row r="11">
      <c r="A11" s="24" t="str">
        <f>Cover!A16</f>
        <v>CO5</v>
      </c>
      <c r="B11" s="90" t="str">
        <f>IF( 'In Sem Evaluation'!D12 = "CO5",'In Sem Evaluation'!D7, " " )</f>
        <v> </v>
      </c>
      <c r="C11" s="90" t="str">
        <f>IF( 'In Sem Evaluation'!E12 = "CO5",'In Sem Evaluation'!E7, " " )</f>
        <v> </v>
      </c>
      <c r="D11" s="90" t="str">
        <f>IF( 'In Sem Evaluation'!F12 = "CO5",'In Sem Evaluation'!F7, " " )</f>
        <v> </v>
      </c>
      <c r="E11" s="90" t="str">
        <f>IF( 'In Sem Evaluation'!H12 = "CO5",'In Sem Evaluation'!H7, " " )</f>
        <v> </v>
      </c>
      <c r="F11" s="90" t="str">
        <f>IF( 'In Sem Evaluation'!I12 = "CO5",'In Sem Evaluation'!I7, " " )</f>
        <v> </v>
      </c>
      <c r="G11" s="91" t="str">
        <f>IF( 'In Sem Evaluation'!J12 = "CO5",'In Sem Evaluation'!J7, " " )</f>
        <v> </v>
      </c>
      <c r="H11" s="90" t="str">
        <f>IF( 'In Sem Evaluation'!L12 = "CO5",'In Sem Evaluation'!L7, " " )</f>
        <v> </v>
      </c>
      <c r="I11" s="90" t="str">
        <f>IF( 'In Sem Evaluation'!M12 = "CO5",'In Sem Evaluation'!M7, " " )</f>
        <v> </v>
      </c>
      <c r="J11" s="90" t="str">
        <f>IF( 'In Sem Evaluation'!N12 = "CO5",'In Sem Evaluation'!N7, " " )</f>
        <v> </v>
      </c>
      <c r="K11" s="90" t="str">
        <f>IF( 'In Sem Evaluation'!O12 = "CO5",'In Sem Evaluation'!O7, " " )</f>
        <v> </v>
      </c>
      <c r="L11" s="90">
        <f>IF( 'In Sem Evaluation'!P12 = "CO5",'In Sem Evaluation'!P7, " " )</f>
        <v>90.68627451</v>
      </c>
      <c r="M11" s="90" t="str">
        <f>IF( 'In Sem Evaluation'!Q12 = "CO5",'In Sem Evaluation'!Q7, " " )</f>
        <v> </v>
      </c>
      <c r="N11" s="90" t="str">
        <f>IF( 'In Sem Evaluation'!R12 = "CO5",'In Sem Evaluation'!R7, " " )</f>
        <v> </v>
      </c>
      <c r="O11" s="90" t="str">
        <f>IF( 'In Sem Evaluation'!S12 = "CO5",'In Sem Evaluation'!S7, " " )</f>
        <v> </v>
      </c>
      <c r="P11" s="90" t="str">
        <f>IF( 'In Sem Evaluation'!T12 = "CO5",'In Sem Evaluation'!T7, " " )</f>
        <v> </v>
      </c>
      <c r="Q11" s="90" t="str">
        <f>IF( 'In Sem Evaluation'!U12 = "CO5",'In Sem Evaluation'!U7, " " )</f>
        <v> </v>
      </c>
      <c r="R11" s="90" t="str">
        <f>IF( 'In Sem Evaluation'!V12 = "CO5",'In Sem Evaluation'!V7, " " )</f>
        <v> </v>
      </c>
      <c r="S11" s="90" t="str">
        <f>IF( 'In Sem Evaluation'!W12 = "CO5",'In Sem Evaluation'!W7, " " )</f>
        <v> </v>
      </c>
      <c r="T11" s="90" t="str">
        <f>IF( 'In Sem Evaluation'!X12 = "CO5",'In Sem Evaluation'!X7, " " )</f>
        <v> </v>
      </c>
      <c r="U11" s="90" t="str">
        <f>IF( 'In Sem Evaluation'!Y12 = "CO5",'In Sem Evaluation'!Y7, " " )</f>
        <v> </v>
      </c>
      <c r="V11" s="90" t="str">
        <f>IF( 'In Sem Evaluation'!Z12 = "CO5",'In Sem Evaluation'!Z7, " " )</f>
        <v> </v>
      </c>
      <c r="W11" s="90" t="str">
        <f>IF( 'In Sem Evaluation'!AA12 = "CO5",'In Sem Evaluation'!AA7, " " )</f>
        <v> </v>
      </c>
      <c r="X11" s="90" t="str">
        <f>IF( 'In Sem Evaluation'!AB12 = "CO5",'In Sem Evaluation'!AB7, " " )</f>
        <v> </v>
      </c>
      <c r="Y11" s="90" t="str">
        <f>IF( 'In Sem Evaluation'!AC12 = "CO5",'In Sem Evaluation'!AC7, " " )</f>
        <v> </v>
      </c>
      <c r="Z11" s="90" t="str">
        <f>IF( 'In Sem Evaluation'!AD12 = "CO5",'In Sem Evaluation'!AD7, " " )</f>
        <v> </v>
      </c>
      <c r="AA11" s="90" t="str">
        <f>IF( 'In Sem Evaluation'!AE12 = "CO5",'In Sem Evaluation'!AE7, " " )</f>
        <v> </v>
      </c>
      <c r="AB11" s="90">
        <f>IF( 'In Sem Evaluation'!AF12 = "CO5",'In Sem Evaluation'!AF7, " " )</f>
        <v>97.05882353</v>
      </c>
      <c r="AC11" s="90" t="str">
        <f>IF( 'In Sem Evaluation'!AG12 = "CO5",'In Sem Evaluation'!AG7, " " )</f>
        <v> </v>
      </c>
      <c r="AD11" s="90" t="str">
        <f>IF( 'In Sem Evaluation'!AH12 = "CO5",'In Sem Evaluation'!AH7, " " )</f>
        <v> </v>
      </c>
      <c r="AE11" s="90" t="str">
        <f>IF( 'In Sem Evaluation'!AI12 = "CO5",'In Sem Evaluation'!AI7, " " )</f>
        <v> </v>
      </c>
      <c r="AF11" s="90" t="str">
        <f>IF( 'In Sem Evaluation'!AJ12 = "CO5",'In Sem Evaluation'!AJ7, " " )</f>
        <v> </v>
      </c>
      <c r="AG11" s="90" t="str">
        <f>IF( 'In Sem Evaluation'!AK12 = "CO5",'In Sem Evaluation'!AK7, " " )</f>
        <v> </v>
      </c>
      <c r="AH11" s="90" t="str">
        <f>IF( 'In Sem Evaluation'!AL12 = "CO5",'In Sem Evaluation'!AL7, " " )</f>
        <v> </v>
      </c>
      <c r="AI11" s="90" t="str">
        <f>IF( 'In Sem Evaluation'!AM12 = "CO5",'In Sem Evaluation'!AM7, " " )</f>
        <v> </v>
      </c>
      <c r="AJ11" s="90" t="str">
        <f>IF( 'In Sem Evaluation'!AN12 = "CO5",'In Sem Evaluation'!AN7, " " )</f>
        <v> </v>
      </c>
      <c r="AK11" s="90" t="str">
        <f>IF( 'In Sem Evaluation'!AO12 = "CO5",'In Sem Evaluation'!AO7, " " )</f>
        <v> </v>
      </c>
      <c r="AL11" s="90" t="str">
        <f>IF( 'In Sem Evaluation'!AP12 = "CO5",'In Sem Evaluation'!AP7, " " )</f>
        <v> </v>
      </c>
      <c r="AM11" s="90" t="str">
        <f>IF( 'In Sem Evaluation'!AQ12 = "CO5",'In Sem Evaluation'!AQ7, " " )</f>
        <v> </v>
      </c>
      <c r="AN11" s="90" t="str">
        <f>IF( 'In Sem Evaluation'!AR12 = "CO5",'In Sem Evaluation'!AR7, " " )</f>
        <v> </v>
      </c>
      <c r="AO11" s="90" t="str">
        <f>IF( 'In Sem Evaluation'!AS12 = "CO5",'In Sem Evaluation'!AS7, " " )</f>
        <v> </v>
      </c>
      <c r="AP11" s="90" t="str">
        <f>IF( 'In Sem Evaluation'!AT12 = "CO5",'In Sem Evaluation'!AT7, " " )</f>
        <v> </v>
      </c>
      <c r="AQ11" s="90" t="str">
        <f>IF( 'In Sem Evaluation'!AU12 = "CO5",'In Sem Evaluation'!AU7, " " )</f>
        <v> </v>
      </c>
      <c r="AR11" s="90">
        <f>'In Sem Evaluation'!$AV$7</f>
        <v>97.54901961</v>
      </c>
      <c r="AS11" s="90" t="str">
        <f>IF( 'In Sem Evaluation'!AW12 = "CO5",'In Sem Evaluation'!AW7, " " )</f>
        <v> </v>
      </c>
      <c r="AT11" s="90" t="str">
        <f>IF( 'In Sem Evaluation'!AX12 = "CO5",'In Sem Evaluation'!AX7, " " )</f>
        <v> </v>
      </c>
      <c r="AU11" s="90" t="str">
        <f>IF( 'In Sem Evaluation'!AY12 = "CO5",'In Sem Evaluation'!AY7, " " )</f>
        <v> </v>
      </c>
      <c r="AV11" s="90" t="str">
        <f>IF( 'In Sem Evaluation'!AZ12 = "CO5",'In Sem Evaluation'!AZ7, " " )</f>
        <v> </v>
      </c>
      <c r="AW11" s="90" t="str">
        <f>IF( 'In Sem Evaluation'!BA12 = "CO5",'In Sem Evaluation'!BA7, " " )</f>
        <v> </v>
      </c>
      <c r="AX11" s="90" t="str">
        <f>IF( 'In Sem Evaluation'!BB12 = "CO5",'In Sem Evaluation'!BB7, " " )</f>
        <v> </v>
      </c>
      <c r="AY11" s="90" t="str">
        <f>IF( 'In Sem Evaluation'!BC12 = "CO5",'In Sem Evaluation'!BC7, " " )</f>
        <v> </v>
      </c>
      <c r="AZ11" s="90" t="str">
        <f>IF( 'In Sem Evaluation'!BD12 = "CO5",'In Sem Evaluation'!BD7, " " )</f>
        <v> </v>
      </c>
      <c r="BA11" s="90" t="str">
        <f>IF( 'In Sem Evaluation'!BE12 = "CO5",'In Sem Evaluation'!BE7, " " )</f>
        <v> </v>
      </c>
      <c r="BB11" s="90" t="str">
        <f>IF( 'In Sem Evaluation'!BF12 = "CO5",'In Sem Evaluation'!BF7, " " )</f>
        <v> </v>
      </c>
      <c r="BC11" s="90" t="str">
        <f>IF( 'In Sem Evaluation'!BG12 = "CO5",'In Sem Evaluation'!BG7, " " )</f>
        <v> </v>
      </c>
      <c r="BD11" s="90" t="str">
        <f>IF( 'In Sem Evaluation'!BH12 = "CO5",'In Sem Evaluation'!BH7, " " )</f>
        <v> </v>
      </c>
      <c r="BE11" s="90" t="str">
        <f>IF( 'In Sem Evaluation'!BI12 = "CO5",'In Sem Evaluation'!BI7, " " )</f>
        <v> </v>
      </c>
      <c r="BF11" s="92">
        <f>'Course Exit Survey'!G7</f>
        <v>85.78431373</v>
      </c>
    </row>
    <row r="12">
      <c r="A12" s="24" t="str">
        <f>Cover!A17</f>
        <v>CO6</v>
      </c>
      <c r="B12" s="90" t="str">
        <f>IF( 'In Sem Evaluation'!D12 = "CO6",'In Sem Evaluation'!D7, " " )</f>
        <v> </v>
      </c>
      <c r="C12" s="90" t="str">
        <f>IF( 'In Sem Evaluation'!E12 = "CO6",'In Sem Evaluation'!E7, " " )</f>
        <v> </v>
      </c>
      <c r="D12" s="90" t="str">
        <f>IF( 'In Sem Evaluation'!F12 = "CO6",'In Sem Evaluation'!F7, " " )</f>
        <v> </v>
      </c>
      <c r="E12" s="90" t="str">
        <f>IF( 'In Sem Evaluation'!H12 = "CO6",'In Sem Evaluation'!H7, " " )</f>
        <v> </v>
      </c>
      <c r="F12" s="90" t="str">
        <f>IF( 'In Sem Evaluation'!I12 = "CO6",'In Sem Evaluation'!I7, " " )</f>
        <v> </v>
      </c>
      <c r="G12" s="91" t="str">
        <f>IF( 'In Sem Evaluation'!J12 = "CO6",'In Sem Evaluation'!J7, " " )</f>
        <v> </v>
      </c>
      <c r="H12" s="90" t="str">
        <f>IF( 'In Sem Evaluation'!L12 = "CO6",'In Sem Evaluation'!L7, " " )</f>
        <v> </v>
      </c>
      <c r="I12" s="90" t="str">
        <f>IF( 'In Sem Evaluation'!M12 = "CO6",'In Sem Evaluation'!M7, " " )</f>
        <v> </v>
      </c>
      <c r="J12" s="90" t="str">
        <f>IF( 'In Sem Evaluation'!N12 = "CO6",'In Sem Evaluation'!N7, " " )</f>
        <v> </v>
      </c>
      <c r="K12" s="90" t="str">
        <f>IF( 'In Sem Evaluation'!O12 = "CO6",'In Sem Evaluation'!O7, " " )</f>
        <v> </v>
      </c>
      <c r="L12" s="90" t="str">
        <f>IF( 'In Sem Evaluation'!P12 = "CO6",'In Sem Evaluation'!P7, " " )</f>
        <v> </v>
      </c>
      <c r="M12" s="90">
        <f>IF( 'In Sem Evaluation'!Q12 = "CO6",'In Sem Evaluation'!Q7, " " )</f>
        <v>92.15686275</v>
      </c>
      <c r="N12" s="90" t="str">
        <f>IF( 'In Sem Evaluation'!R12 = "CO6",'In Sem Evaluation'!R7, " " )</f>
        <v> </v>
      </c>
      <c r="O12" s="90" t="str">
        <f>IF( 'In Sem Evaluation'!S12 = "CO6",'In Sem Evaluation'!S7, " " )</f>
        <v> </v>
      </c>
      <c r="P12" s="90" t="str">
        <f>IF( 'In Sem Evaluation'!T12 = "CO6",'In Sem Evaluation'!T7, " " )</f>
        <v> </v>
      </c>
      <c r="Q12" s="90" t="str">
        <f>IF( 'In Sem Evaluation'!U12 = "CO6",'In Sem Evaluation'!U7, " " )</f>
        <v> </v>
      </c>
      <c r="R12" s="90" t="str">
        <f>IF( 'In Sem Evaluation'!V12 = "CO6",'In Sem Evaluation'!V7, " " )</f>
        <v> </v>
      </c>
      <c r="S12" s="90" t="str">
        <f>IF( 'In Sem Evaluation'!W12 = "CO6",'In Sem Evaluation'!W7, " " )</f>
        <v> </v>
      </c>
      <c r="T12" s="90" t="str">
        <f>IF( 'In Sem Evaluation'!X12 = "CO6",'In Sem Evaluation'!X7, " " )</f>
        <v> </v>
      </c>
      <c r="U12" s="90" t="str">
        <f>IF( 'In Sem Evaluation'!Y12 = "CO6",'In Sem Evaluation'!Y7, " " )</f>
        <v> </v>
      </c>
      <c r="V12" s="90" t="str">
        <f>IF( 'In Sem Evaluation'!Z12 = "CO6",'In Sem Evaluation'!Z7, " " )</f>
        <v> </v>
      </c>
      <c r="W12" s="90" t="str">
        <f>IF( 'In Sem Evaluation'!AA12 = "CO6",'In Sem Evaluation'!AA7, " " )</f>
        <v> </v>
      </c>
      <c r="X12" s="90" t="str">
        <f>IF( 'In Sem Evaluation'!AB12 = "CO6",'In Sem Evaluation'!AB7, " " )</f>
        <v> </v>
      </c>
      <c r="Y12" s="90" t="str">
        <f>IF( 'In Sem Evaluation'!AC12 = "CO6",'In Sem Evaluation'!AC7, " " )</f>
        <v> </v>
      </c>
      <c r="Z12" s="90" t="str">
        <f>IF( 'In Sem Evaluation'!AD12 = "CO6",'In Sem Evaluation'!AD7, " " )</f>
        <v> </v>
      </c>
      <c r="AA12" s="90" t="str">
        <f>IF( 'In Sem Evaluation'!AE12 = "CO6",'In Sem Evaluation'!AE7, " " )</f>
        <v> </v>
      </c>
      <c r="AB12" s="90" t="str">
        <f>IF( 'In Sem Evaluation'!AF12 = "CO6",'In Sem Evaluation'!AF7, " " )</f>
        <v> </v>
      </c>
      <c r="AC12" s="90">
        <f>IF( 'In Sem Evaluation'!AG12 = "CO6",'In Sem Evaluation'!AG7, " " )</f>
        <v>99.50980392</v>
      </c>
      <c r="AD12" s="90" t="str">
        <f>IF( 'In Sem Evaluation'!AH12 = "CO6",'In Sem Evaluation'!AH7, " " )</f>
        <v> </v>
      </c>
      <c r="AE12" s="90" t="str">
        <f>IF( 'In Sem Evaluation'!AI12 = "CO6",'In Sem Evaluation'!AI7, " " )</f>
        <v> </v>
      </c>
      <c r="AF12" s="90" t="str">
        <f>IF( 'In Sem Evaluation'!AJ12 = "CO6",'In Sem Evaluation'!AJ7, " " )</f>
        <v> </v>
      </c>
      <c r="AG12" s="90" t="str">
        <f>IF( 'In Sem Evaluation'!AK12 = "CO6",'In Sem Evaluation'!AK7, " " )</f>
        <v> </v>
      </c>
      <c r="AH12" s="90" t="str">
        <f>IF( 'In Sem Evaluation'!AL12 = "CO6",'In Sem Evaluation'!AL7, " " )</f>
        <v> </v>
      </c>
      <c r="AI12" s="90" t="str">
        <f>IF( 'In Sem Evaluation'!AM12 = "CO6",'In Sem Evaluation'!AM7, " " )</f>
        <v> </v>
      </c>
      <c r="AJ12" s="90" t="str">
        <f>IF( 'In Sem Evaluation'!AN12 = "CO6",'In Sem Evaluation'!AN7, " " )</f>
        <v> </v>
      </c>
      <c r="AK12" s="90" t="str">
        <f>IF( 'In Sem Evaluation'!AO12 = "CO6",'In Sem Evaluation'!AO7, " " )</f>
        <v> </v>
      </c>
      <c r="AL12" s="90" t="str">
        <f>IF( 'In Sem Evaluation'!AP12 = "CO6",'In Sem Evaluation'!AP7, " " )</f>
        <v> </v>
      </c>
      <c r="AM12" s="90" t="str">
        <f>IF( 'In Sem Evaluation'!AQ12 = "CO6",'In Sem Evaluation'!AQ7, " " )</f>
        <v> </v>
      </c>
      <c r="AN12" s="90" t="str">
        <f>IF( 'In Sem Evaluation'!AR12 = "CO6",'In Sem Evaluation'!AR7, " " )</f>
        <v> </v>
      </c>
      <c r="AO12" s="90" t="str">
        <f>IF( 'In Sem Evaluation'!AS12 = "CO6",'In Sem Evaluation'!AS7, " " )</f>
        <v> </v>
      </c>
      <c r="AP12" s="90" t="str">
        <f>IF( 'In Sem Evaluation'!AT12 = "CO6",'In Sem Evaluation'!AT7, " " )</f>
        <v> </v>
      </c>
      <c r="AQ12" s="90" t="str">
        <f>IF( 'In Sem Evaluation'!AU12 = "CO6",'In Sem Evaluation'!AU7, " " )</f>
        <v> </v>
      </c>
      <c r="AR12" s="90">
        <f>'In Sem Evaluation'!$AV$7</f>
        <v>97.54901961</v>
      </c>
      <c r="AS12" s="90" t="str">
        <f>IF( 'In Sem Evaluation'!AW12 = "CO6",'In Sem Evaluation'!AW7, " " )</f>
        <v> </v>
      </c>
      <c r="AT12" s="90" t="str">
        <f>IF( 'In Sem Evaluation'!AX12 = "CO6",'In Sem Evaluation'!AX7, " " )</f>
        <v> </v>
      </c>
      <c r="AU12" s="90" t="str">
        <f>IF( 'In Sem Evaluation'!AY12 = "CO6",'In Sem Evaluation'!AY7, " " )</f>
        <v> </v>
      </c>
      <c r="AV12" s="90" t="str">
        <f>IF( 'In Sem Evaluation'!AZ12 = "CO6",'In Sem Evaluation'!AZ7, " " )</f>
        <v> </v>
      </c>
      <c r="AW12" s="90" t="str">
        <f>IF( 'In Sem Evaluation'!BA12 = "CO6",'In Sem Evaluation'!BA7, " " )</f>
        <v> </v>
      </c>
      <c r="AX12" s="90" t="str">
        <f>IF( 'In Sem Evaluation'!BB12 = "CO6",'In Sem Evaluation'!BB7, " " )</f>
        <v> </v>
      </c>
      <c r="AY12" s="90" t="str">
        <f>IF( 'In Sem Evaluation'!BC12 = "CO6",'In Sem Evaluation'!BC7, " " )</f>
        <v> </v>
      </c>
      <c r="AZ12" s="90" t="str">
        <f>IF( 'In Sem Evaluation'!BD12 = "CO6",'In Sem Evaluation'!BD7, " " )</f>
        <v> </v>
      </c>
      <c r="BA12" s="90" t="str">
        <f>IF( 'In Sem Evaluation'!BE12 = "CO6",'In Sem Evaluation'!BE7, " " )</f>
        <v> </v>
      </c>
      <c r="BB12" s="90" t="str">
        <f>IF( 'In Sem Evaluation'!BF12 = "CO6",'In Sem Evaluation'!BF7, " " )</f>
        <v> </v>
      </c>
      <c r="BC12" s="90" t="str">
        <f>IF( 'In Sem Evaluation'!BG12 = "CO6",'In Sem Evaluation'!BG7, " " )</f>
        <v> </v>
      </c>
      <c r="BD12" s="90" t="str">
        <f>IF( 'In Sem Evaluation'!BH12 = "CO6",'In Sem Evaluation'!BH7, " " )</f>
        <v> </v>
      </c>
      <c r="BE12" s="90" t="str">
        <f>IF( 'In Sem Evaluation'!BI12 = "CO6",'In Sem Evaluation'!BI7, " " )</f>
        <v> </v>
      </c>
      <c r="BF12" s="92">
        <f>'Course Exit Survey'!H7</f>
        <v>90.68627451</v>
      </c>
    </row>
    <row r="1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</row>
    <row r="14">
      <c r="A14" s="81" t="s">
        <v>181</v>
      </c>
      <c r="B14" s="71"/>
      <c r="C14" s="71"/>
      <c r="D14" s="71"/>
      <c r="E14" s="71"/>
      <c r="F14" s="71"/>
      <c r="G14" s="71"/>
      <c r="H14" s="71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</row>
    <row r="15">
      <c r="A15" s="73" t="s">
        <v>41</v>
      </c>
      <c r="B15" s="82" t="s">
        <v>138</v>
      </c>
      <c r="C15" s="11"/>
      <c r="D15" s="11"/>
      <c r="E15" s="11"/>
      <c r="F15" s="11"/>
      <c r="G15" s="12"/>
      <c r="H15" s="83" t="s">
        <v>139</v>
      </c>
      <c r="I15" s="11"/>
      <c r="J15" s="11"/>
      <c r="K15" s="11"/>
      <c r="L15" s="11"/>
      <c r="M15" s="12"/>
      <c r="N15" s="84" t="s">
        <v>140</v>
      </c>
      <c r="O15" s="11"/>
      <c r="P15" s="11"/>
      <c r="Q15" s="11"/>
      <c r="R15" s="11"/>
      <c r="S15" s="11"/>
      <c r="T15" s="11"/>
      <c r="U15" s="11"/>
      <c r="V15" s="11"/>
      <c r="W15" s="12"/>
      <c r="X15" s="83" t="s">
        <v>141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2"/>
      <c r="AR15" s="85" t="s">
        <v>142</v>
      </c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7" t="s">
        <v>87</v>
      </c>
    </row>
    <row r="16">
      <c r="A16" s="51"/>
      <c r="B16" s="82" t="s">
        <v>143</v>
      </c>
      <c r="C16" s="11"/>
      <c r="D16" s="12"/>
      <c r="E16" s="82" t="s">
        <v>144</v>
      </c>
      <c r="F16" s="11"/>
      <c r="G16" s="12"/>
      <c r="H16" s="88" t="s">
        <v>145</v>
      </c>
      <c r="I16" s="88" t="s">
        <v>146</v>
      </c>
      <c r="J16" s="88" t="s">
        <v>147</v>
      </c>
      <c r="K16" s="88" t="s">
        <v>148</v>
      </c>
      <c r="L16" s="88" t="s">
        <v>149</v>
      </c>
      <c r="M16" s="88" t="s">
        <v>150</v>
      </c>
      <c r="N16" s="89" t="s">
        <v>151</v>
      </c>
      <c r="O16" s="89" t="s">
        <v>152</v>
      </c>
      <c r="P16" s="89" t="s">
        <v>153</v>
      </c>
      <c r="Q16" s="89" t="s">
        <v>154</v>
      </c>
      <c r="R16" s="89" t="s">
        <v>155</v>
      </c>
      <c r="S16" s="89" t="s">
        <v>156</v>
      </c>
      <c r="T16" s="89" t="s">
        <v>157</v>
      </c>
      <c r="U16" s="89" t="s">
        <v>158</v>
      </c>
      <c r="V16" s="89" t="s">
        <v>159</v>
      </c>
      <c r="W16" s="89" t="s">
        <v>160</v>
      </c>
      <c r="X16" s="88" t="s">
        <v>161</v>
      </c>
      <c r="Y16" s="88" t="s">
        <v>162</v>
      </c>
      <c r="Z16" s="88" t="s">
        <v>163</v>
      </c>
      <c r="AA16" s="88" t="s">
        <v>164</v>
      </c>
      <c r="AB16" s="88" t="s">
        <v>165</v>
      </c>
      <c r="AC16" s="88" t="s">
        <v>166</v>
      </c>
      <c r="AD16" s="88" t="s">
        <v>167</v>
      </c>
      <c r="AE16" s="88" t="s">
        <v>168</v>
      </c>
      <c r="AF16" s="88" t="s">
        <v>169</v>
      </c>
      <c r="AG16" s="88" t="s">
        <v>170</v>
      </c>
      <c r="AH16" s="88" t="s">
        <v>171</v>
      </c>
      <c r="AI16" s="88" t="s">
        <v>172</v>
      </c>
      <c r="AJ16" s="88" t="s">
        <v>173</v>
      </c>
      <c r="AK16" s="88" t="s">
        <v>174</v>
      </c>
      <c r="AL16" s="88" t="s">
        <v>175</v>
      </c>
      <c r="AM16" s="88" t="s">
        <v>176</v>
      </c>
      <c r="AN16" s="88" t="s">
        <v>177</v>
      </c>
      <c r="AO16" s="88" t="s">
        <v>178</v>
      </c>
      <c r="AP16" s="88" t="s">
        <v>179</v>
      </c>
      <c r="AQ16" s="88" t="s">
        <v>180</v>
      </c>
      <c r="AR16" s="51"/>
      <c r="AS16" s="86" t="str">
        <f>'In Sem Evaluation'!AW21</f>
        <v/>
      </c>
      <c r="AT16" s="86" t="str">
        <f>'In Sem Evaluation'!AX21</f>
        <v/>
      </c>
      <c r="AU16" s="86" t="str">
        <f>'In Sem Evaluation'!AY21</f>
        <v/>
      </c>
      <c r="AV16" s="86" t="str">
        <f>'In Sem Evaluation'!AZ21</f>
        <v/>
      </c>
      <c r="AW16" s="86" t="str">
        <f>'In Sem Evaluation'!BA21</f>
        <v/>
      </c>
      <c r="AX16" s="86" t="str">
        <f>'In Sem Evaluation'!BB21</f>
        <v/>
      </c>
      <c r="AY16" s="86" t="str">
        <f>'In Sem Evaluation'!BC21</f>
        <v/>
      </c>
      <c r="AZ16" s="86" t="str">
        <f>'In Sem Evaluation'!BD21</f>
        <v/>
      </c>
      <c r="BA16" s="86" t="str">
        <f>'In Sem Evaluation'!BE21</f>
        <v/>
      </c>
      <c r="BB16" s="86" t="str">
        <f>'In Sem Evaluation'!BF21</f>
        <v/>
      </c>
      <c r="BC16" s="86" t="str">
        <f>'In Sem Evaluation'!BG21</f>
        <v/>
      </c>
      <c r="BD16" s="86" t="str">
        <f>'In Sem Evaluation'!BH21</f>
        <v/>
      </c>
      <c r="BE16" s="86" t="str">
        <f>'In Sem Evaluation'!BI21</f>
        <v/>
      </c>
      <c r="BF16" s="51"/>
    </row>
    <row r="17">
      <c r="A17" s="24" t="str">
        <f>Cover!A12</f>
        <v>CO1</v>
      </c>
      <c r="B17" s="93" t="str">
        <f>IF(B7=" ", " ", IF(B7&gt;=Cover!$N$79+10, 3, IF(B7&gt;=Cover!$N$79,2,1) ) )</f>
        <v> </v>
      </c>
      <c r="C17" s="93" t="str">
        <f>IF(C7=" ", " ", IF(C7&gt;=Cover!$N$79+10, 3, IF(C7&gt;=Cover!$N$79,2,1) ) )</f>
        <v> </v>
      </c>
      <c r="D17" s="93" t="str">
        <f>IF(D7=" ", " ", IF(D7&gt;=Cover!$N$79+10, 3, IF(D7&gt;=Cover!$N$79,2,1) ) )</f>
        <v> </v>
      </c>
      <c r="E17" s="93" t="str">
        <f>IF(E7=" ", " ", IF(E7&gt;=Cover!$N$79+10, 3, IF(E7&gt;=Cover!$N$79,2,1) ) )</f>
        <v> </v>
      </c>
      <c r="F17" s="93" t="str">
        <f>IF(F7=" ", " ", IF(F7&gt;=Cover!$N$79+10, 3, IF(F7&gt;=Cover!$N$79,2,1) ) )</f>
        <v> </v>
      </c>
      <c r="G17" s="93" t="str">
        <f>IF(G7=" ", " ", IF(G7&gt;=Cover!$N$79+10, 3, IF(G7&gt;=Cover!$N$79,2,1) ) )</f>
        <v> </v>
      </c>
      <c r="H17" s="93">
        <f>IF(H7=" ", " ", IF(H7&gt;=Cover!$N$79+10, 3, IF(H7&gt;=Cover!$N$79,2,1) ) )</f>
        <v>3</v>
      </c>
      <c r="I17" s="93" t="str">
        <f>IF(I7=" ", " ", IF(I7&gt;=Cover!$N$79+10, 3, IF(I7&gt;=Cover!$N$79,2,1) ) )</f>
        <v> </v>
      </c>
      <c r="J17" s="93" t="str">
        <f>IF(J7=" ", " ", IF(J7&gt;=Cover!$N$79+10, 3, IF(J7&gt;=Cover!$N$79,2,1) ) )</f>
        <v> </v>
      </c>
      <c r="K17" s="93" t="str">
        <f>IF(K7=" ", " ", IF(K7&gt;=Cover!$N$79+10, 3, IF(K7&gt;=Cover!$N$79,2,1) ) )</f>
        <v> </v>
      </c>
      <c r="L17" s="93" t="str">
        <f>IF(L7=" ", " ", IF(L7&gt;=Cover!$N$79+10, 3, IF(L7&gt;=Cover!$N$79,2,1) ) )</f>
        <v> </v>
      </c>
      <c r="M17" s="93" t="str">
        <f>IF(M7=" ", " ", IF(M7&gt;=Cover!$N$79+10, 3, IF(M7&gt;=Cover!$N$79,2,1) ) )</f>
        <v> </v>
      </c>
      <c r="N17" s="93" t="str">
        <f>IF(N7=" ", " ", IF(N7&gt;=Cover!$N$79+10, 3, IF(N7&gt;=Cover!$N$79,2,1) ) )</f>
        <v> </v>
      </c>
      <c r="O17" s="93" t="str">
        <f>IF(O7=" ", " ", IF(O7&gt;=Cover!$N$79+10, 3, IF(O7&gt;=Cover!$N$79,2,1) ) )</f>
        <v> </v>
      </c>
      <c r="P17" s="93" t="str">
        <f>IF(P7=" ", " ", IF(P7&gt;=Cover!$N$79+10, 3, IF(P7&gt;=Cover!$N$79,2,1) ) )</f>
        <v> </v>
      </c>
      <c r="Q17" s="93" t="str">
        <f>IF(Q7=" ", " ", IF(Q7&gt;=Cover!$N$79+10, 3, IF(Q7&gt;=Cover!$N$79,2,1) ) )</f>
        <v> </v>
      </c>
      <c r="R17" s="93" t="str">
        <f>IF(R7=" ", " ", IF(R7&gt;=Cover!$N$79+10, 3, IF(R7&gt;=Cover!$N$79,2,1) ) )</f>
        <v> </v>
      </c>
      <c r="S17" s="93" t="str">
        <f>IF(S7=" ", " ", IF(S7&gt;=Cover!$N$79+10, 3, IF(S7&gt;=Cover!$N$79,2,1) ) )</f>
        <v> </v>
      </c>
      <c r="T17" s="93" t="str">
        <f>IF(T7=" ", " ", IF(T7&gt;=Cover!$N$79+10, 3, IF(T7&gt;=Cover!$N$79,2,1) ) )</f>
        <v> </v>
      </c>
      <c r="U17" s="93" t="str">
        <f>IF(U7=" ", " ", IF(U7&gt;=Cover!$N$79+10, 3, IF(U7&gt;=Cover!$N$79,2,1) ) )</f>
        <v> </v>
      </c>
      <c r="V17" s="93" t="str">
        <f>IF(V7=" ", " ", IF(V7&gt;=Cover!$N$79+10, 3, IF(V7&gt;=Cover!$N$79,2,1) ) )</f>
        <v> </v>
      </c>
      <c r="W17" s="93" t="str">
        <f>IF(W7=" ", " ", IF(W7&gt;=Cover!$N$79+10, 3, IF(W7&gt;=Cover!$N$79,2,1) ) )</f>
        <v> </v>
      </c>
      <c r="X17" s="93">
        <f>IF(X7=" ", " ", IF(X7&gt;=Cover!$N$79+10, 3, IF(X7&gt;=Cover!$N$79,2,1) ) )</f>
        <v>3</v>
      </c>
      <c r="Y17" s="93" t="str">
        <f>IF(Y7=" ", " ", IF(Y7&gt;=Cover!$N$79+10, 3, IF(Y7&gt;=Cover!$N$79,2,1) ) )</f>
        <v> </v>
      </c>
      <c r="Z17" s="93" t="str">
        <f>IF(Z7=" ", " ", IF(Z7&gt;=Cover!$N$79+10, 3, IF(Z7&gt;=Cover!$N$79,2,1) ) )</f>
        <v> </v>
      </c>
      <c r="AA17" s="93" t="str">
        <f>IF(AA7=" ", " ", IF(AA7&gt;=Cover!$N$79+10, 3, IF(AA7&gt;=Cover!$N$79,2,1) ) )</f>
        <v> </v>
      </c>
      <c r="AB17" s="93" t="str">
        <f>IF(AB7=" ", " ", IF(AB7&gt;=Cover!$N$79+10, 3, IF(AB7&gt;=Cover!$N$79,2,1) ) )</f>
        <v> </v>
      </c>
      <c r="AC17" s="93" t="str">
        <f>IF(AC7=" ", " ", IF(AC7&gt;=Cover!$N$79+10, 3, IF(AC7&gt;=Cover!$N$79,2,1) ) )</f>
        <v> </v>
      </c>
      <c r="AD17" s="93" t="str">
        <f>IF(AD7=" ", " ", IF(AD7&gt;=Cover!$N$79+10, 3, IF(AD7&gt;=Cover!$N$79,2,1) ) )</f>
        <v> </v>
      </c>
      <c r="AE17" s="93" t="str">
        <f>IF(AE7=" ", " ", IF(AE7&gt;=Cover!$N$79+10, 3, IF(AE7&gt;=Cover!$N$79,2,1) ) )</f>
        <v> </v>
      </c>
      <c r="AF17" s="93" t="str">
        <f>IF(AF7=" ", " ", IF(AF7&gt;=Cover!$N$79+10, 3, IF(AF7&gt;=Cover!$N$79,2,1) ) )</f>
        <v> </v>
      </c>
      <c r="AG17" s="93" t="str">
        <f>IF(AG7=" ", " ", IF(AG7&gt;=Cover!$N$79+10, 3, IF(AG7&gt;=Cover!$N$79,2,1) ) )</f>
        <v> </v>
      </c>
      <c r="AH17" s="93" t="str">
        <f>IF(AH7=" ", " ", IF(AH7&gt;=Cover!$N$79+10, 3, IF(AH7&gt;=Cover!$N$79,2,1) ) )</f>
        <v> </v>
      </c>
      <c r="AI17" s="93" t="str">
        <f>IF(AI7=" ", " ", IF(AI7&gt;=Cover!$N$79+10, 3, IF(AI7&gt;=Cover!$N$79,2,1) ) )</f>
        <v> </v>
      </c>
      <c r="AJ17" s="93" t="str">
        <f>IF(AJ7=" ", " ", IF(AJ7&gt;=Cover!$N$79+10, 3, IF(AJ7&gt;=Cover!$N$79,2,1) ) )</f>
        <v> </v>
      </c>
      <c r="AK17" s="93" t="str">
        <f>IF(AK7=" ", " ", IF(AK7&gt;=Cover!$N$79+10, 3, IF(AK7&gt;=Cover!$N$79,2,1) ) )</f>
        <v> </v>
      </c>
      <c r="AL17" s="93" t="str">
        <f>IF(AL7=" ", " ", IF(AL7&gt;=Cover!$N$79+10, 3, IF(AL7&gt;=Cover!$N$79,2,1) ) )</f>
        <v> </v>
      </c>
      <c r="AM17" s="93" t="str">
        <f>IF(AM7=" ", " ", IF(AM7&gt;=Cover!$N$79+10, 3, IF(AM7&gt;=Cover!$N$79,2,1) ) )</f>
        <v> </v>
      </c>
      <c r="AN17" s="93" t="str">
        <f>IF(AN7=" ", " ", IF(AN7&gt;=Cover!$N$79+10, 3, IF(AN7&gt;=Cover!$N$79,2,1) ) )</f>
        <v> </v>
      </c>
      <c r="AO17" s="93" t="str">
        <f>IF(AO7=" ", " ", IF(AO7&gt;=Cover!$N$79+10, 3, IF(AO7&gt;=Cover!$N$79,2,1) ) )</f>
        <v> </v>
      </c>
      <c r="AP17" s="93" t="str">
        <f>IF(AP7=" ", " ", IF(AP7&gt;=Cover!$N$79+10, 3, IF(AP7&gt;=Cover!$N$79,2,1) ) )</f>
        <v> </v>
      </c>
      <c r="AQ17" s="93" t="str">
        <f>IF(AQ7=" ", " ", IF(AQ7&gt;=Cover!$N$79+10, 3, IF(AQ7&gt;=Cover!$N$79,2,1) ) )</f>
        <v> </v>
      </c>
      <c r="AR17" s="93">
        <f>IF(AR7=" ", " ", IF(AR7&gt;=Cover!$N$79+10, 3, IF(AR7&gt;=Cover!$N$79,2,1) ) )</f>
        <v>3</v>
      </c>
      <c r="AS17" s="93" t="str">
        <f>IF(AS7=" ", " ", IF(AS7&gt;=Cover!$N$79+10, 3, IF(AS7&gt;=Cover!$N$79,2,1) ) )</f>
        <v> </v>
      </c>
      <c r="AT17" s="93" t="str">
        <f>IF(AT7=" ", " ", IF(AT7&gt;=Cover!$N$79+10, 3, IF(AT7&gt;=Cover!$N$79,2,1) ) )</f>
        <v> </v>
      </c>
      <c r="AU17" s="93" t="str">
        <f>IF(AU7=" ", " ", IF(AU7&gt;=Cover!$N$79+10, 3, IF(AU7&gt;=Cover!$N$79,2,1) ) )</f>
        <v> </v>
      </c>
      <c r="AV17" s="93" t="str">
        <f>IF(AV7=" ", " ", IF(AV7&gt;=Cover!$N$79+10, 3, IF(AV7&gt;=Cover!$N$79,2,1) ) )</f>
        <v> </v>
      </c>
      <c r="AW17" s="93" t="str">
        <f>IF(AW7=" ", " ", IF(AW7&gt;=Cover!$N$79+10, 3, IF(AW7&gt;=Cover!$N$79,2,1) ) )</f>
        <v> </v>
      </c>
      <c r="AX17" s="93" t="str">
        <f>IF(AX7=" ", " ", IF(AX7&gt;=Cover!$N$79+10, 3, IF(AX7&gt;=Cover!$N$79,2,1) ) )</f>
        <v> </v>
      </c>
      <c r="AY17" s="93" t="str">
        <f>IF(AY7=" ", " ", IF(AY7&gt;=Cover!$N$79+10, 3, IF(AY7&gt;=Cover!$N$79,2,1) ) )</f>
        <v> </v>
      </c>
      <c r="AZ17" s="93" t="str">
        <f>IF(AZ7=" ", " ", IF(AZ7&gt;=Cover!$N$79+10, 3, IF(AZ7&gt;=Cover!$N$79,2,1) ) )</f>
        <v> </v>
      </c>
      <c r="BA17" s="93" t="str">
        <f>IF(BA7=" ", " ", IF(BA7&gt;=Cover!$N$79+10, 3, IF(BA7&gt;=Cover!$N$79,2,1) ) )</f>
        <v> </v>
      </c>
      <c r="BB17" s="93" t="str">
        <f>IF(BB7=" ", " ", IF(BB7&gt;=Cover!$N$79+10, 3, IF(BB7&gt;=Cover!$N$79,2,1) ) )</f>
        <v> </v>
      </c>
      <c r="BC17" s="93" t="str">
        <f>IF(BC7=" ", " ", IF(BC7&gt;=Cover!$N$79+10, 3, IF(BC7&gt;=Cover!$N$79,2,1) ) )</f>
        <v> </v>
      </c>
      <c r="BD17" s="93" t="str">
        <f>IF(BD7=" ", " ", IF(BD7&gt;=Cover!$N$79+10, 3, IF(BD7&gt;=Cover!$N$79,2,1) ) )</f>
        <v> </v>
      </c>
      <c r="BE17" s="93" t="str">
        <f>IF(BE7=" ", " ", IF(BE7&gt;=Cover!$N$79+10, 3, IF(BE7&gt;=Cover!$N$79,2,1) ) )</f>
        <v> </v>
      </c>
      <c r="BF17" s="94">
        <f>IF(BF7=" ", " ", IF(BF7&gt;=Cover!$N$80+10, 3, IF(BF7&gt;=Cover!$N$80,2,1) ) )</f>
        <v>3</v>
      </c>
    </row>
    <row r="18">
      <c r="A18" s="24" t="str">
        <f>Cover!A13</f>
        <v>CO2</v>
      </c>
      <c r="B18" s="93" t="str">
        <f>IF(B8=" ", " ", IF(B8&gt;=Cover!$N$79+10, 3, IF(B8&gt;=Cover!$N$79,2,1) ) )</f>
        <v> </v>
      </c>
      <c r="C18" s="93" t="str">
        <f>IF(C8=" ", " ", IF(C8&gt;=Cover!$N$79+10, 3, IF(C8&gt;=Cover!$N$79,2,1) ) )</f>
        <v> </v>
      </c>
      <c r="D18" s="93" t="str">
        <f>IF(D8=" ", " ", IF(D8&gt;=Cover!$N$79+10, 3, IF(D8&gt;=Cover!$N$79,2,1) ) )</f>
        <v> </v>
      </c>
      <c r="E18" s="93" t="str">
        <f>IF(E8=" ", " ", IF(E8&gt;=Cover!$N$79+10, 3, IF(E8&gt;=Cover!$N$79,2,1) ) )</f>
        <v> </v>
      </c>
      <c r="F18" s="93" t="str">
        <f>IF(F8=" ", " ", IF(F8&gt;=Cover!$N$79+10, 3, IF(F8&gt;=Cover!$N$79,2,1) ) )</f>
        <v> </v>
      </c>
      <c r="G18" s="93" t="str">
        <f>IF(G8=" ", " ", IF(G8&gt;=Cover!$N$79+10, 3, IF(G8&gt;=Cover!$N$79,2,1) ) )</f>
        <v> </v>
      </c>
      <c r="H18" s="93" t="str">
        <f>IF(H8=" ", " ", IF(H8&gt;=Cover!$N$79+10, 3, IF(H8&gt;=Cover!$N$79,2,1) ) )</f>
        <v> </v>
      </c>
      <c r="I18" s="93">
        <f>IF(I8=" ", " ", IF(I8&gt;=Cover!$N$79+10, 3, IF(I8&gt;=Cover!$N$79,2,1) ) )</f>
        <v>3</v>
      </c>
      <c r="J18" s="93" t="str">
        <f>IF(J8=" ", " ", IF(J8&gt;=Cover!$N$79+10, 3, IF(J8&gt;=Cover!$N$79,2,1) ) )</f>
        <v> </v>
      </c>
      <c r="K18" s="93" t="str">
        <f>IF(K8=" ", " ", IF(K8&gt;=Cover!$N$79+10, 3, IF(K8&gt;=Cover!$N$79,2,1) ) )</f>
        <v> </v>
      </c>
      <c r="L18" s="93" t="str">
        <f>IF(L8=" ", " ", IF(L8&gt;=Cover!$N$79+10, 3, IF(L8&gt;=Cover!$N$79,2,1) ) )</f>
        <v> </v>
      </c>
      <c r="M18" s="93" t="str">
        <f>IF(M8=" ", " ", IF(M8&gt;=Cover!$N$79+10, 3, IF(M8&gt;=Cover!$N$79,2,1) ) )</f>
        <v> </v>
      </c>
      <c r="N18" s="93" t="str">
        <f>IF(N8=" ", " ", IF(N8&gt;=Cover!$N$79+10, 3, IF(N8&gt;=Cover!$N$79,2,1) ) )</f>
        <v> </v>
      </c>
      <c r="O18" s="93" t="str">
        <f>IF(O8=" ", " ", IF(O8&gt;=Cover!$N$79+10, 3, IF(O8&gt;=Cover!$N$79,2,1) ) )</f>
        <v> </v>
      </c>
      <c r="P18" s="93" t="str">
        <f>IF(P8=" ", " ", IF(P8&gt;=Cover!$N$79+10, 3, IF(P8&gt;=Cover!$N$79,2,1) ) )</f>
        <v> </v>
      </c>
      <c r="Q18" s="93" t="str">
        <f>IF(Q8=" ", " ", IF(Q8&gt;=Cover!$N$79+10, 3, IF(Q8&gt;=Cover!$N$79,2,1) ) )</f>
        <v> </v>
      </c>
      <c r="R18" s="93" t="str">
        <f>IF(R8=" ", " ", IF(R8&gt;=Cover!$N$79+10, 3, IF(R8&gt;=Cover!$N$79,2,1) ) )</f>
        <v> </v>
      </c>
      <c r="S18" s="93" t="str">
        <f>IF(S8=" ", " ", IF(S8&gt;=Cover!$N$79+10, 3, IF(S8&gt;=Cover!$N$79,2,1) ) )</f>
        <v> </v>
      </c>
      <c r="T18" s="93" t="str">
        <f>IF(T8=" ", " ", IF(T8&gt;=Cover!$N$79+10, 3, IF(T8&gt;=Cover!$N$79,2,1) ) )</f>
        <v> </v>
      </c>
      <c r="U18" s="93" t="str">
        <f>IF(U8=" ", " ", IF(U8&gt;=Cover!$N$79+10, 3, IF(U8&gt;=Cover!$N$79,2,1) ) )</f>
        <v> </v>
      </c>
      <c r="V18" s="93" t="str">
        <f>IF(V8=" ", " ", IF(V8&gt;=Cover!$N$79+10, 3, IF(V8&gt;=Cover!$N$79,2,1) ) )</f>
        <v> </v>
      </c>
      <c r="W18" s="93" t="str">
        <f>IF(W8=" ", " ", IF(W8&gt;=Cover!$N$79+10, 3, IF(W8&gt;=Cover!$N$79,2,1) ) )</f>
        <v> </v>
      </c>
      <c r="X18" s="93" t="str">
        <f>IF(X8=" ", " ", IF(X8&gt;=Cover!$N$79+10, 3, IF(X8&gt;=Cover!$N$79,2,1) ) )</f>
        <v> </v>
      </c>
      <c r="Y18" s="93">
        <f>IF(Y8=" ", " ", IF(Y8&gt;=Cover!$N$79+10, 3, IF(Y8&gt;=Cover!$N$79,2,1) ) )</f>
        <v>3</v>
      </c>
      <c r="Z18" s="93" t="str">
        <f>IF(Z8=" ", " ", IF(Z8&gt;=Cover!$N$79+10, 3, IF(Z8&gt;=Cover!$N$79,2,1) ) )</f>
        <v> </v>
      </c>
      <c r="AA18" s="93" t="str">
        <f>IF(AA8=" ", " ", IF(AA8&gt;=Cover!$N$79+10, 3, IF(AA8&gt;=Cover!$N$79,2,1) ) )</f>
        <v> </v>
      </c>
      <c r="AB18" s="93" t="str">
        <f>IF(AB8=" ", " ", IF(AB8&gt;=Cover!$N$79+10, 3, IF(AB8&gt;=Cover!$N$79,2,1) ) )</f>
        <v> </v>
      </c>
      <c r="AC18" s="93" t="str">
        <f>IF(AC8=" ", " ", IF(AC8&gt;=Cover!$N$79+10, 3, IF(AC8&gt;=Cover!$N$79,2,1) ) )</f>
        <v> </v>
      </c>
      <c r="AD18" s="93" t="str">
        <f>IF(AD8=" ", " ", IF(AD8&gt;=Cover!$N$79+10, 3, IF(AD8&gt;=Cover!$N$79,2,1) ) )</f>
        <v> </v>
      </c>
      <c r="AE18" s="93" t="str">
        <f>IF(AE8=" ", " ", IF(AE8&gt;=Cover!$N$79+10, 3, IF(AE8&gt;=Cover!$N$79,2,1) ) )</f>
        <v> </v>
      </c>
      <c r="AF18" s="93" t="str">
        <f>IF(AF8=" ", " ", IF(AF8&gt;=Cover!$N$79+10, 3, IF(AF8&gt;=Cover!$N$79,2,1) ) )</f>
        <v> </v>
      </c>
      <c r="AG18" s="93" t="str">
        <f>IF(AG8=" ", " ", IF(AG8&gt;=Cover!$N$79+10, 3, IF(AG8&gt;=Cover!$N$79,2,1) ) )</f>
        <v> </v>
      </c>
      <c r="AH18" s="93" t="str">
        <f>IF(AH8=" ", " ", IF(AH8&gt;=Cover!$N$79+10, 3, IF(AH8&gt;=Cover!$N$79,2,1) ) )</f>
        <v> </v>
      </c>
      <c r="AI18" s="93" t="str">
        <f>IF(AI8=" ", " ", IF(AI8&gt;=Cover!$N$79+10, 3, IF(AI8&gt;=Cover!$N$79,2,1) ) )</f>
        <v> </v>
      </c>
      <c r="AJ18" s="93" t="str">
        <f>IF(AJ8=" ", " ", IF(AJ8&gt;=Cover!$N$79+10, 3, IF(AJ8&gt;=Cover!$N$79,2,1) ) )</f>
        <v> </v>
      </c>
      <c r="AK18" s="93" t="str">
        <f>IF(AK8=" ", " ", IF(AK8&gt;=Cover!$N$79+10, 3, IF(AK8&gt;=Cover!$N$79,2,1) ) )</f>
        <v> </v>
      </c>
      <c r="AL18" s="93" t="str">
        <f>IF(AL8=" ", " ", IF(AL8&gt;=Cover!$N$79+10, 3, IF(AL8&gt;=Cover!$N$79,2,1) ) )</f>
        <v> </v>
      </c>
      <c r="AM18" s="93" t="str">
        <f>IF(AM8=" ", " ", IF(AM8&gt;=Cover!$N$79+10, 3, IF(AM8&gt;=Cover!$N$79,2,1) ) )</f>
        <v> </v>
      </c>
      <c r="AN18" s="93" t="str">
        <f>IF(AN8=" ", " ", IF(AN8&gt;=Cover!$N$79+10, 3, IF(AN8&gt;=Cover!$N$79,2,1) ) )</f>
        <v> </v>
      </c>
      <c r="AO18" s="93" t="str">
        <f>IF(AO8=" ", " ", IF(AO8&gt;=Cover!$N$79+10, 3, IF(AO8&gt;=Cover!$N$79,2,1) ) )</f>
        <v> </v>
      </c>
      <c r="AP18" s="93" t="str">
        <f>IF(AP8=" ", " ", IF(AP8&gt;=Cover!$N$79+10, 3, IF(AP8&gt;=Cover!$N$79,2,1) ) )</f>
        <v> </v>
      </c>
      <c r="AQ18" s="93" t="str">
        <f>IF(AQ8=" ", " ", IF(AQ8&gt;=Cover!$N$79+10, 3, IF(AQ8&gt;=Cover!$N$79,2,1) ) )</f>
        <v> </v>
      </c>
      <c r="AR18" s="93">
        <f>IF(AR8=" ", " ", IF(AR8&gt;=Cover!$N$79+10, 3, IF(AR8&gt;=Cover!$N$79,2,1) ) )</f>
        <v>3</v>
      </c>
      <c r="AS18" s="93" t="str">
        <f>IF(AS8=" ", " ", IF(AS8&gt;=Cover!$N$79+10, 3, IF(AS8&gt;=Cover!$N$79,2,1) ) )</f>
        <v> </v>
      </c>
      <c r="AT18" s="93" t="str">
        <f>IF(AT8=" ", " ", IF(AT8&gt;=Cover!$N$79+10, 3, IF(AT8&gt;=Cover!$N$79,2,1) ) )</f>
        <v> </v>
      </c>
      <c r="AU18" s="93" t="str">
        <f>IF(AU8=" ", " ", IF(AU8&gt;=Cover!$N$79+10, 3, IF(AU8&gt;=Cover!$N$79,2,1) ) )</f>
        <v> </v>
      </c>
      <c r="AV18" s="93" t="str">
        <f>IF(AV8=" ", " ", IF(AV8&gt;=Cover!$N$79+10, 3, IF(AV8&gt;=Cover!$N$79,2,1) ) )</f>
        <v> </v>
      </c>
      <c r="AW18" s="93" t="str">
        <f>IF(AW8=" ", " ", IF(AW8&gt;=Cover!$N$79+10, 3, IF(AW8&gt;=Cover!$N$79,2,1) ) )</f>
        <v> </v>
      </c>
      <c r="AX18" s="93" t="str">
        <f>IF(AX8=" ", " ", IF(AX8&gt;=Cover!$N$79+10, 3, IF(AX8&gt;=Cover!$N$79,2,1) ) )</f>
        <v> </v>
      </c>
      <c r="AY18" s="93" t="str">
        <f>IF(AY8=" ", " ", IF(AY8&gt;=Cover!$N$79+10, 3, IF(AY8&gt;=Cover!$N$79,2,1) ) )</f>
        <v> </v>
      </c>
      <c r="AZ18" s="93" t="str">
        <f>IF(AZ8=" ", " ", IF(AZ8&gt;=Cover!$N$79+10, 3, IF(AZ8&gt;=Cover!$N$79,2,1) ) )</f>
        <v> </v>
      </c>
      <c r="BA18" s="93" t="str">
        <f>IF(BA8=" ", " ", IF(BA8&gt;=Cover!$N$79+10, 3, IF(BA8&gt;=Cover!$N$79,2,1) ) )</f>
        <v> </v>
      </c>
      <c r="BB18" s="93" t="str">
        <f>IF(BB8=" ", " ", IF(BB8&gt;=Cover!$N$79+10, 3, IF(BB8&gt;=Cover!$N$79,2,1) ) )</f>
        <v> </v>
      </c>
      <c r="BC18" s="93" t="str">
        <f>IF(BC8=" ", " ", IF(BC8&gt;=Cover!$N$79+10, 3, IF(BC8&gt;=Cover!$N$79,2,1) ) )</f>
        <v> </v>
      </c>
      <c r="BD18" s="93" t="str">
        <f>IF(BD8=" ", " ", IF(BD8&gt;=Cover!$N$79+10, 3, IF(BD8&gt;=Cover!$N$79,2,1) ) )</f>
        <v> </v>
      </c>
      <c r="BE18" s="93" t="str">
        <f>IF(BE8=" ", " ", IF(BE8&gt;=Cover!$N$79+10, 3, IF(BE8&gt;=Cover!$N$79,2,1) ) )</f>
        <v> </v>
      </c>
      <c r="BF18" s="94">
        <f>IF(BF8=" ", " ", IF(BF8&gt;=Cover!$N$80+10, 3, IF(BF8&gt;=Cover!$N$80,2,1) ) )</f>
        <v>3</v>
      </c>
    </row>
    <row r="19">
      <c r="A19" s="24" t="str">
        <f>Cover!A14</f>
        <v>CO3</v>
      </c>
      <c r="B19" s="93" t="str">
        <f>IF(B9=" ", " ", IF(B9&gt;=Cover!$N$79+10, 3, IF(B9&gt;=Cover!$N$79,2,1) ) )</f>
        <v> </v>
      </c>
      <c r="C19" s="93" t="str">
        <f>IF(C9=" ", " ", IF(C9&gt;=Cover!$N$79+10, 3, IF(C9&gt;=Cover!$N$79,2,1) ) )</f>
        <v> </v>
      </c>
      <c r="D19" s="93" t="str">
        <f>IF(D9=" ", " ", IF(D9&gt;=Cover!$N$79+10, 3, IF(D9&gt;=Cover!$N$79,2,1) ) )</f>
        <v> </v>
      </c>
      <c r="E19" s="93" t="str">
        <f>IF(E9=" ", " ", IF(E9&gt;=Cover!$N$79+10, 3, IF(E9&gt;=Cover!$N$79,2,1) ) )</f>
        <v> </v>
      </c>
      <c r="F19" s="93" t="str">
        <f>IF(F9=" ", " ", IF(F9&gt;=Cover!$N$79+10, 3, IF(F9&gt;=Cover!$N$79,2,1) ) )</f>
        <v> </v>
      </c>
      <c r="G19" s="93" t="str">
        <f>IF(G9=" ", " ", IF(G9&gt;=Cover!$N$79+10, 3, IF(G9&gt;=Cover!$N$79,2,1) ) )</f>
        <v> </v>
      </c>
      <c r="H19" s="93" t="str">
        <f>IF(H9=" ", " ", IF(H9&gt;=Cover!$N$79+10, 3, IF(H9&gt;=Cover!$N$79,2,1) ) )</f>
        <v> </v>
      </c>
      <c r="I19" s="93" t="str">
        <f>IF(I9=" ", " ", IF(I9&gt;=Cover!$N$79+10, 3, IF(I9&gt;=Cover!$N$79,2,1) ) )</f>
        <v> </v>
      </c>
      <c r="J19" s="93">
        <f>IF(J9=" ", " ", IF(J9&gt;=Cover!$N$79+10, 3, IF(J9&gt;=Cover!$N$79,2,1) ) )</f>
        <v>3</v>
      </c>
      <c r="K19" s="93" t="str">
        <f>IF(K9=" ", " ", IF(K9&gt;=Cover!$N$79+10, 3, IF(K9&gt;=Cover!$N$79,2,1) ) )</f>
        <v> </v>
      </c>
      <c r="L19" s="93" t="str">
        <f>IF(L9=" ", " ", IF(L9&gt;=Cover!$N$79+10, 3, IF(L9&gt;=Cover!$N$79,2,1) ) )</f>
        <v> </v>
      </c>
      <c r="M19" s="93" t="str">
        <f>IF(M9=" ", " ", IF(M9&gt;=Cover!$N$79+10, 3, IF(M9&gt;=Cover!$N$79,2,1) ) )</f>
        <v> </v>
      </c>
      <c r="N19" s="93" t="str">
        <f>IF(N9=" ", " ", IF(N9&gt;=Cover!$N$79+10, 3, IF(N9&gt;=Cover!$N$79,2,1) ) )</f>
        <v> </v>
      </c>
      <c r="O19" s="93" t="str">
        <f>IF(O9=" ", " ", IF(O9&gt;=Cover!$N$79+10, 3, IF(O9&gt;=Cover!$N$79,2,1) ) )</f>
        <v> </v>
      </c>
      <c r="P19" s="93" t="str">
        <f>IF(P9=" ", " ", IF(P9&gt;=Cover!$N$79+10, 3, IF(P9&gt;=Cover!$N$79,2,1) ) )</f>
        <v> </v>
      </c>
      <c r="Q19" s="93" t="str">
        <f>IF(Q9=" ", " ", IF(Q9&gt;=Cover!$N$79+10, 3, IF(Q9&gt;=Cover!$N$79,2,1) ) )</f>
        <v> </v>
      </c>
      <c r="R19" s="93" t="str">
        <f>IF(R9=" ", " ", IF(R9&gt;=Cover!$N$79+10, 3, IF(R9&gt;=Cover!$N$79,2,1) ) )</f>
        <v> </v>
      </c>
      <c r="S19" s="93" t="str">
        <f>IF(S9=" ", " ", IF(S9&gt;=Cover!$N$79+10, 3, IF(S9&gt;=Cover!$N$79,2,1) ) )</f>
        <v> </v>
      </c>
      <c r="T19" s="93" t="str">
        <f>IF(T9=" ", " ", IF(T9&gt;=Cover!$N$79+10, 3, IF(T9&gt;=Cover!$N$79,2,1) ) )</f>
        <v> </v>
      </c>
      <c r="U19" s="93" t="str">
        <f>IF(U9=" ", " ", IF(U9&gt;=Cover!$N$79+10, 3, IF(U9&gt;=Cover!$N$79,2,1) ) )</f>
        <v> </v>
      </c>
      <c r="V19" s="93" t="str">
        <f>IF(V9=" ", " ", IF(V9&gt;=Cover!$N$79+10, 3, IF(V9&gt;=Cover!$N$79,2,1) ) )</f>
        <v> </v>
      </c>
      <c r="W19" s="93" t="str">
        <f>IF(W9=" ", " ", IF(W9&gt;=Cover!$N$79+10, 3, IF(W9&gt;=Cover!$N$79,2,1) ) )</f>
        <v> </v>
      </c>
      <c r="X19" s="93" t="str">
        <f>IF(X9=" ", " ", IF(X9&gt;=Cover!$N$79+10, 3, IF(X9&gt;=Cover!$N$79,2,1) ) )</f>
        <v> </v>
      </c>
      <c r="Y19" s="93" t="str">
        <f>IF(Y9=" ", " ", IF(Y9&gt;=Cover!$N$79+10, 3, IF(Y9&gt;=Cover!$N$79,2,1) ) )</f>
        <v> </v>
      </c>
      <c r="Z19" s="93">
        <f>IF(Z9=" ", " ", IF(Z9&gt;=Cover!$N$79+10, 3, IF(Z9&gt;=Cover!$N$79,2,1) ) )</f>
        <v>3</v>
      </c>
      <c r="AA19" s="93" t="str">
        <f>IF(AA9=" ", " ", IF(AA9&gt;=Cover!$N$79+10, 3, IF(AA9&gt;=Cover!$N$79,2,1) ) )</f>
        <v> </v>
      </c>
      <c r="AB19" s="93" t="str">
        <f>IF(AB9=" ", " ", IF(AB9&gt;=Cover!$N$79+10, 3, IF(AB9&gt;=Cover!$N$79,2,1) ) )</f>
        <v> </v>
      </c>
      <c r="AC19" s="93" t="str">
        <f>IF(AC9=" ", " ", IF(AC9&gt;=Cover!$N$79+10, 3, IF(AC9&gt;=Cover!$N$79,2,1) ) )</f>
        <v> </v>
      </c>
      <c r="AD19" s="93" t="str">
        <f>IF(AD9=" ", " ", IF(AD9&gt;=Cover!$N$79+10, 3, IF(AD9&gt;=Cover!$N$79,2,1) ) )</f>
        <v> </v>
      </c>
      <c r="AE19" s="93" t="str">
        <f>IF(AE9=" ", " ", IF(AE9&gt;=Cover!$N$79+10, 3, IF(AE9&gt;=Cover!$N$79,2,1) ) )</f>
        <v> </v>
      </c>
      <c r="AF19" s="93" t="str">
        <f>IF(AF9=" ", " ", IF(AF9&gt;=Cover!$N$79+10, 3, IF(AF9&gt;=Cover!$N$79,2,1) ) )</f>
        <v> </v>
      </c>
      <c r="AG19" s="93" t="str">
        <f>IF(AG9=" ", " ", IF(AG9&gt;=Cover!$N$79+10, 3, IF(AG9&gt;=Cover!$N$79,2,1) ) )</f>
        <v> </v>
      </c>
      <c r="AH19" s="93" t="str">
        <f>IF(AH9=" ", " ", IF(AH9&gt;=Cover!$N$79+10, 3, IF(AH9&gt;=Cover!$N$79,2,1) ) )</f>
        <v> </v>
      </c>
      <c r="AI19" s="93" t="str">
        <f>IF(AI9=" ", " ", IF(AI9&gt;=Cover!$N$79+10, 3, IF(AI9&gt;=Cover!$N$79,2,1) ) )</f>
        <v> </v>
      </c>
      <c r="AJ19" s="93" t="str">
        <f>IF(AJ9=" ", " ", IF(AJ9&gt;=Cover!$N$79+10, 3, IF(AJ9&gt;=Cover!$N$79,2,1) ) )</f>
        <v> </v>
      </c>
      <c r="AK19" s="93" t="str">
        <f>IF(AK9=" ", " ", IF(AK9&gt;=Cover!$N$79+10, 3, IF(AK9&gt;=Cover!$N$79,2,1) ) )</f>
        <v> </v>
      </c>
      <c r="AL19" s="93" t="str">
        <f>IF(AL9=" ", " ", IF(AL9&gt;=Cover!$N$79+10, 3, IF(AL9&gt;=Cover!$N$79,2,1) ) )</f>
        <v> </v>
      </c>
      <c r="AM19" s="93" t="str">
        <f>IF(AM9=" ", " ", IF(AM9&gt;=Cover!$N$79+10, 3, IF(AM9&gt;=Cover!$N$79,2,1) ) )</f>
        <v> </v>
      </c>
      <c r="AN19" s="93" t="str">
        <f>IF(AN9=" ", " ", IF(AN9&gt;=Cover!$N$79+10, 3, IF(AN9&gt;=Cover!$N$79,2,1) ) )</f>
        <v> </v>
      </c>
      <c r="AO19" s="93" t="str">
        <f>IF(AO9=" ", " ", IF(AO9&gt;=Cover!$N$79+10, 3, IF(AO9&gt;=Cover!$N$79,2,1) ) )</f>
        <v> </v>
      </c>
      <c r="AP19" s="93" t="str">
        <f>IF(AP9=" ", " ", IF(AP9&gt;=Cover!$N$79+10, 3, IF(AP9&gt;=Cover!$N$79,2,1) ) )</f>
        <v> </v>
      </c>
      <c r="AQ19" s="93" t="str">
        <f>IF(AQ9=" ", " ", IF(AQ9&gt;=Cover!$N$79+10, 3, IF(AQ9&gt;=Cover!$N$79,2,1) ) )</f>
        <v> </v>
      </c>
      <c r="AR19" s="93">
        <f>IF(AR9=" ", " ", IF(AR9&gt;=Cover!$N$79+10, 3, IF(AR9&gt;=Cover!$N$79,2,1) ) )</f>
        <v>3</v>
      </c>
      <c r="AS19" s="93" t="str">
        <f>IF(AS9=" ", " ", IF(AS9&gt;=Cover!$N$79+10, 3, IF(AS9&gt;=Cover!$N$79,2,1) ) )</f>
        <v> </v>
      </c>
      <c r="AT19" s="93" t="str">
        <f>IF(AT9=" ", " ", IF(AT9&gt;=Cover!$N$79+10, 3, IF(AT9&gt;=Cover!$N$79,2,1) ) )</f>
        <v> </v>
      </c>
      <c r="AU19" s="93" t="str">
        <f>IF(AU9=" ", " ", IF(AU9&gt;=Cover!$N$79+10, 3, IF(AU9&gt;=Cover!$N$79,2,1) ) )</f>
        <v> </v>
      </c>
      <c r="AV19" s="93" t="str">
        <f>IF(AV9=" ", " ", IF(AV9&gt;=Cover!$N$79+10, 3, IF(AV9&gt;=Cover!$N$79,2,1) ) )</f>
        <v> </v>
      </c>
      <c r="AW19" s="93" t="str">
        <f>IF(AW9=" ", " ", IF(AW9&gt;=Cover!$N$79+10, 3, IF(AW9&gt;=Cover!$N$79,2,1) ) )</f>
        <v> </v>
      </c>
      <c r="AX19" s="93" t="str">
        <f>IF(AX9=" ", " ", IF(AX9&gt;=Cover!$N$79+10, 3, IF(AX9&gt;=Cover!$N$79,2,1) ) )</f>
        <v> </v>
      </c>
      <c r="AY19" s="93" t="str">
        <f>IF(AY9=" ", " ", IF(AY9&gt;=Cover!$N$79+10, 3, IF(AY9&gt;=Cover!$N$79,2,1) ) )</f>
        <v> </v>
      </c>
      <c r="AZ19" s="93" t="str">
        <f>IF(AZ9=" ", " ", IF(AZ9&gt;=Cover!$N$79+10, 3, IF(AZ9&gt;=Cover!$N$79,2,1) ) )</f>
        <v> </v>
      </c>
      <c r="BA19" s="93" t="str">
        <f>IF(BA9=" ", " ", IF(BA9&gt;=Cover!$N$79+10, 3, IF(BA9&gt;=Cover!$N$79,2,1) ) )</f>
        <v> </v>
      </c>
      <c r="BB19" s="93" t="str">
        <f>IF(BB9=" ", " ", IF(BB9&gt;=Cover!$N$79+10, 3, IF(BB9&gt;=Cover!$N$79,2,1) ) )</f>
        <v> </v>
      </c>
      <c r="BC19" s="93" t="str">
        <f>IF(BC9=" ", " ", IF(BC9&gt;=Cover!$N$79+10, 3, IF(BC9&gt;=Cover!$N$79,2,1) ) )</f>
        <v> </v>
      </c>
      <c r="BD19" s="93" t="str">
        <f>IF(BD9=" ", " ", IF(BD9&gt;=Cover!$N$79+10, 3, IF(BD9&gt;=Cover!$N$79,2,1) ) )</f>
        <v> </v>
      </c>
      <c r="BE19" s="93" t="str">
        <f>IF(BE9=" ", " ", IF(BE9&gt;=Cover!$N$79+10, 3, IF(BE9&gt;=Cover!$N$79,2,1) ) )</f>
        <v> </v>
      </c>
      <c r="BF19" s="94">
        <f>IF(BF9=" ", " ", IF(BF9&gt;=Cover!$N$80+10, 3, IF(BF9&gt;=Cover!$N$80,2,1) ) )</f>
        <v>3</v>
      </c>
    </row>
    <row r="20">
      <c r="A20" s="24" t="str">
        <f>Cover!A15</f>
        <v>CO4</v>
      </c>
      <c r="B20" s="93" t="str">
        <f>IF(B10=" ", " ", IF(B10&gt;=Cover!$N$79+10, 3, IF(B10&gt;=Cover!$N$79,2,1) ) )</f>
        <v> </v>
      </c>
      <c r="C20" s="93" t="str">
        <f>IF(C10=" ", " ", IF(C10&gt;=Cover!$N$79+10, 3, IF(C10&gt;=Cover!$N$79,2,1) ) )</f>
        <v> </v>
      </c>
      <c r="D20" s="93" t="str">
        <f>IF(D10=" ", " ", IF(D10&gt;=Cover!$N$79+10, 3, IF(D10&gt;=Cover!$N$79,2,1) ) )</f>
        <v> </v>
      </c>
      <c r="E20" s="93" t="str">
        <f>IF(E10=" ", " ", IF(E10&gt;=Cover!$N$79+10, 3, IF(E10&gt;=Cover!$N$79,2,1) ) )</f>
        <v> </v>
      </c>
      <c r="F20" s="93" t="str">
        <f>IF(F10=" ", " ", IF(F10&gt;=Cover!$N$79+10, 3, IF(F10&gt;=Cover!$N$79,2,1) ) )</f>
        <v> </v>
      </c>
      <c r="G20" s="93" t="str">
        <f>IF(G10=" ", " ", IF(G10&gt;=Cover!$N$79+10, 3, IF(G10&gt;=Cover!$N$79,2,1) ) )</f>
        <v> </v>
      </c>
      <c r="H20" s="93" t="str">
        <f>IF(H10=" ", " ", IF(H10&gt;=Cover!$N$79+10, 3, IF(H10&gt;=Cover!$N$79,2,1) ) )</f>
        <v> </v>
      </c>
      <c r="I20" s="93" t="str">
        <f>IF(I10=" ", " ", IF(I10&gt;=Cover!$N$79+10, 3, IF(I10&gt;=Cover!$N$79,2,1) ) )</f>
        <v> </v>
      </c>
      <c r="J20" s="93" t="str">
        <f>IF(J10=" ", " ", IF(J10&gt;=Cover!$N$79+10, 3, IF(J10&gt;=Cover!$N$79,2,1) ) )</f>
        <v> </v>
      </c>
      <c r="K20" s="93">
        <f>IF(K10=" ", " ", IF(K10&gt;=Cover!$N$79+10, 3, IF(K10&gt;=Cover!$N$79,2,1) ) )</f>
        <v>3</v>
      </c>
      <c r="L20" s="93" t="str">
        <f>IF(L10=" ", " ", IF(L10&gt;=Cover!$N$79+10, 3, IF(L10&gt;=Cover!$N$79,2,1) ) )</f>
        <v> </v>
      </c>
      <c r="M20" s="93" t="str">
        <f>IF(M10=" ", " ", IF(M10&gt;=Cover!$N$79+10, 3, IF(M10&gt;=Cover!$N$79,2,1) ) )</f>
        <v> </v>
      </c>
      <c r="N20" s="93" t="str">
        <f>IF(N10=" ", " ", IF(N10&gt;=Cover!$N$79+10, 3, IF(N10&gt;=Cover!$N$79,2,1) ) )</f>
        <v> </v>
      </c>
      <c r="O20" s="93" t="str">
        <f>IF(O10=" ", " ", IF(O10&gt;=Cover!$N$79+10, 3, IF(O10&gt;=Cover!$N$79,2,1) ) )</f>
        <v> </v>
      </c>
      <c r="P20" s="93" t="str">
        <f>IF(P10=" ", " ", IF(P10&gt;=Cover!$N$79+10, 3, IF(P10&gt;=Cover!$N$79,2,1) ) )</f>
        <v> </v>
      </c>
      <c r="Q20" s="93" t="str">
        <f>IF(Q10=" ", " ", IF(Q10&gt;=Cover!$N$79+10, 3, IF(Q10&gt;=Cover!$N$79,2,1) ) )</f>
        <v> </v>
      </c>
      <c r="R20" s="93" t="str">
        <f>IF(R10=" ", " ", IF(R10&gt;=Cover!$N$79+10, 3, IF(R10&gt;=Cover!$N$79,2,1) ) )</f>
        <v> </v>
      </c>
      <c r="S20" s="93" t="str">
        <f>IF(S10=" ", " ", IF(S10&gt;=Cover!$N$79+10, 3, IF(S10&gt;=Cover!$N$79,2,1) ) )</f>
        <v> </v>
      </c>
      <c r="T20" s="93" t="str">
        <f>IF(T10=" ", " ", IF(T10&gt;=Cover!$N$79+10, 3, IF(T10&gt;=Cover!$N$79,2,1) ) )</f>
        <v> </v>
      </c>
      <c r="U20" s="93" t="str">
        <f>IF(U10=" ", " ", IF(U10&gt;=Cover!$N$79+10, 3, IF(U10&gt;=Cover!$N$79,2,1) ) )</f>
        <v> </v>
      </c>
      <c r="V20" s="93" t="str">
        <f>IF(V10=" ", " ", IF(V10&gt;=Cover!$N$79+10, 3, IF(V10&gt;=Cover!$N$79,2,1) ) )</f>
        <v> </v>
      </c>
      <c r="W20" s="93" t="str">
        <f>IF(W10=" ", " ", IF(W10&gt;=Cover!$N$79+10, 3, IF(W10&gt;=Cover!$N$79,2,1) ) )</f>
        <v> </v>
      </c>
      <c r="X20" s="93" t="str">
        <f>IF(X10=" ", " ", IF(X10&gt;=Cover!$N$79+10, 3, IF(X10&gt;=Cover!$N$79,2,1) ) )</f>
        <v> </v>
      </c>
      <c r="Y20" s="93" t="str">
        <f>IF(Y10=" ", " ", IF(Y10&gt;=Cover!$N$79+10, 3, IF(Y10&gt;=Cover!$N$79,2,1) ) )</f>
        <v> </v>
      </c>
      <c r="Z20" s="93" t="str">
        <f>IF(Z10=" ", " ", IF(Z10&gt;=Cover!$N$79+10, 3, IF(Z10&gt;=Cover!$N$79,2,1) ) )</f>
        <v> </v>
      </c>
      <c r="AA20" s="93">
        <f>IF(AA10=" ", " ", IF(AA10&gt;=Cover!$N$79+10, 3, IF(AA10&gt;=Cover!$N$79,2,1) ) )</f>
        <v>3</v>
      </c>
      <c r="AB20" s="93" t="str">
        <f>IF(AB10=" ", " ", IF(AB10&gt;=Cover!$N$79+10, 3, IF(AB10&gt;=Cover!$N$79,2,1) ) )</f>
        <v> </v>
      </c>
      <c r="AC20" s="93" t="str">
        <f>IF(AC10=" ", " ", IF(AC10&gt;=Cover!$N$79+10, 3, IF(AC10&gt;=Cover!$N$79,2,1) ) )</f>
        <v> </v>
      </c>
      <c r="AD20" s="93" t="str">
        <f>IF(AD10=" ", " ", IF(AD10&gt;=Cover!$N$79+10, 3, IF(AD10&gt;=Cover!$N$79,2,1) ) )</f>
        <v> </v>
      </c>
      <c r="AE20" s="93" t="str">
        <f>IF(AE10=" ", " ", IF(AE10&gt;=Cover!$N$79+10, 3, IF(AE10&gt;=Cover!$N$79,2,1) ) )</f>
        <v> </v>
      </c>
      <c r="AF20" s="93" t="str">
        <f>IF(AF10=" ", " ", IF(AF10&gt;=Cover!$N$79+10, 3, IF(AF10&gt;=Cover!$N$79,2,1) ) )</f>
        <v> </v>
      </c>
      <c r="AG20" s="93" t="str">
        <f>IF(AG10=" ", " ", IF(AG10&gt;=Cover!$N$79+10, 3, IF(AG10&gt;=Cover!$N$79,2,1) ) )</f>
        <v> </v>
      </c>
      <c r="AH20" s="93" t="str">
        <f>IF(AH10=" ", " ", IF(AH10&gt;=Cover!$N$79+10, 3, IF(AH10&gt;=Cover!$N$79,2,1) ) )</f>
        <v> </v>
      </c>
      <c r="AI20" s="93" t="str">
        <f>IF(AI10=" ", " ", IF(AI10&gt;=Cover!$N$79+10, 3, IF(AI10&gt;=Cover!$N$79,2,1) ) )</f>
        <v> </v>
      </c>
      <c r="AJ20" s="93" t="str">
        <f>IF(AJ10=" ", " ", IF(AJ10&gt;=Cover!$N$79+10, 3, IF(AJ10&gt;=Cover!$N$79,2,1) ) )</f>
        <v> </v>
      </c>
      <c r="AK20" s="93" t="str">
        <f>IF(AK10=" ", " ", IF(AK10&gt;=Cover!$N$79+10, 3, IF(AK10&gt;=Cover!$N$79,2,1) ) )</f>
        <v> </v>
      </c>
      <c r="AL20" s="93" t="str">
        <f>IF(AL10=" ", " ", IF(AL10&gt;=Cover!$N$79+10, 3, IF(AL10&gt;=Cover!$N$79,2,1) ) )</f>
        <v> </v>
      </c>
      <c r="AM20" s="93" t="str">
        <f>IF(AM10=" ", " ", IF(AM10&gt;=Cover!$N$79+10, 3, IF(AM10&gt;=Cover!$N$79,2,1) ) )</f>
        <v> </v>
      </c>
      <c r="AN20" s="93" t="str">
        <f>IF(AN10=" ", " ", IF(AN10&gt;=Cover!$N$79+10, 3, IF(AN10&gt;=Cover!$N$79,2,1) ) )</f>
        <v> </v>
      </c>
      <c r="AO20" s="93" t="str">
        <f>IF(AO10=" ", " ", IF(AO10&gt;=Cover!$N$79+10, 3, IF(AO10&gt;=Cover!$N$79,2,1) ) )</f>
        <v> </v>
      </c>
      <c r="AP20" s="93" t="str">
        <f>IF(AP10=" ", " ", IF(AP10&gt;=Cover!$N$79+10, 3, IF(AP10&gt;=Cover!$N$79,2,1) ) )</f>
        <v> </v>
      </c>
      <c r="AQ20" s="93" t="str">
        <f>IF(AQ10=" ", " ", IF(AQ10&gt;=Cover!$N$79+10, 3, IF(AQ10&gt;=Cover!$N$79,2,1) ) )</f>
        <v> </v>
      </c>
      <c r="AR20" s="93">
        <f>IF(AR10=" ", " ", IF(AR10&gt;=Cover!$N$79+10, 3, IF(AR10&gt;=Cover!$N$79,2,1) ) )</f>
        <v>3</v>
      </c>
      <c r="AS20" s="93" t="str">
        <f>IF(AS10=" ", " ", IF(AS10&gt;=Cover!$N$79+10, 3, IF(AS10&gt;=Cover!$N$79,2,1) ) )</f>
        <v> </v>
      </c>
      <c r="AT20" s="93" t="str">
        <f>IF(AT10=" ", " ", IF(AT10&gt;=Cover!$N$79+10, 3, IF(AT10&gt;=Cover!$N$79,2,1) ) )</f>
        <v> </v>
      </c>
      <c r="AU20" s="93" t="str">
        <f>IF(AU10=" ", " ", IF(AU10&gt;=Cover!$N$79+10, 3, IF(AU10&gt;=Cover!$N$79,2,1) ) )</f>
        <v> </v>
      </c>
      <c r="AV20" s="93" t="str">
        <f>IF(AV10=" ", " ", IF(AV10&gt;=Cover!$N$79+10, 3, IF(AV10&gt;=Cover!$N$79,2,1) ) )</f>
        <v> </v>
      </c>
      <c r="AW20" s="93" t="str">
        <f>IF(AW10=" ", " ", IF(AW10&gt;=Cover!$N$79+10, 3, IF(AW10&gt;=Cover!$N$79,2,1) ) )</f>
        <v> </v>
      </c>
      <c r="AX20" s="93" t="str">
        <f>IF(AX10=" ", " ", IF(AX10&gt;=Cover!$N$79+10, 3, IF(AX10&gt;=Cover!$N$79,2,1) ) )</f>
        <v> </v>
      </c>
      <c r="AY20" s="93" t="str">
        <f>IF(AY10=" ", " ", IF(AY10&gt;=Cover!$N$79+10, 3, IF(AY10&gt;=Cover!$N$79,2,1) ) )</f>
        <v> </v>
      </c>
      <c r="AZ20" s="93" t="str">
        <f>IF(AZ10=" ", " ", IF(AZ10&gt;=Cover!$N$79+10, 3, IF(AZ10&gt;=Cover!$N$79,2,1) ) )</f>
        <v> </v>
      </c>
      <c r="BA20" s="93" t="str">
        <f>IF(BA10=" ", " ", IF(BA10&gt;=Cover!$N$79+10, 3, IF(BA10&gt;=Cover!$N$79,2,1) ) )</f>
        <v> </v>
      </c>
      <c r="BB20" s="93" t="str">
        <f>IF(BB10=" ", " ", IF(BB10&gt;=Cover!$N$79+10, 3, IF(BB10&gt;=Cover!$N$79,2,1) ) )</f>
        <v> </v>
      </c>
      <c r="BC20" s="93" t="str">
        <f>IF(BC10=" ", " ", IF(BC10&gt;=Cover!$N$79+10, 3, IF(BC10&gt;=Cover!$N$79,2,1) ) )</f>
        <v> </v>
      </c>
      <c r="BD20" s="93" t="str">
        <f>IF(BD10=" ", " ", IF(BD10&gt;=Cover!$N$79+10, 3, IF(BD10&gt;=Cover!$N$79,2,1) ) )</f>
        <v> </v>
      </c>
      <c r="BE20" s="93" t="str">
        <f>IF(BE10=" ", " ", IF(BE10&gt;=Cover!$N$79+10, 3, IF(BE10&gt;=Cover!$N$79,2,1) ) )</f>
        <v> </v>
      </c>
      <c r="BF20" s="94">
        <f>IF(BF10=" ", " ", IF(BF10&gt;=Cover!$N$80+10, 3, IF(BF10&gt;=Cover!$N$80,2,1) ) )</f>
        <v>3</v>
      </c>
    </row>
    <row r="21" ht="15.75" customHeight="1">
      <c r="A21" s="24" t="str">
        <f>Cover!A16</f>
        <v>CO5</v>
      </c>
      <c r="B21" s="93" t="str">
        <f>IF(B11=" ", " ", IF(B11&gt;=Cover!$N$79+10, 3, IF(B11&gt;=Cover!$N$79,2,1) ) )</f>
        <v> </v>
      </c>
      <c r="C21" s="93" t="str">
        <f>IF(C11=" ", " ", IF(C11&gt;=Cover!$N$79+10, 3, IF(C11&gt;=Cover!$N$79,2,1) ) )</f>
        <v> </v>
      </c>
      <c r="D21" s="93" t="str">
        <f>IF(D11=" ", " ", IF(D11&gt;=Cover!$N$79+10, 3, IF(D11&gt;=Cover!$N$79,2,1) ) )</f>
        <v> </v>
      </c>
      <c r="E21" s="93" t="str">
        <f>IF(E11=" ", " ", IF(E11&gt;=Cover!$N$79+10, 3, IF(E11&gt;=Cover!$N$79,2,1) ) )</f>
        <v> </v>
      </c>
      <c r="F21" s="93" t="str">
        <f>IF(F11=" ", " ", IF(F11&gt;=Cover!$N$79+10, 3, IF(F11&gt;=Cover!$N$79,2,1) ) )</f>
        <v> </v>
      </c>
      <c r="G21" s="93" t="str">
        <f>IF(G11=" ", " ", IF(G11&gt;=Cover!$N$79+10, 3, IF(G11&gt;=Cover!$N$79,2,1) ) )</f>
        <v> </v>
      </c>
      <c r="H21" s="93" t="str">
        <f>IF(H11=" ", " ", IF(H11&gt;=Cover!$N$79+10, 3, IF(H11&gt;=Cover!$N$79,2,1) ) )</f>
        <v> </v>
      </c>
      <c r="I21" s="93" t="str">
        <f>IF(I11=" ", " ", IF(I11&gt;=Cover!$N$79+10, 3, IF(I11&gt;=Cover!$N$79,2,1) ) )</f>
        <v> </v>
      </c>
      <c r="J21" s="93" t="str">
        <f>IF(J11=" ", " ", IF(J11&gt;=Cover!$N$79+10, 3, IF(J11&gt;=Cover!$N$79,2,1) ) )</f>
        <v> </v>
      </c>
      <c r="K21" s="93" t="str">
        <f>IF(K11=" ", " ", IF(K11&gt;=Cover!$N$79+10, 3, IF(K11&gt;=Cover!$N$79,2,1) ) )</f>
        <v> </v>
      </c>
      <c r="L21" s="93">
        <f>IF(L11=" ", " ", IF(L11&gt;=Cover!$N$79+10, 3, IF(L11&gt;=Cover!$N$79,2,1) ) )</f>
        <v>3</v>
      </c>
      <c r="M21" s="93" t="str">
        <f>IF(M11=" ", " ", IF(M11&gt;=Cover!$N$79+10, 3, IF(M11&gt;=Cover!$N$79,2,1) ) )</f>
        <v> </v>
      </c>
      <c r="N21" s="93" t="str">
        <f>IF(N11=" ", " ", IF(N11&gt;=Cover!$N$79+10, 3, IF(N11&gt;=Cover!$N$79,2,1) ) )</f>
        <v> </v>
      </c>
      <c r="O21" s="93" t="str">
        <f>IF(O11=" ", " ", IF(O11&gt;=Cover!$N$79+10, 3, IF(O11&gt;=Cover!$N$79,2,1) ) )</f>
        <v> </v>
      </c>
      <c r="P21" s="93" t="str">
        <f>IF(P11=" ", " ", IF(P11&gt;=Cover!$N$79+10, 3, IF(P11&gt;=Cover!$N$79,2,1) ) )</f>
        <v> </v>
      </c>
      <c r="Q21" s="93" t="str">
        <f>IF(Q11=" ", " ", IF(Q11&gt;=Cover!$N$79+10, 3, IF(Q11&gt;=Cover!$N$79,2,1) ) )</f>
        <v> </v>
      </c>
      <c r="R21" s="93" t="str">
        <f>IF(R11=" ", " ", IF(R11&gt;=Cover!$N$79+10, 3, IF(R11&gt;=Cover!$N$79,2,1) ) )</f>
        <v> </v>
      </c>
      <c r="S21" s="93" t="str">
        <f>IF(S11=" ", " ", IF(S11&gt;=Cover!$N$79+10, 3, IF(S11&gt;=Cover!$N$79,2,1) ) )</f>
        <v> </v>
      </c>
      <c r="T21" s="93" t="str">
        <f>IF(T11=" ", " ", IF(T11&gt;=Cover!$N$79+10, 3, IF(T11&gt;=Cover!$N$79,2,1) ) )</f>
        <v> </v>
      </c>
      <c r="U21" s="93" t="str">
        <f>IF(U11=" ", " ", IF(U11&gt;=Cover!$N$79+10, 3, IF(U11&gt;=Cover!$N$79,2,1) ) )</f>
        <v> </v>
      </c>
      <c r="V21" s="93" t="str">
        <f>IF(V11=" ", " ", IF(V11&gt;=Cover!$N$79+10, 3, IF(V11&gt;=Cover!$N$79,2,1) ) )</f>
        <v> </v>
      </c>
      <c r="W21" s="93" t="str">
        <f>IF(W11=" ", " ", IF(W11&gt;=Cover!$N$79+10, 3, IF(W11&gt;=Cover!$N$79,2,1) ) )</f>
        <v> </v>
      </c>
      <c r="X21" s="93" t="str">
        <f>IF(X11=" ", " ", IF(X11&gt;=Cover!$N$79+10, 3, IF(X11&gt;=Cover!$N$79,2,1) ) )</f>
        <v> </v>
      </c>
      <c r="Y21" s="93" t="str">
        <f>IF(Y11=" ", " ", IF(Y11&gt;=Cover!$N$79+10, 3, IF(Y11&gt;=Cover!$N$79,2,1) ) )</f>
        <v> </v>
      </c>
      <c r="Z21" s="93" t="str">
        <f>IF(Z11=" ", " ", IF(Z11&gt;=Cover!$N$79+10, 3, IF(Z11&gt;=Cover!$N$79,2,1) ) )</f>
        <v> </v>
      </c>
      <c r="AA21" s="93" t="str">
        <f>IF(AA11=" ", " ", IF(AA11&gt;=Cover!$N$79+10, 3, IF(AA11&gt;=Cover!$N$79,2,1) ) )</f>
        <v> </v>
      </c>
      <c r="AB21" s="93">
        <f>IF(AB11=" ", " ", IF(AB11&gt;=Cover!$N$79+10, 3, IF(AB11&gt;=Cover!$N$79,2,1) ) )</f>
        <v>3</v>
      </c>
      <c r="AC21" s="93" t="str">
        <f>IF(AC11=" ", " ", IF(AC11&gt;=Cover!$N$79+10, 3, IF(AC11&gt;=Cover!$N$79,2,1) ) )</f>
        <v> </v>
      </c>
      <c r="AD21" s="93" t="str">
        <f>IF(AD11=" ", " ", IF(AD11&gt;=Cover!$N$79+10, 3, IF(AD11&gt;=Cover!$N$79,2,1) ) )</f>
        <v> </v>
      </c>
      <c r="AE21" s="93" t="str">
        <f>IF(AE11=" ", " ", IF(AE11&gt;=Cover!$N$79+10, 3, IF(AE11&gt;=Cover!$N$79,2,1) ) )</f>
        <v> </v>
      </c>
      <c r="AF21" s="93" t="str">
        <f>IF(AF11=" ", " ", IF(AF11&gt;=Cover!$N$79+10, 3, IF(AF11&gt;=Cover!$N$79,2,1) ) )</f>
        <v> </v>
      </c>
      <c r="AG21" s="93" t="str">
        <f>IF(AG11=" ", " ", IF(AG11&gt;=Cover!$N$79+10, 3, IF(AG11&gt;=Cover!$N$79,2,1) ) )</f>
        <v> </v>
      </c>
      <c r="AH21" s="93" t="str">
        <f>IF(AH11=" ", " ", IF(AH11&gt;=Cover!$N$79+10, 3, IF(AH11&gt;=Cover!$N$79,2,1) ) )</f>
        <v> </v>
      </c>
      <c r="AI21" s="93" t="str">
        <f>IF(AI11=" ", " ", IF(AI11&gt;=Cover!$N$79+10, 3, IF(AI11&gt;=Cover!$N$79,2,1) ) )</f>
        <v> </v>
      </c>
      <c r="AJ21" s="93" t="str">
        <f>IF(AJ11=" ", " ", IF(AJ11&gt;=Cover!$N$79+10, 3, IF(AJ11&gt;=Cover!$N$79,2,1) ) )</f>
        <v> </v>
      </c>
      <c r="AK21" s="93" t="str">
        <f>IF(AK11=" ", " ", IF(AK11&gt;=Cover!$N$79+10, 3, IF(AK11&gt;=Cover!$N$79,2,1) ) )</f>
        <v> </v>
      </c>
      <c r="AL21" s="93" t="str">
        <f>IF(AL11=" ", " ", IF(AL11&gt;=Cover!$N$79+10, 3, IF(AL11&gt;=Cover!$N$79,2,1) ) )</f>
        <v> </v>
      </c>
      <c r="AM21" s="93" t="str">
        <f>IF(AM11=" ", " ", IF(AM11&gt;=Cover!$N$79+10, 3, IF(AM11&gt;=Cover!$N$79,2,1) ) )</f>
        <v> </v>
      </c>
      <c r="AN21" s="93" t="str">
        <f>IF(AN11=" ", " ", IF(AN11&gt;=Cover!$N$79+10, 3, IF(AN11&gt;=Cover!$N$79,2,1) ) )</f>
        <v> </v>
      </c>
      <c r="AO21" s="93" t="str">
        <f>IF(AO11=" ", " ", IF(AO11&gt;=Cover!$N$79+10, 3, IF(AO11&gt;=Cover!$N$79,2,1) ) )</f>
        <v> </v>
      </c>
      <c r="AP21" s="93" t="str">
        <f>IF(AP11=" ", " ", IF(AP11&gt;=Cover!$N$79+10, 3, IF(AP11&gt;=Cover!$N$79,2,1) ) )</f>
        <v> </v>
      </c>
      <c r="AQ21" s="93" t="str">
        <f>IF(AQ11=" ", " ", IF(AQ11&gt;=Cover!$N$79+10, 3, IF(AQ11&gt;=Cover!$N$79,2,1) ) )</f>
        <v> </v>
      </c>
      <c r="AR21" s="93">
        <f>IF(AR11=" ", " ", IF(AR11&gt;=Cover!$N$79+10, 3, IF(AR11&gt;=Cover!$N$79,2,1) ) )</f>
        <v>3</v>
      </c>
      <c r="AS21" s="93" t="str">
        <f>IF(AS11=" ", " ", IF(AS11&gt;=Cover!$N$79+10, 3, IF(AS11&gt;=Cover!$N$79,2,1) ) )</f>
        <v> </v>
      </c>
      <c r="AT21" s="93" t="str">
        <f>IF(AT11=" ", " ", IF(AT11&gt;=Cover!$N$79+10, 3, IF(AT11&gt;=Cover!$N$79,2,1) ) )</f>
        <v> </v>
      </c>
      <c r="AU21" s="93" t="str">
        <f>IF(AU11=" ", " ", IF(AU11&gt;=Cover!$N$79+10, 3, IF(AU11&gt;=Cover!$N$79,2,1) ) )</f>
        <v> </v>
      </c>
      <c r="AV21" s="93" t="str">
        <f>IF(AV11=" ", " ", IF(AV11&gt;=Cover!$N$79+10, 3, IF(AV11&gt;=Cover!$N$79,2,1) ) )</f>
        <v> </v>
      </c>
      <c r="AW21" s="93" t="str">
        <f>IF(AW11=" ", " ", IF(AW11&gt;=Cover!$N$79+10, 3, IF(AW11&gt;=Cover!$N$79,2,1) ) )</f>
        <v> </v>
      </c>
      <c r="AX21" s="93" t="str">
        <f>IF(AX11=" ", " ", IF(AX11&gt;=Cover!$N$79+10, 3, IF(AX11&gt;=Cover!$N$79,2,1) ) )</f>
        <v> </v>
      </c>
      <c r="AY21" s="93" t="str">
        <f>IF(AY11=" ", " ", IF(AY11&gt;=Cover!$N$79+10, 3, IF(AY11&gt;=Cover!$N$79,2,1) ) )</f>
        <v> </v>
      </c>
      <c r="AZ21" s="93" t="str">
        <f>IF(AZ11=" ", " ", IF(AZ11&gt;=Cover!$N$79+10, 3, IF(AZ11&gt;=Cover!$N$79,2,1) ) )</f>
        <v> </v>
      </c>
      <c r="BA21" s="93" t="str">
        <f>IF(BA11=" ", " ", IF(BA11&gt;=Cover!$N$79+10, 3, IF(BA11&gt;=Cover!$N$79,2,1) ) )</f>
        <v> </v>
      </c>
      <c r="BB21" s="93" t="str">
        <f>IF(BB11=" ", " ", IF(BB11&gt;=Cover!$N$79+10, 3, IF(BB11&gt;=Cover!$N$79,2,1) ) )</f>
        <v> </v>
      </c>
      <c r="BC21" s="93" t="str">
        <f>IF(BC11=" ", " ", IF(BC11&gt;=Cover!$N$79+10, 3, IF(BC11&gt;=Cover!$N$79,2,1) ) )</f>
        <v> </v>
      </c>
      <c r="BD21" s="93" t="str">
        <f>IF(BD11=" ", " ", IF(BD11&gt;=Cover!$N$79+10, 3, IF(BD11&gt;=Cover!$N$79,2,1) ) )</f>
        <v> </v>
      </c>
      <c r="BE21" s="93" t="str">
        <f>IF(BE11=" ", " ", IF(BE11&gt;=Cover!$N$79+10, 3, IF(BE11&gt;=Cover!$N$79,2,1) ) )</f>
        <v> </v>
      </c>
      <c r="BF21" s="94">
        <f>IF(BF11=" ", " ", IF(BF11&gt;=Cover!$N$80+10, 3, IF(BF11&gt;=Cover!$N$80,2,1) ) )</f>
        <v>3</v>
      </c>
    </row>
    <row r="22" ht="15.75" customHeight="1">
      <c r="A22" s="24" t="str">
        <f>Cover!A17</f>
        <v>CO6</v>
      </c>
      <c r="B22" s="93" t="str">
        <f>IF(B12=" ", " ", IF(B12&gt;=Cover!$N$79+10, 3, IF(B12&gt;=Cover!$N$79,2,1) ) )</f>
        <v> </v>
      </c>
      <c r="C22" s="93" t="str">
        <f>IF(C12=" ", " ", IF(C12&gt;=Cover!$N$79+10, 3, IF(C12&gt;=Cover!$N$79,2,1) ) )</f>
        <v> </v>
      </c>
      <c r="D22" s="93" t="str">
        <f>IF(D12=" ", " ", IF(D12&gt;=Cover!$N$79+10, 3, IF(D12&gt;=Cover!$N$79,2,1) ) )</f>
        <v> </v>
      </c>
      <c r="E22" s="93" t="str">
        <f>IF(E12=" ", " ", IF(E12&gt;=Cover!$N$79+10, 3, IF(E12&gt;=Cover!$N$79,2,1) ) )</f>
        <v> </v>
      </c>
      <c r="F22" s="93" t="str">
        <f>IF(F12=" ", " ", IF(F12&gt;=Cover!$N$79+10, 3, IF(F12&gt;=Cover!$N$79,2,1) ) )</f>
        <v> </v>
      </c>
      <c r="G22" s="93" t="str">
        <f>IF(G12=" ", " ", IF(G12&gt;=Cover!$N$79+10, 3, IF(G12&gt;=Cover!$N$79,2,1) ) )</f>
        <v> </v>
      </c>
      <c r="H22" s="93" t="str">
        <f>IF(H12=" ", " ", IF(H12&gt;=Cover!$N$79+10, 3, IF(H12&gt;=Cover!$N$79,2,1) ) )</f>
        <v> </v>
      </c>
      <c r="I22" s="93" t="str">
        <f>IF(I12=" ", " ", IF(I12&gt;=Cover!$N$79+10, 3, IF(I12&gt;=Cover!$N$79,2,1) ) )</f>
        <v> </v>
      </c>
      <c r="J22" s="93" t="str">
        <f>IF(J12=" ", " ", IF(J12&gt;=Cover!$N$79+10, 3, IF(J12&gt;=Cover!$N$79,2,1) ) )</f>
        <v> </v>
      </c>
      <c r="K22" s="93" t="str">
        <f>IF(K12=" ", " ", IF(K12&gt;=Cover!$N$79+10, 3, IF(K12&gt;=Cover!$N$79,2,1) ) )</f>
        <v> </v>
      </c>
      <c r="L22" s="93" t="str">
        <f>IF(L12=" ", " ", IF(L12&gt;=Cover!$N$79+10, 3, IF(L12&gt;=Cover!$N$79,2,1) ) )</f>
        <v> </v>
      </c>
      <c r="M22" s="93">
        <f>IF(M12=" ", " ", IF(M12&gt;=Cover!$N$79+10, 3, IF(M12&gt;=Cover!$N$79,2,1) ) )</f>
        <v>3</v>
      </c>
      <c r="N22" s="93" t="str">
        <f>IF(N12=" ", " ", IF(N12&gt;=Cover!$N$79+10, 3, IF(N12&gt;=Cover!$N$79,2,1) ) )</f>
        <v> </v>
      </c>
      <c r="O22" s="93" t="str">
        <f>IF(O12=" ", " ", IF(O12&gt;=Cover!$N$79+10, 3, IF(O12&gt;=Cover!$N$79,2,1) ) )</f>
        <v> </v>
      </c>
      <c r="P22" s="93" t="str">
        <f>IF(P12=" ", " ", IF(P12&gt;=Cover!$N$79+10, 3, IF(P12&gt;=Cover!$N$79,2,1) ) )</f>
        <v> </v>
      </c>
      <c r="Q22" s="93" t="str">
        <f>IF(Q12=" ", " ", IF(Q12&gt;=Cover!$N$79+10, 3, IF(Q12&gt;=Cover!$N$79,2,1) ) )</f>
        <v> </v>
      </c>
      <c r="R22" s="93" t="str">
        <f>IF(R12=" ", " ", IF(R12&gt;=Cover!$N$79+10, 3, IF(R12&gt;=Cover!$N$79,2,1) ) )</f>
        <v> </v>
      </c>
      <c r="S22" s="93" t="str">
        <f>IF(S12=" ", " ", IF(S12&gt;=Cover!$N$79+10, 3, IF(S12&gt;=Cover!$N$79,2,1) ) )</f>
        <v> </v>
      </c>
      <c r="T22" s="93" t="str">
        <f>IF(T12=" ", " ", IF(T12&gt;=Cover!$N$79+10, 3, IF(T12&gt;=Cover!$N$79,2,1) ) )</f>
        <v> </v>
      </c>
      <c r="U22" s="93" t="str">
        <f>IF(U12=" ", " ", IF(U12&gt;=Cover!$N$79+10, 3, IF(U12&gt;=Cover!$N$79,2,1) ) )</f>
        <v> </v>
      </c>
      <c r="V22" s="93" t="str">
        <f>IF(V12=" ", " ", IF(V12&gt;=Cover!$N$79+10, 3, IF(V12&gt;=Cover!$N$79,2,1) ) )</f>
        <v> </v>
      </c>
      <c r="W22" s="93" t="str">
        <f>IF(W12=" ", " ", IF(W12&gt;=Cover!$N$79+10, 3, IF(W12&gt;=Cover!$N$79,2,1) ) )</f>
        <v> </v>
      </c>
      <c r="X22" s="93" t="str">
        <f>IF(X12=" ", " ", IF(X12&gt;=Cover!$N$79+10, 3, IF(X12&gt;=Cover!$N$79,2,1) ) )</f>
        <v> </v>
      </c>
      <c r="Y22" s="93" t="str">
        <f>IF(Y12=" ", " ", IF(Y12&gt;=Cover!$N$79+10, 3, IF(Y12&gt;=Cover!$N$79,2,1) ) )</f>
        <v> </v>
      </c>
      <c r="Z22" s="93" t="str">
        <f>IF(Z12=" ", " ", IF(Z12&gt;=Cover!$N$79+10, 3, IF(Z12&gt;=Cover!$N$79,2,1) ) )</f>
        <v> </v>
      </c>
      <c r="AA22" s="93" t="str">
        <f>IF(AA12=" ", " ", IF(AA12&gt;=Cover!$N$79+10, 3, IF(AA12&gt;=Cover!$N$79,2,1) ) )</f>
        <v> </v>
      </c>
      <c r="AB22" s="93" t="str">
        <f>IF(AB12=" ", " ", IF(AB12&gt;=Cover!$N$79+10, 3, IF(AB12&gt;=Cover!$N$79,2,1) ) )</f>
        <v> </v>
      </c>
      <c r="AC22" s="93">
        <f>IF(AC12=" ", " ", IF(AC12&gt;=Cover!$N$79+10, 3, IF(AC12&gt;=Cover!$N$79,2,1) ) )</f>
        <v>3</v>
      </c>
      <c r="AD22" s="93" t="str">
        <f>IF(AD12=" ", " ", IF(AD12&gt;=Cover!$N$79+10, 3, IF(AD12&gt;=Cover!$N$79,2,1) ) )</f>
        <v> </v>
      </c>
      <c r="AE22" s="93" t="str">
        <f>IF(AE12=" ", " ", IF(AE12&gt;=Cover!$N$79+10, 3, IF(AE12&gt;=Cover!$N$79,2,1) ) )</f>
        <v> </v>
      </c>
      <c r="AF22" s="93" t="str">
        <f>IF(AF12=" ", " ", IF(AF12&gt;=Cover!$N$79+10, 3, IF(AF12&gt;=Cover!$N$79,2,1) ) )</f>
        <v> </v>
      </c>
      <c r="AG22" s="93" t="str">
        <f>IF(AG12=" ", " ", IF(AG12&gt;=Cover!$N$79+10, 3, IF(AG12&gt;=Cover!$N$79,2,1) ) )</f>
        <v> </v>
      </c>
      <c r="AH22" s="93" t="str">
        <f>IF(AH12=" ", " ", IF(AH12&gt;=Cover!$N$79+10, 3, IF(AH12&gt;=Cover!$N$79,2,1) ) )</f>
        <v> </v>
      </c>
      <c r="AI22" s="93" t="str">
        <f>IF(AI12=" ", " ", IF(AI12&gt;=Cover!$N$79+10, 3, IF(AI12&gt;=Cover!$N$79,2,1) ) )</f>
        <v> </v>
      </c>
      <c r="AJ22" s="93" t="str">
        <f>IF(AJ12=" ", " ", IF(AJ12&gt;=Cover!$N$79+10, 3, IF(AJ12&gt;=Cover!$N$79,2,1) ) )</f>
        <v> </v>
      </c>
      <c r="AK22" s="93" t="str">
        <f>IF(AK12=" ", " ", IF(AK12&gt;=Cover!$N$79+10, 3, IF(AK12&gt;=Cover!$N$79,2,1) ) )</f>
        <v> </v>
      </c>
      <c r="AL22" s="93" t="str">
        <f>IF(AL12=" ", " ", IF(AL12&gt;=Cover!$N$79+10, 3, IF(AL12&gt;=Cover!$N$79,2,1) ) )</f>
        <v> </v>
      </c>
      <c r="AM22" s="93" t="str">
        <f>IF(AM12=" ", " ", IF(AM12&gt;=Cover!$N$79+10, 3, IF(AM12&gt;=Cover!$N$79,2,1) ) )</f>
        <v> </v>
      </c>
      <c r="AN22" s="93" t="str">
        <f>IF(AN12=" ", " ", IF(AN12&gt;=Cover!$N$79+10, 3, IF(AN12&gt;=Cover!$N$79,2,1) ) )</f>
        <v> </v>
      </c>
      <c r="AO22" s="93" t="str">
        <f>IF(AO12=" ", " ", IF(AO12&gt;=Cover!$N$79+10, 3, IF(AO12&gt;=Cover!$N$79,2,1) ) )</f>
        <v> </v>
      </c>
      <c r="AP22" s="93" t="str">
        <f>IF(AP12=" ", " ", IF(AP12&gt;=Cover!$N$79+10, 3, IF(AP12&gt;=Cover!$N$79,2,1) ) )</f>
        <v> </v>
      </c>
      <c r="AQ22" s="93" t="str">
        <f>IF(AQ12=" ", " ", IF(AQ12&gt;=Cover!$N$79+10, 3, IF(AQ12&gt;=Cover!$N$79,2,1) ) )</f>
        <v> </v>
      </c>
      <c r="AR22" s="93">
        <f>IF(AR12=" ", " ", IF(AR12&gt;=Cover!$N$79+10, 3, IF(AR12&gt;=Cover!$N$79,2,1) ) )</f>
        <v>3</v>
      </c>
      <c r="AS22" s="93" t="str">
        <f>IF(AS12=" ", " ", IF(AS12&gt;=Cover!$N$79+10, 3, IF(AS12&gt;=Cover!$N$79,2,1) ) )</f>
        <v> </v>
      </c>
      <c r="AT22" s="93" t="str">
        <f>IF(AT12=" ", " ", IF(AT12&gt;=Cover!$N$79+10, 3, IF(AT12&gt;=Cover!$N$79,2,1) ) )</f>
        <v> </v>
      </c>
      <c r="AU22" s="93" t="str">
        <f>IF(AU12=" ", " ", IF(AU12&gt;=Cover!$N$79+10, 3, IF(AU12&gt;=Cover!$N$79,2,1) ) )</f>
        <v> </v>
      </c>
      <c r="AV22" s="93" t="str">
        <f>IF(AV12=" ", " ", IF(AV12&gt;=Cover!$N$79+10, 3, IF(AV12&gt;=Cover!$N$79,2,1) ) )</f>
        <v> </v>
      </c>
      <c r="AW22" s="93" t="str">
        <f>IF(AW12=" ", " ", IF(AW12&gt;=Cover!$N$79+10, 3, IF(AW12&gt;=Cover!$N$79,2,1) ) )</f>
        <v> </v>
      </c>
      <c r="AX22" s="93" t="str">
        <f>IF(AX12=" ", " ", IF(AX12&gt;=Cover!$N$79+10, 3, IF(AX12&gt;=Cover!$N$79,2,1) ) )</f>
        <v> </v>
      </c>
      <c r="AY22" s="93" t="str">
        <f>IF(AY12=" ", " ", IF(AY12&gt;=Cover!$N$79+10, 3, IF(AY12&gt;=Cover!$N$79,2,1) ) )</f>
        <v> </v>
      </c>
      <c r="AZ22" s="93" t="str">
        <f>IF(AZ12=" ", " ", IF(AZ12&gt;=Cover!$N$79+10, 3, IF(AZ12&gt;=Cover!$N$79,2,1) ) )</f>
        <v> </v>
      </c>
      <c r="BA22" s="93" t="str">
        <f>IF(BA12=" ", " ", IF(BA12&gt;=Cover!$N$79+10, 3, IF(BA12&gt;=Cover!$N$79,2,1) ) )</f>
        <v> </v>
      </c>
      <c r="BB22" s="93" t="str">
        <f>IF(BB12=" ", " ", IF(BB12&gt;=Cover!$N$79+10, 3, IF(BB12&gt;=Cover!$N$79,2,1) ) )</f>
        <v> </v>
      </c>
      <c r="BC22" s="93" t="str">
        <f>IF(BC12=" ", " ", IF(BC12&gt;=Cover!$N$79+10, 3, IF(BC12&gt;=Cover!$N$79,2,1) ) )</f>
        <v> </v>
      </c>
      <c r="BD22" s="93" t="str">
        <f>IF(BD12=" ", " ", IF(BD12&gt;=Cover!$N$79+10, 3, IF(BD12&gt;=Cover!$N$79,2,1) ) )</f>
        <v> </v>
      </c>
      <c r="BE22" s="93" t="str">
        <f>IF(BE12=" ", " ", IF(BE12&gt;=Cover!$N$79+10, 3, IF(BE12&gt;=Cover!$N$79,2,1) ) )</f>
        <v> </v>
      </c>
      <c r="BF22" s="94">
        <f>IF(BF12=" ", " ", IF(BF12&gt;=Cover!$N$80+10, 3, IF(BF12&gt;=Cover!$N$80,2,1) ) )</f>
        <v>3</v>
      </c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</row>
    <row r="24" ht="15.0" customHeight="1">
      <c r="A24" s="73" t="s">
        <v>41</v>
      </c>
      <c r="B24" s="95" t="s">
        <v>182</v>
      </c>
      <c r="C24" s="96"/>
      <c r="D24" s="96"/>
      <c r="E24" s="46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</row>
    <row r="25" ht="17.25" customHeight="1">
      <c r="A25" s="51"/>
      <c r="B25" s="48"/>
      <c r="C25" s="71"/>
      <c r="D25" s="71"/>
      <c r="E25" s="49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</row>
    <row r="26" ht="15.75" customHeight="1">
      <c r="A26" s="24" t="str">
        <f>Cover!A12</f>
        <v>CO1</v>
      </c>
      <c r="B26" s="66">
        <f t="shared" ref="B26:B31" si="1">IF(SUM(B17:BF17)=0," ",AVERAGE(B17:BF17))</f>
        <v>3</v>
      </c>
      <c r="C26" s="11"/>
      <c r="D26" s="11"/>
      <c r="E26" s="12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</row>
    <row r="27" ht="15.75" customHeight="1">
      <c r="A27" s="24" t="str">
        <f>Cover!A13</f>
        <v>CO2</v>
      </c>
      <c r="B27" s="66">
        <f t="shared" si="1"/>
        <v>3</v>
      </c>
      <c r="C27" s="11"/>
      <c r="D27" s="11"/>
      <c r="E27" s="12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</row>
    <row r="28" ht="15.75" customHeight="1">
      <c r="A28" s="24" t="str">
        <f>Cover!A14</f>
        <v>CO3</v>
      </c>
      <c r="B28" s="66">
        <f t="shared" si="1"/>
        <v>3</v>
      </c>
      <c r="C28" s="11"/>
      <c r="D28" s="11"/>
      <c r="E28" s="12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</row>
    <row r="29" ht="15.75" customHeight="1">
      <c r="A29" s="24" t="str">
        <f>Cover!A15</f>
        <v>CO4</v>
      </c>
      <c r="B29" s="66">
        <f t="shared" si="1"/>
        <v>3</v>
      </c>
      <c r="C29" s="11"/>
      <c r="D29" s="11"/>
      <c r="E29" s="12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</row>
    <row r="30" ht="15.75" customHeight="1">
      <c r="A30" s="24" t="str">
        <f>Cover!A16</f>
        <v>CO5</v>
      </c>
      <c r="B30" s="66">
        <f t="shared" si="1"/>
        <v>3</v>
      </c>
      <c r="C30" s="11"/>
      <c r="D30" s="11"/>
      <c r="E30" s="12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</row>
    <row r="31" ht="15.75" customHeight="1">
      <c r="A31" s="24" t="str">
        <f>Cover!A17</f>
        <v>CO6</v>
      </c>
      <c r="B31" s="66">
        <f t="shared" si="1"/>
        <v>3</v>
      </c>
      <c r="C31" s="11"/>
      <c r="D31" s="11"/>
      <c r="E31" s="12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</row>
    <row r="34" ht="15.75" customHeight="1">
      <c r="A34" s="79" t="s">
        <v>183</v>
      </c>
      <c r="B34" s="37"/>
      <c r="C34" s="37"/>
      <c r="D34" s="37"/>
      <c r="E34" s="37"/>
      <c r="F34" s="37"/>
      <c r="G34" s="37"/>
      <c r="H34" s="37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</row>
    <row r="36" ht="15.75" customHeight="1">
      <c r="A36" s="97" t="s">
        <v>184</v>
      </c>
      <c r="B36" s="11"/>
      <c r="C36" s="11"/>
      <c r="D36" s="11"/>
      <c r="E36" s="11"/>
      <c r="F36" s="12"/>
      <c r="G36" s="91">
        <f>Cover!F94</f>
        <v>0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</row>
    <row r="37" ht="15.75" customHeight="1">
      <c r="A37" s="97" t="s">
        <v>185</v>
      </c>
      <c r="B37" s="11"/>
      <c r="C37" s="11"/>
      <c r="D37" s="11"/>
      <c r="E37" s="11"/>
      <c r="F37" s="12"/>
      <c r="G37" s="91">
        <f>Cover!F95</f>
        <v>0</v>
      </c>
      <c r="H37" s="78"/>
      <c r="I37" s="9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</row>
    <row r="38" ht="15.75" customHeight="1">
      <c r="A38" s="99"/>
      <c r="B38" s="99"/>
      <c r="C38" s="99"/>
      <c r="D38" s="99"/>
      <c r="E38" s="99"/>
      <c r="F38" s="99"/>
      <c r="G38" s="78"/>
      <c r="H38" s="78"/>
      <c r="I38" s="9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</row>
    <row r="39" ht="15.0" customHeight="1">
      <c r="A39" s="99"/>
      <c r="B39" s="99"/>
      <c r="C39" s="100" t="s">
        <v>186</v>
      </c>
      <c r="D39" s="100" t="s">
        <v>187</v>
      </c>
      <c r="E39" s="100" t="s">
        <v>188</v>
      </c>
      <c r="F39" s="100" t="s">
        <v>189</v>
      </c>
      <c r="G39" s="101" t="s">
        <v>190</v>
      </c>
      <c r="H39" s="46"/>
      <c r="I39" s="9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</row>
    <row r="40" ht="15.75" customHeight="1">
      <c r="A40" s="99"/>
      <c r="B40" s="99"/>
      <c r="C40" s="102"/>
      <c r="D40" s="102"/>
      <c r="E40" s="102"/>
      <c r="F40" s="102"/>
      <c r="G40" s="103"/>
      <c r="H40" s="104"/>
      <c r="I40" s="9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</row>
    <row r="41" ht="15.75" customHeight="1">
      <c r="A41" s="99"/>
      <c r="B41" s="99"/>
      <c r="C41" s="102"/>
      <c r="D41" s="102"/>
      <c r="E41" s="102"/>
      <c r="F41" s="102"/>
      <c r="G41" s="103"/>
      <c r="H41" s="104"/>
      <c r="I41" s="9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</row>
    <row r="42" ht="15.75" customHeight="1">
      <c r="A42" s="99"/>
      <c r="B42" s="99"/>
      <c r="C42" s="51"/>
      <c r="D42" s="51"/>
      <c r="E42" s="51"/>
      <c r="F42" s="51"/>
      <c r="G42" s="48"/>
      <c r="H42" s="49"/>
      <c r="I42" s="9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</row>
    <row r="43" ht="15.0" customHeight="1">
      <c r="A43" s="105" t="s">
        <v>80</v>
      </c>
      <c r="B43" s="12"/>
      <c r="C43" s="106">
        <f>'End Sem Evaluation'!H10</f>
        <v>54</v>
      </c>
      <c r="D43" s="106">
        <f>'End Sem Evaluation'!I10</f>
        <v>0</v>
      </c>
      <c r="E43" s="106">
        <f>'End Sem Evaluation'!J10</f>
        <v>0</v>
      </c>
      <c r="F43" s="107">
        <f>'End Sem Evaluation'!K10</f>
        <v>0</v>
      </c>
      <c r="G43" s="105" t="str">
        <f>IF(F43=" ", " ", IF( F43=0, "NA", IF(F43&gt;=Cover!$N$77+10, 3, IF(F43&gt;=Cover!$N$77,2,1) ) ))</f>
        <v>NA</v>
      </c>
      <c r="H43" s="12"/>
      <c r="I43" s="9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</row>
    <row r="44" ht="15.75" customHeight="1">
      <c r="A44" s="105" t="s">
        <v>82</v>
      </c>
      <c r="B44" s="12"/>
      <c r="C44" s="106">
        <f>'End Sem Evaluation'!L10</f>
        <v>54</v>
      </c>
      <c r="D44" s="106">
        <f>'End Sem Evaluation'!M10</f>
        <v>0</v>
      </c>
      <c r="E44" s="106">
        <f>'End Sem Evaluation'!N10</f>
        <v>0</v>
      </c>
      <c r="F44" s="107">
        <f>'End Sem Evaluation'!O10</f>
        <v>0</v>
      </c>
      <c r="G44" s="105" t="str">
        <f>IF(F44=" ", " ", IF( F44=0, "NA", IF(F44&gt;=Cover!$N$77+10, 3, IF(F44&gt;=Cover!$N$77,2,1) ) ))</f>
        <v>NA</v>
      </c>
      <c r="H44" s="12"/>
      <c r="I44" s="9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</row>
    <row r="45" ht="15.75" customHeight="1">
      <c r="A45" s="105" t="s">
        <v>191</v>
      </c>
      <c r="B45" s="11"/>
      <c r="C45" s="11"/>
      <c r="D45" s="11"/>
      <c r="E45" s="11"/>
      <c r="F45" s="12"/>
      <c r="G45" s="108" t="str">
        <f>IF(G43="NA",G44,IF(G44="NA",G43,(G43*G36+G44*G37)/(G36+G37)))</f>
        <v>NA</v>
      </c>
      <c r="H45" s="12"/>
      <c r="I45" s="9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</row>
    <row r="48" ht="15.75" customHeight="1">
      <c r="A48" s="79" t="s">
        <v>192</v>
      </c>
      <c r="B48" s="37"/>
      <c r="C48" s="37"/>
      <c r="D48" s="37"/>
      <c r="E48" s="37"/>
      <c r="F48" s="37"/>
      <c r="G48" s="37"/>
      <c r="H48" s="37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</row>
    <row r="50" ht="30.75" customHeight="1">
      <c r="A50" s="109" t="s">
        <v>193</v>
      </c>
      <c r="B50" s="11"/>
      <c r="C50" s="11"/>
      <c r="D50" s="12"/>
      <c r="E50" s="91">
        <f>Cover!F89</f>
        <v>0</v>
      </c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</row>
    <row r="51" ht="30.0" customHeight="1">
      <c r="A51" s="109" t="s">
        <v>194</v>
      </c>
      <c r="B51" s="11"/>
      <c r="C51" s="11"/>
      <c r="D51" s="12"/>
      <c r="E51" s="91">
        <f>100-E50</f>
        <v>100</v>
      </c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</row>
    <row r="54" ht="15.75" customHeight="1">
      <c r="A54" s="78"/>
      <c r="B54" s="106" t="s">
        <v>195</v>
      </c>
      <c r="C54" s="106" t="s">
        <v>196</v>
      </c>
      <c r="D54" s="105" t="str">
        <f>"Y = "&amp;(E51/100)&amp;" Y1 + "&amp;(E50/100)&amp;" Y2"</f>
        <v>Y = 1 Y1 + 0 Y2</v>
      </c>
      <c r="E54" s="12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</row>
    <row r="55" ht="15.75" customHeight="1">
      <c r="A55" s="106" t="str">
        <f>Cover!A12</f>
        <v>CO1</v>
      </c>
      <c r="B55" s="90">
        <f t="shared" ref="B55:B60" si="2">B26</f>
        <v>3</v>
      </c>
      <c r="C55" s="90" t="str">
        <f t="shared" ref="C55:C60" si="3">$G$45</f>
        <v>NA</v>
      </c>
      <c r="D55" s="108">
        <f t="shared" ref="D55:D60" si="4">IF(B55=" ", " ",IF($E$50=0,B55,  $E$51/100*B55+$E$50/100*C55))</f>
        <v>3</v>
      </c>
      <c r="E55" s="12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</row>
    <row r="56" ht="15.75" customHeight="1">
      <c r="A56" s="106" t="str">
        <f>Cover!A13</f>
        <v>CO2</v>
      </c>
      <c r="B56" s="90">
        <f t="shared" si="2"/>
        <v>3</v>
      </c>
      <c r="C56" s="90" t="str">
        <f t="shared" si="3"/>
        <v>NA</v>
      </c>
      <c r="D56" s="108">
        <f t="shared" si="4"/>
        <v>3</v>
      </c>
      <c r="E56" s="12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</row>
    <row r="57" ht="15.75" customHeight="1">
      <c r="A57" s="106" t="str">
        <f>Cover!A14</f>
        <v>CO3</v>
      </c>
      <c r="B57" s="90">
        <f t="shared" si="2"/>
        <v>3</v>
      </c>
      <c r="C57" s="90" t="str">
        <f t="shared" si="3"/>
        <v>NA</v>
      </c>
      <c r="D57" s="108">
        <f t="shared" si="4"/>
        <v>3</v>
      </c>
      <c r="E57" s="12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</row>
    <row r="58" ht="15.75" customHeight="1">
      <c r="A58" s="106" t="str">
        <f>Cover!A15</f>
        <v>CO4</v>
      </c>
      <c r="B58" s="90">
        <f t="shared" si="2"/>
        <v>3</v>
      </c>
      <c r="C58" s="90" t="str">
        <f t="shared" si="3"/>
        <v>NA</v>
      </c>
      <c r="D58" s="108">
        <f t="shared" si="4"/>
        <v>3</v>
      </c>
      <c r="E58" s="12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</row>
    <row r="59" ht="15.75" customHeight="1">
      <c r="A59" s="106" t="str">
        <f>Cover!A16</f>
        <v>CO5</v>
      </c>
      <c r="B59" s="90">
        <f t="shared" si="2"/>
        <v>3</v>
      </c>
      <c r="C59" s="90" t="str">
        <f t="shared" si="3"/>
        <v>NA</v>
      </c>
      <c r="D59" s="108">
        <f t="shared" si="4"/>
        <v>3</v>
      </c>
      <c r="E59" s="12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</row>
    <row r="60" ht="15.75" customHeight="1">
      <c r="A60" s="106" t="str">
        <f>Cover!A17</f>
        <v>CO6</v>
      </c>
      <c r="B60" s="90">
        <f t="shared" si="2"/>
        <v>3</v>
      </c>
      <c r="C60" s="90" t="str">
        <f t="shared" si="3"/>
        <v>NA</v>
      </c>
      <c r="D60" s="108">
        <f t="shared" si="4"/>
        <v>3</v>
      </c>
      <c r="E60" s="12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8"/>
      <c r="BA193" s="78"/>
      <c r="BB193" s="78"/>
      <c r="BC193" s="78"/>
      <c r="BD193" s="78"/>
      <c r="BE193" s="78"/>
      <c r="BF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78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78"/>
      <c r="BE935" s="78"/>
      <c r="BF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78"/>
      <c r="BE936" s="78"/>
      <c r="BF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78"/>
      <c r="BE937" s="78"/>
      <c r="BF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78"/>
      <c r="BE938" s="78"/>
      <c r="BF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78"/>
      <c r="BE939" s="78"/>
      <c r="BF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78"/>
      <c r="BE940" s="78"/>
      <c r="BF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78"/>
      <c r="BE941" s="78"/>
      <c r="BF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78"/>
      <c r="BE942" s="78"/>
      <c r="BF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78"/>
      <c r="BE943" s="78"/>
      <c r="BF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78"/>
      <c r="BE944" s="78"/>
      <c r="BF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78"/>
      <c r="BE945" s="78"/>
      <c r="BF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78"/>
      <c r="BE946" s="78"/>
      <c r="BF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78"/>
      <c r="BE947" s="78"/>
      <c r="BF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78"/>
      <c r="BE948" s="78"/>
      <c r="BF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78"/>
      <c r="BE949" s="78"/>
      <c r="BF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78"/>
      <c r="BE950" s="78"/>
      <c r="BF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78"/>
      <c r="BE954" s="78"/>
      <c r="BF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78"/>
      <c r="BE955" s="78"/>
      <c r="BF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78"/>
      <c r="BE956" s="78"/>
      <c r="BF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78"/>
      <c r="BE957" s="78"/>
      <c r="BF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78"/>
      <c r="BE958" s="78"/>
      <c r="BF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78"/>
      <c r="BE959" s="78"/>
      <c r="BF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78"/>
      <c r="BE960" s="78"/>
      <c r="BF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78"/>
      <c r="BE961" s="78"/>
      <c r="BF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78"/>
      <c r="BE962" s="78"/>
      <c r="BF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78"/>
      <c r="BE963" s="78"/>
      <c r="BF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78"/>
      <c r="BE964" s="78"/>
      <c r="BF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78"/>
      <c r="BE965" s="78"/>
      <c r="BF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78"/>
      <c r="BE966" s="78"/>
      <c r="BF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78"/>
      <c r="BE967" s="78"/>
      <c r="BF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78"/>
      <c r="BE968" s="78"/>
      <c r="BF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78"/>
      <c r="BE969" s="78"/>
      <c r="BF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78"/>
      <c r="BE970" s="78"/>
      <c r="BF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78"/>
      <c r="BE971" s="78"/>
      <c r="BF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78"/>
      <c r="BE972" s="78"/>
      <c r="BF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78"/>
      <c r="BE973" s="78"/>
      <c r="BF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78"/>
      <c r="BE974" s="78"/>
      <c r="BF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78"/>
      <c r="BE975" s="78"/>
      <c r="BF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78"/>
      <c r="BE976" s="78"/>
      <c r="BF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78"/>
      <c r="BE977" s="78"/>
      <c r="BF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78"/>
      <c r="BE978" s="78"/>
      <c r="BF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78"/>
      <c r="BE979" s="78"/>
      <c r="BF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78"/>
      <c r="BE980" s="78"/>
      <c r="BF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78"/>
      <c r="BE981" s="78"/>
      <c r="BF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78"/>
      <c r="BE982" s="78"/>
      <c r="BF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78"/>
      <c r="BE983" s="78"/>
      <c r="BF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78"/>
      <c r="BE984" s="78"/>
      <c r="BF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78"/>
      <c r="BE985" s="78"/>
      <c r="BF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78"/>
      <c r="BE986" s="78"/>
      <c r="BF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78"/>
      <c r="BE987" s="78"/>
      <c r="BF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78"/>
      <c r="BE988" s="78"/>
      <c r="BF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78"/>
      <c r="BE989" s="78"/>
      <c r="BF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78"/>
      <c r="BE990" s="78"/>
      <c r="BF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78"/>
      <c r="BE991" s="78"/>
      <c r="BF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78"/>
      <c r="BE992" s="78"/>
      <c r="BF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78"/>
      <c r="BE993" s="78"/>
      <c r="BF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78"/>
      <c r="BE994" s="78"/>
      <c r="BF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78"/>
      <c r="BE995" s="78"/>
      <c r="BF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78"/>
      <c r="BE996" s="78"/>
      <c r="BF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78"/>
      <c r="BE997" s="78"/>
      <c r="BF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78"/>
      <c r="BE998" s="78"/>
      <c r="BF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78"/>
      <c r="BE999" s="78"/>
      <c r="BF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78"/>
      <c r="BE1000" s="78"/>
      <c r="BF1000" s="78"/>
    </row>
  </sheetData>
  <mergeCells count="53">
    <mergeCell ref="F39:F42"/>
    <mergeCell ref="G39:H42"/>
    <mergeCell ref="B29:E29"/>
    <mergeCell ref="B30:E30"/>
    <mergeCell ref="B31:E31"/>
    <mergeCell ref="A34:H34"/>
    <mergeCell ref="A36:F36"/>
    <mergeCell ref="A37:F37"/>
    <mergeCell ref="C39:C42"/>
    <mergeCell ref="D54:E54"/>
    <mergeCell ref="D55:E55"/>
    <mergeCell ref="D56:E56"/>
    <mergeCell ref="D57:E57"/>
    <mergeCell ref="D58:E58"/>
    <mergeCell ref="D59:E59"/>
    <mergeCell ref="D60:E60"/>
    <mergeCell ref="A44:B44"/>
    <mergeCell ref="G44:H44"/>
    <mergeCell ref="A45:F45"/>
    <mergeCell ref="G45:H45"/>
    <mergeCell ref="A48:H48"/>
    <mergeCell ref="A50:D50"/>
    <mergeCell ref="A51:D51"/>
    <mergeCell ref="AR5:AR6"/>
    <mergeCell ref="BF5:BF6"/>
    <mergeCell ref="A2:H2"/>
    <mergeCell ref="A4:H4"/>
    <mergeCell ref="A5:A6"/>
    <mergeCell ref="B5:G5"/>
    <mergeCell ref="H5:M5"/>
    <mergeCell ref="N5:W5"/>
    <mergeCell ref="X5:AQ5"/>
    <mergeCell ref="X15:AQ15"/>
    <mergeCell ref="AR15:AR16"/>
    <mergeCell ref="BF15:BF16"/>
    <mergeCell ref="B6:D6"/>
    <mergeCell ref="E6:G6"/>
    <mergeCell ref="A14:H14"/>
    <mergeCell ref="A15:A16"/>
    <mergeCell ref="B15:G15"/>
    <mergeCell ref="H15:M15"/>
    <mergeCell ref="N15:W15"/>
    <mergeCell ref="B16:D16"/>
    <mergeCell ref="E16:G16"/>
    <mergeCell ref="A24:A25"/>
    <mergeCell ref="B24:E25"/>
    <mergeCell ref="B26:E26"/>
    <mergeCell ref="B27:E27"/>
    <mergeCell ref="B28:E28"/>
    <mergeCell ref="D39:D42"/>
    <mergeCell ref="E39:E42"/>
    <mergeCell ref="A43:B43"/>
    <mergeCell ref="G43:H4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2.0" topLeftCell="D13" activePane="bottomRight" state="frozen"/>
      <selection activeCell="D1" sqref="D1" pane="topRight"/>
      <selection activeCell="A13" sqref="A13" pane="bottomLeft"/>
      <selection activeCell="D13" sqref="D13" pane="bottomRight"/>
    </sheetView>
  </sheetViews>
  <sheetFormatPr customHeight="1" defaultColWidth="14.43" defaultRowHeight="15.0"/>
  <cols>
    <col customWidth="1" min="1" max="1" width="5.86"/>
    <col customWidth="1" min="2" max="2" width="6.14"/>
    <col customWidth="1" min="3" max="3" width="36.57"/>
    <col customWidth="1" min="4" max="47" width="7.29"/>
    <col customWidth="1" min="48" max="48" width="14.71"/>
    <col customWidth="1" min="49" max="56" width="7.29"/>
    <col customWidth="1" min="57" max="81" width="9.14"/>
  </cols>
  <sheetData>
    <row r="1">
      <c r="A1" s="110"/>
      <c r="B1" s="110"/>
      <c r="C1" s="99" t="s">
        <v>197</v>
      </c>
      <c r="D1" s="111">
        <f>Cover!E9</f>
        <v>204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</row>
    <row r="2">
      <c r="A2" s="110"/>
      <c r="B2" s="110"/>
      <c r="C2" s="99" t="s">
        <v>198</v>
      </c>
      <c r="D2" s="78">
        <f t="shared" ref="D2:BI2" si="1">$D$1 - COUNTIF(D13:D216,"AB")</f>
        <v>204</v>
      </c>
      <c r="E2" s="78">
        <f t="shared" si="1"/>
        <v>204</v>
      </c>
      <c r="F2" s="78">
        <f t="shared" si="1"/>
        <v>204</v>
      </c>
      <c r="G2" s="78">
        <f t="shared" si="1"/>
        <v>204</v>
      </c>
      <c r="H2" s="78">
        <f t="shared" si="1"/>
        <v>204</v>
      </c>
      <c r="I2" s="78">
        <f t="shared" si="1"/>
        <v>204</v>
      </c>
      <c r="J2" s="78">
        <f t="shared" si="1"/>
        <v>204</v>
      </c>
      <c r="K2" s="78">
        <f t="shared" si="1"/>
        <v>204</v>
      </c>
      <c r="L2" s="78">
        <f t="shared" si="1"/>
        <v>204</v>
      </c>
      <c r="M2" s="78">
        <f t="shared" si="1"/>
        <v>204</v>
      </c>
      <c r="N2" s="78">
        <f t="shared" si="1"/>
        <v>204</v>
      </c>
      <c r="O2" s="78">
        <f t="shared" si="1"/>
        <v>204</v>
      </c>
      <c r="P2" s="78">
        <f t="shared" si="1"/>
        <v>204</v>
      </c>
      <c r="Q2" s="78">
        <f t="shared" si="1"/>
        <v>204</v>
      </c>
      <c r="R2" s="78">
        <f t="shared" si="1"/>
        <v>204</v>
      </c>
      <c r="S2" s="78">
        <f t="shared" si="1"/>
        <v>204</v>
      </c>
      <c r="T2" s="78">
        <f t="shared" si="1"/>
        <v>204</v>
      </c>
      <c r="U2" s="78">
        <f t="shared" si="1"/>
        <v>204</v>
      </c>
      <c r="V2" s="78">
        <f t="shared" si="1"/>
        <v>204</v>
      </c>
      <c r="W2" s="78">
        <f t="shared" si="1"/>
        <v>204</v>
      </c>
      <c r="X2" s="78">
        <f t="shared" si="1"/>
        <v>204</v>
      </c>
      <c r="Y2" s="78">
        <f t="shared" si="1"/>
        <v>204</v>
      </c>
      <c r="Z2" s="78">
        <f t="shared" si="1"/>
        <v>204</v>
      </c>
      <c r="AA2" s="78">
        <f t="shared" si="1"/>
        <v>204</v>
      </c>
      <c r="AB2" s="78">
        <f t="shared" si="1"/>
        <v>204</v>
      </c>
      <c r="AC2" s="78">
        <f t="shared" si="1"/>
        <v>204</v>
      </c>
      <c r="AD2" s="78">
        <f t="shared" si="1"/>
        <v>204</v>
      </c>
      <c r="AE2" s="78">
        <f t="shared" si="1"/>
        <v>204</v>
      </c>
      <c r="AF2" s="78">
        <f t="shared" si="1"/>
        <v>204</v>
      </c>
      <c r="AG2" s="78">
        <f t="shared" si="1"/>
        <v>204</v>
      </c>
      <c r="AH2" s="78">
        <f t="shared" si="1"/>
        <v>204</v>
      </c>
      <c r="AI2" s="78">
        <f t="shared" si="1"/>
        <v>204</v>
      </c>
      <c r="AJ2" s="78">
        <f t="shared" si="1"/>
        <v>204</v>
      </c>
      <c r="AK2" s="78">
        <f t="shared" si="1"/>
        <v>204</v>
      </c>
      <c r="AL2" s="78">
        <f t="shared" si="1"/>
        <v>204</v>
      </c>
      <c r="AM2" s="78">
        <f t="shared" si="1"/>
        <v>204</v>
      </c>
      <c r="AN2" s="78">
        <f t="shared" si="1"/>
        <v>204</v>
      </c>
      <c r="AO2" s="78">
        <f t="shared" si="1"/>
        <v>204</v>
      </c>
      <c r="AP2" s="78">
        <f t="shared" si="1"/>
        <v>204</v>
      </c>
      <c r="AQ2" s="78">
        <f t="shared" si="1"/>
        <v>204</v>
      </c>
      <c r="AR2" s="78">
        <f t="shared" si="1"/>
        <v>204</v>
      </c>
      <c r="AS2" s="78">
        <f t="shared" si="1"/>
        <v>204</v>
      </c>
      <c r="AT2" s="78">
        <f t="shared" si="1"/>
        <v>204</v>
      </c>
      <c r="AU2" s="78">
        <f t="shared" si="1"/>
        <v>204</v>
      </c>
      <c r="AV2" s="78">
        <f t="shared" si="1"/>
        <v>204</v>
      </c>
      <c r="AW2" s="78">
        <f t="shared" si="1"/>
        <v>204</v>
      </c>
      <c r="AX2" s="78">
        <f t="shared" si="1"/>
        <v>204</v>
      </c>
      <c r="AY2" s="78">
        <f t="shared" si="1"/>
        <v>204</v>
      </c>
      <c r="AZ2" s="78">
        <f t="shared" si="1"/>
        <v>204</v>
      </c>
      <c r="BA2" s="78">
        <f t="shared" si="1"/>
        <v>204</v>
      </c>
      <c r="BB2" s="78">
        <f t="shared" si="1"/>
        <v>204</v>
      </c>
      <c r="BC2" s="78">
        <f t="shared" si="1"/>
        <v>204</v>
      </c>
      <c r="BD2" s="78">
        <f t="shared" si="1"/>
        <v>204</v>
      </c>
      <c r="BE2" s="78">
        <f t="shared" si="1"/>
        <v>204</v>
      </c>
      <c r="BF2" s="78">
        <f t="shared" si="1"/>
        <v>204</v>
      </c>
      <c r="BG2" s="78">
        <f t="shared" si="1"/>
        <v>204</v>
      </c>
      <c r="BH2" s="78">
        <f t="shared" si="1"/>
        <v>204</v>
      </c>
      <c r="BI2" s="78">
        <f t="shared" si="1"/>
        <v>204</v>
      </c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</row>
    <row r="3">
      <c r="A3" s="110"/>
      <c r="B3" s="110"/>
      <c r="C3" s="99" t="s">
        <v>186</v>
      </c>
      <c r="D3" s="78" t="str">
        <f>IF( D12="CO1", Cover!$E$66, IF(D12="CO2", Cover!$E$67, IF(D12="CO3", Cover!$E$68,  IF(D12="CO4", Cover!$E$69,  IF(D12="CO5", Cover!$E$70,  IF(D12="CO6", Cover!$E$71,  ) ) ) ) ) )</f>
        <v/>
      </c>
      <c r="E3" s="78" t="str">
        <f>IF( E12="CO1", Cover!$E$66, IF(E12="CO2", Cover!$E$67, IF(E12="CO3", Cover!$E$68,  IF(E12="CO4", Cover!$E$69,  IF(E12="CO5", Cover!$E$70,  IF(E12="CO6", Cover!$E$71,  ) ) ) ) ) )</f>
        <v/>
      </c>
      <c r="F3" s="78" t="str">
        <f>IF( F12="CO1", Cover!$E$66, IF(F12="CO2", Cover!$E$67, IF(F12="CO3", Cover!$E$68,  IF(F12="CO4", Cover!$E$69,  IF(F12="CO5", Cover!$E$70,  IF(F12="CO6", Cover!$E$71,  ) ) ) ) ) )</f>
        <v/>
      </c>
      <c r="G3" s="78"/>
      <c r="H3" s="78" t="str">
        <f>IF( H12="CO1", Cover!$E$66, IF(H12="CO2", Cover!$E$67, IF(H12="CO3", Cover!$E$68,  IF(H12="CO4", Cover!$E$69,  IF(H12="CO5", Cover!$E$70,  IF(H12="CO6", Cover!$E$71,  ) ) ) ) ) )</f>
        <v/>
      </c>
      <c r="I3" s="78" t="str">
        <f>IF( I12="CO1", Cover!$E$66, IF(I12="CO2", Cover!$E$67, IF(I12="CO3", Cover!$E$68,  IF(I12="CO4", Cover!$E$69,  IF(I12="CO5", Cover!$E$70,  IF(I12="CO6", Cover!$E$71,  ) ) ) ) ) )</f>
        <v/>
      </c>
      <c r="J3" s="78" t="str">
        <f>IF( J12="CO1", Cover!$E$66, IF(J12="CO2", Cover!$E$67, IF(J12="CO3", Cover!$E$68,  IF(J12="CO4", Cover!$E$69,  IF(J12="CO5", Cover!$E$70,  IF(J12="CO6", Cover!$E$71,  ) ) ) ) ) )</f>
        <v/>
      </c>
      <c r="K3" s="78"/>
      <c r="L3" s="78">
        <f>IF( L12="CO1", Cover!$E$66, IF(L12="CO2", Cover!$E$67, IF(L12="CO3", Cover!$E$68,  IF(L12="CO4", Cover!$E$69,  IF(L12="CO5", Cover!$E$70,  IF(L12="CO6", Cover!$E$71,  ) ) ) ) ) )</f>
        <v>64</v>
      </c>
      <c r="M3" s="78">
        <f>IF( M12="CO1", Cover!$E$66, IF(M12="CO2", Cover!$E$67, IF(M12="CO3", Cover!$E$68,  IF(M12="CO4", Cover!$E$69,  IF(M12="CO5", Cover!$E$70,  IF(M12="CO6", Cover!$E$71,  ) ) ) ) ) )</f>
        <v>64</v>
      </c>
      <c r="N3" s="78">
        <f>IF( N12="CO1", Cover!$E$66, IF(N12="CO2", Cover!$E$67, IF(N12="CO3", Cover!$E$68,  IF(N12="CO4", Cover!$E$69,  IF(N12="CO5", Cover!$E$70,  IF(N12="CO6", Cover!$E$71,  ) ) ) ) ) )</f>
        <v>64</v>
      </c>
      <c r="O3" s="78">
        <f>IF( O12="CO1", Cover!$E$66, IF(O12="CO2", Cover!$E$67, IF(O12="CO3", Cover!$E$68,  IF(O12="CO4", Cover!$E$69,  IF(O12="CO5", Cover!$E$70,  IF(O12="CO6", Cover!$E$71,  ) ) ) ) ) )</f>
        <v>64</v>
      </c>
      <c r="P3" s="78">
        <f>IF( P12="CO1", Cover!$E$66, IF(P12="CO2", Cover!$E$67, IF(P12="CO3", Cover!$E$68,  IF(P12="CO4", Cover!$E$69,  IF(P12="CO5", Cover!$E$70,  IF(P12="CO6", Cover!$E$71,  ) ) ) ) ) )</f>
        <v>64</v>
      </c>
      <c r="Q3" s="78">
        <f>IF( Q12="CO1", Cover!$E$66, IF(Q12="CO2", Cover!$E$67, IF(Q12="CO3", Cover!$E$68,  IF(Q12="CO4", Cover!$E$69,  IF(Q12="CO5", Cover!$E$70,  IF(Q12="CO6", Cover!$E$71,  ) ) ) ) ) )</f>
        <v>64</v>
      </c>
      <c r="R3" s="78" t="str">
        <f>IF( R12="CO1", Cover!$E$66, IF(R12="CO2", Cover!$E$67, IF(R12="CO3", Cover!$E$68,  IF(R12="CO4", Cover!$E$69,  IF(R12="CO5", Cover!$E$70,  IF(R12="CO6", Cover!$E$71,  ) ) ) ) ) )</f>
        <v/>
      </c>
      <c r="S3" s="78" t="str">
        <f>IF( S12="CO1", Cover!$E$66, IF(S12="CO2", Cover!$E$67, IF(S12="CO3", Cover!$E$68,  IF(S12="CO4", Cover!$E$69,  IF(S12="CO5", Cover!$E$70,  IF(S12="CO6", Cover!$E$71,  ) ) ) ) ) )</f>
        <v/>
      </c>
      <c r="T3" s="78" t="str">
        <f>IF( T12="CO1", Cover!$E$66, IF(T12="CO2", Cover!$E$67, IF(T12="CO3", Cover!$E$68,  IF(T12="CO4", Cover!$E$69,  IF(T12="CO5", Cover!$E$70,  IF(T12="CO6", Cover!$E$71,  ) ) ) ) ) )</f>
        <v/>
      </c>
      <c r="U3" s="78" t="str">
        <f>IF( U12="CO1", Cover!$E$66, IF(U12="CO2", Cover!$E$67, IF(U12="CO3", Cover!$E$68,  IF(U12="CO4", Cover!$E$69,  IF(U12="CO5", Cover!$E$70,  IF(U12="CO6", Cover!$E$71,  ) ) ) ) ) )</f>
        <v/>
      </c>
      <c r="V3" s="78" t="str">
        <f>IF( V12="CO1", Cover!$E$66, IF(V12="CO2", Cover!$E$67, IF(V12="CO3", Cover!$E$68,  IF(V12="CO4", Cover!$E$69,  IF(V12="CO5", Cover!$E$70,  IF(V12="CO6", Cover!$E$71,  ) ) ) ) ) )</f>
        <v/>
      </c>
      <c r="W3" s="78" t="str">
        <f>IF( W12="CO1", Cover!$E$66, IF(W12="CO2", Cover!$E$67, IF(W12="CO3", Cover!$E$68,  IF(W12="CO4", Cover!$E$69,  IF(W12="CO5", Cover!$E$70,  IF(W12="CO6", Cover!$E$71,  ) ) ) ) ) )</f>
        <v/>
      </c>
      <c r="X3" s="78" t="str">
        <f>IF( X12="CO1", Cover!$E$66, IF(X12="CO2", Cover!$E$67, IF(X12="CO3", Cover!$E$68,  IF(X12="CO4", Cover!$E$69,  IF(X12="CO5", Cover!$E$70,  IF(X12="CO6", Cover!$E$71,  ) ) ) ) ) )</f>
        <v/>
      </c>
      <c r="Y3" s="78" t="str">
        <f>IF( Y12="CO1", Cover!$E$66, IF(Y12="CO2", Cover!$E$67, IF(Y12="CO3", Cover!$E$68,  IF(Y12="CO4", Cover!$E$69,  IF(Y12="CO5", Cover!$E$70,  IF(Y12="CO6", Cover!$E$71,  ) ) ) ) ) )</f>
        <v/>
      </c>
      <c r="Z3" s="78" t="str">
        <f>IF( Z12="CO1", Cover!$E$66, IF(Z12="CO2", Cover!$E$67, IF(Z12="CO3", Cover!$E$68,  IF(Z12="CO4", Cover!$E$69,  IF(Z12="CO5", Cover!$E$70,  IF(Z12="CO6", Cover!$E$71,  ) ) ) ) ) )</f>
        <v/>
      </c>
      <c r="AA3" s="78" t="str">
        <f>IF( AA12="CO1", Cover!$E$66, IF(AA12="CO2", Cover!$E$67, IF(AA12="CO3", Cover!$E$68,  IF(AA12="CO4", Cover!$E$69,  IF(AA12="CO5", Cover!$E$70,  IF(AA12="CO6", Cover!$E$71,  ) ) ) ) ) )</f>
        <v/>
      </c>
      <c r="AB3" s="78">
        <f>IF( AB12="CO1", Cover!$E$66, IF(AB12="CO2", Cover!$E$67, IF(AB12="CO3", Cover!$E$68,  IF(AB12="CO4", Cover!$E$69,  IF(AB12="CO5", Cover!$E$70,  IF(AB12="CO6", Cover!$E$71,  ) ) ) ) ) )</f>
        <v>64</v>
      </c>
      <c r="AC3" s="78">
        <f>IF( AC12="CO1", Cover!$E$66, IF(AC12="CO2", Cover!$E$67, IF(AC12="CO3", Cover!$E$68,  IF(AC12="CO4", Cover!$E$69,  IF(AC12="CO5", Cover!$E$70,  IF(AC12="CO6", Cover!$E$71,  ) ) ) ) ) )</f>
        <v>64</v>
      </c>
      <c r="AD3" s="78">
        <f>IF( AD12="CO1", Cover!$E$66, IF(AD12="CO2", Cover!$E$67, IF(AD12="CO3", Cover!$E$68,  IF(AD12="CO4", Cover!$E$69,  IF(AD12="CO5", Cover!$E$70,  IF(AD12="CO6", Cover!$E$71,  ) ) ) ) ) )</f>
        <v>64</v>
      </c>
      <c r="AE3" s="78">
        <f>IF( AE12="CO1", Cover!$E$66, IF(AE12="CO2", Cover!$E$67, IF(AE12="CO3", Cover!$E$68,  IF(AE12="CO4", Cover!$E$69,  IF(AE12="CO5", Cover!$E$70,  IF(AE12="CO6", Cover!$E$71,  ) ) ) ) ) )</f>
        <v>64</v>
      </c>
      <c r="AF3" s="78">
        <f>IF( AF12="CO1", Cover!$E$66, IF(AF12="CO2", Cover!$E$67, IF(AF12="CO3", Cover!$E$68,  IF(AF12="CO4", Cover!$E$69,  IF(AF12="CO5", Cover!$E$70,  IF(AF12="CO6", Cover!$E$71,  ) ) ) ) ) )</f>
        <v>64</v>
      </c>
      <c r="AG3" s="78">
        <f>IF( AG12="CO1", Cover!$E$66, IF(AG12="CO2", Cover!$E$67, IF(AG12="CO3", Cover!$E$68,  IF(AG12="CO4", Cover!$E$69,  IF(AG12="CO5", Cover!$E$70,  IF(AG12="CO6", Cover!$E$71,  ) ) ) ) ) )</f>
        <v>64</v>
      </c>
      <c r="AH3" s="78" t="str">
        <f>IF( AH12="CO1", Cover!$E$66, IF(AH12="CO2", Cover!$E$67, IF(AH12="CO3", Cover!$E$68,  IF(AH12="CO4", Cover!$E$69,  IF(AH12="CO5", Cover!$E$70,  IF(AH12="CO6", Cover!$E$71,  ) ) ) ) ) )</f>
        <v/>
      </c>
      <c r="AI3" s="78" t="str">
        <f>IF( AI12="CO1", Cover!$E$66, IF(AI12="CO2", Cover!$E$67, IF(AI12="CO3", Cover!$E$68,  IF(AI12="CO4", Cover!$E$69,  IF(AI12="CO5", Cover!$E$70,  IF(AI12="CO6", Cover!$E$71,  ) ) ) ) ) )</f>
        <v/>
      </c>
      <c r="AJ3" s="78" t="str">
        <f>IF( AJ12="CO1", Cover!$E$66, IF(AJ12="CO2", Cover!$E$67, IF(AJ12="CO3", Cover!$E$68,  IF(AJ12="CO4", Cover!$E$69,  IF(AJ12="CO5", Cover!$E$70,  IF(AJ12="CO6", Cover!$E$71,  ) ) ) ) ) )</f>
        <v/>
      </c>
      <c r="AK3" s="78" t="str">
        <f>IF( AK12="CO1", Cover!$E$66, IF(AK12="CO2", Cover!$E$67, IF(AK12="CO3", Cover!$E$68,  IF(AK12="CO4", Cover!$E$69,  IF(AK12="CO5", Cover!$E$70,  IF(AK12="CO6", Cover!$E$71,  ) ) ) ) ) )</f>
        <v/>
      </c>
      <c r="AL3" s="78" t="str">
        <f>IF( AL12="CO1", Cover!$E$66, IF(AL12="CO2", Cover!$E$67, IF(AL12="CO3", Cover!$E$68,  IF(AL12="CO4", Cover!$E$69,  IF(AL12="CO5", Cover!$E$70,  IF(AL12="CO6", Cover!$E$71,  ) ) ) ) ) )</f>
        <v/>
      </c>
      <c r="AM3" s="78" t="str">
        <f>IF( AM12="CO1", Cover!$E$66, IF(AM12="CO2", Cover!$E$67, IF(AM12="CO3", Cover!$E$68,  IF(AM12="CO4", Cover!$E$69,  IF(AM12="CO5", Cover!$E$70,  IF(AM12="CO6", Cover!$E$71,  ) ) ) ) ) )</f>
        <v/>
      </c>
      <c r="AN3" s="78" t="str">
        <f>IF( AN12="CO1", Cover!$E$66, IF(AN12="CO2", Cover!$E$67, IF(AN12="CO3", Cover!$E$68,  IF(AN12="CO4", Cover!$E$69,  IF(AN12="CO5", Cover!$E$70,  IF(AN12="CO6", Cover!$E$71,  ) ) ) ) ) )</f>
        <v/>
      </c>
      <c r="AO3" s="78" t="str">
        <f>IF( AO12="CO1", Cover!$E$66, IF(AO12="CO2", Cover!$E$67, IF(AO12="CO3", Cover!$E$68,  IF(AO12="CO4", Cover!$E$69,  IF(AO12="CO5", Cover!$E$70,  IF(AO12="CO6", Cover!$E$71,  ) ) ) ) ) )</f>
        <v/>
      </c>
      <c r="AP3" s="78" t="str">
        <f>IF( AP12="CO1", Cover!$E$66, IF(AP12="CO2", Cover!$E$67, IF(AP12="CO3", Cover!$E$68,  IF(AP12="CO4", Cover!$E$69,  IF(AP12="CO5", Cover!$E$70,  IF(AP12="CO6", Cover!$E$71,  ) ) ) ) ) )</f>
        <v/>
      </c>
      <c r="AQ3" s="78" t="str">
        <f>IF( AQ12="CO1", Cover!$E$66, IF(AQ12="CO2", Cover!$E$67, IF(AQ12="CO3", Cover!$E$68,  IF(AQ12="CO4", Cover!$E$69,  IF(AQ12="CO5", Cover!$E$70,  IF(AQ12="CO6", Cover!$E$71,  ) ) ) ) ) )</f>
        <v/>
      </c>
      <c r="AR3" s="78" t="str">
        <f>IF( AR12="CO1", Cover!$E$66, IF(AR12="CO2", Cover!$E$67, IF(AR12="CO3", Cover!$E$68,  IF(AR12="CO4", Cover!$E$69,  IF(AR12="CO5", Cover!$E$70,  IF(AR12="CO6", Cover!$E$71,  ) ) ) ) ) )</f>
        <v/>
      </c>
      <c r="AS3" s="78" t="str">
        <f>IF( AS12="CO1", Cover!$E$66, IF(AS12="CO2", Cover!$E$67, IF(AS12="CO3", Cover!$E$68,  IF(AS12="CO4", Cover!$E$69,  IF(AS12="CO5", Cover!$E$70,  IF(AS12="CO6", Cover!$E$71,  ) ) ) ) ) )</f>
        <v/>
      </c>
      <c r="AT3" s="78" t="str">
        <f>IF( AT12="CO1", Cover!$E$66, IF(AT12="CO2", Cover!$E$67, IF(AT12="CO3", Cover!$E$68,  IF(AT12="CO4", Cover!$E$69,  IF(AT12="CO5", Cover!$E$70,  IF(AT12="CO6", Cover!$E$71,  ) ) ) ) ) )</f>
        <v/>
      </c>
      <c r="AU3" s="78" t="str">
        <f>IF( AU12="CO1", Cover!$E$66, IF(AU12="CO2", Cover!$E$67, IF(AU12="CO3", Cover!$E$68,  IF(AU12="CO4", Cover!$E$69,  IF(AU12="CO5", Cover!$E$70,  IF(AU12="CO6", Cover!$E$71,  ) ) ) ) ) )</f>
        <v/>
      </c>
      <c r="AV3" s="78">
        <f>Cover!$E$66</f>
        <v>64</v>
      </c>
      <c r="AW3" s="78" t="str">
        <f>IF( AW12="CO1", Cover!$E$66, IF(AW12="CO2", Cover!$E$67, IF(AW12="CO3", Cover!$E$68,  IF(AW12="CO4", Cover!$E$69,  IF(AW12="CO5", Cover!$E$70,  IF(AW12="CO6", Cover!$E$71,  ) ) ) ) ) )</f>
        <v/>
      </c>
      <c r="AX3" s="78" t="str">
        <f>IF( AX12="CO1", Cover!$E$66, IF(AX12="CO2", Cover!$E$67, IF(AX12="CO3", Cover!$E$68,  IF(AX12="CO4", Cover!$E$69,  IF(AX12="CO5", Cover!$E$70,  IF(AX12="CO6", Cover!$E$71,  ) ) ) ) ) )</f>
        <v/>
      </c>
      <c r="AY3" s="78" t="str">
        <f>IF( AY12="CO1", Cover!$E$66, IF(AY12="CO2", Cover!$E$67, IF(AY12="CO3", Cover!$E$68,  IF(AY12="CO4", Cover!$E$69,  IF(AY12="CO5", Cover!$E$70,  IF(AY12="CO6", Cover!$E$71,  ) ) ) ) ) )</f>
        <v/>
      </c>
      <c r="AZ3" s="78" t="str">
        <f>IF( AZ12="CO1", Cover!$E$66, IF(AZ12="CO2", Cover!$E$67, IF(AZ12="CO3", Cover!$E$68,  IF(AZ12="CO4", Cover!$E$69,  IF(AZ12="CO5", Cover!$E$70,  IF(AZ12="CO6", Cover!$E$71,  ) ) ) ) ) )</f>
        <v/>
      </c>
      <c r="BA3" s="78" t="str">
        <f>IF( BA12="CO1", Cover!$E$66, IF(BA12="CO2", Cover!$E$67, IF(BA12="CO3", Cover!$E$68,  IF(BA12="CO4", Cover!$E$69,  IF(BA12="CO5", Cover!$E$70,  IF(BA12="CO6", Cover!$E$71,  ) ) ) ) ) )</f>
        <v/>
      </c>
      <c r="BB3" s="78" t="str">
        <f>IF( BB12="CO1", Cover!$E$66, IF(BB12="CO2", Cover!$E$67, IF(BB12="CO3", Cover!$E$68,  IF(BB12="CO4", Cover!$E$69,  IF(BB12="CO5", Cover!$E$70,  IF(BB12="CO6", Cover!$E$71,  ) ) ) ) ) )</f>
        <v/>
      </c>
      <c r="BC3" s="78" t="str">
        <f>IF( BC12="CO1", Cover!$E$66, IF(BC12="CO2", Cover!$E$67, IF(BC12="CO3", Cover!$E$68,  IF(BC12="CO4", Cover!$E$69,  IF(BC12="CO5", Cover!$E$70,  IF(BC12="CO6", Cover!$E$71,  ) ) ) ) ) )</f>
        <v/>
      </c>
      <c r="BD3" s="78" t="str">
        <f>IF( BD12="CO1", Cover!$E$66, IF(BD12="CO2", Cover!$E$67, IF(BD12="CO3", Cover!$E$68,  IF(BD12="CO4", Cover!$E$69,  IF(BD12="CO5", Cover!$E$70,  IF(BD12="CO6", Cover!$E$71,  ) ) ) ) ) )</f>
        <v/>
      </c>
      <c r="BE3" s="78" t="str">
        <f>IF( BE12="CO1", Cover!$E$66, IF(BE12="CO2", Cover!$E$67, IF(BE12="CO3", Cover!$E$68,  IF(BE12="CO4", Cover!$E$69,  IF(BE12="CO5", Cover!$E$70,  IF(BE12="CO6", Cover!$E$71,  ) ) ) ) ) )</f>
        <v/>
      </c>
      <c r="BF3" s="78" t="str">
        <f>IF( BF12="CO1", Cover!$E$66, IF(BF12="CO2", Cover!$E$67, IF(BF12="CO3", Cover!$E$68,  IF(BF12="CO4", Cover!$E$69,  IF(BF12="CO5", Cover!$E$70,  IF(BF12="CO6", Cover!$E$71,  ) ) ) ) ) )</f>
        <v/>
      </c>
      <c r="BG3" s="78" t="str">
        <f>IF( BG12="CO1", Cover!$E$66, IF(BG12="CO2", Cover!$E$67, IF(BG12="CO3", Cover!$E$68,  IF(BG12="CO4", Cover!$E$69,  IF(BG12="CO5", Cover!$E$70,  IF(BG12="CO6", Cover!$E$71,  ) ) ) ) ) )</f>
        <v/>
      </c>
      <c r="BH3" s="78" t="str">
        <f>IF( BH12="CO1", Cover!$E$66, IF(BH12="CO2", Cover!$E$67, IF(BH12="CO3", Cover!$E$68,  IF(BH12="CO4", Cover!$E$69,  IF(BH12="CO5", Cover!$E$70,  IF(BH12="CO6", Cover!$E$71,  ) ) ) ) ) )</f>
        <v/>
      </c>
      <c r="BI3" s="78" t="str">
        <f>IF( BI12="CO1", Cover!$E$66, IF(BI12="CO2", Cover!$E$67, IF(BI12="CO3", Cover!$E$68,  IF(BI12="CO4", Cover!$E$69,  IF(BI12="CO5", Cover!$E$70,  IF(BI12="CO6", Cover!$E$71,  ) ) ) ) ) )</f>
        <v/>
      </c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</row>
    <row r="4">
      <c r="A4" s="110"/>
      <c r="B4" s="110"/>
      <c r="C4" s="112" t="s">
        <v>199</v>
      </c>
      <c r="D4" s="113"/>
      <c r="E4" s="113"/>
      <c r="F4" s="113"/>
      <c r="G4" s="113"/>
      <c r="H4" s="113"/>
      <c r="I4" s="113"/>
      <c r="J4" s="113"/>
      <c r="K4" s="113"/>
      <c r="L4" s="113">
        <v>10.0</v>
      </c>
      <c r="M4" s="113">
        <v>10.0</v>
      </c>
      <c r="N4" s="113">
        <v>10.0</v>
      </c>
      <c r="O4" s="113">
        <v>10.0</v>
      </c>
      <c r="P4" s="113">
        <v>10.0</v>
      </c>
      <c r="Q4" s="113">
        <v>10.0</v>
      </c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>
        <v>10.0</v>
      </c>
      <c r="AC4" s="113">
        <v>10.0</v>
      </c>
      <c r="AD4" s="113">
        <v>10.0</v>
      </c>
      <c r="AE4" s="113">
        <v>10.0</v>
      </c>
      <c r="AF4" s="113">
        <v>10.0</v>
      </c>
      <c r="AG4" s="113">
        <v>10.0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>
        <v>25.0</v>
      </c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</row>
    <row r="5">
      <c r="A5" s="110"/>
      <c r="B5" s="110"/>
      <c r="C5" s="99" t="s">
        <v>187</v>
      </c>
      <c r="D5" s="78">
        <f t="shared" ref="D5:F5" si="2">D4*D3/100</f>
        <v>0</v>
      </c>
      <c r="E5" s="78">
        <f t="shared" si="2"/>
        <v>0</v>
      </c>
      <c r="F5" s="78">
        <f t="shared" si="2"/>
        <v>0</v>
      </c>
      <c r="G5" s="78"/>
      <c r="H5" s="78">
        <f t="shared" ref="H5:J5" si="3">H4*H3/100</f>
        <v>0</v>
      </c>
      <c r="I5" s="78">
        <f t="shared" si="3"/>
        <v>0</v>
      </c>
      <c r="J5" s="78">
        <f t="shared" si="3"/>
        <v>0</v>
      </c>
      <c r="K5" s="78"/>
      <c r="L5" s="78">
        <f t="shared" ref="L5:BI5" si="4">L4*L3/100</f>
        <v>6.4</v>
      </c>
      <c r="M5" s="78">
        <f t="shared" si="4"/>
        <v>6.4</v>
      </c>
      <c r="N5" s="78">
        <f t="shared" si="4"/>
        <v>6.4</v>
      </c>
      <c r="O5" s="78">
        <f t="shared" si="4"/>
        <v>6.4</v>
      </c>
      <c r="P5" s="78">
        <f t="shared" si="4"/>
        <v>6.4</v>
      </c>
      <c r="Q5" s="78">
        <f t="shared" si="4"/>
        <v>6.4</v>
      </c>
      <c r="R5" s="78">
        <f t="shared" si="4"/>
        <v>0</v>
      </c>
      <c r="S5" s="78">
        <f t="shared" si="4"/>
        <v>0</v>
      </c>
      <c r="T5" s="78">
        <f t="shared" si="4"/>
        <v>0</v>
      </c>
      <c r="U5" s="78">
        <f t="shared" si="4"/>
        <v>0</v>
      </c>
      <c r="V5" s="78">
        <f t="shared" si="4"/>
        <v>0</v>
      </c>
      <c r="W5" s="78">
        <f t="shared" si="4"/>
        <v>0</v>
      </c>
      <c r="X5" s="78">
        <f t="shared" si="4"/>
        <v>0</v>
      </c>
      <c r="Y5" s="78">
        <f t="shared" si="4"/>
        <v>0</v>
      </c>
      <c r="Z5" s="78">
        <f t="shared" si="4"/>
        <v>0</v>
      </c>
      <c r="AA5" s="78">
        <f t="shared" si="4"/>
        <v>0</v>
      </c>
      <c r="AB5" s="78">
        <f t="shared" si="4"/>
        <v>6.4</v>
      </c>
      <c r="AC5" s="78">
        <f t="shared" si="4"/>
        <v>6.4</v>
      </c>
      <c r="AD5" s="78">
        <f t="shared" si="4"/>
        <v>6.4</v>
      </c>
      <c r="AE5" s="78">
        <f t="shared" si="4"/>
        <v>6.4</v>
      </c>
      <c r="AF5" s="78">
        <f t="shared" si="4"/>
        <v>6.4</v>
      </c>
      <c r="AG5" s="78">
        <f t="shared" si="4"/>
        <v>6.4</v>
      </c>
      <c r="AH5" s="78">
        <f t="shared" si="4"/>
        <v>0</v>
      </c>
      <c r="AI5" s="78">
        <f t="shared" si="4"/>
        <v>0</v>
      </c>
      <c r="AJ5" s="78">
        <f t="shared" si="4"/>
        <v>0</v>
      </c>
      <c r="AK5" s="78">
        <f t="shared" si="4"/>
        <v>0</v>
      </c>
      <c r="AL5" s="78">
        <f t="shared" si="4"/>
        <v>0</v>
      </c>
      <c r="AM5" s="78">
        <f t="shared" si="4"/>
        <v>0</v>
      </c>
      <c r="AN5" s="78">
        <f t="shared" si="4"/>
        <v>0</v>
      </c>
      <c r="AO5" s="78">
        <f t="shared" si="4"/>
        <v>0</v>
      </c>
      <c r="AP5" s="78">
        <f t="shared" si="4"/>
        <v>0</v>
      </c>
      <c r="AQ5" s="78">
        <f t="shared" si="4"/>
        <v>0</v>
      </c>
      <c r="AR5" s="78">
        <f t="shared" si="4"/>
        <v>0</v>
      </c>
      <c r="AS5" s="78">
        <f t="shared" si="4"/>
        <v>0</v>
      </c>
      <c r="AT5" s="78">
        <f t="shared" si="4"/>
        <v>0</v>
      </c>
      <c r="AU5" s="78">
        <f t="shared" si="4"/>
        <v>0</v>
      </c>
      <c r="AV5" s="78">
        <f t="shared" si="4"/>
        <v>16</v>
      </c>
      <c r="AW5" s="78">
        <f t="shared" si="4"/>
        <v>0</v>
      </c>
      <c r="AX5" s="78">
        <f t="shared" si="4"/>
        <v>0</v>
      </c>
      <c r="AY5" s="78">
        <f t="shared" si="4"/>
        <v>0</v>
      </c>
      <c r="AZ5" s="78">
        <f t="shared" si="4"/>
        <v>0</v>
      </c>
      <c r="BA5" s="78">
        <f t="shared" si="4"/>
        <v>0</v>
      </c>
      <c r="BB5" s="78">
        <f t="shared" si="4"/>
        <v>0</v>
      </c>
      <c r="BC5" s="78">
        <f t="shared" si="4"/>
        <v>0</v>
      </c>
      <c r="BD5" s="78">
        <f t="shared" si="4"/>
        <v>0</v>
      </c>
      <c r="BE5" s="78">
        <f t="shared" si="4"/>
        <v>0</v>
      </c>
      <c r="BF5" s="78">
        <f t="shared" si="4"/>
        <v>0</v>
      </c>
      <c r="BG5" s="78">
        <f t="shared" si="4"/>
        <v>0</v>
      </c>
      <c r="BH5" s="78">
        <f t="shared" si="4"/>
        <v>0</v>
      </c>
      <c r="BI5" s="78">
        <f t="shared" si="4"/>
        <v>0</v>
      </c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</row>
    <row r="6">
      <c r="A6" s="110"/>
      <c r="B6" s="110"/>
      <c r="C6" s="99" t="s">
        <v>188</v>
      </c>
      <c r="D6" s="78">
        <f t="shared" ref="D6:F6" si="5">COUNTIF(D13:D112,"&gt;="&amp;D5 )</f>
        <v>0</v>
      </c>
      <c r="E6" s="78">
        <f t="shared" si="5"/>
        <v>0</v>
      </c>
      <c r="F6" s="78">
        <f t="shared" si="5"/>
        <v>0</v>
      </c>
      <c r="G6" s="78"/>
      <c r="H6" s="78">
        <f t="shared" ref="H6:J6" si="6">COUNTIF(H13:H112,"&gt;="&amp;H5 )</f>
        <v>0</v>
      </c>
      <c r="I6" s="78">
        <f t="shared" si="6"/>
        <v>0</v>
      </c>
      <c r="J6" s="78">
        <f t="shared" si="6"/>
        <v>0</v>
      </c>
      <c r="K6" s="78"/>
      <c r="L6" s="78">
        <f t="shared" ref="L6:BI6" si="7">COUNTIF(L13:L216,"&gt;="&amp;L5 )</f>
        <v>194</v>
      </c>
      <c r="M6" s="78">
        <f t="shared" si="7"/>
        <v>184</v>
      </c>
      <c r="N6" s="78">
        <f t="shared" si="7"/>
        <v>186</v>
      </c>
      <c r="O6" s="78">
        <f t="shared" si="7"/>
        <v>186</v>
      </c>
      <c r="P6" s="78">
        <f t="shared" si="7"/>
        <v>185</v>
      </c>
      <c r="Q6" s="78">
        <f t="shared" si="7"/>
        <v>188</v>
      </c>
      <c r="R6" s="78">
        <f t="shared" si="7"/>
        <v>0</v>
      </c>
      <c r="S6" s="78">
        <f t="shared" si="7"/>
        <v>0</v>
      </c>
      <c r="T6" s="78">
        <f t="shared" si="7"/>
        <v>0</v>
      </c>
      <c r="U6" s="78">
        <f t="shared" si="7"/>
        <v>0</v>
      </c>
      <c r="V6" s="78">
        <f t="shared" si="7"/>
        <v>0</v>
      </c>
      <c r="W6" s="78">
        <f t="shared" si="7"/>
        <v>0</v>
      </c>
      <c r="X6" s="78">
        <f t="shared" si="7"/>
        <v>0</v>
      </c>
      <c r="Y6" s="78">
        <f t="shared" si="7"/>
        <v>0</v>
      </c>
      <c r="Z6" s="78">
        <f t="shared" si="7"/>
        <v>0</v>
      </c>
      <c r="AA6" s="78">
        <f t="shared" si="7"/>
        <v>0</v>
      </c>
      <c r="AB6" s="78">
        <f t="shared" si="7"/>
        <v>198</v>
      </c>
      <c r="AC6" s="78">
        <f t="shared" si="7"/>
        <v>195</v>
      </c>
      <c r="AD6" s="78">
        <f t="shared" si="7"/>
        <v>198</v>
      </c>
      <c r="AE6" s="78">
        <f t="shared" si="7"/>
        <v>195</v>
      </c>
      <c r="AF6" s="78">
        <f t="shared" si="7"/>
        <v>198</v>
      </c>
      <c r="AG6" s="78">
        <f t="shared" si="7"/>
        <v>203</v>
      </c>
      <c r="AH6" s="78">
        <f t="shared" si="7"/>
        <v>0</v>
      </c>
      <c r="AI6" s="78">
        <f t="shared" si="7"/>
        <v>0</v>
      </c>
      <c r="AJ6" s="78">
        <f t="shared" si="7"/>
        <v>0</v>
      </c>
      <c r="AK6" s="78">
        <f t="shared" si="7"/>
        <v>0</v>
      </c>
      <c r="AL6" s="78">
        <f t="shared" si="7"/>
        <v>0</v>
      </c>
      <c r="AM6" s="78">
        <f t="shared" si="7"/>
        <v>0</v>
      </c>
      <c r="AN6" s="78">
        <f t="shared" si="7"/>
        <v>0</v>
      </c>
      <c r="AO6" s="78">
        <f t="shared" si="7"/>
        <v>0</v>
      </c>
      <c r="AP6" s="78">
        <f t="shared" si="7"/>
        <v>0</v>
      </c>
      <c r="AQ6" s="78">
        <f t="shared" si="7"/>
        <v>0</v>
      </c>
      <c r="AR6" s="78">
        <f t="shared" si="7"/>
        <v>0</v>
      </c>
      <c r="AS6" s="78">
        <f t="shared" si="7"/>
        <v>0</v>
      </c>
      <c r="AT6" s="78">
        <f t="shared" si="7"/>
        <v>0</v>
      </c>
      <c r="AU6" s="78">
        <f t="shared" si="7"/>
        <v>0</v>
      </c>
      <c r="AV6" s="78">
        <f t="shared" si="7"/>
        <v>199</v>
      </c>
      <c r="AW6" s="78">
        <f t="shared" si="7"/>
        <v>0</v>
      </c>
      <c r="AX6" s="78">
        <f t="shared" si="7"/>
        <v>0</v>
      </c>
      <c r="AY6" s="78">
        <f t="shared" si="7"/>
        <v>0</v>
      </c>
      <c r="AZ6" s="78">
        <f t="shared" si="7"/>
        <v>0</v>
      </c>
      <c r="BA6" s="78">
        <f t="shared" si="7"/>
        <v>0</v>
      </c>
      <c r="BB6" s="78">
        <f t="shared" si="7"/>
        <v>0</v>
      </c>
      <c r="BC6" s="78">
        <f t="shared" si="7"/>
        <v>0</v>
      </c>
      <c r="BD6" s="78">
        <f t="shared" si="7"/>
        <v>0</v>
      </c>
      <c r="BE6" s="78">
        <f t="shared" si="7"/>
        <v>0</v>
      </c>
      <c r="BF6" s="78">
        <f t="shared" si="7"/>
        <v>0</v>
      </c>
      <c r="BG6" s="78">
        <f t="shared" si="7"/>
        <v>0</v>
      </c>
      <c r="BH6" s="78">
        <f t="shared" si="7"/>
        <v>0</v>
      </c>
      <c r="BI6" s="78">
        <f t="shared" si="7"/>
        <v>0</v>
      </c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</row>
    <row r="7">
      <c r="A7" s="99"/>
      <c r="B7" s="99"/>
      <c r="C7" s="99" t="s">
        <v>189</v>
      </c>
      <c r="D7" s="114" t="str">
        <f t="shared" ref="D7:F7" si="8">IF(D3=0," ",D6*100/D2)</f>
        <v> </v>
      </c>
      <c r="E7" s="114" t="str">
        <f t="shared" si="8"/>
        <v> </v>
      </c>
      <c r="F7" s="114" t="str">
        <f t="shared" si="8"/>
        <v> </v>
      </c>
      <c r="G7" s="114"/>
      <c r="H7" s="114" t="str">
        <f t="shared" ref="H7:J7" si="9">IF(H3=0," ",H6*100/H2)</f>
        <v> </v>
      </c>
      <c r="I7" s="114" t="str">
        <f t="shared" si="9"/>
        <v> </v>
      </c>
      <c r="J7" s="114" t="str">
        <f t="shared" si="9"/>
        <v> </v>
      </c>
      <c r="K7" s="114"/>
      <c r="L7" s="114">
        <f t="shared" ref="L7:AU7" si="10">IF(L3=0," ",L6*100/L2)</f>
        <v>95.09803922</v>
      </c>
      <c r="M7" s="114">
        <f t="shared" si="10"/>
        <v>90.19607843</v>
      </c>
      <c r="N7" s="114">
        <f t="shared" si="10"/>
        <v>91.17647059</v>
      </c>
      <c r="O7" s="114">
        <f t="shared" si="10"/>
        <v>91.17647059</v>
      </c>
      <c r="P7" s="114">
        <f t="shared" si="10"/>
        <v>90.68627451</v>
      </c>
      <c r="Q7" s="114">
        <f t="shared" si="10"/>
        <v>92.15686275</v>
      </c>
      <c r="R7" s="114" t="str">
        <f t="shared" si="10"/>
        <v> </v>
      </c>
      <c r="S7" s="114" t="str">
        <f t="shared" si="10"/>
        <v> </v>
      </c>
      <c r="T7" s="114" t="str">
        <f t="shared" si="10"/>
        <v> </v>
      </c>
      <c r="U7" s="114" t="str">
        <f t="shared" si="10"/>
        <v> </v>
      </c>
      <c r="V7" s="114" t="str">
        <f t="shared" si="10"/>
        <v> </v>
      </c>
      <c r="W7" s="114" t="str">
        <f t="shared" si="10"/>
        <v> </v>
      </c>
      <c r="X7" s="114" t="str">
        <f t="shared" si="10"/>
        <v> </v>
      </c>
      <c r="Y7" s="114" t="str">
        <f t="shared" si="10"/>
        <v> </v>
      </c>
      <c r="Z7" s="114" t="str">
        <f t="shared" si="10"/>
        <v> </v>
      </c>
      <c r="AA7" s="114" t="str">
        <f t="shared" si="10"/>
        <v> </v>
      </c>
      <c r="AB7" s="114">
        <f t="shared" si="10"/>
        <v>97.05882353</v>
      </c>
      <c r="AC7" s="114">
        <f t="shared" si="10"/>
        <v>95.58823529</v>
      </c>
      <c r="AD7" s="114">
        <f t="shared" si="10"/>
        <v>97.05882353</v>
      </c>
      <c r="AE7" s="114">
        <f t="shared" si="10"/>
        <v>95.58823529</v>
      </c>
      <c r="AF7" s="114">
        <f t="shared" si="10"/>
        <v>97.05882353</v>
      </c>
      <c r="AG7" s="114">
        <f t="shared" si="10"/>
        <v>99.50980392</v>
      </c>
      <c r="AH7" s="114" t="str">
        <f t="shared" si="10"/>
        <v> </v>
      </c>
      <c r="AI7" s="114" t="str">
        <f t="shared" si="10"/>
        <v> </v>
      </c>
      <c r="AJ7" s="114" t="str">
        <f t="shared" si="10"/>
        <v> </v>
      </c>
      <c r="AK7" s="114" t="str">
        <f t="shared" si="10"/>
        <v> </v>
      </c>
      <c r="AL7" s="114" t="str">
        <f t="shared" si="10"/>
        <v> </v>
      </c>
      <c r="AM7" s="114" t="str">
        <f t="shared" si="10"/>
        <v> </v>
      </c>
      <c r="AN7" s="114" t="str">
        <f t="shared" si="10"/>
        <v> </v>
      </c>
      <c r="AO7" s="114" t="str">
        <f t="shared" si="10"/>
        <v> </v>
      </c>
      <c r="AP7" s="114" t="str">
        <f t="shared" si="10"/>
        <v> </v>
      </c>
      <c r="AQ7" s="114" t="str">
        <f t="shared" si="10"/>
        <v> </v>
      </c>
      <c r="AR7" s="114" t="str">
        <f t="shared" si="10"/>
        <v> </v>
      </c>
      <c r="AS7" s="114" t="str">
        <f t="shared" si="10"/>
        <v> </v>
      </c>
      <c r="AT7" s="114" t="str">
        <f t="shared" si="10"/>
        <v> </v>
      </c>
      <c r="AU7" s="114" t="str">
        <f t="shared" si="10"/>
        <v> </v>
      </c>
      <c r="AV7" s="114">
        <f>IF(AV5=0," ",AV6*100/AV2)</f>
        <v>97.54901961</v>
      </c>
      <c r="AW7" s="114" t="str">
        <f t="shared" ref="AW7:BI7" si="11">IF(AW3=0," ",AW6*100/AW2)</f>
        <v> </v>
      </c>
      <c r="AX7" s="114" t="str">
        <f t="shared" si="11"/>
        <v> </v>
      </c>
      <c r="AY7" s="114" t="str">
        <f t="shared" si="11"/>
        <v> </v>
      </c>
      <c r="AZ7" s="114" t="str">
        <f t="shared" si="11"/>
        <v> </v>
      </c>
      <c r="BA7" s="114" t="str">
        <f t="shared" si="11"/>
        <v> </v>
      </c>
      <c r="BB7" s="114" t="str">
        <f t="shared" si="11"/>
        <v> </v>
      </c>
      <c r="BC7" s="114" t="str">
        <f t="shared" si="11"/>
        <v> </v>
      </c>
      <c r="BD7" s="114" t="str">
        <f t="shared" si="11"/>
        <v> </v>
      </c>
      <c r="BE7" s="114" t="str">
        <f t="shared" si="11"/>
        <v> </v>
      </c>
      <c r="BF7" s="114" t="str">
        <f t="shared" si="11"/>
        <v> </v>
      </c>
      <c r="BG7" s="114" t="str">
        <f t="shared" si="11"/>
        <v> </v>
      </c>
      <c r="BH7" s="114" t="str">
        <f t="shared" si="11"/>
        <v> </v>
      </c>
      <c r="BI7" s="114" t="str">
        <f t="shared" si="11"/>
        <v> </v>
      </c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</row>
    <row r="8">
      <c r="A8" s="110"/>
      <c r="B8" s="110"/>
      <c r="C8" s="110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</row>
    <row r="9">
      <c r="A9" s="110"/>
      <c r="B9" s="110"/>
      <c r="C9" s="110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</row>
    <row r="10">
      <c r="A10" s="115"/>
      <c r="B10" s="100" t="s">
        <v>200</v>
      </c>
      <c r="C10" s="115" t="s">
        <v>201</v>
      </c>
      <c r="D10" s="116" t="s">
        <v>202</v>
      </c>
      <c r="E10" s="11"/>
      <c r="F10" s="11"/>
      <c r="G10" s="11"/>
      <c r="H10" s="11"/>
      <c r="I10" s="11"/>
      <c r="J10" s="11"/>
      <c r="K10" s="12"/>
      <c r="L10" s="83" t="s">
        <v>139</v>
      </c>
      <c r="M10" s="11"/>
      <c r="N10" s="11"/>
      <c r="O10" s="11"/>
      <c r="P10" s="11"/>
      <c r="Q10" s="12"/>
      <c r="R10" s="84" t="s">
        <v>140</v>
      </c>
      <c r="S10" s="11"/>
      <c r="T10" s="11"/>
      <c r="U10" s="11"/>
      <c r="V10" s="11"/>
      <c r="W10" s="11"/>
      <c r="X10" s="11"/>
      <c r="Y10" s="11"/>
      <c r="Z10" s="11"/>
      <c r="AA10" s="12"/>
      <c r="AB10" s="83" t="s">
        <v>141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2"/>
      <c r="AV10" s="85" t="s">
        <v>203</v>
      </c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</row>
    <row r="11">
      <c r="A11" s="102"/>
      <c r="B11" s="102"/>
      <c r="C11" s="51"/>
      <c r="D11" s="118" t="s">
        <v>143</v>
      </c>
      <c r="E11" s="11"/>
      <c r="F11" s="11"/>
      <c r="G11" s="12"/>
      <c r="H11" s="119" t="s">
        <v>144</v>
      </c>
      <c r="I11" s="11"/>
      <c r="J11" s="11"/>
      <c r="K11" s="12"/>
      <c r="L11" s="120" t="s">
        <v>145</v>
      </c>
      <c r="M11" s="120" t="s">
        <v>146</v>
      </c>
      <c r="N11" s="120" t="s">
        <v>147</v>
      </c>
      <c r="O11" s="120" t="s">
        <v>148</v>
      </c>
      <c r="P11" s="120" t="s">
        <v>149</v>
      </c>
      <c r="Q11" s="120" t="s">
        <v>150</v>
      </c>
      <c r="R11" s="89" t="s">
        <v>151</v>
      </c>
      <c r="S11" s="89" t="s">
        <v>152</v>
      </c>
      <c r="T11" s="89" t="s">
        <v>153</v>
      </c>
      <c r="U11" s="89" t="s">
        <v>154</v>
      </c>
      <c r="V11" s="89" t="s">
        <v>155</v>
      </c>
      <c r="W11" s="89" t="s">
        <v>156</v>
      </c>
      <c r="X11" s="89" t="s">
        <v>157</v>
      </c>
      <c r="Y11" s="89" t="s">
        <v>158</v>
      </c>
      <c r="Z11" s="89" t="s">
        <v>159</v>
      </c>
      <c r="AA11" s="89" t="s">
        <v>160</v>
      </c>
      <c r="AB11" s="88" t="s">
        <v>161</v>
      </c>
      <c r="AC11" s="88" t="s">
        <v>162</v>
      </c>
      <c r="AD11" s="88" t="s">
        <v>163</v>
      </c>
      <c r="AE11" s="88" t="s">
        <v>164</v>
      </c>
      <c r="AF11" s="88" t="s">
        <v>165</v>
      </c>
      <c r="AG11" s="88" t="s">
        <v>166</v>
      </c>
      <c r="AH11" s="88" t="s">
        <v>167</v>
      </c>
      <c r="AI11" s="88" t="s">
        <v>168</v>
      </c>
      <c r="AJ11" s="88" t="s">
        <v>169</v>
      </c>
      <c r="AK11" s="88" t="s">
        <v>170</v>
      </c>
      <c r="AL11" s="88" t="s">
        <v>171</v>
      </c>
      <c r="AM11" s="88" t="s">
        <v>172</v>
      </c>
      <c r="AN11" s="121" t="s">
        <v>173</v>
      </c>
      <c r="AO11" s="121" t="s">
        <v>174</v>
      </c>
      <c r="AP11" s="121" t="s">
        <v>175</v>
      </c>
      <c r="AQ11" s="121" t="s">
        <v>176</v>
      </c>
      <c r="AR11" s="121" t="s">
        <v>177</v>
      </c>
      <c r="AS11" s="121" t="s">
        <v>178</v>
      </c>
      <c r="AT11" s="121" t="s">
        <v>179</v>
      </c>
      <c r="AU11" s="121" t="s">
        <v>180</v>
      </c>
      <c r="AV11" s="51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</row>
    <row r="12">
      <c r="A12" s="51"/>
      <c r="B12" s="51"/>
      <c r="C12" s="122" t="s">
        <v>204</v>
      </c>
      <c r="D12" s="123"/>
      <c r="E12" s="123"/>
      <c r="F12" s="123"/>
      <c r="G12" s="86" t="s">
        <v>205</v>
      </c>
      <c r="H12" s="123"/>
      <c r="I12" s="123"/>
      <c r="J12" s="123"/>
      <c r="K12" s="124" t="s">
        <v>205</v>
      </c>
      <c r="L12" s="125" t="s">
        <v>28</v>
      </c>
      <c r="M12" s="125" t="s">
        <v>30</v>
      </c>
      <c r="N12" s="125" t="s">
        <v>32</v>
      </c>
      <c r="O12" s="125" t="s">
        <v>34</v>
      </c>
      <c r="P12" s="125" t="s">
        <v>36</v>
      </c>
      <c r="Q12" s="125" t="s">
        <v>38</v>
      </c>
      <c r="R12" s="126"/>
      <c r="S12" s="123"/>
      <c r="T12" s="123"/>
      <c r="U12" s="123"/>
      <c r="V12" s="123"/>
      <c r="W12" s="123"/>
      <c r="X12" s="123"/>
      <c r="Y12" s="123"/>
      <c r="Z12" s="123"/>
      <c r="AA12" s="123"/>
      <c r="AB12" s="123" t="s">
        <v>28</v>
      </c>
      <c r="AC12" s="123" t="s">
        <v>30</v>
      </c>
      <c r="AD12" s="123" t="s">
        <v>32</v>
      </c>
      <c r="AE12" s="123" t="s">
        <v>34</v>
      </c>
      <c r="AF12" s="123" t="s">
        <v>36</v>
      </c>
      <c r="AG12" s="123" t="s">
        <v>38</v>
      </c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7" t="s">
        <v>206</v>
      </c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</row>
    <row r="13">
      <c r="A13" s="128"/>
      <c r="B13" s="129">
        <v>1.0</v>
      </c>
      <c r="C13" s="130" t="s">
        <v>207</v>
      </c>
      <c r="D13" s="131"/>
      <c r="E13" s="131"/>
      <c r="F13" s="113"/>
      <c r="G13" s="132">
        <f t="shared" ref="G13:G112" si="12">SUM(D13:F13)</f>
        <v>0</v>
      </c>
      <c r="H13" s="131"/>
      <c r="I13" s="131"/>
      <c r="J13" s="113"/>
      <c r="K13" s="133">
        <f t="shared" ref="K13:K112" si="13">SUM(H13:J13)</f>
        <v>0</v>
      </c>
      <c r="L13" s="129">
        <v>9.0</v>
      </c>
      <c r="M13" s="134">
        <v>8.0</v>
      </c>
      <c r="N13" s="134">
        <v>9.0</v>
      </c>
      <c r="O13" s="134">
        <v>8.0</v>
      </c>
      <c r="P13" s="134">
        <v>9.0</v>
      </c>
      <c r="Q13" s="134">
        <v>8.0</v>
      </c>
      <c r="R13" s="135"/>
      <c r="S13" s="113"/>
      <c r="T13" s="113"/>
      <c r="U13" s="113"/>
      <c r="V13" s="113"/>
      <c r="W13" s="113"/>
      <c r="X13" s="113"/>
      <c r="Y13" s="113"/>
      <c r="Z13" s="113"/>
      <c r="AA13" s="113"/>
      <c r="AB13" s="129">
        <v>8.0</v>
      </c>
      <c r="AC13" s="134">
        <v>8.0</v>
      </c>
      <c r="AD13" s="134">
        <v>9.0</v>
      </c>
      <c r="AE13" s="134">
        <v>8.0</v>
      </c>
      <c r="AF13" s="134">
        <v>9.0</v>
      </c>
      <c r="AG13" s="134">
        <v>8.0</v>
      </c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36">
        <v>21.0</v>
      </c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</row>
    <row r="14">
      <c r="A14" s="128"/>
      <c r="B14" s="137">
        <v>2.0</v>
      </c>
      <c r="C14" s="138" t="s">
        <v>208</v>
      </c>
      <c r="D14" s="131"/>
      <c r="E14" s="131"/>
      <c r="F14" s="113"/>
      <c r="G14" s="132">
        <f t="shared" si="12"/>
        <v>0</v>
      </c>
      <c r="H14" s="131"/>
      <c r="I14" s="131"/>
      <c r="J14" s="113"/>
      <c r="K14" s="133">
        <f t="shared" si="13"/>
        <v>0</v>
      </c>
      <c r="L14" s="137">
        <v>9.0</v>
      </c>
      <c r="M14" s="139">
        <v>9.0</v>
      </c>
      <c r="N14" s="139">
        <v>9.0</v>
      </c>
      <c r="O14" s="139">
        <v>9.0</v>
      </c>
      <c r="P14" s="139">
        <v>9.0</v>
      </c>
      <c r="Q14" s="139">
        <v>8.0</v>
      </c>
      <c r="R14" s="135"/>
      <c r="S14" s="113"/>
      <c r="T14" s="113"/>
      <c r="U14" s="113"/>
      <c r="V14" s="113"/>
      <c r="W14" s="113"/>
      <c r="X14" s="113"/>
      <c r="Y14" s="113"/>
      <c r="Z14" s="113"/>
      <c r="AA14" s="113"/>
      <c r="AB14" s="137">
        <v>8.0</v>
      </c>
      <c r="AC14" s="139">
        <v>8.0</v>
      </c>
      <c r="AD14" s="139">
        <v>8.0</v>
      </c>
      <c r="AE14" s="139">
        <v>9.0</v>
      </c>
      <c r="AF14" s="139">
        <v>8.0</v>
      </c>
      <c r="AG14" s="139">
        <v>8.0</v>
      </c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36">
        <v>21.0</v>
      </c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</row>
    <row r="15">
      <c r="A15" s="128"/>
      <c r="B15" s="137">
        <v>3.0</v>
      </c>
      <c r="C15" s="138" t="s">
        <v>209</v>
      </c>
      <c r="D15" s="131"/>
      <c r="E15" s="131"/>
      <c r="F15" s="113"/>
      <c r="G15" s="132">
        <f t="shared" si="12"/>
        <v>0</v>
      </c>
      <c r="H15" s="131"/>
      <c r="I15" s="131"/>
      <c r="J15" s="113"/>
      <c r="K15" s="133">
        <f t="shared" si="13"/>
        <v>0</v>
      </c>
      <c r="L15" s="137">
        <v>5.0</v>
      </c>
      <c r="M15" s="139">
        <v>4.0</v>
      </c>
      <c r="N15" s="139">
        <v>3.0</v>
      </c>
      <c r="O15" s="139">
        <v>5.0</v>
      </c>
      <c r="P15" s="139">
        <v>6.0</v>
      </c>
      <c r="Q15" s="139">
        <v>1.0</v>
      </c>
      <c r="R15" s="135"/>
      <c r="S15" s="113"/>
      <c r="T15" s="113"/>
      <c r="U15" s="113"/>
      <c r="V15" s="113"/>
      <c r="W15" s="113"/>
      <c r="X15" s="113"/>
      <c r="Y15" s="113"/>
      <c r="Z15" s="113"/>
      <c r="AA15" s="113"/>
      <c r="AB15" s="137">
        <v>7.0</v>
      </c>
      <c r="AC15" s="139">
        <v>7.0</v>
      </c>
      <c r="AD15" s="139">
        <v>7.0</v>
      </c>
      <c r="AE15" s="139">
        <v>7.0</v>
      </c>
      <c r="AF15" s="139">
        <v>7.0</v>
      </c>
      <c r="AG15" s="139">
        <v>7.0</v>
      </c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36">
        <v>20.0</v>
      </c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</row>
    <row r="16">
      <c r="A16" s="128"/>
      <c r="B16" s="137">
        <v>4.0</v>
      </c>
      <c r="C16" s="138" t="s">
        <v>210</v>
      </c>
      <c r="D16" s="131"/>
      <c r="E16" s="131"/>
      <c r="F16" s="113"/>
      <c r="G16" s="132">
        <f t="shared" si="12"/>
        <v>0</v>
      </c>
      <c r="H16" s="131"/>
      <c r="I16" s="131"/>
      <c r="J16" s="113"/>
      <c r="K16" s="133">
        <f t="shared" si="13"/>
        <v>0</v>
      </c>
      <c r="L16" s="137">
        <v>5.0</v>
      </c>
      <c r="M16" s="139">
        <v>9.0</v>
      </c>
      <c r="N16" s="139">
        <v>7.0</v>
      </c>
      <c r="O16" s="139">
        <v>5.0</v>
      </c>
      <c r="P16" s="139">
        <v>9.0</v>
      </c>
      <c r="Q16" s="139">
        <v>9.0</v>
      </c>
      <c r="R16" s="135"/>
      <c r="S16" s="113"/>
      <c r="T16" s="113"/>
      <c r="U16" s="113"/>
      <c r="V16" s="113"/>
      <c r="W16" s="113"/>
      <c r="X16" s="113"/>
      <c r="Y16" s="113"/>
      <c r="Z16" s="113"/>
      <c r="AA16" s="113"/>
      <c r="AB16" s="137">
        <v>9.0</v>
      </c>
      <c r="AC16" s="139">
        <v>9.0</v>
      </c>
      <c r="AD16" s="139">
        <v>9.0</v>
      </c>
      <c r="AE16" s="139">
        <v>9.0</v>
      </c>
      <c r="AF16" s="139">
        <v>9.0</v>
      </c>
      <c r="AG16" s="139">
        <v>9.0</v>
      </c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36">
        <v>22.0</v>
      </c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</row>
    <row r="17">
      <c r="A17" s="128"/>
      <c r="B17" s="137">
        <v>5.0</v>
      </c>
      <c r="C17" s="138" t="s">
        <v>211</v>
      </c>
      <c r="D17" s="131"/>
      <c r="E17" s="131"/>
      <c r="F17" s="113"/>
      <c r="G17" s="132">
        <f t="shared" si="12"/>
        <v>0</v>
      </c>
      <c r="H17" s="131"/>
      <c r="I17" s="131"/>
      <c r="J17" s="113"/>
      <c r="K17" s="133">
        <f t="shared" si="13"/>
        <v>0</v>
      </c>
      <c r="L17" s="137">
        <v>8.0</v>
      </c>
      <c r="M17" s="139">
        <v>5.0</v>
      </c>
      <c r="N17" s="139">
        <v>8.0</v>
      </c>
      <c r="O17" s="139">
        <v>9.0</v>
      </c>
      <c r="P17" s="139">
        <v>9.0</v>
      </c>
      <c r="Q17" s="139">
        <v>9.0</v>
      </c>
      <c r="R17" s="135"/>
      <c r="S17" s="113"/>
      <c r="T17" s="113"/>
      <c r="U17" s="113"/>
      <c r="V17" s="113"/>
      <c r="W17" s="113"/>
      <c r="X17" s="113"/>
      <c r="Y17" s="113"/>
      <c r="Z17" s="113"/>
      <c r="AA17" s="113"/>
      <c r="AB17" s="137">
        <v>9.0</v>
      </c>
      <c r="AC17" s="139">
        <v>9.0</v>
      </c>
      <c r="AD17" s="139">
        <v>9.0</v>
      </c>
      <c r="AE17" s="139">
        <v>9.0</v>
      </c>
      <c r="AF17" s="139">
        <v>9.0</v>
      </c>
      <c r="AG17" s="139">
        <v>9.0</v>
      </c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36">
        <v>23.0</v>
      </c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</row>
    <row r="18">
      <c r="A18" s="128"/>
      <c r="B18" s="137">
        <v>6.0</v>
      </c>
      <c r="C18" s="138" t="s">
        <v>212</v>
      </c>
      <c r="D18" s="131"/>
      <c r="E18" s="131"/>
      <c r="F18" s="113"/>
      <c r="G18" s="132">
        <f t="shared" si="12"/>
        <v>0</v>
      </c>
      <c r="H18" s="131"/>
      <c r="I18" s="131"/>
      <c r="J18" s="113"/>
      <c r="K18" s="133">
        <f t="shared" si="13"/>
        <v>0</v>
      </c>
      <c r="L18" s="137">
        <v>9.0</v>
      </c>
      <c r="M18" s="139">
        <v>9.0</v>
      </c>
      <c r="N18" s="139">
        <v>9.0</v>
      </c>
      <c r="O18" s="139">
        <v>9.0</v>
      </c>
      <c r="P18" s="139">
        <v>8.0</v>
      </c>
      <c r="Q18" s="139">
        <v>7.0</v>
      </c>
      <c r="R18" s="135"/>
      <c r="S18" s="113"/>
      <c r="T18" s="113"/>
      <c r="U18" s="113"/>
      <c r="V18" s="113"/>
      <c r="W18" s="113"/>
      <c r="X18" s="113"/>
      <c r="Y18" s="113"/>
      <c r="Z18" s="113"/>
      <c r="AA18" s="113"/>
      <c r="AB18" s="137">
        <v>9.0</v>
      </c>
      <c r="AC18" s="139">
        <v>9.0</v>
      </c>
      <c r="AD18" s="139">
        <v>9.0</v>
      </c>
      <c r="AE18" s="139">
        <v>9.0</v>
      </c>
      <c r="AF18" s="139">
        <v>9.0</v>
      </c>
      <c r="AG18" s="139">
        <v>9.0</v>
      </c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36">
        <v>22.0</v>
      </c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</row>
    <row r="19">
      <c r="A19" s="128"/>
      <c r="B19" s="137">
        <v>7.0</v>
      </c>
      <c r="C19" s="138" t="s">
        <v>213</v>
      </c>
      <c r="D19" s="131"/>
      <c r="E19" s="131"/>
      <c r="F19" s="113"/>
      <c r="G19" s="132">
        <f t="shared" si="12"/>
        <v>0</v>
      </c>
      <c r="H19" s="131"/>
      <c r="I19" s="131"/>
      <c r="J19" s="113"/>
      <c r="K19" s="133">
        <f t="shared" si="13"/>
        <v>0</v>
      </c>
      <c r="L19" s="137">
        <v>8.0</v>
      </c>
      <c r="M19" s="139">
        <v>5.0</v>
      </c>
      <c r="N19" s="139">
        <v>5.0</v>
      </c>
      <c r="O19" s="139">
        <v>5.0</v>
      </c>
      <c r="P19" s="139">
        <v>8.0</v>
      </c>
      <c r="Q19" s="139">
        <v>8.0</v>
      </c>
      <c r="R19" s="135"/>
      <c r="S19" s="113"/>
      <c r="T19" s="113"/>
      <c r="U19" s="113"/>
      <c r="V19" s="113"/>
      <c r="W19" s="113"/>
      <c r="X19" s="113"/>
      <c r="Y19" s="113"/>
      <c r="Z19" s="113"/>
      <c r="AA19" s="113"/>
      <c r="AB19" s="137">
        <v>9.0</v>
      </c>
      <c r="AC19" s="139">
        <v>9.0</v>
      </c>
      <c r="AD19" s="139">
        <v>9.0</v>
      </c>
      <c r="AE19" s="139">
        <v>9.0</v>
      </c>
      <c r="AF19" s="139">
        <v>9.0</v>
      </c>
      <c r="AG19" s="139">
        <v>9.0</v>
      </c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36">
        <v>22.0</v>
      </c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</row>
    <row r="20">
      <c r="A20" s="128"/>
      <c r="B20" s="137">
        <v>8.0</v>
      </c>
      <c r="C20" s="138" t="s">
        <v>214</v>
      </c>
      <c r="D20" s="131"/>
      <c r="E20" s="131"/>
      <c r="F20" s="113"/>
      <c r="G20" s="132">
        <f t="shared" si="12"/>
        <v>0</v>
      </c>
      <c r="H20" s="131"/>
      <c r="I20" s="131"/>
      <c r="J20" s="113"/>
      <c r="K20" s="133">
        <f t="shared" si="13"/>
        <v>0</v>
      </c>
      <c r="L20" s="137">
        <v>9.0</v>
      </c>
      <c r="M20" s="139">
        <v>9.0</v>
      </c>
      <c r="N20" s="139">
        <v>8.0</v>
      </c>
      <c r="O20" s="139">
        <v>5.0</v>
      </c>
      <c r="P20" s="139">
        <v>9.0</v>
      </c>
      <c r="Q20" s="139">
        <v>9.0</v>
      </c>
      <c r="R20" s="135"/>
      <c r="S20" s="113"/>
      <c r="T20" s="113"/>
      <c r="U20" s="113"/>
      <c r="V20" s="113"/>
      <c r="W20" s="113"/>
      <c r="X20" s="113"/>
      <c r="Y20" s="113"/>
      <c r="Z20" s="113"/>
      <c r="AA20" s="113"/>
      <c r="AB20" s="137">
        <v>9.0</v>
      </c>
      <c r="AC20" s="139">
        <v>9.0</v>
      </c>
      <c r="AD20" s="139">
        <v>9.0</v>
      </c>
      <c r="AE20" s="139">
        <v>9.0</v>
      </c>
      <c r="AF20" s="139">
        <v>9.0</v>
      </c>
      <c r="AG20" s="139">
        <v>9.0</v>
      </c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36">
        <v>22.0</v>
      </c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</row>
    <row r="21" ht="15.75" customHeight="1">
      <c r="A21" s="128"/>
      <c r="B21" s="137">
        <v>9.0</v>
      </c>
      <c r="C21" s="138" t="s">
        <v>215</v>
      </c>
      <c r="D21" s="131"/>
      <c r="E21" s="131"/>
      <c r="F21" s="113"/>
      <c r="G21" s="132">
        <f t="shared" si="12"/>
        <v>0</v>
      </c>
      <c r="H21" s="131"/>
      <c r="I21" s="131"/>
      <c r="J21" s="113"/>
      <c r="K21" s="133">
        <f t="shared" si="13"/>
        <v>0</v>
      </c>
      <c r="L21" s="137">
        <v>9.0</v>
      </c>
      <c r="M21" s="139">
        <v>8.0</v>
      </c>
      <c r="N21" s="139">
        <v>6.0</v>
      </c>
      <c r="O21" s="139">
        <v>8.0</v>
      </c>
      <c r="P21" s="139">
        <v>8.0</v>
      </c>
      <c r="Q21" s="139">
        <v>9.0</v>
      </c>
      <c r="R21" s="135"/>
      <c r="S21" s="113"/>
      <c r="T21" s="113"/>
      <c r="U21" s="113"/>
      <c r="V21" s="113"/>
      <c r="W21" s="113"/>
      <c r="X21" s="113"/>
      <c r="Y21" s="113"/>
      <c r="Z21" s="113"/>
      <c r="AA21" s="113"/>
      <c r="AB21" s="137">
        <v>8.0</v>
      </c>
      <c r="AC21" s="139">
        <v>8.0</v>
      </c>
      <c r="AD21" s="139">
        <v>8.0</v>
      </c>
      <c r="AE21" s="139">
        <v>8.0</v>
      </c>
      <c r="AF21" s="139">
        <v>8.0</v>
      </c>
      <c r="AG21" s="139">
        <v>8.0</v>
      </c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36">
        <v>22.0</v>
      </c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</row>
    <row r="22" ht="15.75" customHeight="1">
      <c r="A22" s="128"/>
      <c r="B22" s="137">
        <v>10.0</v>
      </c>
      <c r="C22" s="138" t="s">
        <v>216</v>
      </c>
      <c r="D22" s="131"/>
      <c r="E22" s="131"/>
      <c r="F22" s="113"/>
      <c r="G22" s="132">
        <f t="shared" si="12"/>
        <v>0</v>
      </c>
      <c r="H22" s="131"/>
      <c r="I22" s="131"/>
      <c r="J22" s="113"/>
      <c r="K22" s="133">
        <f t="shared" si="13"/>
        <v>0</v>
      </c>
      <c r="L22" s="137">
        <v>9.0</v>
      </c>
      <c r="M22" s="139">
        <v>9.0</v>
      </c>
      <c r="N22" s="139">
        <v>9.0</v>
      </c>
      <c r="O22" s="139">
        <v>9.0</v>
      </c>
      <c r="P22" s="139">
        <v>8.0</v>
      </c>
      <c r="Q22" s="139">
        <v>9.0</v>
      </c>
      <c r="R22" s="135"/>
      <c r="S22" s="113"/>
      <c r="T22" s="113"/>
      <c r="U22" s="113"/>
      <c r="V22" s="113"/>
      <c r="W22" s="113"/>
      <c r="X22" s="113"/>
      <c r="Y22" s="113"/>
      <c r="Z22" s="113"/>
      <c r="AA22" s="113"/>
      <c r="AB22" s="137">
        <v>9.0</v>
      </c>
      <c r="AC22" s="139">
        <v>9.0</v>
      </c>
      <c r="AD22" s="139">
        <v>9.0</v>
      </c>
      <c r="AE22" s="139">
        <v>9.0</v>
      </c>
      <c r="AF22" s="139">
        <v>9.0</v>
      </c>
      <c r="AG22" s="139">
        <v>9.0</v>
      </c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36">
        <v>20.0</v>
      </c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</row>
    <row r="23" ht="15.75" customHeight="1">
      <c r="A23" s="128"/>
      <c r="B23" s="137">
        <v>11.0</v>
      </c>
      <c r="C23" s="138" t="s">
        <v>217</v>
      </c>
      <c r="D23" s="131"/>
      <c r="E23" s="131"/>
      <c r="F23" s="113"/>
      <c r="G23" s="132">
        <f t="shared" si="12"/>
        <v>0</v>
      </c>
      <c r="H23" s="131"/>
      <c r="I23" s="131"/>
      <c r="J23" s="113"/>
      <c r="K23" s="133">
        <f t="shared" si="13"/>
        <v>0</v>
      </c>
      <c r="L23" s="137">
        <v>9.0</v>
      </c>
      <c r="M23" s="139">
        <v>9.0</v>
      </c>
      <c r="N23" s="139">
        <v>5.0</v>
      </c>
      <c r="O23" s="139">
        <v>9.0</v>
      </c>
      <c r="P23" s="139">
        <v>9.0</v>
      </c>
      <c r="Q23" s="139">
        <v>9.0</v>
      </c>
      <c r="R23" s="135"/>
      <c r="S23" s="113"/>
      <c r="T23" s="113"/>
      <c r="U23" s="113"/>
      <c r="V23" s="113"/>
      <c r="W23" s="113"/>
      <c r="X23" s="113"/>
      <c r="Y23" s="113"/>
      <c r="Z23" s="113"/>
      <c r="AA23" s="113"/>
      <c r="AB23" s="137">
        <v>8.0</v>
      </c>
      <c r="AC23" s="139">
        <v>9.0</v>
      </c>
      <c r="AD23" s="139">
        <v>8.0</v>
      </c>
      <c r="AE23" s="139">
        <v>9.0</v>
      </c>
      <c r="AF23" s="139">
        <v>9.0</v>
      </c>
      <c r="AG23" s="139">
        <v>8.0</v>
      </c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36">
        <v>21.0</v>
      </c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</row>
    <row r="24" ht="15.75" customHeight="1">
      <c r="A24" s="128"/>
      <c r="B24" s="137">
        <v>12.0</v>
      </c>
      <c r="C24" s="138" t="s">
        <v>218</v>
      </c>
      <c r="D24" s="131"/>
      <c r="E24" s="131"/>
      <c r="F24" s="113"/>
      <c r="G24" s="132">
        <f t="shared" si="12"/>
        <v>0</v>
      </c>
      <c r="H24" s="131"/>
      <c r="I24" s="131"/>
      <c r="J24" s="113"/>
      <c r="K24" s="133">
        <f t="shared" si="13"/>
        <v>0</v>
      </c>
      <c r="L24" s="137">
        <v>9.0</v>
      </c>
      <c r="M24" s="139">
        <v>9.0</v>
      </c>
      <c r="N24" s="139">
        <v>9.0</v>
      </c>
      <c r="O24" s="139">
        <v>9.0</v>
      </c>
      <c r="P24" s="139">
        <v>9.0</v>
      </c>
      <c r="Q24" s="139">
        <v>9.0</v>
      </c>
      <c r="R24" s="135"/>
      <c r="S24" s="113"/>
      <c r="T24" s="113"/>
      <c r="U24" s="113"/>
      <c r="V24" s="113"/>
      <c r="W24" s="113"/>
      <c r="X24" s="113"/>
      <c r="Y24" s="113"/>
      <c r="Z24" s="113"/>
      <c r="AA24" s="113"/>
      <c r="AB24" s="137">
        <v>8.0</v>
      </c>
      <c r="AC24" s="139">
        <v>9.0</v>
      </c>
      <c r="AD24" s="139">
        <v>8.0</v>
      </c>
      <c r="AE24" s="139">
        <v>8.0</v>
      </c>
      <c r="AF24" s="139">
        <v>8.0</v>
      </c>
      <c r="AG24" s="139">
        <v>8.0</v>
      </c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36">
        <v>21.0</v>
      </c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</row>
    <row r="25" ht="15.75" customHeight="1">
      <c r="A25" s="128"/>
      <c r="B25" s="137">
        <v>13.0</v>
      </c>
      <c r="C25" s="138" t="s">
        <v>219</v>
      </c>
      <c r="D25" s="131"/>
      <c r="E25" s="131"/>
      <c r="F25" s="113"/>
      <c r="G25" s="132">
        <f t="shared" si="12"/>
        <v>0</v>
      </c>
      <c r="H25" s="131"/>
      <c r="I25" s="131"/>
      <c r="J25" s="113"/>
      <c r="K25" s="133">
        <f t="shared" si="13"/>
        <v>0</v>
      </c>
      <c r="L25" s="137">
        <v>9.0</v>
      </c>
      <c r="M25" s="139">
        <v>9.0</v>
      </c>
      <c r="N25" s="139">
        <v>5.0</v>
      </c>
      <c r="O25" s="139">
        <v>8.0</v>
      </c>
      <c r="P25" s="139">
        <v>5.0</v>
      </c>
      <c r="Q25" s="139">
        <v>8.0</v>
      </c>
      <c r="R25" s="135"/>
      <c r="S25" s="113"/>
      <c r="T25" s="113"/>
      <c r="U25" s="113"/>
      <c r="V25" s="113"/>
      <c r="W25" s="113"/>
      <c r="X25" s="113"/>
      <c r="Y25" s="113"/>
      <c r="Z25" s="113"/>
      <c r="AA25" s="113"/>
      <c r="AB25" s="137">
        <v>8.0</v>
      </c>
      <c r="AC25" s="139">
        <v>8.0</v>
      </c>
      <c r="AD25" s="139">
        <v>9.0</v>
      </c>
      <c r="AE25" s="139">
        <v>9.0</v>
      </c>
      <c r="AF25" s="139">
        <v>8.0</v>
      </c>
      <c r="AG25" s="139">
        <v>8.0</v>
      </c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36">
        <v>20.0</v>
      </c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</row>
    <row r="26" ht="15.75" customHeight="1">
      <c r="A26" s="128"/>
      <c r="B26" s="137">
        <v>14.0</v>
      </c>
      <c r="C26" s="138" t="s">
        <v>220</v>
      </c>
      <c r="D26" s="131"/>
      <c r="E26" s="131"/>
      <c r="F26" s="113"/>
      <c r="G26" s="132">
        <f t="shared" si="12"/>
        <v>0</v>
      </c>
      <c r="H26" s="131"/>
      <c r="I26" s="131"/>
      <c r="J26" s="113"/>
      <c r="K26" s="133">
        <f t="shared" si="13"/>
        <v>0</v>
      </c>
      <c r="L26" s="137">
        <v>9.0</v>
      </c>
      <c r="M26" s="139">
        <v>9.0</v>
      </c>
      <c r="N26" s="139">
        <v>9.0</v>
      </c>
      <c r="O26" s="139">
        <v>9.0</v>
      </c>
      <c r="P26" s="139">
        <v>9.0</v>
      </c>
      <c r="Q26" s="139">
        <v>7.0</v>
      </c>
      <c r="R26" s="135"/>
      <c r="S26" s="113"/>
      <c r="T26" s="113"/>
      <c r="U26" s="113"/>
      <c r="V26" s="113"/>
      <c r="W26" s="113"/>
      <c r="X26" s="113"/>
      <c r="Y26" s="113"/>
      <c r="Z26" s="113"/>
      <c r="AA26" s="113"/>
      <c r="AB26" s="137">
        <v>9.0</v>
      </c>
      <c r="AC26" s="139">
        <v>8.0</v>
      </c>
      <c r="AD26" s="139">
        <v>8.0</v>
      </c>
      <c r="AE26" s="139">
        <v>9.0</v>
      </c>
      <c r="AF26" s="139">
        <v>8.0</v>
      </c>
      <c r="AG26" s="139">
        <v>8.0</v>
      </c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36">
        <v>20.0</v>
      </c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</row>
    <row r="27" ht="15.75" customHeight="1">
      <c r="A27" s="128"/>
      <c r="B27" s="137">
        <v>15.0</v>
      </c>
      <c r="C27" s="138" t="s">
        <v>221</v>
      </c>
      <c r="D27" s="131"/>
      <c r="E27" s="131"/>
      <c r="F27" s="113"/>
      <c r="G27" s="132">
        <f t="shared" si="12"/>
        <v>0</v>
      </c>
      <c r="H27" s="131"/>
      <c r="I27" s="131"/>
      <c r="J27" s="113"/>
      <c r="K27" s="133">
        <f t="shared" si="13"/>
        <v>0</v>
      </c>
      <c r="L27" s="137">
        <v>9.0</v>
      </c>
      <c r="M27" s="139">
        <v>6.0</v>
      </c>
      <c r="N27" s="139">
        <v>5.0</v>
      </c>
      <c r="O27" s="139">
        <v>8.0</v>
      </c>
      <c r="P27" s="139">
        <v>9.0</v>
      </c>
      <c r="Q27" s="139">
        <v>9.0</v>
      </c>
      <c r="R27" s="135"/>
      <c r="S27" s="113"/>
      <c r="T27" s="113"/>
      <c r="U27" s="113"/>
      <c r="V27" s="113"/>
      <c r="W27" s="113"/>
      <c r="X27" s="113"/>
      <c r="Y27" s="113"/>
      <c r="Z27" s="113"/>
      <c r="AA27" s="113"/>
      <c r="AB27" s="137">
        <v>9.0</v>
      </c>
      <c r="AC27" s="139">
        <v>9.0</v>
      </c>
      <c r="AD27" s="139">
        <v>8.0</v>
      </c>
      <c r="AE27" s="139">
        <v>8.0</v>
      </c>
      <c r="AF27" s="139">
        <v>8.0</v>
      </c>
      <c r="AG27" s="139">
        <v>8.0</v>
      </c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36">
        <v>20.0</v>
      </c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</row>
    <row r="28" ht="15.75" customHeight="1">
      <c r="A28" s="128"/>
      <c r="B28" s="137">
        <v>16.0</v>
      </c>
      <c r="C28" s="138" t="s">
        <v>222</v>
      </c>
      <c r="D28" s="131"/>
      <c r="E28" s="131"/>
      <c r="F28" s="113"/>
      <c r="G28" s="132">
        <f t="shared" si="12"/>
        <v>0</v>
      </c>
      <c r="H28" s="131"/>
      <c r="I28" s="131"/>
      <c r="J28" s="113"/>
      <c r="K28" s="133">
        <f t="shared" si="13"/>
        <v>0</v>
      </c>
      <c r="L28" s="137">
        <v>9.0</v>
      </c>
      <c r="M28" s="139">
        <v>9.0</v>
      </c>
      <c r="N28" s="139">
        <v>5.0</v>
      </c>
      <c r="O28" s="139">
        <v>9.0</v>
      </c>
      <c r="P28" s="139">
        <v>9.0</v>
      </c>
      <c r="Q28" s="139">
        <v>8.0</v>
      </c>
      <c r="R28" s="135"/>
      <c r="S28" s="113"/>
      <c r="T28" s="113"/>
      <c r="U28" s="113"/>
      <c r="V28" s="113"/>
      <c r="W28" s="113"/>
      <c r="X28" s="113"/>
      <c r="Y28" s="113"/>
      <c r="Z28" s="113"/>
      <c r="AA28" s="113"/>
      <c r="AB28" s="137">
        <v>8.0</v>
      </c>
      <c r="AC28" s="139">
        <v>8.0</v>
      </c>
      <c r="AD28" s="139">
        <v>9.0</v>
      </c>
      <c r="AE28" s="139">
        <v>8.0</v>
      </c>
      <c r="AF28" s="139">
        <v>9.0</v>
      </c>
      <c r="AG28" s="139">
        <v>8.0</v>
      </c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36">
        <v>21.0</v>
      </c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</row>
    <row r="29" ht="15.75" customHeight="1">
      <c r="A29" s="128"/>
      <c r="B29" s="137">
        <v>17.0</v>
      </c>
      <c r="C29" s="138" t="s">
        <v>223</v>
      </c>
      <c r="D29" s="131"/>
      <c r="E29" s="131"/>
      <c r="F29" s="113"/>
      <c r="G29" s="132">
        <f t="shared" si="12"/>
        <v>0</v>
      </c>
      <c r="H29" s="131"/>
      <c r="I29" s="131"/>
      <c r="J29" s="113"/>
      <c r="K29" s="133">
        <f t="shared" si="13"/>
        <v>0</v>
      </c>
      <c r="L29" s="137">
        <v>9.0</v>
      </c>
      <c r="M29" s="139">
        <v>9.0</v>
      </c>
      <c r="N29" s="139">
        <v>8.0</v>
      </c>
      <c r="O29" s="139">
        <v>5.0</v>
      </c>
      <c r="P29" s="139">
        <v>8.0</v>
      </c>
      <c r="Q29" s="139">
        <v>9.0</v>
      </c>
      <c r="R29" s="135"/>
      <c r="S29" s="113"/>
      <c r="T29" s="113"/>
      <c r="U29" s="113"/>
      <c r="V29" s="113"/>
      <c r="W29" s="113"/>
      <c r="X29" s="113"/>
      <c r="Y29" s="113"/>
      <c r="Z29" s="113"/>
      <c r="AA29" s="113"/>
      <c r="AB29" s="137">
        <v>9.0</v>
      </c>
      <c r="AC29" s="139">
        <v>9.0</v>
      </c>
      <c r="AD29" s="139">
        <v>9.0</v>
      </c>
      <c r="AE29" s="139">
        <v>9.0</v>
      </c>
      <c r="AF29" s="139">
        <v>9.0</v>
      </c>
      <c r="AG29" s="139">
        <v>9.0</v>
      </c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36">
        <v>23.0</v>
      </c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</row>
    <row r="30" ht="15.75" customHeight="1">
      <c r="A30" s="128"/>
      <c r="B30" s="137">
        <v>18.0</v>
      </c>
      <c r="C30" s="138" t="s">
        <v>224</v>
      </c>
      <c r="D30" s="131"/>
      <c r="E30" s="131"/>
      <c r="F30" s="113"/>
      <c r="G30" s="132">
        <f t="shared" si="12"/>
        <v>0</v>
      </c>
      <c r="H30" s="131"/>
      <c r="I30" s="131"/>
      <c r="J30" s="113"/>
      <c r="K30" s="133">
        <f t="shared" si="13"/>
        <v>0</v>
      </c>
      <c r="L30" s="137">
        <v>5.0</v>
      </c>
      <c r="M30" s="139">
        <v>9.0</v>
      </c>
      <c r="N30" s="139">
        <v>9.0</v>
      </c>
      <c r="O30" s="139">
        <v>9.0</v>
      </c>
      <c r="P30" s="139">
        <v>7.0</v>
      </c>
      <c r="Q30" s="139">
        <v>6.0</v>
      </c>
      <c r="R30" s="135"/>
      <c r="S30" s="113"/>
      <c r="T30" s="113"/>
      <c r="U30" s="113"/>
      <c r="V30" s="113"/>
      <c r="W30" s="113"/>
      <c r="X30" s="113"/>
      <c r="Y30" s="113"/>
      <c r="Z30" s="113"/>
      <c r="AA30" s="113"/>
      <c r="AB30" s="137">
        <v>9.0</v>
      </c>
      <c r="AC30" s="139">
        <v>8.0</v>
      </c>
      <c r="AD30" s="139">
        <v>8.0</v>
      </c>
      <c r="AE30" s="139">
        <v>8.0</v>
      </c>
      <c r="AF30" s="139">
        <v>8.0</v>
      </c>
      <c r="AG30" s="139">
        <v>8.0</v>
      </c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36">
        <v>17.0</v>
      </c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</row>
    <row r="31" ht="15.75" customHeight="1">
      <c r="A31" s="128"/>
      <c r="B31" s="137">
        <v>19.0</v>
      </c>
      <c r="C31" s="138" t="s">
        <v>225</v>
      </c>
      <c r="D31" s="131"/>
      <c r="E31" s="131"/>
      <c r="F31" s="113"/>
      <c r="G31" s="132">
        <f t="shared" si="12"/>
        <v>0</v>
      </c>
      <c r="H31" s="131"/>
      <c r="I31" s="131"/>
      <c r="J31" s="113"/>
      <c r="K31" s="133">
        <f t="shared" si="13"/>
        <v>0</v>
      </c>
      <c r="L31" s="137">
        <v>9.0</v>
      </c>
      <c r="M31" s="139">
        <v>8.0</v>
      </c>
      <c r="N31" s="139">
        <v>9.0</v>
      </c>
      <c r="O31" s="139">
        <v>8.0</v>
      </c>
      <c r="P31" s="139">
        <v>5.0</v>
      </c>
      <c r="Q31" s="139">
        <v>6.0</v>
      </c>
      <c r="R31" s="135"/>
      <c r="S31" s="113"/>
      <c r="T31" s="113"/>
      <c r="U31" s="113"/>
      <c r="V31" s="113"/>
      <c r="W31" s="113"/>
      <c r="X31" s="113"/>
      <c r="Y31" s="113"/>
      <c r="Z31" s="113"/>
      <c r="AA31" s="113"/>
      <c r="AB31" s="137">
        <v>7.0</v>
      </c>
      <c r="AC31" s="139">
        <v>7.0</v>
      </c>
      <c r="AD31" s="139">
        <v>7.0</v>
      </c>
      <c r="AE31" s="139">
        <v>7.0</v>
      </c>
      <c r="AF31" s="139">
        <v>7.0</v>
      </c>
      <c r="AG31" s="139">
        <v>7.0</v>
      </c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36">
        <v>20.0</v>
      </c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</row>
    <row r="32" ht="15.75" customHeight="1">
      <c r="A32" s="128"/>
      <c r="B32" s="137">
        <v>20.0</v>
      </c>
      <c r="C32" s="138" t="s">
        <v>226</v>
      </c>
      <c r="D32" s="131"/>
      <c r="E32" s="131"/>
      <c r="F32" s="113"/>
      <c r="G32" s="132">
        <f t="shared" si="12"/>
        <v>0</v>
      </c>
      <c r="H32" s="131"/>
      <c r="I32" s="131"/>
      <c r="J32" s="113"/>
      <c r="K32" s="133">
        <f t="shared" si="13"/>
        <v>0</v>
      </c>
      <c r="L32" s="137">
        <v>9.0</v>
      </c>
      <c r="M32" s="139">
        <v>9.0</v>
      </c>
      <c r="N32" s="139">
        <v>8.0</v>
      </c>
      <c r="O32" s="139">
        <v>8.0</v>
      </c>
      <c r="P32" s="139">
        <v>5.0</v>
      </c>
      <c r="Q32" s="139">
        <v>9.0</v>
      </c>
      <c r="R32" s="135"/>
      <c r="S32" s="113"/>
      <c r="T32" s="113"/>
      <c r="U32" s="113"/>
      <c r="V32" s="113"/>
      <c r="W32" s="113"/>
      <c r="X32" s="113"/>
      <c r="Y32" s="113"/>
      <c r="Z32" s="113"/>
      <c r="AA32" s="113"/>
      <c r="AB32" s="137">
        <v>8.0</v>
      </c>
      <c r="AC32" s="139">
        <v>9.0</v>
      </c>
      <c r="AD32" s="139">
        <v>8.0</v>
      </c>
      <c r="AE32" s="139">
        <v>9.0</v>
      </c>
      <c r="AF32" s="139">
        <v>8.0</v>
      </c>
      <c r="AG32" s="139">
        <v>8.0</v>
      </c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36">
        <v>20.0</v>
      </c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</row>
    <row r="33" ht="15.75" customHeight="1">
      <c r="A33" s="128"/>
      <c r="B33" s="137">
        <v>21.0</v>
      </c>
      <c r="C33" s="138" t="s">
        <v>227</v>
      </c>
      <c r="D33" s="131"/>
      <c r="E33" s="131"/>
      <c r="F33" s="113"/>
      <c r="G33" s="132">
        <f t="shared" si="12"/>
        <v>0</v>
      </c>
      <c r="H33" s="131"/>
      <c r="I33" s="131"/>
      <c r="J33" s="113"/>
      <c r="K33" s="133">
        <f t="shared" si="13"/>
        <v>0</v>
      </c>
      <c r="L33" s="137">
        <v>9.0</v>
      </c>
      <c r="M33" s="139">
        <v>9.0</v>
      </c>
      <c r="N33" s="139">
        <v>8.0</v>
      </c>
      <c r="O33" s="139">
        <v>9.0</v>
      </c>
      <c r="P33" s="139">
        <v>9.0</v>
      </c>
      <c r="Q33" s="139">
        <v>9.0</v>
      </c>
      <c r="R33" s="135"/>
      <c r="S33" s="113"/>
      <c r="T33" s="113"/>
      <c r="U33" s="113"/>
      <c r="V33" s="113"/>
      <c r="W33" s="113"/>
      <c r="X33" s="113"/>
      <c r="Y33" s="113"/>
      <c r="Z33" s="113"/>
      <c r="AA33" s="113"/>
      <c r="AB33" s="137">
        <v>8.0</v>
      </c>
      <c r="AC33" s="139">
        <v>8.0</v>
      </c>
      <c r="AD33" s="139">
        <v>8.0</v>
      </c>
      <c r="AE33" s="139">
        <v>8.0</v>
      </c>
      <c r="AF33" s="139">
        <v>8.0</v>
      </c>
      <c r="AG33" s="139">
        <v>8.0</v>
      </c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36">
        <v>19.0</v>
      </c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</row>
    <row r="34" ht="15.75" customHeight="1">
      <c r="A34" s="128"/>
      <c r="B34" s="137">
        <v>22.0</v>
      </c>
      <c r="C34" s="138" t="s">
        <v>228</v>
      </c>
      <c r="D34" s="131"/>
      <c r="E34" s="131"/>
      <c r="F34" s="113"/>
      <c r="G34" s="132">
        <f t="shared" si="12"/>
        <v>0</v>
      </c>
      <c r="H34" s="131"/>
      <c r="I34" s="131"/>
      <c r="J34" s="113"/>
      <c r="K34" s="133">
        <f t="shared" si="13"/>
        <v>0</v>
      </c>
      <c r="L34" s="137">
        <v>9.0</v>
      </c>
      <c r="M34" s="139">
        <v>9.0</v>
      </c>
      <c r="N34" s="139">
        <v>9.0</v>
      </c>
      <c r="O34" s="139">
        <v>5.0</v>
      </c>
      <c r="P34" s="139">
        <v>9.0</v>
      </c>
      <c r="Q34" s="139">
        <v>9.0</v>
      </c>
      <c r="R34" s="135"/>
      <c r="S34" s="113"/>
      <c r="T34" s="113"/>
      <c r="U34" s="113"/>
      <c r="V34" s="113"/>
      <c r="W34" s="113"/>
      <c r="X34" s="113"/>
      <c r="Y34" s="113"/>
      <c r="Z34" s="113"/>
      <c r="AA34" s="113"/>
      <c r="AB34" s="137">
        <v>8.0</v>
      </c>
      <c r="AC34" s="139">
        <v>8.0</v>
      </c>
      <c r="AD34" s="139">
        <v>9.0</v>
      </c>
      <c r="AE34" s="139">
        <v>8.0</v>
      </c>
      <c r="AF34" s="139">
        <v>8.0</v>
      </c>
      <c r="AG34" s="139">
        <v>9.0</v>
      </c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36">
        <v>21.0</v>
      </c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</row>
    <row r="35" ht="15.75" customHeight="1">
      <c r="A35" s="128"/>
      <c r="B35" s="137">
        <v>23.0</v>
      </c>
      <c r="C35" s="138" t="s">
        <v>229</v>
      </c>
      <c r="D35" s="131"/>
      <c r="E35" s="131"/>
      <c r="F35" s="113"/>
      <c r="G35" s="132">
        <f t="shared" si="12"/>
        <v>0</v>
      </c>
      <c r="H35" s="131"/>
      <c r="I35" s="131"/>
      <c r="J35" s="113"/>
      <c r="K35" s="133">
        <f t="shared" si="13"/>
        <v>0</v>
      </c>
      <c r="L35" s="137">
        <v>5.0</v>
      </c>
      <c r="M35" s="139">
        <v>9.0</v>
      </c>
      <c r="N35" s="139">
        <v>9.0</v>
      </c>
      <c r="O35" s="139">
        <v>6.0</v>
      </c>
      <c r="P35" s="139">
        <v>9.0</v>
      </c>
      <c r="Q35" s="139">
        <v>8.0</v>
      </c>
      <c r="R35" s="135"/>
      <c r="S35" s="113"/>
      <c r="T35" s="113"/>
      <c r="U35" s="113"/>
      <c r="V35" s="113"/>
      <c r="W35" s="113"/>
      <c r="X35" s="113"/>
      <c r="Y35" s="113"/>
      <c r="Z35" s="113"/>
      <c r="AA35" s="113"/>
      <c r="AB35" s="137">
        <v>7.0</v>
      </c>
      <c r="AC35" s="139">
        <v>7.0</v>
      </c>
      <c r="AD35" s="139">
        <v>7.0</v>
      </c>
      <c r="AE35" s="139">
        <v>7.0</v>
      </c>
      <c r="AF35" s="139">
        <v>9.0</v>
      </c>
      <c r="AG35" s="139">
        <v>8.0</v>
      </c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36">
        <v>20.0</v>
      </c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</row>
    <row r="36" ht="15.75" customHeight="1">
      <c r="A36" s="128"/>
      <c r="B36" s="137">
        <v>24.0</v>
      </c>
      <c r="C36" s="138" t="s">
        <v>230</v>
      </c>
      <c r="D36" s="131"/>
      <c r="E36" s="131"/>
      <c r="F36" s="113"/>
      <c r="G36" s="132">
        <f t="shared" si="12"/>
        <v>0</v>
      </c>
      <c r="H36" s="131"/>
      <c r="I36" s="131"/>
      <c r="J36" s="113"/>
      <c r="K36" s="133">
        <f t="shared" si="13"/>
        <v>0</v>
      </c>
      <c r="L36" s="137">
        <v>8.0</v>
      </c>
      <c r="M36" s="139">
        <v>6.0</v>
      </c>
      <c r="N36" s="139">
        <v>9.0</v>
      </c>
      <c r="O36" s="139">
        <v>6.0</v>
      </c>
      <c r="P36" s="139">
        <v>7.0</v>
      </c>
      <c r="Q36" s="139">
        <v>9.0</v>
      </c>
      <c r="R36" s="135"/>
      <c r="S36" s="113"/>
      <c r="T36" s="113"/>
      <c r="U36" s="113"/>
      <c r="V36" s="113"/>
      <c r="W36" s="113"/>
      <c r="X36" s="113"/>
      <c r="Y36" s="113"/>
      <c r="Z36" s="113"/>
      <c r="AA36" s="113"/>
      <c r="AB36" s="137">
        <v>8.0</v>
      </c>
      <c r="AC36" s="139">
        <v>8.0</v>
      </c>
      <c r="AD36" s="139">
        <v>8.0</v>
      </c>
      <c r="AE36" s="139">
        <v>9.0</v>
      </c>
      <c r="AF36" s="139">
        <v>8.0</v>
      </c>
      <c r="AG36" s="139">
        <v>9.0</v>
      </c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36">
        <v>20.0</v>
      </c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</row>
    <row r="37" ht="15.75" customHeight="1">
      <c r="A37" s="128"/>
      <c r="B37" s="137">
        <v>25.0</v>
      </c>
      <c r="C37" s="138" t="s">
        <v>231</v>
      </c>
      <c r="D37" s="131"/>
      <c r="E37" s="131"/>
      <c r="F37" s="113"/>
      <c r="G37" s="132">
        <f t="shared" si="12"/>
        <v>0</v>
      </c>
      <c r="H37" s="131"/>
      <c r="I37" s="131"/>
      <c r="J37" s="113"/>
      <c r="K37" s="133">
        <f t="shared" si="13"/>
        <v>0</v>
      </c>
      <c r="L37" s="137">
        <v>9.0</v>
      </c>
      <c r="M37" s="139">
        <v>9.0</v>
      </c>
      <c r="N37" s="139">
        <v>5.0</v>
      </c>
      <c r="O37" s="139">
        <v>7.0</v>
      </c>
      <c r="P37" s="139">
        <v>9.0</v>
      </c>
      <c r="Q37" s="139">
        <v>5.0</v>
      </c>
      <c r="R37" s="135"/>
      <c r="S37" s="113"/>
      <c r="T37" s="113"/>
      <c r="U37" s="113"/>
      <c r="V37" s="113"/>
      <c r="W37" s="113"/>
      <c r="X37" s="113"/>
      <c r="Y37" s="113"/>
      <c r="Z37" s="113"/>
      <c r="AA37" s="113"/>
      <c r="AB37" s="137">
        <v>9.0</v>
      </c>
      <c r="AC37" s="139">
        <v>9.0</v>
      </c>
      <c r="AD37" s="139">
        <v>9.0</v>
      </c>
      <c r="AE37" s="139">
        <v>9.0</v>
      </c>
      <c r="AF37" s="139">
        <v>9.0</v>
      </c>
      <c r="AG37" s="139">
        <v>9.0</v>
      </c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36">
        <v>22.0</v>
      </c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</row>
    <row r="38" ht="15.75" customHeight="1">
      <c r="A38" s="128"/>
      <c r="B38" s="137">
        <v>26.0</v>
      </c>
      <c r="C38" s="138" t="s">
        <v>232</v>
      </c>
      <c r="D38" s="131"/>
      <c r="E38" s="131"/>
      <c r="F38" s="113"/>
      <c r="G38" s="132">
        <f t="shared" si="12"/>
        <v>0</v>
      </c>
      <c r="H38" s="131"/>
      <c r="I38" s="131"/>
      <c r="J38" s="113"/>
      <c r="K38" s="133">
        <f t="shared" si="13"/>
        <v>0</v>
      </c>
      <c r="L38" s="137">
        <v>9.0</v>
      </c>
      <c r="M38" s="139">
        <v>9.0</v>
      </c>
      <c r="N38" s="139">
        <v>9.0</v>
      </c>
      <c r="O38" s="139">
        <v>9.0</v>
      </c>
      <c r="P38" s="139">
        <v>9.0</v>
      </c>
      <c r="Q38" s="139">
        <v>5.0</v>
      </c>
      <c r="R38" s="135"/>
      <c r="S38" s="113"/>
      <c r="T38" s="113"/>
      <c r="U38" s="113"/>
      <c r="V38" s="113"/>
      <c r="W38" s="113"/>
      <c r="X38" s="113"/>
      <c r="Y38" s="113"/>
      <c r="Z38" s="113"/>
      <c r="AA38" s="113"/>
      <c r="AB38" s="137">
        <v>8.0</v>
      </c>
      <c r="AC38" s="139">
        <v>8.0</v>
      </c>
      <c r="AD38" s="139">
        <v>8.0</v>
      </c>
      <c r="AE38" s="139">
        <v>8.0</v>
      </c>
      <c r="AF38" s="139">
        <v>8.0</v>
      </c>
      <c r="AG38" s="139">
        <v>8.0</v>
      </c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36">
        <v>19.0</v>
      </c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</row>
    <row r="39" ht="15.75" customHeight="1">
      <c r="A39" s="128"/>
      <c r="B39" s="137">
        <v>27.0</v>
      </c>
      <c r="C39" s="138" t="s">
        <v>233</v>
      </c>
      <c r="D39" s="131"/>
      <c r="E39" s="131"/>
      <c r="F39" s="113"/>
      <c r="G39" s="132">
        <f t="shared" si="12"/>
        <v>0</v>
      </c>
      <c r="H39" s="131"/>
      <c r="I39" s="131"/>
      <c r="J39" s="113"/>
      <c r="K39" s="133">
        <f t="shared" si="13"/>
        <v>0</v>
      </c>
      <c r="L39" s="137">
        <v>9.0</v>
      </c>
      <c r="M39" s="139">
        <v>8.0</v>
      </c>
      <c r="N39" s="139">
        <v>9.0</v>
      </c>
      <c r="O39" s="139">
        <v>9.0</v>
      </c>
      <c r="P39" s="139">
        <v>5.0</v>
      </c>
      <c r="Q39" s="139">
        <v>8.0</v>
      </c>
      <c r="R39" s="135"/>
      <c r="S39" s="113"/>
      <c r="T39" s="113"/>
      <c r="U39" s="113"/>
      <c r="V39" s="113"/>
      <c r="W39" s="113"/>
      <c r="X39" s="113"/>
      <c r="Y39" s="113"/>
      <c r="Z39" s="113"/>
      <c r="AA39" s="113"/>
      <c r="AB39" s="137">
        <v>9.0</v>
      </c>
      <c r="AC39" s="139">
        <v>9.0</v>
      </c>
      <c r="AD39" s="139">
        <v>9.0</v>
      </c>
      <c r="AE39" s="139">
        <v>9.0</v>
      </c>
      <c r="AF39" s="139">
        <v>9.0</v>
      </c>
      <c r="AG39" s="139">
        <v>9.0</v>
      </c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36">
        <v>22.0</v>
      </c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</row>
    <row r="40" ht="15.75" customHeight="1">
      <c r="A40" s="128"/>
      <c r="B40" s="137">
        <v>28.0</v>
      </c>
      <c r="C40" s="138" t="s">
        <v>234</v>
      </c>
      <c r="D40" s="131"/>
      <c r="E40" s="131"/>
      <c r="F40" s="113"/>
      <c r="G40" s="132">
        <f t="shared" si="12"/>
        <v>0</v>
      </c>
      <c r="H40" s="131"/>
      <c r="I40" s="131"/>
      <c r="J40" s="113"/>
      <c r="K40" s="133">
        <f t="shared" si="13"/>
        <v>0</v>
      </c>
      <c r="L40" s="137">
        <v>7.0</v>
      </c>
      <c r="M40" s="139">
        <v>6.0</v>
      </c>
      <c r="N40" s="139">
        <v>7.0</v>
      </c>
      <c r="O40" s="139">
        <v>7.0</v>
      </c>
      <c r="P40" s="139">
        <v>5.0</v>
      </c>
      <c r="Q40" s="139">
        <v>5.0</v>
      </c>
      <c r="R40" s="135"/>
      <c r="S40" s="113"/>
      <c r="T40" s="113"/>
      <c r="U40" s="113"/>
      <c r="V40" s="113"/>
      <c r="W40" s="113"/>
      <c r="X40" s="113"/>
      <c r="Y40" s="113"/>
      <c r="Z40" s="113"/>
      <c r="AA40" s="113"/>
      <c r="AB40" s="137">
        <v>8.0</v>
      </c>
      <c r="AC40" s="139">
        <v>8.0</v>
      </c>
      <c r="AD40" s="139">
        <v>8.0</v>
      </c>
      <c r="AE40" s="139">
        <v>8.0</v>
      </c>
      <c r="AF40" s="139">
        <v>8.0</v>
      </c>
      <c r="AG40" s="139">
        <v>8.0</v>
      </c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36">
        <v>21.0</v>
      </c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</row>
    <row r="41" ht="15.75" customHeight="1">
      <c r="A41" s="128"/>
      <c r="B41" s="137">
        <v>29.0</v>
      </c>
      <c r="C41" s="138" t="s">
        <v>235</v>
      </c>
      <c r="D41" s="131"/>
      <c r="E41" s="131"/>
      <c r="F41" s="113"/>
      <c r="G41" s="132">
        <f t="shared" si="12"/>
        <v>0</v>
      </c>
      <c r="H41" s="131"/>
      <c r="I41" s="131"/>
      <c r="J41" s="113"/>
      <c r="K41" s="133">
        <f t="shared" si="13"/>
        <v>0</v>
      </c>
      <c r="L41" s="137">
        <v>9.0</v>
      </c>
      <c r="M41" s="139">
        <v>8.0</v>
      </c>
      <c r="N41" s="139">
        <v>9.0</v>
      </c>
      <c r="O41" s="139">
        <v>9.0</v>
      </c>
      <c r="P41" s="139">
        <v>9.0</v>
      </c>
      <c r="Q41" s="139">
        <v>9.0</v>
      </c>
      <c r="R41" s="135"/>
      <c r="S41" s="113"/>
      <c r="T41" s="113"/>
      <c r="U41" s="113"/>
      <c r="V41" s="113"/>
      <c r="W41" s="113"/>
      <c r="X41" s="113"/>
      <c r="Y41" s="113"/>
      <c r="Z41" s="113"/>
      <c r="AA41" s="113"/>
      <c r="AB41" s="137">
        <v>9.0</v>
      </c>
      <c r="AC41" s="139">
        <v>8.0</v>
      </c>
      <c r="AD41" s="139">
        <v>9.0</v>
      </c>
      <c r="AE41" s="139">
        <v>8.0</v>
      </c>
      <c r="AF41" s="139">
        <v>8.0</v>
      </c>
      <c r="AG41" s="139">
        <v>8.0</v>
      </c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36">
        <v>20.0</v>
      </c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</row>
    <row r="42" ht="15.75" customHeight="1">
      <c r="A42" s="128"/>
      <c r="B42" s="137">
        <v>30.0</v>
      </c>
      <c r="C42" s="138" t="s">
        <v>236</v>
      </c>
      <c r="D42" s="131"/>
      <c r="E42" s="131"/>
      <c r="F42" s="113"/>
      <c r="G42" s="132">
        <f t="shared" si="12"/>
        <v>0</v>
      </c>
      <c r="H42" s="131"/>
      <c r="I42" s="131"/>
      <c r="J42" s="113"/>
      <c r="K42" s="133">
        <f t="shared" si="13"/>
        <v>0</v>
      </c>
      <c r="L42" s="137">
        <v>9.0</v>
      </c>
      <c r="M42" s="139">
        <v>9.0</v>
      </c>
      <c r="N42" s="139">
        <v>7.0</v>
      </c>
      <c r="O42" s="139">
        <v>9.0</v>
      </c>
      <c r="P42" s="139">
        <v>8.0</v>
      </c>
      <c r="Q42" s="139">
        <v>9.0</v>
      </c>
      <c r="R42" s="135"/>
      <c r="S42" s="113"/>
      <c r="T42" s="113"/>
      <c r="U42" s="113"/>
      <c r="V42" s="113"/>
      <c r="W42" s="113"/>
      <c r="X42" s="113"/>
      <c r="Y42" s="113"/>
      <c r="Z42" s="113"/>
      <c r="AA42" s="113"/>
      <c r="AB42" s="137">
        <v>8.0</v>
      </c>
      <c r="AC42" s="139">
        <v>8.0</v>
      </c>
      <c r="AD42" s="139">
        <v>8.0</v>
      </c>
      <c r="AE42" s="139">
        <v>8.0</v>
      </c>
      <c r="AF42" s="139">
        <v>8.0</v>
      </c>
      <c r="AG42" s="139">
        <v>8.0</v>
      </c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36">
        <v>21.0</v>
      </c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</row>
    <row r="43" ht="15.75" customHeight="1">
      <c r="A43" s="128"/>
      <c r="B43" s="137">
        <v>31.0</v>
      </c>
      <c r="C43" s="138" t="s">
        <v>237</v>
      </c>
      <c r="D43" s="131"/>
      <c r="E43" s="131"/>
      <c r="F43" s="113"/>
      <c r="G43" s="132">
        <f t="shared" si="12"/>
        <v>0</v>
      </c>
      <c r="H43" s="131"/>
      <c r="I43" s="131"/>
      <c r="J43" s="113"/>
      <c r="K43" s="133">
        <f t="shared" si="13"/>
        <v>0</v>
      </c>
      <c r="L43" s="137">
        <v>9.0</v>
      </c>
      <c r="M43" s="139">
        <v>9.0</v>
      </c>
      <c r="N43" s="139">
        <v>9.0</v>
      </c>
      <c r="O43" s="139">
        <v>9.0</v>
      </c>
      <c r="P43" s="139">
        <v>9.0</v>
      </c>
      <c r="Q43" s="139">
        <v>9.0</v>
      </c>
      <c r="R43" s="135"/>
      <c r="S43" s="113"/>
      <c r="T43" s="113"/>
      <c r="U43" s="113"/>
      <c r="V43" s="113"/>
      <c r="W43" s="113"/>
      <c r="X43" s="113"/>
      <c r="Y43" s="113"/>
      <c r="Z43" s="113"/>
      <c r="AA43" s="113"/>
      <c r="AB43" s="137">
        <v>9.0</v>
      </c>
      <c r="AC43" s="139">
        <v>8.0</v>
      </c>
      <c r="AD43" s="139">
        <v>9.0</v>
      </c>
      <c r="AE43" s="139">
        <v>9.0</v>
      </c>
      <c r="AF43" s="139">
        <v>9.0</v>
      </c>
      <c r="AG43" s="139">
        <v>8.0</v>
      </c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36">
        <v>21.0</v>
      </c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</row>
    <row r="44" ht="15.75" customHeight="1">
      <c r="A44" s="128"/>
      <c r="B44" s="137">
        <v>32.0</v>
      </c>
      <c r="C44" s="138" t="s">
        <v>238</v>
      </c>
      <c r="D44" s="131"/>
      <c r="E44" s="131"/>
      <c r="F44" s="113"/>
      <c r="G44" s="132">
        <f t="shared" si="12"/>
        <v>0</v>
      </c>
      <c r="H44" s="131"/>
      <c r="I44" s="131"/>
      <c r="J44" s="113"/>
      <c r="K44" s="133">
        <f t="shared" si="13"/>
        <v>0</v>
      </c>
      <c r="L44" s="137">
        <v>8.0</v>
      </c>
      <c r="M44" s="139">
        <v>9.0</v>
      </c>
      <c r="N44" s="139">
        <v>5.0</v>
      </c>
      <c r="O44" s="139">
        <v>4.0</v>
      </c>
      <c r="P44" s="139">
        <v>6.0</v>
      </c>
      <c r="Q44" s="139">
        <v>8.0</v>
      </c>
      <c r="R44" s="135"/>
      <c r="S44" s="113"/>
      <c r="T44" s="113"/>
      <c r="U44" s="113"/>
      <c r="V44" s="113"/>
      <c r="W44" s="113"/>
      <c r="X44" s="113"/>
      <c r="Y44" s="113"/>
      <c r="Z44" s="113"/>
      <c r="AA44" s="113"/>
      <c r="AB44" s="137">
        <v>9.0</v>
      </c>
      <c r="AC44" s="139">
        <v>8.0</v>
      </c>
      <c r="AD44" s="139">
        <v>8.0</v>
      </c>
      <c r="AE44" s="139">
        <v>8.0</v>
      </c>
      <c r="AF44" s="139">
        <v>9.0</v>
      </c>
      <c r="AG44" s="139">
        <v>8.0</v>
      </c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36">
        <v>20.0</v>
      </c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</row>
    <row r="45" ht="15.75" customHeight="1">
      <c r="A45" s="128"/>
      <c r="B45" s="137">
        <v>33.0</v>
      </c>
      <c r="C45" s="138" t="s">
        <v>239</v>
      </c>
      <c r="D45" s="131"/>
      <c r="E45" s="131"/>
      <c r="F45" s="113"/>
      <c r="G45" s="132">
        <f t="shared" si="12"/>
        <v>0</v>
      </c>
      <c r="H45" s="131"/>
      <c r="I45" s="131"/>
      <c r="J45" s="113"/>
      <c r="K45" s="133">
        <f t="shared" si="13"/>
        <v>0</v>
      </c>
      <c r="L45" s="137">
        <v>9.0</v>
      </c>
      <c r="M45" s="139">
        <v>9.0</v>
      </c>
      <c r="N45" s="139">
        <v>9.0</v>
      </c>
      <c r="O45" s="139">
        <v>9.0</v>
      </c>
      <c r="P45" s="139">
        <v>9.0</v>
      </c>
      <c r="Q45" s="139">
        <v>9.0</v>
      </c>
      <c r="R45" s="135"/>
      <c r="S45" s="113"/>
      <c r="T45" s="113"/>
      <c r="U45" s="113"/>
      <c r="V45" s="113"/>
      <c r="W45" s="113"/>
      <c r="X45" s="113"/>
      <c r="Y45" s="113"/>
      <c r="Z45" s="113"/>
      <c r="AA45" s="113"/>
      <c r="AB45" s="137">
        <v>9.0</v>
      </c>
      <c r="AC45" s="139">
        <v>9.0</v>
      </c>
      <c r="AD45" s="139">
        <v>9.0</v>
      </c>
      <c r="AE45" s="139">
        <v>9.0</v>
      </c>
      <c r="AF45" s="139">
        <v>9.0</v>
      </c>
      <c r="AG45" s="139">
        <v>9.0</v>
      </c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36">
        <v>22.0</v>
      </c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</row>
    <row r="46" ht="15.75" customHeight="1">
      <c r="A46" s="128"/>
      <c r="B46" s="137">
        <v>34.0</v>
      </c>
      <c r="C46" s="138" t="s">
        <v>240</v>
      </c>
      <c r="D46" s="131"/>
      <c r="E46" s="131"/>
      <c r="F46" s="113"/>
      <c r="G46" s="132">
        <f t="shared" si="12"/>
        <v>0</v>
      </c>
      <c r="H46" s="131"/>
      <c r="I46" s="131"/>
      <c r="J46" s="113"/>
      <c r="K46" s="133">
        <f t="shared" si="13"/>
        <v>0</v>
      </c>
      <c r="L46" s="137">
        <v>9.0</v>
      </c>
      <c r="M46" s="139">
        <v>9.0</v>
      </c>
      <c r="N46" s="139">
        <v>5.0</v>
      </c>
      <c r="O46" s="139">
        <v>5.0</v>
      </c>
      <c r="P46" s="139">
        <v>9.0</v>
      </c>
      <c r="Q46" s="139">
        <v>9.0</v>
      </c>
      <c r="R46" s="135"/>
      <c r="S46" s="113"/>
      <c r="T46" s="113"/>
      <c r="U46" s="113"/>
      <c r="V46" s="113"/>
      <c r="W46" s="113"/>
      <c r="X46" s="113"/>
      <c r="Y46" s="113"/>
      <c r="Z46" s="113"/>
      <c r="AA46" s="113"/>
      <c r="AB46" s="137">
        <v>9.0</v>
      </c>
      <c r="AC46" s="139">
        <v>9.0</v>
      </c>
      <c r="AD46" s="139">
        <v>10.0</v>
      </c>
      <c r="AE46" s="139">
        <v>9.0</v>
      </c>
      <c r="AF46" s="139">
        <v>10.0</v>
      </c>
      <c r="AG46" s="139">
        <v>9.0</v>
      </c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36">
        <v>21.0</v>
      </c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</row>
    <row r="47" ht="15.75" customHeight="1">
      <c r="A47" s="128"/>
      <c r="B47" s="137">
        <v>35.0</v>
      </c>
      <c r="C47" s="138" t="s">
        <v>241</v>
      </c>
      <c r="D47" s="131"/>
      <c r="E47" s="131"/>
      <c r="F47" s="113"/>
      <c r="G47" s="132">
        <f t="shared" si="12"/>
        <v>0</v>
      </c>
      <c r="H47" s="131"/>
      <c r="I47" s="131"/>
      <c r="J47" s="113"/>
      <c r="K47" s="133">
        <f t="shared" si="13"/>
        <v>0</v>
      </c>
      <c r="L47" s="137">
        <v>9.0</v>
      </c>
      <c r="M47" s="139">
        <v>9.0</v>
      </c>
      <c r="N47" s="139">
        <v>9.0</v>
      </c>
      <c r="O47" s="139">
        <v>9.0</v>
      </c>
      <c r="P47" s="139">
        <v>9.0</v>
      </c>
      <c r="Q47" s="139">
        <v>9.0</v>
      </c>
      <c r="R47" s="135"/>
      <c r="S47" s="113"/>
      <c r="T47" s="113"/>
      <c r="U47" s="113"/>
      <c r="V47" s="113"/>
      <c r="W47" s="113"/>
      <c r="X47" s="113"/>
      <c r="Y47" s="113"/>
      <c r="Z47" s="113"/>
      <c r="AA47" s="113"/>
      <c r="AB47" s="137">
        <v>8.0</v>
      </c>
      <c r="AC47" s="139">
        <v>9.0</v>
      </c>
      <c r="AD47" s="139">
        <v>8.0</v>
      </c>
      <c r="AE47" s="139">
        <v>9.0</v>
      </c>
      <c r="AF47" s="139">
        <v>8.0</v>
      </c>
      <c r="AG47" s="139">
        <v>9.0</v>
      </c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36">
        <v>20.0</v>
      </c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</row>
    <row r="48" ht="15.75" customHeight="1">
      <c r="A48" s="128"/>
      <c r="B48" s="137">
        <v>36.0</v>
      </c>
      <c r="C48" s="138" t="s">
        <v>242</v>
      </c>
      <c r="D48" s="131"/>
      <c r="E48" s="131"/>
      <c r="F48" s="113"/>
      <c r="G48" s="132">
        <f t="shared" si="12"/>
        <v>0</v>
      </c>
      <c r="H48" s="131"/>
      <c r="I48" s="131"/>
      <c r="J48" s="113"/>
      <c r="K48" s="133">
        <f t="shared" si="13"/>
        <v>0</v>
      </c>
      <c r="L48" s="137">
        <v>7.0</v>
      </c>
      <c r="M48" s="139">
        <v>9.0</v>
      </c>
      <c r="N48" s="139">
        <v>5.0</v>
      </c>
      <c r="O48" s="139">
        <v>8.0</v>
      </c>
      <c r="P48" s="139">
        <v>9.0</v>
      </c>
      <c r="Q48" s="139">
        <v>9.0</v>
      </c>
      <c r="R48" s="135"/>
      <c r="S48" s="113"/>
      <c r="T48" s="113"/>
      <c r="U48" s="113"/>
      <c r="V48" s="113"/>
      <c r="W48" s="113"/>
      <c r="X48" s="113"/>
      <c r="Y48" s="113"/>
      <c r="Z48" s="113"/>
      <c r="AA48" s="113"/>
      <c r="AB48" s="137">
        <v>9.0</v>
      </c>
      <c r="AC48" s="139">
        <v>9.0</v>
      </c>
      <c r="AD48" s="139">
        <v>9.0</v>
      </c>
      <c r="AE48" s="139">
        <v>9.0</v>
      </c>
      <c r="AF48" s="139">
        <v>9.0</v>
      </c>
      <c r="AG48" s="139">
        <v>9.0</v>
      </c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36">
        <v>22.0</v>
      </c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</row>
    <row r="49" ht="15.75" customHeight="1">
      <c r="A49" s="128"/>
      <c r="B49" s="137">
        <v>37.0</v>
      </c>
      <c r="C49" s="138" t="s">
        <v>243</v>
      </c>
      <c r="D49" s="131"/>
      <c r="E49" s="131"/>
      <c r="F49" s="113"/>
      <c r="G49" s="132">
        <f t="shared" si="12"/>
        <v>0</v>
      </c>
      <c r="H49" s="131"/>
      <c r="I49" s="131"/>
      <c r="J49" s="113"/>
      <c r="K49" s="133">
        <f t="shared" si="13"/>
        <v>0</v>
      </c>
      <c r="L49" s="137">
        <v>10.0</v>
      </c>
      <c r="M49" s="139">
        <v>10.0</v>
      </c>
      <c r="N49" s="139">
        <v>10.0</v>
      </c>
      <c r="O49" s="139">
        <v>10.0</v>
      </c>
      <c r="P49" s="139">
        <v>10.0</v>
      </c>
      <c r="Q49" s="139">
        <v>10.0</v>
      </c>
      <c r="R49" s="135"/>
      <c r="S49" s="113"/>
      <c r="T49" s="113"/>
      <c r="U49" s="113"/>
      <c r="V49" s="113"/>
      <c r="W49" s="113"/>
      <c r="X49" s="113"/>
      <c r="Y49" s="113"/>
      <c r="Z49" s="113"/>
      <c r="AA49" s="113"/>
      <c r="AB49" s="137">
        <v>9.0</v>
      </c>
      <c r="AC49" s="139">
        <v>8.0</v>
      </c>
      <c r="AD49" s="139">
        <v>8.0</v>
      </c>
      <c r="AE49" s="139">
        <v>8.0</v>
      </c>
      <c r="AF49" s="139">
        <v>8.0</v>
      </c>
      <c r="AG49" s="139">
        <v>8.0</v>
      </c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36">
        <v>20.0</v>
      </c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</row>
    <row r="50" ht="15.75" customHeight="1">
      <c r="A50" s="128"/>
      <c r="B50" s="137">
        <v>38.0</v>
      </c>
      <c r="C50" s="138" t="s">
        <v>244</v>
      </c>
      <c r="D50" s="131"/>
      <c r="E50" s="131"/>
      <c r="F50" s="113"/>
      <c r="G50" s="132">
        <f t="shared" si="12"/>
        <v>0</v>
      </c>
      <c r="H50" s="131"/>
      <c r="I50" s="131"/>
      <c r="J50" s="113"/>
      <c r="K50" s="133">
        <f t="shared" si="13"/>
        <v>0</v>
      </c>
      <c r="L50" s="137">
        <v>10.0</v>
      </c>
      <c r="M50" s="139">
        <v>10.0</v>
      </c>
      <c r="N50" s="139">
        <v>10.0</v>
      </c>
      <c r="O50" s="139">
        <v>10.0</v>
      </c>
      <c r="P50" s="139">
        <v>10.0</v>
      </c>
      <c r="Q50" s="139">
        <v>10.0</v>
      </c>
      <c r="R50" s="135"/>
      <c r="S50" s="113"/>
      <c r="T50" s="113"/>
      <c r="U50" s="113"/>
      <c r="V50" s="113"/>
      <c r="W50" s="113"/>
      <c r="X50" s="113"/>
      <c r="Y50" s="113"/>
      <c r="Z50" s="113"/>
      <c r="AA50" s="113"/>
      <c r="AB50" s="137">
        <v>8.0</v>
      </c>
      <c r="AC50" s="139">
        <v>9.0</v>
      </c>
      <c r="AD50" s="139">
        <v>8.0</v>
      </c>
      <c r="AE50" s="139">
        <v>8.0</v>
      </c>
      <c r="AF50" s="139">
        <v>8.0</v>
      </c>
      <c r="AG50" s="139">
        <v>8.0</v>
      </c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36">
        <v>21.0</v>
      </c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</row>
    <row r="51" ht="15.75" customHeight="1">
      <c r="A51" s="128"/>
      <c r="B51" s="137">
        <v>39.0</v>
      </c>
      <c r="C51" s="138" t="s">
        <v>245</v>
      </c>
      <c r="D51" s="131"/>
      <c r="E51" s="131"/>
      <c r="F51" s="113"/>
      <c r="G51" s="132">
        <f t="shared" si="12"/>
        <v>0</v>
      </c>
      <c r="H51" s="131"/>
      <c r="I51" s="131"/>
      <c r="J51" s="113"/>
      <c r="K51" s="133">
        <f t="shared" si="13"/>
        <v>0</v>
      </c>
      <c r="L51" s="137">
        <v>10.0</v>
      </c>
      <c r="M51" s="139">
        <v>10.0</v>
      </c>
      <c r="N51" s="139">
        <v>10.0</v>
      </c>
      <c r="O51" s="139">
        <v>10.0</v>
      </c>
      <c r="P51" s="139">
        <v>10.0</v>
      </c>
      <c r="Q51" s="139">
        <v>10.0</v>
      </c>
      <c r="R51" s="135"/>
      <c r="S51" s="113"/>
      <c r="T51" s="113"/>
      <c r="U51" s="113"/>
      <c r="V51" s="113"/>
      <c r="W51" s="113"/>
      <c r="X51" s="113"/>
      <c r="Y51" s="113"/>
      <c r="Z51" s="113"/>
      <c r="AA51" s="113"/>
      <c r="AB51" s="137">
        <v>9.0</v>
      </c>
      <c r="AC51" s="139">
        <v>8.0</v>
      </c>
      <c r="AD51" s="139">
        <v>9.0</v>
      </c>
      <c r="AE51" s="139">
        <v>8.0</v>
      </c>
      <c r="AF51" s="139">
        <v>8.0</v>
      </c>
      <c r="AG51" s="139">
        <v>9.0</v>
      </c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36">
        <v>21.0</v>
      </c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</row>
    <row r="52" ht="15.75" customHeight="1">
      <c r="A52" s="128"/>
      <c r="B52" s="137">
        <v>40.0</v>
      </c>
      <c r="C52" s="138" t="s">
        <v>246</v>
      </c>
      <c r="D52" s="131"/>
      <c r="E52" s="131"/>
      <c r="F52" s="113"/>
      <c r="G52" s="132">
        <f t="shared" si="12"/>
        <v>0</v>
      </c>
      <c r="H52" s="131"/>
      <c r="I52" s="131"/>
      <c r="J52" s="113"/>
      <c r="K52" s="133">
        <f t="shared" si="13"/>
        <v>0</v>
      </c>
      <c r="L52" s="137">
        <v>10.0</v>
      </c>
      <c r="M52" s="139">
        <v>10.0</v>
      </c>
      <c r="N52" s="139">
        <v>10.0</v>
      </c>
      <c r="O52" s="139">
        <v>10.0</v>
      </c>
      <c r="P52" s="139">
        <v>10.0</v>
      </c>
      <c r="Q52" s="139">
        <v>10.0</v>
      </c>
      <c r="R52" s="135"/>
      <c r="S52" s="113"/>
      <c r="T52" s="113"/>
      <c r="U52" s="113"/>
      <c r="V52" s="113"/>
      <c r="W52" s="113"/>
      <c r="X52" s="113"/>
      <c r="Y52" s="113"/>
      <c r="Z52" s="113"/>
      <c r="AA52" s="113"/>
      <c r="AB52" s="137">
        <v>9.0</v>
      </c>
      <c r="AC52" s="139">
        <v>8.0</v>
      </c>
      <c r="AD52" s="139">
        <v>9.0</v>
      </c>
      <c r="AE52" s="139">
        <v>8.0</v>
      </c>
      <c r="AF52" s="139">
        <v>8.0</v>
      </c>
      <c r="AG52" s="139">
        <v>8.0</v>
      </c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36">
        <v>21.0</v>
      </c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</row>
    <row r="53" ht="15.75" customHeight="1">
      <c r="A53" s="128"/>
      <c r="B53" s="137">
        <v>41.0</v>
      </c>
      <c r="C53" s="138" t="s">
        <v>247</v>
      </c>
      <c r="D53" s="131"/>
      <c r="E53" s="131"/>
      <c r="F53" s="113"/>
      <c r="G53" s="132">
        <f t="shared" si="12"/>
        <v>0</v>
      </c>
      <c r="H53" s="131"/>
      <c r="I53" s="131"/>
      <c r="J53" s="113"/>
      <c r="K53" s="133">
        <f t="shared" si="13"/>
        <v>0</v>
      </c>
      <c r="L53" s="137">
        <v>10.0</v>
      </c>
      <c r="M53" s="139">
        <v>10.0</v>
      </c>
      <c r="N53" s="139">
        <v>10.0</v>
      </c>
      <c r="O53" s="139">
        <v>10.0</v>
      </c>
      <c r="P53" s="139">
        <v>10.0</v>
      </c>
      <c r="Q53" s="139">
        <v>10.0</v>
      </c>
      <c r="R53" s="135"/>
      <c r="S53" s="113"/>
      <c r="T53" s="113"/>
      <c r="U53" s="113"/>
      <c r="V53" s="113"/>
      <c r="W53" s="113"/>
      <c r="X53" s="113"/>
      <c r="Y53" s="113"/>
      <c r="Z53" s="113"/>
      <c r="AA53" s="113"/>
      <c r="AB53" s="137">
        <v>10.0</v>
      </c>
      <c r="AC53" s="139">
        <v>10.0</v>
      </c>
      <c r="AD53" s="139">
        <v>10.0</v>
      </c>
      <c r="AE53" s="139">
        <v>10.0</v>
      </c>
      <c r="AF53" s="139">
        <v>9.0</v>
      </c>
      <c r="AG53" s="139">
        <v>9.0</v>
      </c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36">
        <v>22.0</v>
      </c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</row>
    <row r="54" ht="15.75" customHeight="1">
      <c r="A54" s="128"/>
      <c r="B54" s="137">
        <v>42.0</v>
      </c>
      <c r="C54" s="138" t="s">
        <v>248</v>
      </c>
      <c r="D54" s="131"/>
      <c r="E54" s="131"/>
      <c r="F54" s="113"/>
      <c r="G54" s="132">
        <f t="shared" si="12"/>
        <v>0</v>
      </c>
      <c r="H54" s="131"/>
      <c r="I54" s="131"/>
      <c r="J54" s="113"/>
      <c r="K54" s="133">
        <f t="shared" si="13"/>
        <v>0</v>
      </c>
      <c r="L54" s="137">
        <v>10.0</v>
      </c>
      <c r="M54" s="139">
        <v>10.0</v>
      </c>
      <c r="N54" s="139">
        <v>10.0</v>
      </c>
      <c r="O54" s="139">
        <v>10.0</v>
      </c>
      <c r="P54" s="139">
        <v>10.0</v>
      </c>
      <c r="Q54" s="139">
        <v>10.0</v>
      </c>
      <c r="R54" s="135"/>
      <c r="S54" s="113"/>
      <c r="T54" s="113"/>
      <c r="U54" s="113"/>
      <c r="V54" s="113"/>
      <c r="W54" s="113"/>
      <c r="X54" s="113"/>
      <c r="Y54" s="113"/>
      <c r="Z54" s="113"/>
      <c r="AA54" s="113"/>
      <c r="AB54" s="137">
        <v>9.0</v>
      </c>
      <c r="AC54" s="139">
        <v>9.0</v>
      </c>
      <c r="AD54" s="139">
        <v>9.0</v>
      </c>
      <c r="AE54" s="139">
        <v>9.0</v>
      </c>
      <c r="AF54" s="139">
        <v>9.0</v>
      </c>
      <c r="AG54" s="139">
        <v>9.0</v>
      </c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36">
        <v>22.0</v>
      </c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</row>
    <row r="55" ht="15.75" customHeight="1">
      <c r="A55" s="128"/>
      <c r="B55" s="137">
        <v>43.0</v>
      </c>
      <c r="C55" s="138" t="s">
        <v>249</v>
      </c>
      <c r="D55" s="131"/>
      <c r="E55" s="131"/>
      <c r="F55" s="113"/>
      <c r="G55" s="132">
        <f t="shared" si="12"/>
        <v>0</v>
      </c>
      <c r="H55" s="131"/>
      <c r="I55" s="131"/>
      <c r="J55" s="113"/>
      <c r="K55" s="133">
        <f t="shared" si="13"/>
        <v>0</v>
      </c>
      <c r="L55" s="137">
        <v>10.0</v>
      </c>
      <c r="M55" s="139">
        <v>10.0</v>
      </c>
      <c r="N55" s="139">
        <v>10.0</v>
      </c>
      <c r="O55" s="139">
        <v>10.0</v>
      </c>
      <c r="P55" s="139">
        <v>10.0</v>
      </c>
      <c r="Q55" s="139">
        <v>10.0</v>
      </c>
      <c r="R55" s="135"/>
      <c r="S55" s="113"/>
      <c r="T55" s="113"/>
      <c r="U55" s="113"/>
      <c r="V55" s="113"/>
      <c r="W55" s="113"/>
      <c r="X55" s="113"/>
      <c r="Y55" s="113"/>
      <c r="Z55" s="113"/>
      <c r="AA55" s="113"/>
      <c r="AB55" s="137">
        <v>7.0</v>
      </c>
      <c r="AC55" s="139">
        <v>7.0</v>
      </c>
      <c r="AD55" s="139">
        <v>7.0</v>
      </c>
      <c r="AE55" s="139">
        <v>7.0</v>
      </c>
      <c r="AF55" s="139">
        <v>7.0</v>
      </c>
      <c r="AG55" s="139">
        <v>7.0</v>
      </c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36">
        <v>18.0</v>
      </c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</row>
    <row r="56" ht="15.75" customHeight="1">
      <c r="A56" s="128"/>
      <c r="B56" s="137">
        <v>44.0</v>
      </c>
      <c r="C56" s="138" t="s">
        <v>250</v>
      </c>
      <c r="D56" s="131"/>
      <c r="E56" s="131"/>
      <c r="F56" s="113"/>
      <c r="G56" s="132">
        <f t="shared" si="12"/>
        <v>0</v>
      </c>
      <c r="H56" s="131"/>
      <c r="I56" s="131"/>
      <c r="J56" s="113"/>
      <c r="K56" s="133">
        <f t="shared" si="13"/>
        <v>0</v>
      </c>
      <c r="L56" s="137">
        <v>10.0</v>
      </c>
      <c r="M56" s="139">
        <v>8.0</v>
      </c>
      <c r="N56" s="139">
        <v>10.0</v>
      </c>
      <c r="O56" s="139">
        <v>8.0</v>
      </c>
      <c r="P56" s="139">
        <v>9.0</v>
      </c>
      <c r="Q56" s="139">
        <v>10.0</v>
      </c>
      <c r="R56" s="135"/>
      <c r="S56" s="113"/>
      <c r="T56" s="113"/>
      <c r="U56" s="113"/>
      <c r="V56" s="113"/>
      <c r="W56" s="113"/>
      <c r="X56" s="113"/>
      <c r="Y56" s="113"/>
      <c r="Z56" s="113"/>
      <c r="AA56" s="113"/>
      <c r="AB56" s="137">
        <v>8.0</v>
      </c>
      <c r="AC56" s="139">
        <v>8.0</v>
      </c>
      <c r="AD56" s="139">
        <v>9.0</v>
      </c>
      <c r="AE56" s="139">
        <v>8.0</v>
      </c>
      <c r="AF56" s="139">
        <v>9.0</v>
      </c>
      <c r="AG56" s="139">
        <v>8.0</v>
      </c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36">
        <v>19.0</v>
      </c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</row>
    <row r="57" ht="15.75" customHeight="1">
      <c r="A57" s="128"/>
      <c r="B57" s="137">
        <v>45.0</v>
      </c>
      <c r="C57" s="138" t="s">
        <v>251</v>
      </c>
      <c r="D57" s="131"/>
      <c r="E57" s="131"/>
      <c r="F57" s="113"/>
      <c r="G57" s="132">
        <f t="shared" si="12"/>
        <v>0</v>
      </c>
      <c r="H57" s="131"/>
      <c r="I57" s="131"/>
      <c r="J57" s="113"/>
      <c r="K57" s="133">
        <f t="shared" si="13"/>
        <v>0</v>
      </c>
      <c r="L57" s="137">
        <v>10.0</v>
      </c>
      <c r="M57" s="139">
        <v>10.0</v>
      </c>
      <c r="N57" s="139">
        <v>10.0</v>
      </c>
      <c r="O57" s="139">
        <v>10.0</v>
      </c>
      <c r="P57" s="139">
        <v>10.0</v>
      </c>
      <c r="Q57" s="139">
        <v>10.0</v>
      </c>
      <c r="R57" s="135"/>
      <c r="S57" s="113"/>
      <c r="T57" s="113"/>
      <c r="U57" s="113"/>
      <c r="V57" s="113"/>
      <c r="W57" s="113"/>
      <c r="X57" s="113"/>
      <c r="Y57" s="113"/>
      <c r="Z57" s="113"/>
      <c r="AA57" s="113"/>
      <c r="AB57" s="137">
        <v>9.0</v>
      </c>
      <c r="AC57" s="139">
        <v>9.0</v>
      </c>
      <c r="AD57" s="139">
        <v>9.0</v>
      </c>
      <c r="AE57" s="139">
        <v>9.0</v>
      </c>
      <c r="AF57" s="139">
        <v>9.0</v>
      </c>
      <c r="AG57" s="139">
        <v>9.0</v>
      </c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36">
        <v>22.0</v>
      </c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</row>
    <row r="58" ht="15.75" customHeight="1">
      <c r="A58" s="128"/>
      <c r="B58" s="137">
        <v>46.0</v>
      </c>
      <c r="C58" s="138" t="s">
        <v>252</v>
      </c>
      <c r="D58" s="131"/>
      <c r="E58" s="131"/>
      <c r="F58" s="113"/>
      <c r="G58" s="132">
        <f t="shared" si="12"/>
        <v>0</v>
      </c>
      <c r="H58" s="131"/>
      <c r="I58" s="131"/>
      <c r="J58" s="113"/>
      <c r="K58" s="133">
        <f t="shared" si="13"/>
        <v>0</v>
      </c>
      <c r="L58" s="137">
        <v>9.0</v>
      </c>
      <c r="M58" s="139">
        <v>8.0</v>
      </c>
      <c r="N58" s="139">
        <v>7.0</v>
      </c>
      <c r="O58" s="139">
        <v>7.0</v>
      </c>
      <c r="P58" s="139">
        <v>9.0</v>
      </c>
      <c r="Q58" s="139">
        <v>8.0</v>
      </c>
      <c r="R58" s="135"/>
      <c r="S58" s="113"/>
      <c r="T58" s="113"/>
      <c r="U58" s="113"/>
      <c r="V58" s="113"/>
      <c r="W58" s="113"/>
      <c r="X58" s="113"/>
      <c r="Y58" s="113"/>
      <c r="Z58" s="113"/>
      <c r="AA58" s="113"/>
      <c r="AB58" s="137">
        <v>7.0</v>
      </c>
      <c r="AC58" s="139">
        <v>8.0</v>
      </c>
      <c r="AD58" s="139">
        <v>7.0</v>
      </c>
      <c r="AE58" s="139">
        <v>7.0</v>
      </c>
      <c r="AF58" s="139">
        <v>7.0</v>
      </c>
      <c r="AG58" s="139">
        <v>7.0</v>
      </c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36">
        <v>18.0</v>
      </c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</row>
    <row r="59" ht="15.75" customHeight="1">
      <c r="A59" s="128"/>
      <c r="B59" s="137">
        <v>47.0</v>
      </c>
      <c r="C59" s="138" t="s">
        <v>253</v>
      </c>
      <c r="D59" s="131"/>
      <c r="E59" s="131"/>
      <c r="F59" s="113"/>
      <c r="G59" s="132">
        <f t="shared" si="12"/>
        <v>0</v>
      </c>
      <c r="H59" s="131"/>
      <c r="I59" s="131"/>
      <c r="J59" s="113"/>
      <c r="K59" s="133">
        <f t="shared" si="13"/>
        <v>0</v>
      </c>
      <c r="L59" s="137">
        <v>10.0</v>
      </c>
      <c r="M59" s="139">
        <v>10.0</v>
      </c>
      <c r="N59" s="139">
        <v>10.0</v>
      </c>
      <c r="O59" s="139">
        <v>10.0</v>
      </c>
      <c r="P59" s="139">
        <v>10.0</v>
      </c>
      <c r="Q59" s="139">
        <v>10.0</v>
      </c>
      <c r="R59" s="135"/>
      <c r="S59" s="113"/>
      <c r="T59" s="113"/>
      <c r="U59" s="113"/>
      <c r="V59" s="113"/>
      <c r="W59" s="113"/>
      <c r="X59" s="113"/>
      <c r="Y59" s="113"/>
      <c r="Z59" s="113"/>
      <c r="AA59" s="113"/>
      <c r="AB59" s="137">
        <v>7.0</v>
      </c>
      <c r="AC59" s="139">
        <v>7.0</v>
      </c>
      <c r="AD59" s="139">
        <v>7.0</v>
      </c>
      <c r="AE59" s="139">
        <v>7.0</v>
      </c>
      <c r="AF59" s="139">
        <v>7.0</v>
      </c>
      <c r="AG59" s="139">
        <v>7.0</v>
      </c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36">
        <v>18.0</v>
      </c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</row>
    <row r="60" ht="15.75" customHeight="1">
      <c r="A60" s="128"/>
      <c r="B60" s="137">
        <v>48.0</v>
      </c>
      <c r="C60" s="138" t="s">
        <v>254</v>
      </c>
      <c r="D60" s="131"/>
      <c r="E60" s="131"/>
      <c r="F60" s="113"/>
      <c r="G60" s="132">
        <f t="shared" si="12"/>
        <v>0</v>
      </c>
      <c r="H60" s="131"/>
      <c r="I60" s="131"/>
      <c r="J60" s="113"/>
      <c r="K60" s="133">
        <f t="shared" si="13"/>
        <v>0</v>
      </c>
      <c r="L60" s="137">
        <v>10.0</v>
      </c>
      <c r="M60" s="139">
        <v>10.0</v>
      </c>
      <c r="N60" s="139">
        <v>10.0</v>
      </c>
      <c r="O60" s="139">
        <v>10.0</v>
      </c>
      <c r="P60" s="139">
        <v>10.0</v>
      </c>
      <c r="Q60" s="139">
        <v>10.0</v>
      </c>
      <c r="R60" s="135"/>
      <c r="S60" s="113"/>
      <c r="T60" s="113"/>
      <c r="U60" s="113"/>
      <c r="V60" s="113"/>
      <c r="W60" s="113"/>
      <c r="X60" s="113"/>
      <c r="Y60" s="113"/>
      <c r="Z60" s="113"/>
      <c r="AA60" s="113"/>
      <c r="AB60" s="137">
        <v>9.0</v>
      </c>
      <c r="AC60" s="139">
        <v>9.0</v>
      </c>
      <c r="AD60" s="139">
        <v>9.0</v>
      </c>
      <c r="AE60" s="139">
        <v>9.0</v>
      </c>
      <c r="AF60" s="139">
        <v>9.0</v>
      </c>
      <c r="AG60" s="139">
        <v>9.0</v>
      </c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36">
        <v>22.0</v>
      </c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</row>
    <row r="61" ht="15.75" customHeight="1">
      <c r="A61" s="128"/>
      <c r="B61" s="137">
        <v>49.0</v>
      </c>
      <c r="C61" s="138" t="s">
        <v>255</v>
      </c>
      <c r="D61" s="131"/>
      <c r="E61" s="131"/>
      <c r="F61" s="113"/>
      <c r="G61" s="132">
        <f t="shared" si="12"/>
        <v>0</v>
      </c>
      <c r="H61" s="131"/>
      <c r="I61" s="131"/>
      <c r="J61" s="113"/>
      <c r="K61" s="133">
        <f t="shared" si="13"/>
        <v>0</v>
      </c>
      <c r="L61" s="137">
        <v>7.0</v>
      </c>
      <c r="M61" s="139">
        <v>10.0</v>
      </c>
      <c r="N61" s="139">
        <v>8.0</v>
      </c>
      <c r="O61" s="139">
        <v>9.0</v>
      </c>
      <c r="P61" s="139">
        <v>9.0</v>
      </c>
      <c r="Q61" s="139">
        <v>10.0</v>
      </c>
      <c r="R61" s="135"/>
      <c r="S61" s="113"/>
      <c r="T61" s="113"/>
      <c r="U61" s="113"/>
      <c r="V61" s="113"/>
      <c r="W61" s="113"/>
      <c r="X61" s="113"/>
      <c r="Y61" s="113"/>
      <c r="Z61" s="113"/>
      <c r="AA61" s="113"/>
      <c r="AB61" s="137">
        <v>7.0</v>
      </c>
      <c r="AC61" s="139">
        <v>7.0</v>
      </c>
      <c r="AD61" s="139">
        <v>7.0</v>
      </c>
      <c r="AE61" s="139">
        <v>7.0</v>
      </c>
      <c r="AF61" s="139">
        <v>7.0</v>
      </c>
      <c r="AG61" s="139">
        <v>7.0</v>
      </c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36">
        <v>20.0</v>
      </c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</row>
    <row r="62" ht="15.75" customHeight="1">
      <c r="A62" s="128"/>
      <c r="B62" s="137">
        <v>50.0</v>
      </c>
      <c r="C62" s="138" t="s">
        <v>256</v>
      </c>
      <c r="D62" s="131"/>
      <c r="E62" s="131"/>
      <c r="F62" s="113"/>
      <c r="G62" s="132">
        <f t="shared" si="12"/>
        <v>0</v>
      </c>
      <c r="H62" s="131"/>
      <c r="I62" s="131"/>
      <c r="J62" s="113"/>
      <c r="K62" s="133">
        <f t="shared" si="13"/>
        <v>0</v>
      </c>
      <c r="L62" s="137">
        <v>7.0</v>
      </c>
      <c r="M62" s="139">
        <v>10.0</v>
      </c>
      <c r="N62" s="139">
        <v>9.0</v>
      </c>
      <c r="O62" s="139">
        <v>7.0</v>
      </c>
      <c r="P62" s="139">
        <v>8.0</v>
      </c>
      <c r="Q62" s="139">
        <v>10.0</v>
      </c>
      <c r="R62" s="135"/>
      <c r="S62" s="113"/>
      <c r="T62" s="113"/>
      <c r="U62" s="113"/>
      <c r="V62" s="113"/>
      <c r="W62" s="113"/>
      <c r="X62" s="113"/>
      <c r="Y62" s="113"/>
      <c r="Z62" s="113"/>
      <c r="AA62" s="113"/>
      <c r="AB62" s="137">
        <v>9.0</v>
      </c>
      <c r="AC62" s="139">
        <v>9.0</v>
      </c>
      <c r="AD62" s="139">
        <v>9.0</v>
      </c>
      <c r="AE62" s="139">
        <v>9.0</v>
      </c>
      <c r="AF62" s="139">
        <v>9.0</v>
      </c>
      <c r="AG62" s="139">
        <v>9.0</v>
      </c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36">
        <v>22.0</v>
      </c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</row>
    <row r="63" ht="15.75" customHeight="1">
      <c r="A63" s="128"/>
      <c r="B63" s="137">
        <v>51.0</v>
      </c>
      <c r="C63" s="138" t="s">
        <v>257</v>
      </c>
      <c r="D63" s="131"/>
      <c r="E63" s="131"/>
      <c r="F63" s="113"/>
      <c r="G63" s="132">
        <f t="shared" si="12"/>
        <v>0</v>
      </c>
      <c r="H63" s="131"/>
      <c r="I63" s="131"/>
      <c r="J63" s="113"/>
      <c r="K63" s="133">
        <f t="shared" si="13"/>
        <v>0</v>
      </c>
      <c r="L63" s="137">
        <v>10.0</v>
      </c>
      <c r="M63" s="139">
        <v>7.0</v>
      </c>
      <c r="N63" s="139">
        <v>10.0</v>
      </c>
      <c r="O63" s="139">
        <v>8.0</v>
      </c>
      <c r="P63" s="139">
        <v>10.0</v>
      </c>
      <c r="Q63" s="139">
        <v>9.0</v>
      </c>
      <c r="R63" s="135"/>
      <c r="S63" s="113"/>
      <c r="T63" s="113"/>
      <c r="U63" s="113"/>
      <c r="V63" s="113"/>
      <c r="W63" s="113"/>
      <c r="X63" s="113"/>
      <c r="Y63" s="113"/>
      <c r="Z63" s="113"/>
      <c r="AA63" s="113"/>
      <c r="AB63" s="137">
        <v>8.0</v>
      </c>
      <c r="AC63" s="139">
        <v>8.0</v>
      </c>
      <c r="AD63" s="139">
        <v>8.0</v>
      </c>
      <c r="AE63" s="139">
        <v>8.0</v>
      </c>
      <c r="AF63" s="139">
        <v>8.0</v>
      </c>
      <c r="AG63" s="139">
        <v>8.0</v>
      </c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36">
        <v>19.0</v>
      </c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</row>
    <row r="64" ht="15.75" customHeight="1">
      <c r="A64" s="128"/>
      <c r="B64" s="137">
        <v>52.0</v>
      </c>
      <c r="C64" s="138" t="s">
        <v>258</v>
      </c>
      <c r="D64" s="131"/>
      <c r="E64" s="131"/>
      <c r="F64" s="113"/>
      <c r="G64" s="132">
        <f t="shared" si="12"/>
        <v>0</v>
      </c>
      <c r="H64" s="131"/>
      <c r="I64" s="131"/>
      <c r="J64" s="113"/>
      <c r="K64" s="133">
        <f t="shared" si="13"/>
        <v>0</v>
      </c>
      <c r="L64" s="137">
        <v>10.0</v>
      </c>
      <c r="M64" s="139">
        <v>7.0</v>
      </c>
      <c r="N64" s="139">
        <v>10.0</v>
      </c>
      <c r="O64" s="139">
        <v>8.0</v>
      </c>
      <c r="P64" s="139">
        <v>10.0</v>
      </c>
      <c r="Q64" s="139">
        <v>8.0</v>
      </c>
      <c r="R64" s="135"/>
      <c r="S64" s="113"/>
      <c r="T64" s="113"/>
      <c r="U64" s="113"/>
      <c r="V64" s="113"/>
      <c r="W64" s="113"/>
      <c r="X64" s="113"/>
      <c r="Y64" s="113"/>
      <c r="Z64" s="113"/>
      <c r="AA64" s="113"/>
      <c r="AB64" s="137">
        <v>7.0</v>
      </c>
      <c r="AC64" s="139">
        <v>7.0</v>
      </c>
      <c r="AD64" s="139">
        <v>7.0</v>
      </c>
      <c r="AE64" s="139">
        <v>7.0</v>
      </c>
      <c r="AF64" s="139">
        <v>7.0</v>
      </c>
      <c r="AG64" s="139">
        <v>7.0</v>
      </c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36">
        <v>18.0</v>
      </c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</row>
    <row r="65" ht="15.75" customHeight="1">
      <c r="A65" s="128"/>
      <c r="B65" s="137">
        <v>53.0</v>
      </c>
      <c r="C65" s="138" t="s">
        <v>259</v>
      </c>
      <c r="D65" s="131"/>
      <c r="E65" s="131"/>
      <c r="F65" s="113"/>
      <c r="G65" s="132">
        <f t="shared" si="12"/>
        <v>0</v>
      </c>
      <c r="H65" s="131"/>
      <c r="I65" s="131"/>
      <c r="J65" s="113"/>
      <c r="K65" s="133">
        <f t="shared" si="13"/>
        <v>0</v>
      </c>
      <c r="L65" s="137">
        <v>10.0</v>
      </c>
      <c r="M65" s="139">
        <v>10.0</v>
      </c>
      <c r="N65" s="139">
        <v>10.0</v>
      </c>
      <c r="O65" s="139">
        <v>10.0</v>
      </c>
      <c r="P65" s="139">
        <v>10.0</v>
      </c>
      <c r="Q65" s="139">
        <v>10.0</v>
      </c>
      <c r="R65" s="135"/>
      <c r="S65" s="113"/>
      <c r="T65" s="113"/>
      <c r="U65" s="113"/>
      <c r="V65" s="113"/>
      <c r="W65" s="113"/>
      <c r="X65" s="113"/>
      <c r="Y65" s="113"/>
      <c r="Z65" s="113"/>
      <c r="AA65" s="113"/>
      <c r="AB65" s="137">
        <v>7.0</v>
      </c>
      <c r="AC65" s="139">
        <v>7.0</v>
      </c>
      <c r="AD65" s="139">
        <v>9.0</v>
      </c>
      <c r="AE65" s="139">
        <v>7.0</v>
      </c>
      <c r="AF65" s="139">
        <v>7.0</v>
      </c>
      <c r="AG65" s="139">
        <v>7.0</v>
      </c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36">
        <v>18.0</v>
      </c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</row>
    <row r="66" ht="15.75" customHeight="1">
      <c r="A66" s="128"/>
      <c r="B66" s="137">
        <v>54.0</v>
      </c>
      <c r="C66" s="138" t="s">
        <v>260</v>
      </c>
      <c r="D66" s="131"/>
      <c r="E66" s="131"/>
      <c r="F66" s="113"/>
      <c r="G66" s="132">
        <f t="shared" si="12"/>
        <v>0</v>
      </c>
      <c r="H66" s="131"/>
      <c r="I66" s="131"/>
      <c r="J66" s="113"/>
      <c r="K66" s="133">
        <f t="shared" si="13"/>
        <v>0</v>
      </c>
      <c r="L66" s="137">
        <v>7.0</v>
      </c>
      <c r="M66" s="139">
        <v>8.0</v>
      </c>
      <c r="N66" s="139">
        <v>10.0</v>
      </c>
      <c r="O66" s="139">
        <v>8.0</v>
      </c>
      <c r="P66" s="139">
        <v>8.0</v>
      </c>
      <c r="Q66" s="139">
        <v>10.0</v>
      </c>
      <c r="R66" s="135"/>
      <c r="S66" s="113"/>
      <c r="T66" s="113"/>
      <c r="U66" s="113"/>
      <c r="V66" s="113"/>
      <c r="W66" s="113"/>
      <c r="X66" s="113"/>
      <c r="Y66" s="113"/>
      <c r="Z66" s="113"/>
      <c r="AA66" s="113"/>
      <c r="AB66" s="137">
        <v>9.0</v>
      </c>
      <c r="AC66" s="139">
        <v>8.0</v>
      </c>
      <c r="AD66" s="139">
        <v>9.0</v>
      </c>
      <c r="AE66" s="139">
        <v>8.0</v>
      </c>
      <c r="AF66" s="139">
        <v>8.0</v>
      </c>
      <c r="AG66" s="139">
        <v>8.0</v>
      </c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36">
        <v>20.0</v>
      </c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</row>
    <row r="67" ht="15.75" customHeight="1">
      <c r="A67" s="128"/>
      <c r="B67" s="137">
        <v>55.0</v>
      </c>
      <c r="C67" s="138" t="s">
        <v>261</v>
      </c>
      <c r="D67" s="131"/>
      <c r="E67" s="131"/>
      <c r="F67" s="113"/>
      <c r="G67" s="132">
        <f t="shared" si="12"/>
        <v>0</v>
      </c>
      <c r="H67" s="131"/>
      <c r="I67" s="131"/>
      <c r="J67" s="113"/>
      <c r="K67" s="133">
        <f t="shared" si="13"/>
        <v>0</v>
      </c>
      <c r="L67" s="137">
        <v>10.0</v>
      </c>
      <c r="M67" s="139">
        <v>10.0</v>
      </c>
      <c r="N67" s="139">
        <v>10.0</v>
      </c>
      <c r="O67" s="139">
        <v>10.0</v>
      </c>
      <c r="P67" s="139">
        <v>10.0</v>
      </c>
      <c r="Q67" s="139">
        <v>10.0</v>
      </c>
      <c r="R67" s="135"/>
      <c r="S67" s="113"/>
      <c r="T67" s="113"/>
      <c r="U67" s="113"/>
      <c r="V67" s="113"/>
      <c r="W67" s="113"/>
      <c r="X67" s="113"/>
      <c r="Y67" s="113"/>
      <c r="Z67" s="113"/>
      <c r="AA67" s="113"/>
      <c r="AB67" s="137">
        <v>9.0</v>
      </c>
      <c r="AC67" s="139">
        <v>9.0</v>
      </c>
      <c r="AD67" s="139">
        <v>9.0</v>
      </c>
      <c r="AE67" s="139">
        <v>9.0</v>
      </c>
      <c r="AF67" s="139">
        <v>9.0</v>
      </c>
      <c r="AG67" s="139">
        <v>9.0</v>
      </c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36">
        <v>20.0</v>
      </c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</row>
    <row r="68" ht="15.75" customHeight="1">
      <c r="A68" s="128"/>
      <c r="B68" s="137">
        <v>56.0</v>
      </c>
      <c r="C68" s="138" t="s">
        <v>262</v>
      </c>
      <c r="D68" s="131"/>
      <c r="E68" s="131"/>
      <c r="F68" s="113"/>
      <c r="G68" s="132">
        <f t="shared" si="12"/>
        <v>0</v>
      </c>
      <c r="H68" s="131"/>
      <c r="I68" s="131"/>
      <c r="J68" s="113"/>
      <c r="K68" s="133">
        <f t="shared" si="13"/>
        <v>0</v>
      </c>
      <c r="L68" s="137">
        <v>7.0</v>
      </c>
      <c r="M68" s="139">
        <v>10.0</v>
      </c>
      <c r="N68" s="139">
        <v>7.0</v>
      </c>
      <c r="O68" s="139">
        <v>10.0</v>
      </c>
      <c r="P68" s="139">
        <v>7.0</v>
      </c>
      <c r="Q68" s="139">
        <v>10.0</v>
      </c>
      <c r="R68" s="135"/>
      <c r="S68" s="113"/>
      <c r="T68" s="113"/>
      <c r="U68" s="113"/>
      <c r="V68" s="113"/>
      <c r="W68" s="113"/>
      <c r="X68" s="113"/>
      <c r="Y68" s="113"/>
      <c r="Z68" s="113"/>
      <c r="AA68" s="113"/>
      <c r="AB68" s="137">
        <v>8.0</v>
      </c>
      <c r="AC68" s="139">
        <v>9.0</v>
      </c>
      <c r="AD68" s="139">
        <v>8.0</v>
      </c>
      <c r="AE68" s="139">
        <v>8.0</v>
      </c>
      <c r="AF68" s="139">
        <v>8.0</v>
      </c>
      <c r="AG68" s="139">
        <v>8.0</v>
      </c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36">
        <v>21.0</v>
      </c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</row>
    <row r="69" ht="15.75" customHeight="1">
      <c r="A69" s="128"/>
      <c r="B69" s="137">
        <v>57.0</v>
      </c>
      <c r="C69" s="138" t="s">
        <v>263</v>
      </c>
      <c r="D69" s="131"/>
      <c r="E69" s="131"/>
      <c r="F69" s="113"/>
      <c r="G69" s="132">
        <f t="shared" si="12"/>
        <v>0</v>
      </c>
      <c r="H69" s="131"/>
      <c r="I69" s="131"/>
      <c r="J69" s="113"/>
      <c r="K69" s="133">
        <f t="shared" si="13"/>
        <v>0</v>
      </c>
      <c r="L69" s="137">
        <v>10.0</v>
      </c>
      <c r="M69" s="139">
        <v>10.0</v>
      </c>
      <c r="N69" s="139">
        <v>10.0</v>
      </c>
      <c r="O69" s="139">
        <v>10.0</v>
      </c>
      <c r="P69" s="139">
        <v>10.0</v>
      </c>
      <c r="Q69" s="139">
        <v>10.0</v>
      </c>
      <c r="R69" s="135"/>
      <c r="S69" s="113"/>
      <c r="T69" s="113"/>
      <c r="U69" s="113"/>
      <c r="V69" s="113"/>
      <c r="W69" s="113"/>
      <c r="X69" s="113"/>
      <c r="Y69" s="113"/>
      <c r="Z69" s="113"/>
      <c r="AA69" s="113"/>
      <c r="AB69" s="137">
        <v>8.0</v>
      </c>
      <c r="AC69" s="139">
        <v>8.0</v>
      </c>
      <c r="AD69" s="139">
        <v>8.0</v>
      </c>
      <c r="AE69" s="139">
        <v>8.0</v>
      </c>
      <c r="AF69" s="139">
        <v>8.0</v>
      </c>
      <c r="AG69" s="139">
        <v>8.0</v>
      </c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36">
        <v>18.0</v>
      </c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</row>
    <row r="70" ht="15.75" customHeight="1">
      <c r="A70" s="128"/>
      <c r="B70" s="137">
        <v>58.0</v>
      </c>
      <c r="C70" s="138" t="s">
        <v>264</v>
      </c>
      <c r="D70" s="131"/>
      <c r="E70" s="131"/>
      <c r="F70" s="113"/>
      <c r="G70" s="132">
        <f t="shared" si="12"/>
        <v>0</v>
      </c>
      <c r="H70" s="131"/>
      <c r="I70" s="131"/>
      <c r="J70" s="113"/>
      <c r="K70" s="133">
        <f t="shared" si="13"/>
        <v>0</v>
      </c>
      <c r="L70" s="137">
        <v>10.0</v>
      </c>
      <c r="M70" s="139">
        <v>10.0</v>
      </c>
      <c r="N70" s="139">
        <v>10.0</v>
      </c>
      <c r="O70" s="139">
        <v>10.0</v>
      </c>
      <c r="P70" s="139">
        <v>10.0</v>
      </c>
      <c r="Q70" s="139">
        <v>10.0</v>
      </c>
      <c r="R70" s="135"/>
      <c r="S70" s="113"/>
      <c r="T70" s="113"/>
      <c r="U70" s="113"/>
      <c r="V70" s="113"/>
      <c r="W70" s="113"/>
      <c r="X70" s="113"/>
      <c r="Y70" s="113"/>
      <c r="Z70" s="113"/>
      <c r="AA70" s="113"/>
      <c r="AB70" s="137">
        <v>8.0</v>
      </c>
      <c r="AC70" s="139">
        <v>7.0</v>
      </c>
      <c r="AD70" s="139">
        <v>8.0</v>
      </c>
      <c r="AE70" s="139">
        <v>7.0</v>
      </c>
      <c r="AF70" s="139">
        <v>7.0</v>
      </c>
      <c r="AG70" s="139">
        <v>7.0</v>
      </c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36">
        <v>17.0</v>
      </c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</row>
    <row r="71" ht="15.75" customHeight="1">
      <c r="A71" s="128"/>
      <c r="B71" s="137">
        <v>59.0</v>
      </c>
      <c r="C71" s="138" t="s">
        <v>265</v>
      </c>
      <c r="D71" s="131"/>
      <c r="E71" s="131"/>
      <c r="F71" s="113"/>
      <c r="G71" s="132">
        <f t="shared" si="12"/>
        <v>0</v>
      </c>
      <c r="H71" s="131"/>
      <c r="I71" s="131"/>
      <c r="J71" s="113"/>
      <c r="K71" s="133">
        <f t="shared" si="13"/>
        <v>0</v>
      </c>
      <c r="L71" s="137">
        <v>8.0</v>
      </c>
      <c r="M71" s="139">
        <v>10.0</v>
      </c>
      <c r="N71" s="139">
        <v>8.0</v>
      </c>
      <c r="O71" s="139">
        <v>10.0</v>
      </c>
      <c r="P71" s="139">
        <v>8.0</v>
      </c>
      <c r="Q71" s="139">
        <v>10.0</v>
      </c>
      <c r="R71" s="135"/>
      <c r="S71" s="113"/>
      <c r="T71" s="113"/>
      <c r="U71" s="113"/>
      <c r="V71" s="113"/>
      <c r="W71" s="113"/>
      <c r="X71" s="113"/>
      <c r="Y71" s="113"/>
      <c r="Z71" s="113"/>
      <c r="AA71" s="113"/>
      <c r="AB71" s="137">
        <v>7.0</v>
      </c>
      <c r="AC71" s="139">
        <v>7.0</v>
      </c>
      <c r="AD71" s="139">
        <v>7.0</v>
      </c>
      <c r="AE71" s="139">
        <v>7.0</v>
      </c>
      <c r="AF71" s="139">
        <v>7.0</v>
      </c>
      <c r="AG71" s="139">
        <v>7.0</v>
      </c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36">
        <v>18.0</v>
      </c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</row>
    <row r="72" ht="15.75" customHeight="1">
      <c r="A72" s="128"/>
      <c r="B72" s="137">
        <v>60.0</v>
      </c>
      <c r="C72" s="138" t="s">
        <v>266</v>
      </c>
      <c r="D72" s="131"/>
      <c r="E72" s="131"/>
      <c r="F72" s="113"/>
      <c r="G72" s="132">
        <f t="shared" si="12"/>
        <v>0</v>
      </c>
      <c r="H72" s="131"/>
      <c r="I72" s="131"/>
      <c r="J72" s="113"/>
      <c r="K72" s="133">
        <f t="shared" si="13"/>
        <v>0</v>
      </c>
      <c r="L72" s="137">
        <v>7.0</v>
      </c>
      <c r="M72" s="139">
        <v>10.0</v>
      </c>
      <c r="N72" s="139">
        <v>8.0</v>
      </c>
      <c r="O72" s="139">
        <v>10.0</v>
      </c>
      <c r="P72" s="139">
        <v>10.0</v>
      </c>
      <c r="Q72" s="139">
        <v>7.0</v>
      </c>
      <c r="R72" s="135"/>
      <c r="S72" s="113"/>
      <c r="T72" s="113"/>
      <c r="U72" s="113"/>
      <c r="V72" s="113"/>
      <c r="W72" s="113"/>
      <c r="X72" s="113"/>
      <c r="Y72" s="113"/>
      <c r="Z72" s="113"/>
      <c r="AA72" s="113"/>
      <c r="AB72" s="137">
        <v>9.0</v>
      </c>
      <c r="AC72" s="139">
        <v>9.0</v>
      </c>
      <c r="AD72" s="139">
        <v>9.0</v>
      </c>
      <c r="AE72" s="139">
        <v>9.0</v>
      </c>
      <c r="AF72" s="139">
        <v>9.0</v>
      </c>
      <c r="AG72" s="139">
        <v>9.0</v>
      </c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36">
        <v>22.0</v>
      </c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</row>
    <row r="73" ht="15.75" customHeight="1">
      <c r="A73" s="128"/>
      <c r="B73" s="137">
        <v>61.0</v>
      </c>
      <c r="C73" s="138" t="s">
        <v>267</v>
      </c>
      <c r="D73" s="131"/>
      <c r="E73" s="131"/>
      <c r="F73" s="113"/>
      <c r="G73" s="132">
        <f t="shared" si="12"/>
        <v>0</v>
      </c>
      <c r="H73" s="131"/>
      <c r="I73" s="131"/>
      <c r="J73" s="113"/>
      <c r="K73" s="133">
        <f t="shared" si="13"/>
        <v>0</v>
      </c>
      <c r="L73" s="137">
        <v>8.0</v>
      </c>
      <c r="M73" s="139">
        <v>10.0</v>
      </c>
      <c r="N73" s="139">
        <v>7.0</v>
      </c>
      <c r="O73" s="139">
        <v>10.0</v>
      </c>
      <c r="P73" s="139">
        <v>8.0</v>
      </c>
      <c r="Q73" s="139">
        <v>10.0</v>
      </c>
      <c r="R73" s="135"/>
      <c r="S73" s="113"/>
      <c r="T73" s="113"/>
      <c r="U73" s="113"/>
      <c r="V73" s="113"/>
      <c r="W73" s="113"/>
      <c r="X73" s="113"/>
      <c r="Y73" s="113"/>
      <c r="Z73" s="113"/>
      <c r="AA73" s="113"/>
      <c r="AB73" s="137">
        <v>9.0</v>
      </c>
      <c r="AC73" s="139">
        <v>9.0</v>
      </c>
      <c r="AD73" s="139">
        <v>9.0</v>
      </c>
      <c r="AE73" s="139">
        <v>9.0</v>
      </c>
      <c r="AF73" s="139">
        <v>9.0</v>
      </c>
      <c r="AG73" s="139">
        <v>9.0</v>
      </c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36">
        <v>21.0</v>
      </c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</row>
    <row r="74" ht="15.75" customHeight="1">
      <c r="A74" s="128"/>
      <c r="B74" s="137">
        <v>62.0</v>
      </c>
      <c r="C74" s="138" t="s">
        <v>268</v>
      </c>
      <c r="D74" s="131"/>
      <c r="E74" s="131"/>
      <c r="F74" s="113"/>
      <c r="G74" s="132">
        <f t="shared" si="12"/>
        <v>0</v>
      </c>
      <c r="H74" s="131"/>
      <c r="I74" s="131"/>
      <c r="J74" s="113"/>
      <c r="K74" s="133">
        <f t="shared" si="13"/>
        <v>0</v>
      </c>
      <c r="L74" s="137">
        <v>8.0</v>
      </c>
      <c r="M74" s="139">
        <v>10.0</v>
      </c>
      <c r="N74" s="139">
        <v>7.0</v>
      </c>
      <c r="O74" s="139">
        <v>10.0</v>
      </c>
      <c r="P74" s="139">
        <v>8.0</v>
      </c>
      <c r="Q74" s="139">
        <v>10.0</v>
      </c>
      <c r="R74" s="135"/>
      <c r="S74" s="113"/>
      <c r="T74" s="113"/>
      <c r="U74" s="113"/>
      <c r="V74" s="113"/>
      <c r="W74" s="113"/>
      <c r="X74" s="113"/>
      <c r="Y74" s="113"/>
      <c r="Z74" s="113"/>
      <c r="AA74" s="113"/>
      <c r="AB74" s="137">
        <v>10.0</v>
      </c>
      <c r="AC74" s="139">
        <v>9.0</v>
      </c>
      <c r="AD74" s="139">
        <v>9.0</v>
      </c>
      <c r="AE74" s="139">
        <v>9.0</v>
      </c>
      <c r="AF74" s="139">
        <v>9.0</v>
      </c>
      <c r="AG74" s="139">
        <v>10.0</v>
      </c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36">
        <v>23.0</v>
      </c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</row>
    <row r="75" ht="15.75" customHeight="1">
      <c r="A75" s="128"/>
      <c r="B75" s="137">
        <v>63.0</v>
      </c>
      <c r="C75" s="138" t="s">
        <v>269</v>
      </c>
      <c r="D75" s="131"/>
      <c r="E75" s="131"/>
      <c r="F75" s="113"/>
      <c r="G75" s="132">
        <f t="shared" si="12"/>
        <v>0</v>
      </c>
      <c r="H75" s="131"/>
      <c r="I75" s="131"/>
      <c r="J75" s="113"/>
      <c r="K75" s="133">
        <f t="shared" si="13"/>
        <v>0</v>
      </c>
      <c r="L75" s="137">
        <v>7.0</v>
      </c>
      <c r="M75" s="139">
        <v>10.0</v>
      </c>
      <c r="N75" s="139">
        <v>8.0</v>
      </c>
      <c r="O75" s="139">
        <v>8.0</v>
      </c>
      <c r="P75" s="139">
        <v>8.0</v>
      </c>
      <c r="Q75" s="139">
        <v>10.0</v>
      </c>
      <c r="R75" s="135"/>
      <c r="S75" s="113"/>
      <c r="T75" s="113"/>
      <c r="U75" s="113"/>
      <c r="V75" s="113"/>
      <c r="W75" s="113"/>
      <c r="X75" s="113"/>
      <c r="Y75" s="113"/>
      <c r="Z75" s="113"/>
      <c r="AA75" s="113"/>
      <c r="AB75" s="137">
        <v>8.0</v>
      </c>
      <c r="AC75" s="139">
        <v>8.0</v>
      </c>
      <c r="AD75" s="139">
        <v>8.0</v>
      </c>
      <c r="AE75" s="139">
        <v>8.0</v>
      </c>
      <c r="AF75" s="139">
        <v>8.0</v>
      </c>
      <c r="AG75" s="139">
        <v>8.0</v>
      </c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36">
        <v>20.0</v>
      </c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</row>
    <row r="76" ht="15.75" customHeight="1">
      <c r="A76" s="128"/>
      <c r="B76" s="137">
        <v>64.0</v>
      </c>
      <c r="C76" s="140" t="s">
        <v>270</v>
      </c>
      <c r="D76" s="113"/>
      <c r="E76" s="113"/>
      <c r="F76" s="113"/>
      <c r="G76" s="132">
        <f t="shared" si="12"/>
        <v>0</v>
      </c>
      <c r="H76" s="113"/>
      <c r="I76" s="113"/>
      <c r="J76" s="113"/>
      <c r="K76" s="133">
        <f t="shared" si="13"/>
        <v>0</v>
      </c>
      <c r="L76" s="137">
        <v>8.0</v>
      </c>
      <c r="M76" s="139">
        <v>10.0</v>
      </c>
      <c r="N76" s="139">
        <v>9.0</v>
      </c>
      <c r="O76" s="139">
        <v>10.0</v>
      </c>
      <c r="P76" s="139">
        <v>8.0</v>
      </c>
      <c r="Q76" s="139">
        <v>10.0</v>
      </c>
      <c r="R76" s="135"/>
      <c r="S76" s="113"/>
      <c r="T76" s="113"/>
      <c r="U76" s="113"/>
      <c r="V76" s="113"/>
      <c r="W76" s="113"/>
      <c r="X76" s="113"/>
      <c r="Y76" s="113"/>
      <c r="Z76" s="113"/>
      <c r="AA76" s="113"/>
      <c r="AB76" s="137">
        <v>8.0</v>
      </c>
      <c r="AC76" s="139">
        <v>8.0</v>
      </c>
      <c r="AD76" s="139">
        <v>8.0</v>
      </c>
      <c r="AE76" s="139">
        <v>8.0</v>
      </c>
      <c r="AF76" s="139">
        <v>8.0</v>
      </c>
      <c r="AG76" s="139">
        <v>8.0</v>
      </c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36">
        <v>19.0</v>
      </c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</row>
    <row r="77" ht="15.75" customHeight="1">
      <c r="A77" s="128"/>
      <c r="B77" s="137">
        <v>65.0</v>
      </c>
      <c r="C77" s="140" t="s">
        <v>271</v>
      </c>
      <c r="D77" s="113"/>
      <c r="E77" s="113"/>
      <c r="F77" s="113"/>
      <c r="G77" s="132">
        <f t="shared" si="12"/>
        <v>0</v>
      </c>
      <c r="H77" s="113"/>
      <c r="I77" s="113"/>
      <c r="J77" s="113"/>
      <c r="K77" s="133">
        <f t="shared" si="13"/>
        <v>0</v>
      </c>
      <c r="L77" s="137">
        <v>10.0</v>
      </c>
      <c r="M77" s="139">
        <v>10.0</v>
      </c>
      <c r="N77" s="139">
        <v>10.0</v>
      </c>
      <c r="O77" s="139">
        <v>10.0</v>
      </c>
      <c r="P77" s="139">
        <v>10.0</v>
      </c>
      <c r="Q77" s="139">
        <v>10.0</v>
      </c>
      <c r="R77" s="135"/>
      <c r="S77" s="113"/>
      <c r="T77" s="113"/>
      <c r="U77" s="113"/>
      <c r="V77" s="113"/>
      <c r="W77" s="113"/>
      <c r="X77" s="113"/>
      <c r="Y77" s="113"/>
      <c r="Z77" s="113"/>
      <c r="AA77" s="113"/>
      <c r="AB77" s="137">
        <v>9.0</v>
      </c>
      <c r="AC77" s="139">
        <v>9.0</v>
      </c>
      <c r="AD77" s="139">
        <v>9.0</v>
      </c>
      <c r="AE77" s="139">
        <v>9.0</v>
      </c>
      <c r="AF77" s="139">
        <v>9.0</v>
      </c>
      <c r="AG77" s="139">
        <v>9.0</v>
      </c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36">
        <v>21.0</v>
      </c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</row>
    <row r="78" ht="15.75" customHeight="1">
      <c r="A78" s="128"/>
      <c r="B78" s="137">
        <v>66.0</v>
      </c>
      <c r="C78" s="140" t="s">
        <v>272</v>
      </c>
      <c r="D78" s="113"/>
      <c r="E78" s="113"/>
      <c r="F78" s="113"/>
      <c r="G78" s="132">
        <f t="shared" si="12"/>
        <v>0</v>
      </c>
      <c r="H78" s="113"/>
      <c r="I78" s="113"/>
      <c r="J78" s="113"/>
      <c r="K78" s="133">
        <f t="shared" si="13"/>
        <v>0</v>
      </c>
      <c r="L78" s="137">
        <v>10.0</v>
      </c>
      <c r="M78" s="139">
        <v>10.0</v>
      </c>
      <c r="N78" s="139">
        <v>10.0</v>
      </c>
      <c r="O78" s="139">
        <v>10.0</v>
      </c>
      <c r="P78" s="139">
        <v>10.0</v>
      </c>
      <c r="Q78" s="139">
        <v>10.0</v>
      </c>
      <c r="R78" s="135"/>
      <c r="S78" s="113"/>
      <c r="T78" s="113"/>
      <c r="U78" s="113"/>
      <c r="V78" s="113"/>
      <c r="W78" s="113"/>
      <c r="X78" s="113"/>
      <c r="Y78" s="113"/>
      <c r="Z78" s="113"/>
      <c r="AA78" s="113"/>
      <c r="AB78" s="137">
        <v>8.0</v>
      </c>
      <c r="AC78" s="139">
        <v>9.0</v>
      </c>
      <c r="AD78" s="139">
        <v>9.0</v>
      </c>
      <c r="AE78" s="139">
        <v>9.0</v>
      </c>
      <c r="AF78" s="139">
        <v>8.0</v>
      </c>
      <c r="AG78" s="139">
        <v>9.0</v>
      </c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36">
        <v>22.0</v>
      </c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</row>
    <row r="79" ht="15.75" customHeight="1">
      <c r="A79" s="128"/>
      <c r="B79" s="137">
        <v>67.0</v>
      </c>
      <c r="C79" s="140" t="s">
        <v>273</v>
      </c>
      <c r="D79" s="113"/>
      <c r="E79" s="113"/>
      <c r="F79" s="113"/>
      <c r="G79" s="132">
        <f t="shared" si="12"/>
        <v>0</v>
      </c>
      <c r="H79" s="113"/>
      <c r="I79" s="113"/>
      <c r="J79" s="113"/>
      <c r="K79" s="133">
        <f t="shared" si="13"/>
        <v>0</v>
      </c>
      <c r="L79" s="137">
        <v>8.0</v>
      </c>
      <c r="M79" s="139">
        <v>10.0</v>
      </c>
      <c r="N79" s="139">
        <v>8.0</v>
      </c>
      <c r="O79" s="139">
        <v>10.0</v>
      </c>
      <c r="P79" s="139">
        <v>8.0</v>
      </c>
      <c r="Q79" s="139">
        <v>10.0</v>
      </c>
      <c r="R79" s="135"/>
      <c r="S79" s="113"/>
      <c r="T79" s="113"/>
      <c r="U79" s="113"/>
      <c r="V79" s="113"/>
      <c r="W79" s="113"/>
      <c r="X79" s="113"/>
      <c r="Y79" s="113"/>
      <c r="Z79" s="113"/>
      <c r="AA79" s="113"/>
      <c r="AB79" s="137">
        <v>7.0</v>
      </c>
      <c r="AC79" s="139">
        <v>7.0</v>
      </c>
      <c r="AD79" s="139">
        <v>7.0</v>
      </c>
      <c r="AE79" s="139">
        <v>7.0</v>
      </c>
      <c r="AF79" s="139">
        <v>7.0</v>
      </c>
      <c r="AG79" s="139">
        <v>7.0</v>
      </c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36">
        <v>17.0</v>
      </c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</row>
    <row r="80" ht="15.75" customHeight="1">
      <c r="A80" s="128"/>
      <c r="B80" s="137">
        <v>68.0</v>
      </c>
      <c r="C80" s="140" t="s">
        <v>274</v>
      </c>
      <c r="D80" s="113"/>
      <c r="E80" s="113"/>
      <c r="F80" s="113"/>
      <c r="G80" s="132">
        <f t="shared" si="12"/>
        <v>0</v>
      </c>
      <c r="H80" s="113"/>
      <c r="I80" s="113"/>
      <c r="J80" s="113"/>
      <c r="K80" s="141">
        <f t="shared" si="13"/>
        <v>0</v>
      </c>
      <c r="L80" s="137">
        <v>9.0</v>
      </c>
      <c r="M80" s="139">
        <v>10.0</v>
      </c>
      <c r="N80" s="139">
        <v>8.0</v>
      </c>
      <c r="O80" s="139">
        <v>10.0</v>
      </c>
      <c r="P80" s="139">
        <v>8.0</v>
      </c>
      <c r="Q80" s="139">
        <v>10.0</v>
      </c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37">
        <v>9.0</v>
      </c>
      <c r="AC80" s="139">
        <v>9.0</v>
      </c>
      <c r="AD80" s="139">
        <v>9.0</v>
      </c>
      <c r="AE80" s="139">
        <v>9.0</v>
      </c>
      <c r="AF80" s="139">
        <v>9.0</v>
      </c>
      <c r="AG80" s="139">
        <v>9.0</v>
      </c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36">
        <v>22.0</v>
      </c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</row>
    <row r="81" ht="15.75" customHeight="1">
      <c r="A81" s="128"/>
      <c r="B81" s="137">
        <v>69.0</v>
      </c>
      <c r="C81" s="140" t="s">
        <v>275</v>
      </c>
      <c r="D81" s="113"/>
      <c r="E81" s="113"/>
      <c r="F81" s="113"/>
      <c r="G81" s="132">
        <f t="shared" si="12"/>
        <v>0</v>
      </c>
      <c r="H81" s="113"/>
      <c r="I81" s="113"/>
      <c r="J81" s="113"/>
      <c r="K81" s="141">
        <f t="shared" si="13"/>
        <v>0</v>
      </c>
      <c r="L81" s="137">
        <v>10.0</v>
      </c>
      <c r="M81" s="139">
        <v>10.0</v>
      </c>
      <c r="N81" s="139">
        <v>10.0</v>
      </c>
      <c r="O81" s="139">
        <v>10.0</v>
      </c>
      <c r="P81" s="139">
        <v>10.0</v>
      </c>
      <c r="Q81" s="139">
        <v>10.0</v>
      </c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37">
        <v>9.0</v>
      </c>
      <c r="AC81" s="139">
        <v>8.0</v>
      </c>
      <c r="AD81" s="139">
        <v>8.0</v>
      </c>
      <c r="AE81" s="139">
        <v>8.0</v>
      </c>
      <c r="AF81" s="139">
        <v>8.0</v>
      </c>
      <c r="AG81" s="139">
        <v>9.0</v>
      </c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36">
        <v>21.0</v>
      </c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</row>
    <row r="82" ht="15.75" customHeight="1">
      <c r="A82" s="128"/>
      <c r="B82" s="137">
        <v>70.0</v>
      </c>
      <c r="C82" s="140" t="s">
        <v>276</v>
      </c>
      <c r="D82" s="113"/>
      <c r="E82" s="113"/>
      <c r="F82" s="113"/>
      <c r="G82" s="132">
        <f t="shared" si="12"/>
        <v>0</v>
      </c>
      <c r="H82" s="113"/>
      <c r="I82" s="113"/>
      <c r="J82" s="113"/>
      <c r="K82" s="141">
        <f t="shared" si="13"/>
        <v>0</v>
      </c>
      <c r="L82" s="137">
        <v>7.0</v>
      </c>
      <c r="M82" s="139">
        <v>10.0</v>
      </c>
      <c r="N82" s="139">
        <v>8.0</v>
      </c>
      <c r="O82" s="139">
        <v>10.0</v>
      </c>
      <c r="P82" s="139">
        <v>7.0</v>
      </c>
      <c r="Q82" s="139">
        <v>7.0</v>
      </c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37">
        <v>9.0</v>
      </c>
      <c r="AC82" s="139">
        <v>8.0</v>
      </c>
      <c r="AD82" s="139">
        <v>8.0</v>
      </c>
      <c r="AE82" s="139">
        <v>8.0</v>
      </c>
      <c r="AF82" s="139">
        <v>8.0</v>
      </c>
      <c r="AG82" s="139">
        <v>9.0</v>
      </c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36">
        <v>21.0</v>
      </c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</row>
    <row r="83" ht="15.75" customHeight="1">
      <c r="A83" s="128"/>
      <c r="B83" s="137">
        <v>71.0</v>
      </c>
      <c r="C83" s="140" t="s">
        <v>277</v>
      </c>
      <c r="D83" s="113"/>
      <c r="E83" s="113"/>
      <c r="F83" s="113"/>
      <c r="G83" s="132">
        <f t="shared" si="12"/>
        <v>0</v>
      </c>
      <c r="H83" s="113"/>
      <c r="I83" s="113"/>
      <c r="J83" s="113"/>
      <c r="K83" s="141">
        <f t="shared" si="13"/>
        <v>0</v>
      </c>
      <c r="L83" s="137">
        <v>7.0</v>
      </c>
      <c r="M83" s="139">
        <v>10.0</v>
      </c>
      <c r="N83" s="139">
        <v>8.0</v>
      </c>
      <c r="O83" s="139">
        <v>10.0</v>
      </c>
      <c r="P83" s="139">
        <v>7.0</v>
      </c>
      <c r="Q83" s="139">
        <v>10.0</v>
      </c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37">
        <v>9.0</v>
      </c>
      <c r="AC83" s="139">
        <v>9.0</v>
      </c>
      <c r="AD83" s="139">
        <v>9.0</v>
      </c>
      <c r="AE83" s="139">
        <v>9.0</v>
      </c>
      <c r="AF83" s="139">
        <v>9.0</v>
      </c>
      <c r="AG83" s="139">
        <v>9.0</v>
      </c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36">
        <v>22.0</v>
      </c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</row>
    <row r="84" ht="15.75" customHeight="1">
      <c r="A84" s="128"/>
      <c r="B84" s="137">
        <v>72.0</v>
      </c>
      <c r="C84" s="140" t="s">
        <v>278</v>
      </c>
      <c r="D84" s="113"/>
      <c r="E84" s="113"/>
      <c r="F84" s="113"/>
      <c r="G84" s="132">
        <f t="shared" si="12"/>
        <v>0</v>
      </c>
      <c r="H84" s="113"/>
      <c r="I84" s="113"/>
      <c r="J84" s="113"/>
      <c r="K84" s="141">
        <f t="shared" si="13"/>
        <v>0</v>
      </c>
      <c r="L84" s="137">
        <v>10.0</v>
      </c>
      <c r="M84" s="139">
        <v>10.0</v>
      </c>
      <c r="N84" s="139">
        <v>10.0</v>
      </c>
      <c r="O84" s="139">
        <v>10.0</v>
      </c>
      <c r="P84" s="139">
        <v>10.0</v>
      </c>
      <c r="Q84" s="139">
        <v>10.0</v>
      </c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37">
        <v>9.0</v>
      </c>
      <c r="AC84" s="139">
        <v>9.0</v>
      </c>
      <c r="AD84" s="139">
        <v>9.0</v>
      </c>
      <c r="AE84" s="139">
        <v>9.0</v>
      </c>
      <c r="AF84" s="139">
        <v>9.0</v>
      </c>
      <c r="AG84" s="139">
        <v>9.0</v>
      </c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36">
        <v>21.0</v>
      </c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</row>
    <row r="85" ht="15.75" customHeight="1">
      <c r="A85" s="128"/>
      <c r="B85" s="137">
        <v>73.0</v>
      </c>
      <c r="C85" s="140" t="s">
        <v>279</v>
      </c>
      <c r="D85" s="113"/>
      <c r="E85" s="113"/>
      <c r="F85" s="113"/>
      <c r="G85" s="132">
        <f t="shared" si="12"/>
        <v>0</v>
      </c>
      <c r="H85" s="113"/>
      <c r="I85" s="113"/>
      <c r="J85" s="113"/>
      <c r="K85" s="141">
        <f t="shared" si="13"/>
        <v>0</v>
      </c>
      <c r="L85" s="137">
        <v>10.0</v>
      </c>
      <c r="M85" s="139">
        <v>10.0</v>
      </c>
      <c r="N85" s="139">
        <v>8.0</v>
      </c>
      <c r="O85" s="139">
        <v>10.0</v>
      </c>
      <c r="P85" s="139">
        <v>10.0</v>
      </c>
      <c r="Q85" s="139">
        <v>7.0</v>
      </c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37">
        <v>9.0</v>
      </c>
      <c r="AC85" s="139">
        <v>9.0</v>
      </c>
      <c r="AD85" s="139">
        <v>9.0</v>
      </c>
      <c r="AE85" s="139">
        <v>9.0</v>
      </c>
      <c r="AF85" s="139">
        <v>9.0</v>
      </c>
      <c r="AG85" s="139">
        <v>9.0</v>
      </c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36">
        <v>21.0</v>
      </c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</row>
    <row r="86" ht="15.75" customHeight="1">
      <c r="A86" s="128"/>
      <c r="B86" s="137">
        <v>74.0</v>
      </c>
      <c r="C86" s="140" t="s">
        <v>280</v>
      </c>
      <c r="D86" s="113"/>
      <c r="E86" s="113"/>
      <c r="F86" s="113"/>
      <c r="G86" s="132">
        <f t="shared" si="12"/>
        <v>0</v>
      </c>
      <c r="H86" s="113"/>
      <c r="I86" s="113"/>
      <c r="J86" s="113"/>
      <c r="K86" s="141">
        <f t="shared" si="13"/>
        <v>0</v>
      </c>
      <c r="L86" s="137">
        <v>7.0</v>
      </c>
      <c r="M86" s="139">
        <v>10.0</v>
      </c>
      <c r="N86" s="139">
        <v>8.0</v>
      </c>
      <c r="O86" s="139">
        <v>10.0</v>
      </c>
      <c r="P86" s="139">
        <v>10.0</v>
      </c>
      <c r="Q86" s="139">
        <v>10.0</v>
      </c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37">
        <v>9.0</v>
      </c>
      <c r="AC86" s="139">
        <v>8.0</v>
      </c>
      <c r="AD86" s="139">
        <v>8.0</v>
      </c>
      <c r="AE86" s="139">
        <v>9.0</v>
      </c>
      <c r="AF86" s="139">
        <v>8.0</v>
      </c>
      <c r="AG86" s="139">
        <v>8.0</v>
      </c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36">
        <v>20.0</v>
      </c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</row>
    <row r="87" ht="15.75" customHeight="1">
      <c r="A87" s="128"/>
      <c r="B87" s="137">
        <v>75.0</v>
      </c>
      <c r="C87" s="140" t="s">
        <v>281</v>
      </c>
      <c r="D87" s="113"/>
      <c r="E87" s="113"/>
      <c r="F87" s="113"/>
      <c r="G87" s="132">
        <f t="shared" si="12"/>
        <v>0</v>
      </c>
      <c r="H87" s="113"/>
      <c r="I87" s="113"/>
      <c r="J87" s="113"/>
      <c r="K87" s="141">
        <f t="shared" si="13"/>
        <v>0</v>
      </c>
      <c r="L87" s="137">
        <v>10.0</v>
      </c>
      <c r="M87" s="139">
        <v>10.0</v>
      </c>
      <c r="N87" s="139">
        <v>10.0</v>
      </c>
      <c r="O87" s="139">
        <v>10.0</v>
      </c>
      <c r="P87" s="139">
        <v>10.0</v>
      </c>
      <c r="Q87" s="139">
        <v>10.0</v>
      </c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37">
        <v>9.0</v>
      </c>
      <c r="AC87" s="139">
        <v>9.0</v>
      </c>
      <c r="AD87" s="139">
        <v>9.0</v>
      </c>
      <c r="AE87" s="139">
        <v>9.0</v>
      </c>
      <c r="AF87" s="139">
        <v>9.0</v>
      </c>
      <c r="AG87" s="139">
        <v>9.0</v>
      </c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36">
        <v>22.0</v>
      </c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</row>
    <row r="88" ht="15.75" customHeight="1">
      <c r="A88" s="128"/>
      <c r="B88" s="137">
        <v>76.0</v>
      </c>
      <c r="C88" s="140" t="s">
        <v>282</v>
      </c>
      <c r="D88" s="113"/>
      <c r="E88" s="113"/>
      <c r="F88" s="113"/>
      <c r="G88" s="132">
        <f t="shared" si="12"/>
        <v>0</v>
      </c>
      <c r="H88" s="113"/>
      <c r="I88" s="113"/>
      <c r="J88" s="113"/>
      <c r="K88" s="141">
        <f t="shared" si="13"/>
        <v>0</v>
      </c>
      <c r="L88" s="137">
        <v>10.0</v>
      </c>
      <c r="M88" s="139">
        <v>10.0</v>
      </c>
      <c r="N88" s="139">
        <v>10.0</v>
      </c>
      <c r="O88" s="139">
        <v>10.0</v>
      </c>
      <c r="P88" s="139">
        <v>10.0</v>
      </c>
      <c r="Q88" s="139">
        <v>10.0</v>
      </c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37">
        <v>7.0</v>
      </c>
      <c r="AC88" s="139">
        <v>7.0</v>
      </c>
      <c r="AD88" s="139">
        <v>7.0</v>
      </c>
      <c r="AE88" s="139">
        <v>7.0</v>
      </c>
      <c r="AF88" s="139">
        <v>7.0</v>
      </c>
      <c r="AG88" s="139">
        <v>7.0</v>
      </c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36">
        <v>17.0</v>
      </c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</row>
    <row r="89" ht="15.75" customHeight="1">
      <c r="A89" s="128"/>
      <c r="B89" s="137">
        <v>77.0</v>
      </c>
      <c r="C89" s="140" t="s">
        <v>283</v>
      </c>
      <c r="D89" s="113"/>
      <c r="E89" s="113"/>
      <c r="F89" s="113"/>
      <c r="G89" s="132">
        <f t="shared" si="12"/>
        <v>0</v>
      </c>
      <c r="H89" s="113"/>
      <c r="I89" s="113"/>
      <c r="J89" s="113"/>
      <c r="K89" s="141">
        <f t="shared" si="13"/>
        <v>0</v>
      </c>
      <c r="L89" s="137">
        <v>10.0</v>
      </c>
      <c r="M89" s="139">
        <v>10.0</v>
      </c>
      <c r="N89" s="139">
        <v>10.0</v>
      </c>
      <c r="O89" s="139">
        <v>10.0</v>
      </c>
      <c r="P89" s="139">
        <v>10.0</v>
      </c>
      <c r="Q89" s="139">
        <v>10.0</v>
      </c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37">
        <v>8.0</v>
      </c>
      <c r="AC89" s="139">
        <v>9.0</v>
      </c>
      <c r="AD89" s="139">
        <v>8.0</v>
      </c>
      <c r="AE89" s="139">
        <v>9.0</v>
      </c>
      <c r="AF89" s="139">
        <v>8.0</v>
      </c>
      <c r="AG89" s="139">
        <v>8.0</v>
      </c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36">
        <v>21.0</v>
      </c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</row>
    <row r="90" ht="15.75" customHeight="1">
      <c r="A90" s="128"/>
      <c r="B90" s="137">
        <v>78.0</v>
      </c>
      <c r="C90" s="140" t="s">
        <v>284</v>
      </c>
      <c r="D90" s="113"/>
      <c r="E90" s="113"/>
      <c r="F90" s="113"/>
      <c r="G90" s="132">
        <f t="shared" si="12"/>
        <v>0</v>
      </c>
      <c r="H90" s="113"/>
      <c r="I90" s="113"/>
      <c r="J90" s="113"/>
      <c r="K90" s="141">
        <f t="shared" si="13"/>
        <v>0</v>
      </c>
      <c r="L90" s="137">
        <v>10.0</v>
      </c>
      <c r="M90" s="139">
        <v>10.0</v>
      </c>
      <c r="N90" s="139">
        <v>10.0</v>
      </c>
      <c r="O90" s="139">
        <v>10.0</v>
      </c>
      <c r="P90" s="139">
        <v>10.0</v>
      </c>
      <c r="Q90" s="139">
        <v>10.0</v>
      </c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37">
        <v>9.0</v>
      </c>
      <c r="AC90" s="139">
        <v>9.0</v>
      </c>
      <c r="AD90" s="139">
        <v>9.0</v>
      </c>
      <c r="AE90" s="139">
        <v>9.0</v>
      </c>
      <c r="AF90" s="139">
        <v>9.0</v>
      </c>
      <c r="AG90" s="139">
        <v>9.0</v>
      </c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36">
        <v>21.0</v>
      </c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</row>
    <row r="91" ht="15.75" customHeight="1">
      <c r="A91" s="128"/>
      <c r="B91" s="137">
        <v>79.0</v>
      </c>
      <c r="C91" s="140" t="s">
        <v>285</v>
      </c>
      <c r="D91" s="113"/>
      <c r="E91" s="113"/>
      <c r="F91" s="113"/>
      <c r="G91" s="132">
        <f t="shared" si="12"/>
        <v>0</v>
      </c>
      <c r="H91" s="113"/>
      <c r="I91" s="113"/>
      <c r="J91" s="113"/>
      <c r="K91" s="141">
        <f t="shared" si="13"/>
        <v>0</v>
      </c>
      <c r="L91" s="137">
        <v>10.0</v>
      </c>
      <c r="M91" s="139">
        <v>10.0</v>
      </c>
      <c r="N91" s="139">
        <v>10.0</v>
      </c>
      <c r="O91" s="139">
        <v>10.0</v>
      </c>
      <c r="P91" s="139">
        <v>10.0</v>
      </c>
      <c r="Q91" s="139">
        <v>10.0</v>
      </c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37">
        <v>9.0</v>
      </c>
      <c r="AC91" s="139">
        <v>9.0</v>
      </c>
      <c r="AD91" s="139">
        <v>9.0</v>
      </c>
      <c r="AE91" s="139">
        <v>9.0</v>
      </c>
      <c r="AF91" s="139">
        <v>9.0</v>
      </c>
      <c r="AG91" s="139">
        <v>9.0</v>
      </c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36">
        <v>22.0</v>
      </c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</row>
    <row r="92" ht="15.75" customHeight="1">
      <c r="A92" s="128"/>
      <c r="B92" s="137">
        <v>80.0</v>
      </c>
      <c r="C92" s="140" t="s">
        <v>286</v>
      </c>
      <c r="D92" s="113"/>
      <c r="E92" s="113"/>
      <c r="F92" s="113"/>
      <c r="G92" s="132">
        <f t="shared" si="12"/>
        <v>0</v>
      </c>
      <c r="H92" s="113"/>
      <c r="I92" s="113"/>
      <c r="J92" s="113"/>
      <c r="K92" s="141">
        <f t="shared" si="13"/>
        <v>0</v>
      </c>
      <c r="L92" s="137">
        <v>10.0</v>
      </c>
      <c r="M92" s="139">
        <v>7.0</v>
      </c>
      <c r="N92" s="139">
        <v>8.0</v>
      </c>
      <c r="O92" s="139">
        <v>10.0</v>
      </c>
      <c r="P92" s="139">
        <v>8.0</v>
      </c>
      <c r="Q92" s="139">
        <v>10.0</v>
      </c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37">
        <v>7.0</v>
      </c>
      <c r="AC92" s="139">
        <v>7.0</v>
      </c>
      <c r="AD92" s="139">
        <v>7.0</v>
      </c>
      <c r="AE92" s="139">
        <v>7.0</v>
      </c>
      <c r="AF92" s="139">
        <v>7.0</v>
      </c>
      <c r="AG92" s="139">
        <v>7.0</v>
      </c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36">
        <v>14.0</v>
      </c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</row>
    <row r="93" ht="15.75" customHeight="1">
      <c r="A93" s="128"/>
      <c r="B93" s="137">
        <v>81.0</v>
      </c>
      <c r="C93" s="140" t="s">
        <v>287</v>
      </c>
      <c r="D93" s="113"/>
      <c r="E93" s="113"/>
      <c r="F93" s="113"/>
      <c r="G93" s="132">
        <f t="shared" si="12"/>
        <v>0</v>
      </c>
      <c r="H93" s="113"/>
      <c r="I93" s="113"/>
      <c r="J93" s="113"/>
      <c r="K93" s="141">
        <f t="shared" si="13"/>
        <v>0</v>
      </c>
      <c r="L93" s="137">
        <v>10.0</v>
      </c>
      <c r="M93" s="139">
        <v>10.0</v>
      </c>
      <c r="N93" s="139">
        <v>10.0</v>
      </c>
      <c r="O93" s="139">
        <v>10.0</v>
      </c>
      <c r="P93" s="139">
        <v>10.0</v>
      </c>
      <c r="Q93" s="139">
        <v>10.0</v>
      </c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37">
        <v>7.0</v>
      </c>
      <c r="AC93" s="139">
        <v>8.0</v>
      </c>
      <c r="AD93" s="139">
        <v>8.0</v>
      </c>
      <c r="AE93" s="139">
        <v>7.0</v>
      </c>
      <c r="AF93" s="139">
        <v>7.0</v>
      </c>
      <c r="AG93" s="139">
        <v>7.0</v>
      </c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36">
        <v>19.0</v>
      </c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</row>
    <row r="94" ht="15.75" customHeight="1">
      <c r="A94" s="128"/>
      <c r="B94" s="137">
        <v>82.0</v>
      </c>
      <c r="C94" s="140" t="s">
        <v>288</v>
      </c>
      <c r="D94" s="113"/>
      <c r="E94" s="113"/>
      <c r="F94" s="113"/>
      <c r="G94" s="132">
        <f t="shared" si="12"/>
        <v>0</v>
      </c>
      <c r="H94" s="113"/>
      <c r="I94" s="113"/>
      <c r="J94" s="113"/>
      <c r="K94" s="141">
        <f t="shared" si="13"/>
        <v>0</v>
      </c>
      <c r="L94" s="137">
        <v>10.0</v>
      </c>
      <c r="M94" s="139">
        <v>10.0</v>
      </c>
      <c r="N94" s="139">
        <v>10.0</v>
      </c>
      <c r="O94" s="139">
        <v>10.0</v>
      </c>
      <c r="P94" s="139">
        <v>10.0</v>
      </c>
      <c r="Q94" s="139">
        <v>10.0</v>
      </c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37">
        <v>9.0</v>
      </c>
      <c r="AC94" s="139">
        <v>9.0</v>
      </c>
      <c r="AD94" s="139">
        <v>10.0</v>
      </c>
      <c r="AE94" s="139">
        <v>9.0</v>
      </c>
      <c r="AF94" s="139">
        <v>9.0</v>
      </c>
      <c r="AG94" s="139">
        <v>10.0</v>
      </c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36">
        <v>22.0</v>
      </c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</row>
    <row r="95" ht="15.75" customHeight="1">
      <c r="A95" s="128"/>
      <c r="B95" s="137">
        <v>83.0</v>
      </c>
      <c r="C95" s="140" t="s">
        <v>289</v>
      </c>
      <c r="D95" s="113"/>
      <c r="E95" s="113"/>
      <c r="F95" s="113"/>
      <c r="G95" s="132">
        <f t="shared" si="12"/>
        <v>0</v>
      </c>
      <c r="H95" s="113"/>
      <c r="I95" s="113"/>
      <c r="J95" s="113"/>
      <c r="K95" s="141">
        <f t="shared" si="13"/>
        <v>0</v>
      </c>
      <c r="L95" s="137">
        <v>7.0</v>
      </c>
      <c r="M95" s="139">
        <v>10.0</v>
      </c>
      <c r="N95" s="139">
        <v>8.0</v>
      </c>
      <c r="O95" s="139">
        <v>10.0</v>
      </c>
      <c r="P95" s="139">
        <v>8.0</v>
      </c>
      <c r="Q95" s="139">
        <v>10.0</v>
      </c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37">
        <v>8.0</v>
      </c>
      <c r="AC95" s="139">
        <v>9.0</v>
      </c>
      <c r="AD95" s="139">
        <v>8.0</v>
      </c>
      <c r="AE95" s="139">
        <v>9.0</v>
      </c>
      <c r="AF95" s="139">
        <v>8.0</v>
      </c>
      <c r="AG95" s="139">
        <v>8.0</v>
      </c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36">
        <v>21.0</v>
      </c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</row>
    <row r="96" ht="15.75" customHeight="1">
      <c r="A96" s="128"/>
      <c r="B96" s="137">
        <v>84.0</v>
      </c>
      <c r="C96" s="140" t="s">
        <v>290</v>
      </c>
      <c r="D96" s="113"/>
      <c r="E96" s="113"/>
      <c r="F96" s="113"/>
      <c r="G96" s="132">
        <f t="shared" si="12"/>
        <v>0</v>
      </c>
      <c r="H96" s="113"/>
      <c r="I96" s="113"/>
      <c r="J96" s="113"/>
      <c r="K96" s="141">
        <f t="shared" si="13"/>
        <v>0</v>
      </c>
      <c r="L96" s="137">
        <v>10.0</v>
      </c>
      <c r="M96" s="139">
        <v>10.0</v>
      </c>
      <c r="N96" s="139">
        <v>10.0</v>
      </c>
      <c r="O96" s="139">
        <v>10.0</v>
      </c>
      <c r="P96" s="139">
        <v>10.0</v>
      </c>
      <c r="Q96" s="139">
        <v>10.0</v>
      </c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37">
        <v>7.0</v>
      </c>
      <c r="AC96" s="139">
        <v>7.0</v>
      </c>
      <c r="AD96" s="139">
        <v>7.0</v>
      </c>
      <c r="AE96" s="139">
        <v>7.0</v>
      </c>
      <c r="AF96" s="139">
        <v>7.0</v>
      </c>
      <c r="AG96" s="139">
        <v>7.0</v>
      </c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36">
        <v>17.0</v>
      </c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</row>
    <row r="97" ht="15.75" customHeight="1">
      <c r="A97" s="128"/>
      <c r="B97" s="137">
        <v>85.0</v>
      </c>
      <c r="C97" s="140" t="s">
        <v>291</v>
      </c>
      <c r="D97" s="113"/>
      <c r="E97" s="113"/>
      <c r="F97" s="113"/>
      <c r="G97" s="132">
        <f t="shared" si="12"/>
        <v>0</v>
      </c>
      <c r="H97" s="113"/>
      <c r="I97" s="113"/>
      <c r="J97" s="113"/>
      <c r="K97" s="141">
        <f t="shared" si="13"/>
        <v>0</v>
      </c>
      <c r="L97" s="137">
        <v>8.0</v>
      </c>
      <c r="M97" s="139">
        <v>10.0</v>
      </c>
      <c r="N97" s="139">
        <v>8.0</v>
      </c>
      <c r="O97" s="139">
        <v>10.0</v>
      </c>
      <c r="P97" s="139">
        <v>10.0</v>
      </c>
      <c r="Q97" s="139">
        <v>10.0</v>
      </c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37">
        <v>9.0</v>
      </c>
      <c r="AC97" s="139">
        <v>9.0</v>
      </c>
      <c r="AD97" s="139">
        <v>9.0</v>
      </c>
      <c r="AE97" s="139">
        <v>9.0</v>
      </c>
      <c r="AF97" s="139">
        <v>9.0</v>
      </c>
      <c r="AG97" s="139">
        <v>9.0</v>
      </c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36">
        <v>23.0</v>
      </c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</row>
    <row r="98" ht="15.75" customHeight="1">
      <c r="A98" s="128"/>
      <c r="B98" s="137">
        <v>86.0</v>
      </c>
      <c r="C98" s="140" t="s">
        <v>292</v>
      </c>
      <c r="D98" s="113"/>
      <c r="E98" s="113"/>
      <c r="F98" s="113"/>
      <c r="G98" s="132">
        <f t="shared" si="12"/>
        <v>0</v>
      </c>
      <c r="H98" s="113"/>
      <c r="I98" s="113"/>
      <c r="J98" s="113"/>
      <c r="K98" s="141">
        <f t="shared" si="13"/>
        <v>0</v>
      </c>
      <c r="L98" s="137">
        <v>7.0</v>
      </c>
      <c r="M98" s="139">
        <v>10.0</v>
      </c>
      <c r="N98" s="139">
        <v>7.0</v>
      </c>
      <c r="O98" s="139">
        <v>10.0</v>
      </c>
      <c r="P98" s="139">
        <v>7.0</v>
      </c>
      <c r="Q98" s="139">
        <v>6.0</v>
      </c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37">
        <v>8.0</v>
      </c>
      <c r="AC98" s="139">
        <v>9.0</v>
      </c>
      <c r="AD98" s="139">
        <v>8.0</v>
      </c>
      <c r="AE98" s="139">
        <v>8.0</v>
      </c>
      <c r="AF98" s="139">
        <v>9.0</v>
      </c>
      <c r="AG98" s="139">
        <v>9.0</v>
      </c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36">
        <v>22.0</v>
      </c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</row>
    <row r="99" ht="15.75" customHeight="1">
      <c r="A99" s="128"/>
      <c r="B99" s="137">
        <v>87.0</v>
      </c>
      <c r="C99" s="140" t="s">
        <v>293</v>
      </c>
      <c r="D99" s="113"/>
      <c r="E99" s="113"/>
      <c r="F99" s="113"/>
      <c r="G99" s="132">
        <f t="shared" si="12"/>
        <v>0</v>
      </c>
      <c r="H99" s="113"/>
      <c r="I99" s="113"/>
      <c r="J99" s="113"/>
      <c r="K99" s="141">
        <f t="shared" si="13"/>
        <v>0</v>
      </c>
      <c r="L99" s="137">
        <v>6.0</v>
      </c>
      <c r="M99" s="139">
        <v>6.0</v>
      </c>
      <c r="N99" s="139">
        <v>6.0</v>
      </c>
      <c r="O99" s="139">
        <v>6.0</v>
      </c>
      <c r="P99" s="139">
        <v>6.0</v>
      </c>
      <c r="Q99" s="139">
        <v>6.0</v>
      </c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37">
        <v>9.0</v>
      </c>
      <c r="AC99" s="139">
        <v>9.0</v>
      </c>
      <c r="AD99" s="139">
        <v>9.0</v>
      </c>
      <c r="AE99" s="139">
        <v>9.0</v>
      </c>
      <c r="AF99" s="139">
        <v>9.0</v>
      </c>
      <c r="AG99" s="139">
        <v>9.0</v>
      </c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36">
        <v>21.0</v>
      </c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</row>
    <row r="100" ht="15.75" customHeight="1">
      <c r="A100" s="128"/>
      <c r="B100" s="137">
        <v>88.0</v>
      </c>
      <c r="C100" s="140" t="s">
        <v>294</v>
      </c>
      <c r="D100" s="113"/>
      <c r="E100" s="113"/>
      <c r="F100" s="113"/>
      <c r="G100" s="132">
        <f t="shared" si="12"/>
        <v>0</v>
      </c>
      <c r="H100" s="113"/>
      <c r="I100" s="113"/>
      <c r="J100" s="113"/>
      <c r="K100" s="141">
        <f t="shared" si="13"/>
        <v>0</v>
      </c>
      <c r="L100" s="137">
        <v>8.0</v>
      </c>
      <c r="M100" s="139">
        <v>10.0</v>
      </c>
      <c r="N100" s="139">
        <v>7.0</v>
      </c>
      <c r="O100" s="139">
        <v>10.0</v>
      </c>
      <c r="P100" s="139">
        <v>7.0</v>
      </c>
      <c r="Q100" s="139">
        <v>10.0</v>
      </c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37">
        <v>8.0</v>
      </c>
      <c r="AC100" s="139">
        <v>8.0</v>
      </c>
      <c r="AD100" s="139">
        <v>8.0</v>
      </c>
      <c r="AE100" s="139">
        <v>8.0</v>
      </c>
      <c r="AF100" s="139">
        <v>8.0</v>
      </c>
      <c r="AG100" s="139">
        <v>9.0</v>
      </c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36">
        <v>21.0</v>
      </c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  <c r="BV100" s="78"/>
      <c r="BW100" s="78"/>
      <c r="BX100" s="78"/>
      <c r="BY100" s="78"/>
      <c r="BZ100" s="78"/>
      <c r="CA100" s="78"/>
      <c r="CB100" s="78"/>
      <c r="CC100" s="78"/>
    </row>
    <row r="101" ht="15.75" customHeight="1">
      <c r="A101" s="128"/>
      <c r="B101" s="137">
        <v>89.0</v>
      </c>
      <c r="C101" s="140" t="s">
        <v>295</v>
      </c>
      <c r="D101" s="113"/>
      <c r="E101" s="113"/>
      <c r="F101" s="113"/>
      <c r="G101" s="132">
        <f t="shared" si="12"/>
        <v>0</v>
      </c>
      <c r="H101" s="113"/>
      <c r="I101" s="113"/>
      <c r="J101" s="113"/>
      <c r="K101" s="141">
        <f t="shared" si="13"/>
        <v>0</v>
      </c>
      <c r="L101" s="137">
        <v>10.0</v>
      </c>
      <c r="M101" s="139">
        <v>8.0</v>
      </c>
      <c r="N101" s="139">
        <v>10.0</v>
      </c>
      <c r="O101" s="139">
        <v>7.0</v>
      </c>
      <c r="P101" s="139">
        <v>10.0</v>
      </c>
      <c r="Q101" s="139">
        <v>7.0</v>
      </c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37">
        <v>9.0</v>
      </c>
      <c r="AC101" s="139">
        <v>8.0</v>
      </c>
      <c r="AD101" s="139">
        <v>8.0</v>
      </c>
      <c r="AE101" s="139">
        <v>9.0</v>
      </c>
      <c r="AF101" s="139">
        <v>9.0</v>
      </c>
      <c r="AG101" s="139">
        <v>7.0</v>
      </c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36">
        <v>21.0</v>
      </c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</row>
    <row r="102" ht="15.75" customHeight="1">
      <c r="A102" s="128"/>
      <c r="B102" s="137">
        <v>90.0</v>
      </c>
      <c r="C102" s="140" t="s">
        <v>296</v>
      </c>
      <c r="D102" s="113"/>
      <c r="E102" s="113"/>
      <c r="F102" s="113"/>
      <c r="G102" s="132">
        <f t="shared" si="12"/>
        <v>0</v>
      </c>
      <c r="H102" s="113"/>
      <c r="I102" s="113"/>
      <c r="J102" s="113"/>
      <c r="K102" s="141">
        <f t="shared" si="13"/>
        <v>0</v>
      </c>
      <c r="L102" s="137">
        <v>7.0</v>
      </c>
      <c r="M102" s="139">
        <v>8.0</v>
      </c>
      <c r="N102" s="139">
        <v>10.0</v>
      </c>
      <c r="O102" s="139">
        <v>8.0</v>
      </c>
      <c r="P102" s="139">
        <v>10.0</v>
      </c>
      <c r="Q102" s="139">
        <v>9.0</v>
      </c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37">
        <v>9.0</v>
      </c>
      <c r="AC102" s="139">
        <v>9.0</v>
      </c>
      <c r="AD102" s="139">
        <v>9.0</v>
      </c>
      <c r="AE102" s="139">
        <v>9.0</v>
      </c>
      <c r="AF102" s="139">
        <v>9.0</v>
      </c>
      <c r="AG102" s="139">
        <v>9.0</v>
      </c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36">
        <v>22.0</v>
      </c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</row>
    <row r="103" ht="15.75" customHeight="1">
      <c r="A103" s="128"/>
      <c r="B103" s="137">
        <v>91.0</v>
      </c>
      <c r="C103" s="140" t="s">
        <v>297</v>
      </c>
      <c r="D103" s="113"/>
      <c r="E103" s="113"/>
      <c r="F103" s="113"/>
      <c r="G103" s="132">
        <f t="shared" si="12"/>
        <v>0</v>
      </c>
      <c r="H103" s="113"/>
      <c r="I103" s="113"/>
      <c r="J103" s="113"/>
      <c r="K103" s="141">
        <f t="shared" si="13"/>
        <v>0</v>
      </c>
      <c r="L103" s="137">
        <v>10.0</v>
      </c>
      <c r="M103" s="139">
        <v>7.0</v>
      </c>
      <c r="N103" s="139">
        <v>10.0</v>
      </c>
      <c r="O103" s="139">
        <v>8.0</v>
      </c>
      <c r="P103" s="139">
        <v>10.0</v>
      </c>
      <c r="Q103" s="139">
        <v>9.0</v>
      </c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37">
        <v>8.0</v>
      </c>
      <c r="AC103" s="139">
        <v>7.0</v>
      </c>
      <c r="AD103" s="139">
        <v>7.0</v>
      </c>
      <c r="AE103" s="139">
        <v>8.0</v>
      </c>
      <c r="AF103" s="139">
        <v>8.0</v>
      </c>
      <c r="AG103" s="139">
        <v>7.0</v>
      </c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36">
        <v>19.0</v>
      </c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</row>
    <row r="104" ht="15.75" customHeight="1">
      <c r="A104" s="128"/>
      <c r="B104" s="137">
        <v>92.0</v>
      </c>
      <c r="C104" s="140" t="s">
        <v>298</v>
      </c>
      <c r="D104" s="113"/>
      <c r="E104" s="113"/>
      <c r="F104" s="113"/>
      <c r="G104" s="132">
        <f t="shared" si="12"/>
        <v>0</v>
      </c>
      <c r="H104" s="113"/>
      <c r="I104" s="113"/>
      <c r="J104" s="113"/>
      <c r="K104" s="141">
        <f t="shared" si="13"/>
        <v>0</v>
      </c>
      <c r="L104" s="137">
        <v>10.0</v>
      </c>
      <c r="M104" s="139">
        <v>10.0</v>
      </c>
      <c r="N104" s="139">
        <v>10.0</v>
      </c>
      <c r="O104" s="139">
        <v>10.0</v>
      </c>
      <c r="P104" s="139">
        <v>10.0</v>
      </c>
      <c r="Q104" s="139">
        <v>10.0</v>
      </c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37">
        <v>8.0</v>
      </c>
      <c r="AC104" s="139">
        <v>7.0</v>
      </c>
      <c r="AD104" s="139">
        <v>7.0</v>
      </c>
      <c r="AE104" s="139">
        <v>7.0</v>
      </c>
      <c r="AF104" s="139">
        <v>7.0</v>
      </c>
      <c r="AG104" s="139">
        <v>7.0</v>
      </c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36">
        <v>19.0</v>
      </c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</row>
    <row r="105" ht="15.75" customHeight="1">
      <c r="A105" s="128"/>
      <c r="B105" s="137">
        <v>93.0</v>
      </c>
      <c r="C105" s="140" t="s">
        <v>299</v>
      </c>
      <c r="D105" s="113"/>
      <c r="E105" s="113"/>
      <c r="F105" s="113"/>
      <c r="G105" s="132">
        <f t="shared" si="12"/>
        <v>0</v>
      </c>
      <c r="H105" s="113"/>
      <c r="I105" s="113"/>
      <c r="J105" s="113"/>
      <c r="K105" s="141">
        <f t="shared" si="13"/>
        <v>0</v>
      </c>
      <c r="L105" s="137">
        <v>9.0</v>
      </c>
      <c r="M105" s="139">
        <v>10.0</v>
      </c>
      <c r="N105" s="139">
        <v>8.0</v>
      </c>
      <c r="O105" s="139">
        <v>10.0</v>
      </c>
      <c r="P105" s="139">
        <v>7.0</v>
      </c>
      <c r="Q105" s="139">
        <v>10.0</v>
      </c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37">
        <v>8.0</v>
      </c>
      <c r="AC105" s="139">
        <v>8.0</v>
      </c>
      <c r="AD105" s="139">
        <v>8.0</v>
      </c>
      <c r="AE105" s="139">
        <v>8.0</v>
      </c>
      <c r="AF105" s="139">
        <v>8.0</v>
      </c>
      <c r="AG105" s="139">
        <v>8.0</v>
      </c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36">
        <v>21.0</v>
      </c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</row>
    <row r="106" ht="15.75" customHeight="1">
      <c r="A106" s="128"/>
      <c r="B106" s="137">
        <v>94.0</v>
      </c>
      <c r="C106" s="140" t="s">
        <v>300</v>
      </c>
      <c r="D106" s="113"/>
      <c r="E106" s="113"/>
      <c r="F106" s="113"/>
      <c r="G106" s="132">
        <f t="shared" si="12"/>
        <v>0</v>
      </c>
      <c r="H106" s="113"/>
      <c r="I106" s="113"/>
      <c r="J106" s="113"/>
      <c r="K106" s="141">
        <f t="shared" si="13"/>
        <v>0</v>
      </c>
      <c r="L106" s="137">
        <v>10.0</v>
      </c>
      <c r="M106" s="139">
        <v>10.0</v>
      </c>
      <c r="N106" s="139">
        <v>10.0</v>
      </c>
      <c r="O106" s="139">
        <v>10.0</v>
      </c>
      <c r="P106" s="139">
        <v>10.0</v>
      </c>
      <c r="Q106" s="139">
        <v>10.0</v>
      </c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37">
        <v>9.0</v>
      </c>
      <c r="AC106" s="139">
        <v>9.0</v>
      </c>
      <c r="AD106" s="139">
        <v>9.0</v>
      </c>
      <c r="AE106" s="139">
        <v>9.0</v>
      </c>
      <c r="AF106" s="139">
        <v>9.0</v>
      </c>
      <c r="AG106" s="139">
        <v>9.0</v>
      </c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36">
        <v>21.0</v>
      </c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</row>
    <row r="107" ht="15.75" customHeight="1">
      <c r="A107" s="128"/>
      <c r="B107" s="137">
        <v>95.0</v>
      </c>
      <c r="C107" s="140" t="s">
        <v>301</v>
      </c>
      <c r="D107" s="113"/>
      <c r="E107" s="113"/>
      <c r="F107" s="113"/>
      <c r="G107" s="132">
        <f t="shared" si="12"/>
        <v>0</v>
      </c>
      <c r="H107" s="113"/>
      <c r="I107" s="113"/>
      <c r="J107" s="113"/>
      <c r="K107" s="141">
        <f t="shared" si="13"/>
        <v>0</v>
      </c>
      <c r="L107" s="137">
        <v>7.0</v>
      </c>
      <c r="M107" s="139">
        <v>10.0</v>
      </c>
      <c r="N107" s="139">
        <v>7.0</v>
      </c>
      <c r="O107" s="139">
        <v>10.0</v>
      </c>
      <c r="P107" s="139">
        <v>10.0</v>
      </c>
      <c r="Q107" s="139">
        <v>8.0</v>
      </c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37">
        <v>8.0</v>
      </c>
      <c r="AC107" s="139">
        <v>8.0</v>
      </c>
      <c r="AD107" s="139">
        <v>9.0</v>
      </c>
      <c r="AE107" s="139">
        <v>9.0</v>
      </c>
      <c r="AF107" s="139">
        <v>0.0</v>
      </c>
      <c r="AG107" s="139">
        <v>8.0</v>
      </c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36">
        <v>19.0</v>
      </c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</row>
    <row r="108" ht="15.75" customHeight="1">
      <c r="A108" s="128"/>
      <c r="B108" s="137">
        <v>96.0</v>
      </c>
      <c r="C108" s="140" t="s">
        <v>302</v>
      </c>
      <c r="D108" s="113"/>
      <c r="E108" s="113"/>
      <c r="F108" s="113"/>
      <c r="G108" s="132">
        <f t="shared" si="12"/>
        <v>0</v>
      </c>
      <c r="H108" s="113"/>
      <c r="I108" s="113"/>
      <c r="J108" s="113"/>
      <c r="K108" s="141">
        <f t="shared" si="13"/>
        <v>0</v>
      </c>
      <c r="L108" s="137">
        <v>10.0</v>
      </c>
      <c r="M108" s="139">
        <v>10.0</v>
      </c>
      <c r="N108" s="139">
        <v>10.0</v>
      </c>
      <c r="O108" s="139">
        <v>10.0</v>
      </c>
      <c r="P108" s="139">
        <v>10.0</v>
      </c>
      <c r="Q108" s="139">
        <v>10.0</v>
      </c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37">
        <v>9.0</v>
      </c>
      <c r="AC108" s="139">
        <v>9.0</v>
      </c>
      <c r="AD108" s="139">
        <v>9.0</v>
      </c>
      <c r="AE108" s="139">
        <v>9.0</v>
      </c>
      <c r="AF108" s="139">
        <v>9.0</v>
      </c>
      <c r="AG108" s="139">
        <v>9.0</v>
      </c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36">
        <v>20.0</v>
      </c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</row>
    <row r="109" ht="15.75" customHeight="1">
      <c r="A109" s="128"/>
      <c r="B109" s="137">
        <v>97.0</v>
      </c>
      <c r="C109" s="140" t="s">
        <v>303</v>
      </c>
      <c r="D109" s="113"/>
      <c r="E109" s="113"/>
      <c r="F109" s="113"/>
      <c r="G109" s="132">
        <f t="shared" si="12"/>
        <v>0</v>
      </c>
      <c r="H109" s="113"/>
      <c r="I109" s="113"/>
      <c r="J109" s="113"/>
      <c r="K109" s="141">
        <f t="shared" si="13"/>
        <v>0</v>
      </c>
      <c r="L109" s="137">
        <v>10.0</v>
      </c>
      <c r="M109" s="139">
        <v>10.0</v>
      </c>
      <c r="N109" s="139">
        <v>10.0</v>
      </c>
      <c r="O109" s="139">
        <v>10.0</v>
      </c>
      <c r="P109" s="139">
        <v>10.0</v>
      </c>
      <c r="Q109" s="139">
        <v>10.0</v>
      </c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37">
        <v>0.0</v>
      </c>
      <c r="AC109" s="139">
        <v>0.0</v>
      </c>
      <c r="AD109" s="139">
        <v>0.0</v>
      </c>
      <c r="AE109" s="139">
        <v>9.0</v>
      </c>
      <c r="AF109" s="139">
        <v>9.0</v>
      </c>
      <c r="AG109" s="139">
        <v>9.0</v>
      </c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36">
        <v>18.0</v>
      </c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</row>
    <row r="110" ht="15.75" customHeight="1">
      <c r="A110" s="128"/>
      <c r="B110" s="137">
        <v>98.0</v>
      </c>
      <c r="C110" s="140" t="s">
        <v>304</v>
      </c>
      <c r="D110" s="113"/>
      <c r="E110" s="113"/>
      <c r="F110" s="113"/>
      <c r="G110" s="132">
        <f t="shared" si="12"/>
        <v>0</v>
      </c>
      <c r="H110" s="113"/>
      <c r="I110" s="113"/>
      <c r="J110" s="113"/>
      <c r="K110" s="141">
        <f t="shared" si="13"/>
        <v>0</v>
      </c>
      <c r="L110" s="137">
        <v>10.0</v>
      </c>
      <c r="M110" s="139">
        <v>10.0</v>
      </c>
      <c r="N110" s="139">
        <v>10.0</v>
      </c>
      <c r="O110" s="139">
        <v>10.0</v>
      </c>
      <c r="P110" s="139">
        <v>10.0</v>
      </c>
      <c r="Q110" s="139">
        <v>10.0</v>
      </c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37">
        <v>8.0</v>
      </c>
      <c r="AC110" s="139">
        <v>9.0</v>
      </c>
      <c r="AD110" s="139">
        <v>8.0</v>
      </c>
      <c r="AE110" s="139">
        <v>8.0</v>
      </c>
      <c r="AF110" s="139">
        <v>8.0</v>
      </c>
      <c r="AG110" s="139">
        <v>9.0</v>
      </c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36">
        <v>20.0</v>
      </c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</row>
    <row r="111" ht="15.75" customHeight="1">
      <c r="A111" s="128"/>
      <c r="B111" s="137">
        <v>99.0</v>
      </c>
      <c r="C111" s="140" t="s">
        <v>305</v>
      </c>
      <c r="D111" s="113"/>
      <c r="E111" s="113"/>
      <c r="F111" s="113"/>
      <c r="G111" s="132">
        <f t="shared" si="12"/>
        <v>0</v>
      </c>
      <c r="H111" s="113"/>
      <c r="I111" s="113"/>
      <c r="J111" s="113"/>
      <c r="K111" s="141">
        <f t="shared" si="13"/>
        <v>0</v>
      </c>
      <c r="L111" s="137">
        <v>10.0</v>
      </c>
      <c r="M111" s="139">
        <v>10.0</v>
      </c>
      <c r="N111" s="139">
        <v>10.0</v>
      </c>
      <c r="O111" s="139">
        <v>10.0</v>
      </c>
      <c r="P111" s="139">
        <v>10.0</v>
      </c>
      <c r="Q111" s="139">
        <v>10.0</v>
      </c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37">
        <v>9.0</v>
      </c>
      <c r="AC111" s="139">
        <v>9.0</v>
      </c>
      <c r="AD111" s="139">
        <v>9.0</v>
      </c>
      <c r="AE111" s="139">
        <v>9.0</v>
      </c>
      <c r="AF111" s="139">
        <v>9.0</v>
      </c>
      <c r="AG111" s="139">
        <v>9.0</v>
      </c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36">
        <v>19.0</v>
      </c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</row>
    <row r="112" ht="15.75" customHeight="1">
      <c r="A112" s="128"/>
      <c r="B112" s="137">
        <v>100.0</v>
      </c>
      <c r="C112" s="140" t="s">
        <v>306</v>
      </c>
      <c r="D112" s="113"/>
      <c r="E112" s="113"/>
      <c r="F112" s="113"/>
      <c r="G112" s="132">
        <f t="shared" si="12"/>
        <v>0</v>
      </c>
      <c r="H112" s="113"/>
      <c r="I112" s="113"/>
      <c r="J112" s="113"/>
      <c r="K112" s="141">
        <f t="shared" si="13"/>
        <v>0</v>
      </c>
      <c r="L112" s="137">
        <v>10.0</v>
      </c>
      <c r="M112" s="139">
        <v>10.0</v>
      </c>
      <c r="N112" s="139">
        <v>10.0</v>
      </c>
      <c r="O112" s="139">
        <v>10.0</v>
      </c>
      <c r="P112" s="139">
        <v>10.0</v>
      </c>
      <c r="Q112" s="139">
        <v>10.0</v>
      </c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37">
        <v>7.0</v>
      </c>
      <c r="AC112" s="139">
        <v>8.0</v>
      </c>
      <c r="AD112" s="139">
        <v>7.0</v>
      </c>
      <c r="AE112" s="139">
        <v>8.0</v>
      </c>
      <c r="AF112" s="139">
        <v>7.0</v>
      </c>
      <c r="AG112" s="139">
        <v>7.0</v>
      </c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36">
        <v>18.0</v>
      </c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</row>
    <row r="113" ht="15.75" customHeight="1">
      <c r="A113" s="110"/>
      <c r="B113" s="137">
        <v>101.0</v>
      </c>
      <c r="C113" s="140" t="s">
        <v>307</v>
      </c>
      <c r="D113" s="113"/>
      <c r="E113" s="113"/>
      <c r="F113" s="113"/>
      <c r="G113" s="113"/>
      <c r="H113" s="113"/>
      <c r="I113" s="113"/>
      <c r="J113" s="113"/>
      <c r="K113" s="113"/>
      <c r="L113" s="137">
        <v>7.0</v>
      </c>
      <c r="M113" s="139">
        <v>8.0</v>
      </c>
      <c r="N113" s="139">
        <v>10.0</v>
      </c>
      <c r="O113" s="139">
        <v>8.0</v>
      </c>
      <c r="P113" s="139">
        <v>10.0</v>
      </c>
      <c r="Q113" s="139">
        <v>7.0</v>
      </c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37">
        <v>8.0</v>
      </c>
      <c r="AC113" s="139">
        <v>8.0</v>
      </c>
      <c r="AD113" s="139">
        <v>8.0</v>
      </c>
      <c r="AE113" s="139">
        <v>8.0</v>
      </c>
      <c r="AF113" s="139">
        <v>8.0</v>
      </c>
      <c r="AG113" s="139">
        <v>8.0</v>
      </c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36">
        <v>21.0</v>
      </c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</row>
    <row r="114" ht="15.75" customHeight="1">
      <c r="A114" s="110"/>
      <c r="B114" s="137">
        <v>102.0</v>
      </c>
      <c r="C114" s="140" t="s">
        <v>308</v>
      </c>
      <c r="D114" s="113"/>
      <c r="E114" s="113"/>
      <c r="F114" s="113"/>
      <c r="G114" s="113"/>
      <c r="H114" s="113"/>
      <c r="I114" s="113"/>
      <c r="J114" s="113"/>
      <c r="K114" s="113"/>
      <c r="L114" s="137">
        <v>10.0</v>
      </c>
      <c r="M114" s="139">
        <v>9.0</v>
      </c>
      <c r="N114" s="139">
        <v>10.0</v>
      </c>
      <c r="O114" s="139">
        <v>10.0</v>
      </c>
      <c r="P114" s="139">
        <v>9.0</v>
      </c>
      <c r="Q114" s="139">
        <v>9.0</v>
      </c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37">
        <v>7.0</v>
      </c>
      <c r="AC114" s="139">
        <v>7.0</v>
      </c>
      <c r="AD114" s="139">
        <v>7.0</v>
      </c>
      <c r="AE114" s="139">
        <v>7.0</v>
      </c>
      <c r="AF114" s="139">
        <v>7.0</v>
      </c>
      <c r="AG114" s="139">
        <v>7.0</v>
      </c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36">
        <v>12.0</v>
      </c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</row>
    <row r="115" ht="15.75" customHeight="1">
      <c r="A115" s="110"/>
      <c r="B115" s="137">
        <v>103.0</v>
      </c>
      <c r="C115" s="140" t="s">
        <v>309</v>
      </c>
      <c r="D115" s="113"/>
      <c r="E115" s="113"/>
      <c r="F115" s="113"/>
      <c r="G115" s="113"/>
      <c r="H115" s="113"/>
      <c r="I115" s="113"/>
      <c r="J115" s="113"/>
      <c r="K115" s="113"/>
      <c r="L115" s="137">
        <v>9.0</v>
      </c>
      <c r="M115" s="139">
        <v>9.0</v>
      </c>
      <c r="N115" s="139">
        <v>9.0</v>
      </c>
      <c r="O115" s="139">
        <v>9.0</v>
      </c>
      <c r="P115" s="139">
        <v>9.0</v>
      </c>
      <c r="Q115" s="139">
        <v>9.0</v>
      </c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37">
        <v>9.0</v>
      </c>
      <c r="AC115" s="139">
        <v>9.0</v>
      </c>
      <c r="AD115" s="139">
        <v>9.0</v>
      </c>
      <c r="AE115" s="139">
        <v>9.0</v>
      </c>
      <c r="AF115" s="139">
        <v>9.0</v>
      </c>
      <c r="AG115" s="139">
        <v>9.0</v>
      </c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36">
        <v>23.0</v>
      </c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78"/>
      <c r="BK115" s="78"/>
      <c r="BL115" s="78"/>
      <c r="BM115" s="78"/>
      <c r="BN115" s="78"/>
      <c r="BO115" s="78"/>
      <c r="BP115" s="78"/>
      <c r="BQ115" s="78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</row>
    <row r="116" ht="15.75" customHeight="1">
      <c r="A116" s="110"/>
      <c r="B116" s="137">
        <v>104.0</v>
      </c>
      <c r="C116" s="140" t="s">
        <v>310</v>
      </c>
      <c r="D116" s="113"/>
      <c r="E116" s="113"/>
      <c r="F116" s="113"/>
      <c r="G116" s="113"/>
      <c r="H116" s="113"/>
      <c r="I116" s="113"/>
      <c r="J116" s="113"/>
      <c r="K116" s="113"/>
      <c r="L116" s="137">
        <v>9.0</v>
      </c>
      <c r="M116" s="139">
        <v>9.0</v>
      </c>
      <c r="N116" s="139">
        <v>10.0</v>
      </c>
      <c r="O116" s="139">
        <v>10.0</v>
      </c>
      <c r="P116" s="139">
        <v>10.0</v>
      </c>
      <c r="Q116" s="139">
        <v>9.0</v>
      </c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37">
        <v>8.0</v>
      </c>
      <c r="AC116" s="139">
        <v>8.0</v>
      </c>
      <c r="AD116" s="139">
        <v>8.0</v>
      </c>
      <c r="AE116" s="139">
        <v>7.0</v>
      </c>
      <c r="AF116" s="139">
        <v>8.0</v>
      </c>
      <c r="AG116" s="139">
        <v>7.0</v>
      </c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36">
        <v>21.0</v>
      </c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78"/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/>
      <c r="CB116" s="78"/>
      <c r="CC116" s="78"/>
    </row>
    <row r="117" ht="15.75" customHeight="1">
      <c r="A117" s="110"/>
      <c r="B117" s="137">
        <v>105.0</v>
      </c>
      <c r="C117" s="140" t="s">
        <v>311</v>
      </c>
      <c r="D117" s="113"/>
      <c r="E117" s="113"/>
      <c r="F117" s="113"/>
      <c r="G117" s="113"/>
      <c r="H117" s="113"/>
      <c r="I117" s="113"/>
      <c r="J117" s="113"/>
      <c r="K117" s="113"/>
      <c r="L117" s="137">
        <v>9.0</v>
      </c>
      <c r="M117" s="139">
        <v>9.0</v>
      </c>
      <c r="N117" s="139">
        <v>9.0</v>
      </c>
      <c r="O117" s="139">
        <v>9.0</v>
      </c>
      <c r="P117" s="139">
        <v>9.0</v>
      </c>
      <c r="Q117" s="139">
        <v>9.0</v>
      </c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37">
        <v>9.0</v>
      </c>
      <c r="AC117" s="139">
        <v>9.0</v>
      </c>
      <c r="AD117" s="139">
        <v>9.0</v>
      </c>
      <c r="AE117" s="139">
        <v>9.0</v>
      </c>
      <c r="AF117" s="139">
        <v>9.0</v>
      </c>
      <c r="AG117" s="139">
        <v>9.0</v>
      </c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36">
        <v>21.0</v>
      </c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78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</row>
    <row r="118" ht="15.75" customHeight="1">
      <c r="A118" s="110"/>
      <c r="B118" s="137">
        <v>106.0</v>
      </c>
      <c r="C118" s="140" t="s">
        <v>312</v>
      </c>
      <c r="D118" s="113"/>
      <c r="E118" s="113"/>
      <c r="F118" s="113"/>
      <c r="G118" s="113"/>
      <c r="H118" s="113"/>
      <c r="I118" s="113"/>
      <c r="J118" s="113"/>
      <c r="K118" s="113"/>
      <c r="L118" s="137">
        <v>10.0</v>
      </c>
      <c r="M118" s="139">
        <v>9.0</v>
      </c>
      <c r="N118" s="139">
        <v>10.0</v>
      </c>
      <c r="O118" s="139">
        <v>9.0</v>
      </c>
      <c r="P118" s="139">
        <v>10.0</v>
      </c>
      <c r="Q118" s="139">
        <v>9.0</v>
      </c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37">
        <v>8.0</v>
      </c>
      <c r="AC118" s="139">
        <v>8.0</v>
      </c>
      <c r="AD118" s="139">
        <v>8.0</v>
      </c>
      <c r="AE118" s="139">
        <v>8.0</v>
      </c>
      <c r="AF118" s="139">
        <v>9.0</v>
      </c>
      <c r="AG118" s="139">
        <v>9.0</v>
      </c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36">
        <v>21.0</v>
      </c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</row>
    <row r="119" ht="15.75" customHeight="1">
      <c r="A119" s="110"/>
      <c r="B119" s="137">
        <v>107.0</v>
      </c>
      <c r="C119" s="140" t="s">
        <v>313</v>
      </c>
      <c r="D119" s="113"/>
      <c r="E119" s="113"/>
      <c r="F119" s="113"/>
      <c r="G119" s="113"/>
      <c r="H119" s="113"/>
      <c r="I119" s="113"/>
      <c r="J119" s="113"/>
      <c r="K119" s="113"/>
      <c r="L119" s="137">
        <v>10.0</v>
      </c>
      <c r="M119" s="139">
        <v>10.0</v>
      </c>
      <c r="N119" s="139">
        <v>9.0</v>
      </c>
      <c r="O119" s="139">
        <v>9.0</v>
      </c>
      <c r="P119" s="139">
        <v>10.0</v>
      </c>
      <c r="Q119" s="139">
        <v>10.0</v>
      </c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37">
        <v>7.0</v>
      </c>
      <c r="AC119" s="139">
        <v>7.0</v>
      </c>
      <c r="AD119" s="139">
        <v>7.0</v>
      </c>
      <c r="AE119" s="139">
        <v>7.0</v>
      </c>
      <c r="AF119" s="139">
        <v>7.0</v>
      </c>
      <c r="AG119" s="139">
        <v>7.0</v>
      </c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36">
        <v>19.0</v>
      </c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78"/>
      <c r="BK119" s="78"/>
      <c r="BL119" s="78"/>
      <c r="BM119" s="78"/>
      <c r="BN119" s="78"/>
      <c r="BO119" s="78"/>
      <c r="BP119" s="78"/>
      <c r="BQ119" s="78"/>
      <c r="BR119" s="78"/>
      <c r="BS119" s="78"/>
      <c r="BT119" s="78"/>
      <c r="BU119" s="78"/>
      <c r="BV119" s="78"/>
      <c r="BW119" s="78"/>
      <c r="BX119" s="78"/>
      <c r="BY119" s="78"/>
      <c r="BZ119" s="78"/>
      <c r="CA119" s="78"/>
      <c r="CB119" s="78"/>
      <c r="CC119" s="78"/>
    </row>
    <row r="120" ht="15.75" customHeight="1">
      <c r="A120" s="110"/>
      <c r="B120" s="137">
        <v>108.0</v>
      </c>
      <c r="C120" s="140" t="s">
        <v>314</v>
      </c>
      <c r="D120" s="113"/>
      <c r="E120" s="113"/>
      <c r="F120" s="113"/>
      <c r="G120" s="113"/>
      <c r="H120" s="113"/>
      <c r="I120" s="113"/>
      <c r="J120" s="113"/>
      <c r="K120" s="113"/>
      <c r="L120" s="137">
        <v>9.0</v>
      </c>
      <c r="M120" s="139">
        <v>9.0</v>
      </c>
      <c r="N120" s="139">
        <v>9.0</v>
      </c>
      <c r="O120" s="139">
        <v>9.0</v>
      </c>
      <c r="P120" s="139">
        <v>9.0</v>
      </c>
      <c r="Q120" s="139">
        <v>9.0</v>
      </c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37">
        <v>9.0</v>
      </c>
      <c r="AC120" s="139">
        <v>9.0</v>
      </c>
      <c r="AD120" s="139">
        <v>9.0</v>
      </c>
      <c r="AE120" s="139">
        <v>9.0</v>
      </c>
      <c r="AF120" s="139">
        <v>9.0</v>
      </c>
      <c r="AG120" s="139">
        <v>9.0</v>
      </c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36">
        <v>22.0</v>
      </c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78"/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/>
      <c r="CB120" s="78"/>
      <c r="CC120" s="78"/>
    </row>
    <row r="121" ht="15.75" customHeight="1">
      <c r="A121" s="110"/>
      <c r="B121" s="137">
        <v>109.0</v>
      </c>
      <c r="C121" s="140" t="s">
        <v>315</v>
      </c>
      <c r="D121" s="113"/>
      <c r="E121" s="113"/>
      <c r="F121" s="113"/>
      <c r="G121" s="113"/>
      <c r="H121" s="113"/>
      <c r="I121" s="113"/>
      <c r="J121" s="113"/>
      <c r="K121" s="113"/>
      <c r="L121" s="137">
        <v>9.0</v>
      </c>
      <c r="M121" s="139">
        <v>9.0</v>
      </c>
      <c r="N121" s="139">
        <v>10.0</v>
      </c>
      <c r="O121" s="139">
        <v>10.0</v>
      </c>
      <c r="P121" s="139">
        <v>9.0</v>
      </c>
      <c r="Q121" s="139">
        <v>10.0</v>
      </c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37">
        <v>0.0</v>
      </c>
      <c r="AC121" s="139">
        <v>5.0</v>
      </c>
      <c r="AD121" s="139">
        <v>9.0</v>
      </c>
      <c r="AE121" s="139">
        <v>9.0</v>
      </c>
      <c r="AF121" s="139">
        <v>9.0</v>
      </c>
      <c r="AG121" s="139">
        <v>9.0</v>
      </c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36">
        <v>20.0</v>
      </c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</row>
    <row r="122" ht="15.75" customHeight="1">
      <c r="A122" s="110"/>
      <c r="B122" s="137">
        <v>110.0</v>
      </c>
      <c r="C122" s="140" t="s">
        <v>316</v>
      </c>
      <c r="D122" s="113"/>
      <c r="E122" s="113"/>
      <c r="F122" s="113"/>
      <c r="G122" s="113"/>
      <c r="H122" s="113"/>
      <c r="I122" s="113"/>
      <c r="J122" s="113"/>
      <c r="K122" s="113"/>
      <c r="L122" s="137">
        <v>6.0</v>
      </c>
      <c r="M122" s="139">
        <v>9.0</v>
      </c>
      <c r="N122" s="139">
        <v>6.0</v>
      </c>
      <c r="O122" s="139">
        <v>9.0</v>
      </c>
      <c r="P122" s="139">
        <v>7.0</v>
      </c>
      <c r="Q122" s="139">
        <v>9.0</v>
      </c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37">
        <v>8.0</v>
      </c>
      <c r="AC122" s="139">
        <v>8.0</v>
      </c>
      <c r="AD122" s="139">
        <v>9.0</v>
      </c>
      <c r="AE122" s="139">
        <v>8.0</v>
      </c>
      <c r="AF122" s="139">
        <v>9.0</v>
      </c>
      <c r="AG122" s="139">
        <v>8.0</v>
      </c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36">
        <v>21.0</v>
      </c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78"/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/>
      <c r="CB122" s="78"/>
      <c r="CC122" s="78"/>
    </row>
    <row r="123" ht="15.75" customHeight="1">
      <c r="A123" s="110"/>
      <c r="B123" s="137">
        <v>111.0</v>
      </c>
      <c r="C123" s="140" t="s">
        <v>317</v>
      </c>
      <c r="D123" s="113"/>
      <c r="E123" s="113"/>
      <c r="F123" s="113"/>
      <c r="G123" s="113"/>
      <c r="H123" s="113"/>
      <c r="I123" s="113"/>
      <c r="J123" s="113"/>
      <c r="K123" s="113"/>
      <c r="L123" s="137">
        <v>9.0</v>
      </c>
      <c r="M123" s="139">
        <v>9.0</v>
      </c>
      <c r="N123" s="139">
        <v>9.0</v>
      </c>
      <c r="O123" s="139">
        <v>9.0</v>
      </c>
      <c r="P123" s="139">
        <v>9.0</v>
      </c>
      <c r="Q123" s="139">
        <v>9.0</v>
      </c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37">
        <v>9.0</v>
      </c>
      <c r="AC123" s="139">
        <v>9.0</v>
      </c>
      <c r="AD123" s="139">
        <v>9.0</v>
      </c>
      <c r="AE123" s="139">
        <v>9.0</v>
      </c>
      <c r="AF123" s="139">
        <v>9.0</v>
      </c>
      <c r="AG123" s="139">
        <v>9.0</v>
      </c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36">
        <v>22.0</v>
      </c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78"/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/>
      <c r="CB123" s="78"/>
      <c r="CC123" s="78"/>
    </row>
    <row r="124" ht="15.75" customHeight="1">
      <c r="A124" s="110"/>
      <c r="B124" s="137">
        <v>112.0</v>
      </c>
      <c r="C124" s="140" t="s">
        <v>318</v>
      </c>
      <c r="D124" s="113"/>
      <c r="E124" s="113"/>
      <c r="F124" s="113"/>
      <c r="G124" s="113"/>
      <c r="H124" s="113"/>
      <c r="I124" s="113"/>
      <c r="J124" s="113"/>
      <c r="K124" s="113"/>
      <c r="L124" s="137">
        <v>9.0</v>
      </c>
      <c r="M124" s="139">
        <v>9.0</v>
      </c>
      <c r="N124" s="139">
        <v>9.0</v>
      </c>
      <c r="O124" s="139">
        <v>9.0</v>
      </c>
      <c r="P124" s="139">
        <v>9.0</v>
      </c>
      <c r="Q124" s="139">
        <v>9.0</v>
      </c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37">
        <v>7.0</v>
      </c>
      <c r="AC124" s="139">
        <v>8.0</v>
      </c>
      <c r="AD124" s="139">
        <v>7.0</v>
      </c>
      <c r="AE124" s="139">
        <v>9.0</v>
      </c>
      <c r="AF124" s="139">
        <v>7.0</v>
      </c>
      <c r="AG124" s="139">
        <v>8.0</v>
      </c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36">
        <v>21.0</v>
      </c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78"/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  <c r="BV124" s="78"/>
      <c r="BW124" s="78"/>
      <c r="BX124" s="78"/>
      <c r="BY124" s="78"/>
      <c r="BZ124" s="78"/>
      <c r="CA124" s="78"/>
      <c r="CB124" s="78"/>
      <c r="CC124" s="78"/>
    </row>
    <row r="125" ht="15.75" customHeight="1">
      <c r="A125" s="110"/>
      <c r="B125" s="137">
        <v>113.0</v>
      </c>
      <c r="C125" s="140" t="s">
        <v>319</v>
      </c>
      <c r="D125" s="113"/>
      <c r="E125" s="113"/>
      <c r="F125" s="113"/>
      <c r="G125" s="113"/>
      <c r="H125" s="113"/>
      <c r="I125" s="113"/>
      <c r="J125" s="113"/>
      <c r="K125" s="113"/>
      <c r="L125" s="137">
        <v>9.0</v>
      </c>
      <c r="M125" s="139">
        <v>9.0</v>
      </c>
      <c r="N125" s="139">
        <v>9.0</v>
      </c>
      <c r="O125" s="139">
        <v>9.0</v>
      </c>
      <c r="P125" s="139">
        <v>9.0</v>
      </c>
      <c r="Q125" s="139">
        <v>9.0</v>
      </c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37">
        <v>7.0</v>
      </c>
      <c r="AC125" s="139">
        <v>7.0</v>
      </c>
      <c r="AD125" s="139">
        <v>7.0</v>
      </c>
      <c r="AE125" s="139">
        <v>8.0</v>
      </c>
      <c r="AF125" s="139">
        <v>8.0</v>
      </c>
      <c r="AG125" s="139">
        <v>7.0</v>
      </c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36">
        <v>20.0</v>
      </c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78"/>
      <c r="BK125" s="78"/>
      <c r="BL125" s="78"/>
      <c r="BM125" s="78"/>
      <c r="BN125" s="78"/>
      <c r="BO125" s="78"/>
      <c r="BP125" s="78"/>
      <c r="BQ125" s="78"/>
      <c r="BR125" s="78"/>
      <c r="BS125" s="78"/>
      <c r="BT125" s="78"/>
      <c r="BU125" s="78"/>
      <c r="BV125" s="78"/>
      <c r="BW125" s="78"/>
      <c r="BX125" s="78"/>
      <c r="BY125" s="78"/>
      <c r="BZ125" s="78"/>
      <c r="CA125" s="78"/>
      <c r="CB125" s="78"/>
      <c r="CC125" s="78"/>
    </row>
    <row r="126" ht="15.75" customHeight="1">
      <c r="A126" s="110"/>
      <c r="B126" s="137">
        <v>114.0</v>
      </c>
      <c r="C126" s="140" t="s">
        <v>320</v>
      </c>
      <c r="D126" s="113"/>
      <c r="E126" s="113"/>
      <c r="F126" s="113"/>
      <c r="G126" s="113"/>
      <c r="H126" s="113"/>
      <c r="I126" s="113"/>
      <c r="J126" s="113"/>
      <c r="K126" s="113"/>
      <c r="L126" s="137">
        <v>9.0</v>
      </c>
      <c r="M126" s="139">
        <v>9.0</v>
      </c>
      <c r="N126" s="139">
        <v>9.0</v>
      </c>
      <c r="O126" s="139">
        <v>9.0</v>
      </c>
      <c r="P126" s="139">
        <v>9.0</v>
      </c>
      <c r="Q126" s="139">
        <v>9.0</v>
      </c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37">
        <v>9.0</v>
      </c>
      <c r="AC126" s="139">
        <v>9.0</v>
      </c>
      <c r="AD126" s="139">
        <v>9.0</v>
      </c>
      <c r="AE126" s="139">
        <v>9.0</v>
      </c>
      <c r="AF126" s="139">
        <v>9.0</v>
      </c>
      <c r="AG126" s="139">
        <v>9.0</v>
      </c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36">
        <v>22.0</v>
      </c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78"/>
      <c r="BK126" s="78"/>
      <c r="BL126" s="78"/>
      <c r="BM126" s="78"/>
      <c r="BN126" s="78"/>
      <c r="BO126" s="78"/>
      <c r="BP126" s="78"/>
      <c r="BQ126" s="78"/>
      <c r="BR126" s="78"/>
      <c r="BS126" s="78"/>
      <c r="BT126" s="78"/>
      <c r="BU126" s="78"/>
      <c r="BV126" s="78"/>
      <c r="BW126" s="78"/>
      <c r="BX126" s="78"/>
      <c r="BY126" s="78"/>
      <c r="BZ126" s="78"/>
      <c r="CA126" s="78"/>
      <c r="CB126" s="78"/>
      <c r="CC126" s="78"/>
    </row>
    <row r="127" ht="15.75" customHeight="1">
      <c r="A127" s="110"/>
      <c r="B127" s="137">
        <v>115.0</v>
      </c>
      <c r="C127" s="140" t="s">
        <v>321</v>
      </c>
      <c r="D127" s="113"/>
      <c r="E127" s="113"/>
      <c r="F127" s="113"/>
      <c r="G127" s="113"/>
      <c r="H127" s="113"/>
      <c r="I127" s="113"/>
      <c r="J127" s="113"/>
      <c r="K127" s="113"/>
      <c r="L127" s="137">
        <v>9.0</v>
      </c>
      <c r="M127" s="139">
        <v>9.0</v>
      </c>
      <c r="N127" s="139">
        <v>9.0</v>
      </c>
      <c r="O127" s="139">
        <v>9.0</v>
      </c>
      <c r="P127" s="139">
        <v>9.0</v>
      </c>
      <c r="Q127" s="139">
        <v>9.0</v>
      </c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37">
        <v>8.0</v>
      </c>
      <c r="AC127" s="139">
        <v>8.0</v>
      </c>
      <c r="AD127" s="139">
        <v>7.0</v>
      </c>
      <c r="AE127" s="139">
        <v>8.0</v>
      </c>
      <c r="AF127" s="139">
        <v>8.0</v>
      </c>
      <c r="AG127" s="139">
        <v>9.0</v>
      </c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36">
        <v>21.0</v>
      </c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78"/>
      <c r="BK127" s="78"/>
      <c r="BL127" s="78"/>
      <c r="BM127" s="78"/>
      <c r="BN127" s="78"/>
      <c r="BO127" s="78"/>
      <c r="BP127" s="78"/>
      <c r="BQ127" s="78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</row>
    <row r="128" ht="15.75" customHeight="1">
      <c r="A128" s="110"/>
      <c r="B128" s="137">
        <v>116.0</v>
      </c>
      <c r="C128" s="140" t="s">
        <v>322</v>
      </c>
      <c r="D128" s="113"/>
      <c r="E128" s="113"/>
      <c r="F128" s="113"/>
      <c r="G128" s="113"/>
      <c r="H128" s="113"/>
      <c r="I128" s="113"/>
      <c r="J128" s="113"/>
      <c r="K128" s="113"/>
      <c r="L128" s="137">
        <v>10.0</v>
      </c>
      <c r="M128" s="139">
        <v>9.0</v>
      </c>
      <c r="N128" s="139">
        <v>10.0</v>
      </c>
      <c r="O128" s="139">
        <v>10.0</v>
      </c>
      <c r="P128" s="139">
        <v>0.0</v>
      </c>
      <c r="Q128" s="139">
        <v>9.0</v>
      </c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37">
        <v>9.0</v>
      </c>
      <c r="AC128" s="139">
        <v>9.0</v>
      </c>
      <c r="AD128" s="139">
        <v>9.0</v>
      </c>
      <c r="AE128" s="139">
        <v>9.0</v>
      </c>
      <c r="AF128" s="139">
        <v>9.0</v>
      </c>
      <c r="AG128" s="139">
        <v>9.0</v>
      </c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36">
        <v>22.0</v>
      </c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78"/>
      <c r="BK128" s="78"/>
      <c r="BL128" s="78"/>
      <c r="BM128" s="78"/>
      <c r="BN128" s="78"/>
      <c r="BO128" s="78"/>
      <c r="BP128" s="78"/>
      <c r="BQ128" s="78"/>
      <c r="BR128" s="78"/>
      <c r="BS128" s="78"/>
      <c r="BT128" s="78"/>
      <c r="BU128" s="78"/>
      <c r="BV128" s="78"/>
      <c r="BW128" s="78"/>
      <c r="BX128" s="78"/>
      <c r="BY128" s="78"/>
      <c r="BZ128" s="78"/>
      <c r="CA128" s="78"/>
      <c r="CB128" s="78"/>
      <c r="CC128" s="78"/>
    </row>
    <row r="129" ht="15.75" customHeight="1">
      <c r="A129" s="110"/>
      <c r="B129" s="137">
        <v>117.0</v>
      </c>
      <c r="C129" s="140" t="s">
        <v>323</v>
      </c>
      <c r="D129" s="113"/>
      <c r="E129" s="113"/>
      <c r="F129" s="113"/>
      <c r="G129" s="113"/>
      <c r="H129" s="113"/>
      <c r="I129" s="113"/>
      <c r="J129" s="113"/>
      <c r="K129" s="113"/>
      <c r="L129" s="137">
        <v>9.0</v>
      </c>
      <c r="M129" s="139">
        <v>9.0</v>
      </c>
      <c r="N129" s="139">
        <v>9.0</v>
      </c>
      <c r="O129" s="139">
        <v>9.0</v>
      </c>
      <c r="P129" s="139">
        <v>9.0</v>
      </c>
      <c r="Q129" s="139">
        <v>9.0</v>
      </c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37">
        <v>9.0</v>
      </c>
      <c r="AC129" s="139">
        <v>9.0</v>
      </c>
      <c r="AD129" s="139">
        <v>9.0</v>
      </c>
      <c r="AE129" s="139">
        <v>9.0</v>
      </c>
      <c r="AF129" s="139">
        <v>9.0</v>
      </c>
      <c r="AG129" s="139">
        <v>9.0</v>
      </c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36">
        <v>22.0</v>
      </c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78"/>
      <c r="BK129" s="78"/>
      <c r="BL129" s="78"/>
      <c r="BM129" s="78"/>
      <c r="BN129" s="78"/>
      <c r="BO129" s="78"/>
      <c r="BP129" s="78"/>
      <c r="BQ129" s="78"/>
      <c r="BR129" s="78"/>
      <c r="BS129" s="78"/>
      <c r="BT129" s="78"/>
      <c r="BU129" s="78"/>
      <c r="BV129" s="78"/>
      <c r="BW129" s="78"/>
      <c r="BX129" s="78"/>
      <c r="BY129" s="78"/>
      <c r="BZ129" s="78"/>
      <c r="CA129" s="78"/>
      <c r="CB129" s="78"/>
      <c r="CC129" s="78"/>
    </row>
    <row r="130" ht="15.75" customHeight="1">
      <c r="A130" s="110"/>
      <c r="B130" s="137">
        <v>118.0</v>
      </c>
      <c r="C130" s="140" t="s">
        <v>324</v>
      </c>
      <c r="D130" s="113"/>
      <c r="E130" s="113"/>
      <c r="F130" s="113"/>
      <c r="G130" s="113"/>
      <c r="H130" s="113"/>
      <c r="I130" s="113"/>
      <c r="J130" s="113"/>
      <c r="K130" s="113"/>
      <c r="L130" s="137">
        <v>9.0</v>
      </c>
      <c r="M130" s="139">
        <v>9.0</v>
      </c>
      <c r="N130" s="139">
        <v>9.0</v>
      </c>
      <c r="O130" s="139">
        <v>9.0</v>
      </c>
      <c r="P130" s="139">
        <v>9.0</v>
      </c>
      <c r="Q130" s="139">
        <v>9.0</v>
      </c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37">
        <v>0.0</v>
      </c>
      <c r="AC130" s="139">
        <v>0.0</v>
      </c>
      <c r="AD130" s="139">
        <v>0.0</v>
      </c>
      <c r="AE130" s="139">
        <v>9.0</v>
      </c>
      <c r="AF130" s="139">
        <v>9.0</v>
      </c>
      <c r="AG130" s="139">
        <v>9.0</v>
      </c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36">
        <v>17.0</v>
      </c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</row>
    <row r="131" ht="15.75" customHeight="1">
      <c r="A131" s="110"/>
      <c r="B131" s="137">
        <v>119.0</v>
      </c>
      <c r="C131" s="140" t="s">
        <v>325</v>
      </c>
      <c r="D131" s="113"/>
      <c r="E131" s="113"/>
      <c r="F131" s="113"/>
      <c r="G131" s="113"/>
      <c r="H131" s="113"/>
      <c r="I131" s="113"/>
      <c r="J131" s="113"/>
      <c r="K131" s="113"/>
      <c r="L131" s="137">
        <v>9.0</v>
      </c>
      <c r="M131" s="139">
        <v>9.0</v>
      </c>
      <c r="N131" s="139">
        <v>9.0</v>
      </c>
      <c r="O131" s="139">
        <v>9.0</v>
      </c>
      <c r="P131" s="139">
        <v>9.0</v>
      </c>
      <c r="Q131" s="139">
        <v>9.0</v>
      </c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37">
        <v>9.0</v>
      </c>
      <c r="AC131" s="139">
        <v>9.0</v>
      </c>
      <c r="AD131" s="139">
        <v>9.0</v>
      </c>
      <c r="AE131" s="139">
        <v>9.0</v>
      </c>
      <c r="AF131" s="139">
        <v>9.0</v>
      </c>
      <c r="AG131" s="139">
        <v>9.0</v>
      </c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36">
        <v>22.0</v>
      </c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78"/>
      <c r="BK131" s="78"/>
      <c r="BL131" s="78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</row>
    <row r="132" ht="15.75" customHeight="1">
      <c r="A132" s="110"/>
      <c r="B132" s="137">
        <v>120.0</v>
      </c>
      <c r="C132" s="140" t="s">
        <v>326</v>
      </c>
      <c r="D132" s="113"/>
      <c r="E132" s="113"/>
      <c r="F132" s="113"/>
      <c r="G132" s="113"/>
      <c r="H132" s="113"/>
      <c r="I132" s="113"/>
      <c r="J132" s="113"/>
      <c r="K132" s="113"/>
      <c r="L132" s="137">
        <v>9.0</v>
      </c>
      <c r="M132" s="139">
        <v>9.0</v>
      </c>
      <c r="N132" s="139">
        <v>9.0</v>
      </c>
      <c r="O132" s="139">
        <v>9.0</v>
      </c>
      <c r="P132" s="139">
        <v>9.0</v>
      </c>
      <c r="Q132" s="139">
        <v>9.0</v>
      </c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37">
        <v>7.0</v>
      </c>
      <c r="AC132" s="139">
        <v>7.0</v>
      </c>
      <c r="AD132" s="139">
        <v>9.0</v>
      </c>
      <c r="AE132" s="139">
        <v>8.0</v>
      </c>
      <c r="AF132" s="139">
        <v>9.0</v>
      </c>
      <c r="AG132" s="139">
        <v>8.0</v>
      </c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36">
        <v>21.0</v>
      </c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</row>
    <row r="133" ht="15.75" customHeight="1">
      <c r="A133" s="110"/>
      <c r="B133" s="137">
        <v>121.0</v>
      </c>
      <c r="C133" s="140" t="s">
        <v>327</v>
      </c>
      <c r="D133" s="113"/>
      <c r="E133" s="113"/>
      <c r="F133" s="113"/>
      <c r="G133" s="113"/>
      <c r="H133" s="113"/>
      <c r="I133" s="113"/>
      <c r="J133" s="113"/>
      <c r="K133" s="113"/>
      <c r="L133" s="137">
        <v>9.0</v>
      </c>
      <c r="M133" s="139">
        <v>9.0</v>
      </c>
      <c r="N133" s="139">
        <v>9.0</v>
      </c>
      <c r="O133" s="139">
        <v>9.0</v>
      </c>
      <c r="P133" s="139">
        <v>9.0</v>
      </c>
      <c r="Q133" s="139">
        <v>9.0</v>
      </c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37">
        <v>7.0</v>
      </c>
      <c r="AC133" s="139">
        <v>7.0</v>
      </c>
      <c r="AD133" s="139">
        <v>7.0</v>
      </c>
      <c r="AE133" s="139">
        <v>7.0</v>
      </c>
      <c r="AF133" s="139">
        <v>7.0</v>
      </c>
      <c r="AG133" s="139">
        <v>7.0</v>
      </c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36">
        <v>19.0</v>
      </c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</row>
    <row r="134" ht="15.75" customHeight="1">
      <c r="A134" s="110"/>
      <c r="B134" s="137">
        <v>122.0</v>
      </c>
      <c r="C134" s="140" t="s">
        <v>328</v>
      </c>
      <c r="D134" s="113"/>
      <c r="E134" s="113"/>
      <c r="F134" s="113"/>
      <c r="G134" s="113"/>
      <c r="H134" s="113"/>
      <c r="I134" s="113"/>
      <c r="J134" s="113"/>
      <c r="K134" s="113"/>
      <c r="L134" s="137">
        <v>9.0</v>
      </c>
      <c r="M134" s="139">
        <v>9.0</v>
      </c>
      <c r="N134" s="139">
        <v>9.0</v>
      </c>
      <c r="O134" s="139">
        <v>9.0</v>
      </c>
      <c r="P134" s="139">
        <v>9.0</v>
      </c>
      <c r="Q134" s="139">
        <v>9.0</v>
      </c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37">
        <v>9.0</v>
      </c>
      <c r="AC134" s="139">
        <v>9.0</v>
      </c>
      <c r="AD134" s="139">
        <v>9.0</v>
      </c>
      <c r="AE134" s="139">
        <v>9.0</v>
      </c>
      <c r="AF134" s="139">
        <v>9.0</v>
      </c>
      <c r="AG134" s="139">
        <v>9.0</v>
      </c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36">
        <v>22.0</v>
      </c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</row>
    <row r="135" ht="15.75" customHeight="1">
      <c r="A135" s="110"/>
      <c r="B135" s="137">
        <v>123.0</v>
      </c>
      <c r="C135" s="140" t="s">
        <v>329</v>
      </c>
      <c r="D135" s="113"/>
      <c r="E135" s="113"/>
      <c r="F135" s="113"/>
      <c r="G135" s="113"/>
      <c r="H135" s="113"/>
      <c r="I135" s="113"/>
      <c r="J135" s="113"/>
      <c r="K135" s="113"/>
      <c r="L135" s="137">
        <v>9.0</v>
      </c>
      <c r="M135" s="139">
        <v>9.0</v>
      </c>
      <c r="N135" s="139">
        <v>9.0</v>
      </c>
      <c r="O135" s="139">
        <v>9.0</v>
      </c>
      <c r="P135" s="139">
        <v>9.0</v>
      </c>
      <c r="Q135" s="139">
        <v>9.0</v>
      </c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37">
        <v>9.0</v>
      </c>
      <c r="AC135" s="139">
        <v>9.0</v>
      </c>
      <c r="AD135" s="139">
        <v>9.0</v>
      </c>
      <c r="AE135" s="139">
        <v>9.0</v>
      </c>
      <c r="AF135" s="139">
        <v>9.0</v>
      </c>
      <c r="AG135" s="139">
        <v>9.0</v>
      </c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36">
        <v>22.0</v>
      </c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</row>
    <row r="136" ht="15.75" customHeight="1">
      <c r="A136" s="110"/>
      <c r="B136" s="137">
        <v>124.0</v>
      </c>
      <c r="C136" s="140" t="s">
        <v>330</v>
      </c>
      <c r="D136" s="113"/>
      <c r="E136" s="113"/>
      <c r="F136" s="113"/>
      <c r="G136" s="113"/>
      <c r="H136" s="113"/>
      <c r="I136" s="113"/>
      <c r="J136" s="113"/>
      <c r="K136" s="113"/>
      <c r="L136" s="137">
        <v>10.0</v>
      </c>
      <c r="M136" s="139">
        <v>9.0</v>
      </c>
      <c r="N136" s="139">
        <v>10.0</v>
      </c>
      <c r="O136" s="139">
        <v>10.0</v>
      </c>
      <c r="P136" s="139">
        <v>9.0</v>
      </c>
      <c r="Q136" s="139">
        <v>9.0</v>
      </c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37">
        <v>9.0</v>
      </c>
      <c r="AC136" s="139">
        <v>9.0</v>
      </c>
      <c r="AD136" s="139">
        <v>9.0</v>
      </c>
      <c r="AE136" s="139">
        <v>0.0</v>
      </c>
      <c r="AF136" s="139">
        <v>9.0</v>
      </c>
      <c r="AG136" s="139">
        <v>9.0</v>
      </c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36">
        <v>18.0</v>
      </c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</row>
    <row r="137" ht="15.75" customHeight="1">
      <c r="A137" s="110"/>
      <c r="B137" s="137">
        <v>125.0</v>
      </c>
      <c r="C137" s="140" t="s">
        <v>331</v>
      </c>
      <c r="D137" s="113"/>
      <c r="E137" s="113"/>
      <c r="F137" s="113"/>
      <c r="G137" s="113"/>
      <c r="H137" s="113"/>
      <c r="I137" s="113"/>
      <c r="J137" s="113"/>
      <c r="K137" s="113"/>
      <c r="L137" s="137">
        <v>9.0</v>
      </c>
      <c r="M137" s="139">
        <v>10.0</v>
      </c>
      <c r="N137" s="139">
        <v>9.0</v>
      </c>
      <c r="O137" s="139">
        <v>10.0</v>
      </c>
      <c r="P137" s="139">
        <v>8.0</v>
      </c>
      <c r="Q137" s="139">
        <v>9.0</v>
      </c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37">
        <v>9.0</v>
      </c>
      <c r="AC137" s="139">
        <v>9.0</v>
      </c>
      <c r="AD137" s="139">
        <v>9.0</v>
      </c>
      <c r="AE137" s="139">
        <v>9.0</v>
      </c>
      <c r="AF137" s="139">
        <v>9.0</v>
      </c>
      <c r="AG137" s="139">
        <v>9.0</v>
      </c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36">
        <v>22.0</v>
      </c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78"/>
      <c r="BK137" s="78"/>
      <c r="BL137" s="78"/>
      <c r="BM137" s="78"/>
      <c r="BN137" s="78"/>
      <c r="BO137" s="78"/>
      <c r="BP137" s="78"/>
      <c r="BQ137" s="78"/>
      <c r="BR137" s="78"/>
      <c r="BS137" s="78"/>
      <c r="BT137" s="78"/>
      <c r="BU137" s="78"/>
      <c r="BV137" s="78"/>
      <c r="BW137" s="78"/>
      <c r="BX137" s="78"/>
      <c r="BY137" s="78"/>
      <c r="BZ137" s="78"/>
      <c r="CA137" s="78"/>
      <c r="CB137" s="78"/>
      <c r="CC137" s="78"/>
    </row>
    <row r="138" ht="15.75" customHeight="1">
      <c r="A138" s="110"/>
      <c r="B138" s="137">
        <v>126.0</v>
      </c>
      <c r="C138" s="140" t="s">
        <v>332</v>
      </c>
      <c r="D138" s="113"/>
      <c r="E138" s="113"/>
      <c r="F138" s="113"/>
      <c r="G138" s="113"/>
      <c r="H138" s="113"/>
      <c r="I138" s="113"/>
      <c r="J138" s="113"/>
      <c r="K138" s="113"/>
      <c r="L138" s="137">
        <v>9.0</v>
      </c>
      <c r="M138" s="139">
        <v>9.0</v>
      </c>
      <c r="N138" s="139">
        <v>9.0</v>
      </c>
      <c r="O138" s="139">
        <v>9.0</v>
      </c>
      <c r="P138" s="139">
        <v>9.0</v>
      </c>
      <c r="Q138" s="139">
        <v>9.0</v>
      </c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37">
        <v>9.0</v>
      </c>
      <c r="AC138" s="139">
        <v>9.0</v>
      </c>
      <c r="AD138" s="139">
        <v>9.0</v>
      </c>
      <c r="AE138" s="139">
        <v>9.0</v>
      </c>
      <c r="AF138" s="139">
        <v>9.0</v>
      </c>
      <c r="AG138" s="139">
        <v>9.0</v>
      </c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36">
        <v>21.0</v>
      </c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78"/>
      <c r="BK138" s="78"/>
      <c r="BL138" s="78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</row>
    <row r="139" ht="15.75" customHeight="1">
      <c r="A139" s="110"/>
      <c r="B139" s="137">
        <v>127.0</v>
      </c>
      <c r="C139" s="140" t="s">
        <v>333</v>
      </c>
      <c r="D139" s="113"/>
      <c r="E139" s="113"/>
      <c r="F139" s="113"/>
      <c r="G139" s="113"/>
      <c r="H139" s="113"/>
      <c r="I139" s="113"/>
      <c r="J139" s="113"/>
      <c r="K139" s="113"/>
      <c r="L139" s="137">
        <v>8.0</v>
      </c>
      <c r="M139" s="139">
        <v>9.0</v>
      </c>
      <c r="N139" s="139">
        <v>8.0</v>
      </c>
      <c r="O139" s="139">
        <v>9.0</v>
      </c>
      <c r="P139" s="139">
        <v>10.0</v>
      </c>
      <c r="Q139" s="139">
        <v>9.0</v>
      </c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37">
        <v>8.0</v>
      </c>
      <c r="AC139" s="139">
        <v>8.0</v>
      </c>
      <c r="AD139" s="139">
        <v>7.0</v>
      </c>
      <c r="AE139" s="139">
        <v>7.0</v>
      </c>
      <c r="AF139" s="139">
        <v>7.0</v>
      </c>
      <c r="AG139" s="139">
        <v>7.0</v>
      </c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36">
        <v>20.0</v>
      </c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8"/>
      <c r="BX139" s="78"/>
      <c r="BY139" s="78"/>
      <c r="BZ139" s="78"/>
      <c r="CA139" s="78"/>
      <c r="CB139" s="78"/>
      <c r="CC139" s="78"/>
    </row>
    <row r="140" ht="15.75" customHeight="1">
      <c r="A140" s="110"/>
      <c r="B140" s="137">
        <v>128.0</v>
      </c>
      <c r="C140" s="140" t="s">
        <v>334</v>
      </c>
      <c r="D140" s="113"/>
      <c r="E140" s="113"/>
      <c r="F140" s="113"/>
      <c r="G140" s="113"/>
      <c r="H140" s="113"/>
      <c r="I140" s="113"/>
      <c r="J140" s="113"/>
      <c r="K140" s="113"/>
      <c r="L140" s="137">
        <v>9.0</v>
      </c>
      <c r="M140" s="139">
        <v>9.0</v>
      </c>
      <c r="N140" s="139">
        <v>9.0</v>
      </c>
      <c r="O140" s="139">
        <v>9.0</v>
      </c>
      <c r="P140" s="139">
        <v>9.0</v>
      </c>
      <c r="Q140" s="139">
        <v>9.0</v>
      </c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37">
        <v>7.0</v>
      </c>
      <c r="AC140" s="139">
        <v>8.0</v>
      </c>
      <c r="AD140" s="139">
        <v>7.0</v>
      </c>
      <c r="AE140" s="139">
        <v>8.0</v>
      </c>
      <c r="AF140" s="139">
        <v>7.0</v>
      </c>
      <c r="AG140" s="139">
        <v>7.0</v>
      </c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36">
        <v>19.0</v>
      </c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78"/>
      <c r="BK140" s="78"/>
      <c r="BL140" s="78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8"/>
      <c r="BX140" s="78"/>
      <c r="BY140" s="78"/>
      <c r="BZ140" s="78"/>
      <c r="CA140" s="78"/>
      <c r="CB140" s="78"/>
      <c r="CC140" s="78"/>
    </row>
    <row r="141" ht="15.75" customHeight="1">
      <c r="A141" s="110"/>
      <c r="B141" s="137">
        <v>129.0</v>
      </c>
      <c r="C141" s="140" t="s">
        <v>335</v>
      </c>
      <c r="D141" s="113"/>
      <c r="E141" s="113"/>
      <c r="F141" s="113"/>
      <c r="G141" s="113"/>
      <c r="H141" s="113"/>
      <c r="I141" s="113"/>
      <c r="J141" s="113"/>
      <c r="K141" s="113"/>
      <c r="L141" s="137">
        <v>9.0</v>
      </c>
      <c r="M141" s="139">
        <v>9.0</v>
      </c>
      <c r="N141" s="139">
        <v>9.0</v>
      </c>
      <c r="O141" s="139">
        <v>9.0</v>
      </c>
      <c r="P141" s="139">
        <v>9.0</v>
      </c>
      <c r="Q141" s="139">
        <v>9.0</v>
      </c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37">
        <v>8.0</v>
      </c>
      <c r="AC141" s="139">
        <v>9.0</v>
      </c>
      <c r="AD141" s="139">
        <v>7.0</v>
      </c>
      <c r="AE141" s="139">
        <v>7.0</v>
      </c>
      <c r="AF141" s="139">
        <v>7.0</v>
      </c>
      <c r="AG141" s="139">
        <v>7.0</v>
      </c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36">
        <v>21.0</v>
      </c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8"/>
      <c r="BX141" s="78"/>
      <c r="BY141" s="78"/>
      <c r="BZ141" s="78"/>
      <c r="CA141" s="78"/>
      <c r="CB141" s="78"/>
      <c r="CC141" s="78"/>
    </row>
    <row r="142" ht="15.75" customHeight="1">
      <c r="A142" s="110"/>
      <c r="B142" s="137">
        <v>130.0</v>
      </c>
      <c r="C142" s="140" t="s">
        <v>336</v>
      </c>
      <c r="D142" s="113"/>
      <c r="E142" s="113"/>
      <c r="F142" s="113"/>
      <c r="G142" s="113"/>
      <c r="H142" s="113"/>
      <c r="I142" s="113"/>
      <c r="J142" s="113"/>
      <c r="K142" s="113"/>
      <c r="L142" s="137">
        <v>10.0</v>
      </c>
      <c r="M142" s="139">
        <v>9.0</v>
      </c>
      <c r="N142" s="139">
        <v>10.0</v>
      </c>
      <c r="O142" s="139">
        <v>9.0</v>
      </c>
      <c r="P142" s="139">
        <v>7.0</v>
      </c>
      <c r="Q142" s="139">
        <v>9.0</v>
      </c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37">
        <v>7.0</v>
      </c>
      <c r="AC142" s="139">
        <v>8.0</v>
      </c>
      <c r="AD142" s="139">
        <v>7.0</v>
      </c>
      <c r="AE142" s="139">
        <v>8.0</v>
      </c>
      <c r="AF142" s="139">
        <v>8.0</v>
      </c>
      <c r="AG142" s="139">
        <v>7.0</v>
      </c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36">
        <v>21.0</v>
      </c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</row>
    <row r="143" ht="15.75" customHeight="1">
      <c r="A143" s="110"/>
      <c r="B143" s="137">
        <v>131.0</v>
      </c>
      <c r="C143" s="140" t="s">
        <v>337</v>
      </c>
      <c r="D143" s="113"/>
      <c r="E143" s="113"/>
      <c r="F143" s="113"/>
      <c r="G143" s="113"/>
      <c r="H143" s="113"/>
      <c r="I143" s="113"/>
      <c r="J143" s="113"/>
      <c r="K143" s="113"/>
      <c r="L143" s="137">
        <v>9.0</v>
      </c>
      <c r="M143" s="139">
        <v>9.0</v>
      </c>
      <c r="N143" s="139">
        <v>9.0</v>
      </c>
      <c r="O143" s="139">
        <v>9.0</v>
      </c>
      <c r="P143" s="139">
        <v>9.0</v>
      </c>
      <c r="Q143" s="139">
        <v>9.0</v>
      </c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37">
        <v>9.0</v>
      </c>
      <c r="AC143" s="139">
        <v>9.0</v>
      </c>
      <c r="AD143" s="139">
        <v>9.0</v>
      </c>
      <c r="AE143" s="139">
        <v>0.0</v>
      </c>
      <c r="AF143" s="139">
        <v>9.0</v>
      </c>
      <c r="AG143" s="139">
        <v>9.0</v>
      </c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36">
        <v>20.0</v>
      </c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</row>
    <row r="144" ht="15.75" customHeight="1">
      <c r="A144" s="110"/>
      <c r="B144" s="137">
        <v>132.0</v>
      </c>
      <c r="C144" s="140" t="s">
        <v>338</v>
      </c>
      <c r="D144" s="113"/>
      <c r="E144" s="113"/>
      <c r="F144" s="113"/>
      <c r="G144" s="113"/>
      <c r="H144" s="113"/>
      <c r="I144" s="113"/>
      <c r="J144" s="113"/>
      <c r="K144" s="113"/>
      <c r="L144" s="137">
        <v>9.0</v>
      </c>
      <c r="M144" s="139">
        <v>9.0</v>
      </c>
      <c r="N144" s="139">
        <v>7.0</v>
      </c>
      <c r="O144" s="139">
        <v>5.0</v>
      </c>
      <c r="P144" s="139">
        <v>8.0</v>
      </c>
      <c r="Q144" s="139">
        <v>7.0</v>
      </c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37">
        <v>7.0</v>
      </c>
      <c r="AC144" s="139">
        <v>7.0</v>
      </c>
      <c r="AD144" s="139">
        <v>8.0</v>
      </c>
      <c r="AE144" s="139">
        <v>7.0</v>
      </c>
      <c r="AF144" s="139">
        <v>8.0</v>
      </c>
      <c r="AG144" s="139">
        <v>7.0</v>
      </c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36">
        <v>17.0</v>
      </c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</row>
    <row r="145" ht="15.75" customHeight="1">
      <c r="A145" s="110"/>
      <c r="B145" s="137">
        <v>133.0</v>
      </c>
      <c r="C145" s="140" t="s">
        <v>339</v>
      </c>
      <c r="D145" s="113"/>
      <c r="E145" s="113"/>
      <c r="F145" s="113"/>
      <c r="G145" s="113"/>
      <c r="H145" s="113"/>
      <c r="I145" s="113"/>
      <c r="J145" s="113"/>
      <c r="K145" s="113"/>
      <c r="L145" s="137">
        <v>10.0</v>
      </c>
      <c r="M145" s="139">
        <v>10.0</v>
      </c>
      <c r="N145" s="139">
        <v>9.0</v>
      </c>
      <c r="O145" s="139">
        <v>10.0</v>
      </c>
      <c r="P145" s="139">
        <v>9.0</v>
      </c>
      <c r="Q145" s="139">
        <v>7.0</v>
      </c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37">
        <v>7.0</v>
      </c>
      <c r="AC145" s="139">
        <v>7.0</v>
      </c>
      <c r="AD145" s="139">
        <v>8.0</v>
      </c>
      <c r="AE145" s="139">
        <v>7.0</v>
      </c>
      <c r="AF145" s="139">
        <v>8.0</v>
      </c>
      <c r="AG145" s="139">
        <v>7.0</v>
      </c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36">
        <v>19.0</v>
      </c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</row>
    <row r="146" ht="15.75" customHeight="1">
      <c r="A146" s="110"/>
      <c r="B146" s="137">
        <v>134.0</v>
      </c>
      <c r="C146" s="140" t="s">
        <v>340</v>
      </c>
      <c r="D146" s="113"/>
      <c r="E146" s="113"/>
      <c r="F146" s="113"/>
      <c r="G146" s="113"/>
      <c r="H146" s="113"/>
      <c r="I146" s="113"/>
      <c r="J146" s="113"/>
      <c r="K146" s="113"/>
      <c r="L146" s="137">
        <v>9.0</v>
      </c>
      <c r="M146" s="139">
        <v>10.0</v>
      </c>
      <c r="N146" s="139">
        <v>9.0</v>
      </c>
      <c r="O146" s="139">
        <v>7.0</v>
      </c>
      <c r="P146" s="139">
        <v>10.0</v>
      </c>
      <c r="Q146" s="139">
        <v>9.0</v>
      </c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37">
        <v>7.0</v>
      </c>
      <c r="AC146" s="139">
        <v>7.0</v>
      </c>
      <c r="AD146" s="139">
        <v>8.0</v>
      </c>
      <c r="AE146" s="139">
        <v>7.0</v>
      </c>
      <c r="AF146" s="139">
        <v>7.0</v>
      </c>
      <c r="AG146" s="139">
        <v>7.0</v>
      </c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36">
        <v>19.0</v>
      </c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</row>
    <row r="147" ht="15.75" customHeight="1">
      <c r="A147" s="110"/>
      <c r="B147" s="137">
        <v>135.0</v>
      </c>
      <c r="C147" s="140" t="s">
        <v>341</v>
      </c>
      <c r="D147" s="113"/>
      <c r="E147" s="113"/>
      <c r="F147" s="113"/>
      <c r="G147" s="113"/>
      <c r="H147" s="113"/>
      <c r="I147" s="113"/>
      <c r="J147" s="113"/>
      <c r="K147" s="113"/>
      <c r="L147" s="137">
        <v>8.0</v>
      </c>
      <c r="M147" s="139">
        <v>9.0</v>
      </c>
      <c r="N147" s="139">
        <v>7.0</v>
      </c>
      <c r="O147" s="139">
        <v>9.0</v>
      </c>
      <c r="P147" s="139">
        <v>7.0</v>
      </c>
      <c r="Q147" s="139">
        <v>8.0</v>
      </c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37">
        <v>7.0</v>
      </c>
      <c r="AC147" s="139">
        <v>7.0</v>
      </c>
      <c r="AD147" s="139">
        <v>9.0</v>
      </c>
      <c r="AE147" s="139">
        <v>7.0</v>
      </c>
      <c r="AF147" s="139">
        <v>7.0</v>
      </c>
      <c r="AG147" s="139">
        <v>9.0</v>
      </c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36">
        <v>19.0</v>
      </c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</row>
    <row r="148" ht="15.75" customHeight="1">
      <c r="A148" s="110"/>
      <c r="B148" s="137">
        <v>136.0</v>
      </c>
      <c r="C148" s="140" t="s">
        <v>342</v>
      </c>
      <c r="D148" s="113"/>
      <c r="E148" s="113"/>
      <c r="F148" s="113"/>
      <c r="G148" s="113"/>
      <c r="H148" s="113"/>
      <c r="I148" s="113"/>
      <c r="J148" s="113"/>
      <c r="K148" s="113"/>
      <c r="L148" s="137">
        <v>10.0</v>
      </c>
      <c r="M148" s="139">
        <v>10.0</v>
      </c>
      <c r="N148" s="139">
        <v>9.0</v>
      </c>
      <c r="O148" s="139">
        <v>9.0</v>
      </c>
      <c r="P148" s="139">
        <v>9.0</v>
      </c>
      <c r="Q148" s="139">
        <v>8.0</v>
      </c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42">
        <v>10.0</v>
      </c>
      <c r="AC148" s="142">
        <v>10.0</v>
      </c>
      <c r="AD148" s="142">
        <v>10.0</v>
      </c>
      <c r="AE148" s="142">
        <v>10.0</v>
      </c>
      <c r="AF148" s="142">
        <v>10.0</v>
      </c>
      <c r="AG148" s="142">
        <v>10.0</v>
      </c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42">
        <v>23.0</v>
      </c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</row>
    <row r="149" ht="15.75" customHeight="1">
      <c r="A149" s="110"/>
      <c r="B149" s="137">
        <v>137.0</v>
      </c>
      <c r="C149" s="140" t="s">
        <v>343</v>
      </c>
      <c r="D149" s="113"/>
      <c r="E149" s="113"/>
      <c r="F149" s="113"/>
      <c r="G149" s="113"/>
      <c r="H149" s="113"/>
      <c r="I149" s="113"/>
      <c r="J149" s="113"/>
      <c r="K149" s="113"/>
      <c r="L149" s="137">
        <v>9.0</v>
      </c>
      <c r="M149" s="139">
        <v>9.0</v>
      </c>
      <c r="N149" s="139">
        <v>9.0</v>
      </c>
      <c r="O149" s="139">
        <v>9.0</v>
      </c>
      <c r="P149" s="139">
        <v>9.0</v>
      </c>
      <c r="Q149" s="139">
        <v>9.0</v>
      </c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42">
        <v>10.0</v>
      </c>
      <c r="AC149" s="142">
        <v>10.0</v>
      </c>
      <c r="AD149" s="142">
        <v>10.0</v>
      </c>
      <c r="AE149" s="142">
        <v>0.0</v>
      </c>
      <c r="AF149" s="142">
        <v>0.0</v>
      </c>
      <c r="AG149" s="142">
        <v>10.0</v>
      </c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42">
        <v>20.0</v>
      </c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8"/>
      <c r="CC149" s="78"/>
    </row>
    <row r="150" ht="15.75" customHeight="1">
      <c r="A150" s="110"/>
      <c r="B150" s="137">
        <v>138.0</v>
      </c>
      <c r="C150" s="140" t="s">
        <v>344</v>
      </c>
      <c r="D150" s="113"/>
      <c r="E150" s="113"/>
      <c r="F150" s="113"/>
      <c r="G150" s="113"/>
      <c r="H150" s="113"/>
      <c r="I150" s="113"/>
      <c r="J150" s="113"/>
      <c r="K150" s="113"/>
      <c r="L150" s="137">
        <v>9.0</v>
      </c>
      <c r="M150" s="139">
        <v>9.0</v>
      </c>
      <c r="N150" s="139">
        <v>9.0</v>
      </c>
      <c r="O150" s="139">
        <v>9.0</v>
      </c>
      <c r="P150" s="139">
        <v>9.0</v>
      </c>
      <c r="Q150" s="139">
        <v>9.0</v>
      </c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42">
        <v>10.0</v>
      </c>
      <c r="AC150" s="142">
        <v>10.0</v>
      </c>
      <c r="AD150" s="142">
        <v>10.0</v>
      </c>
      <c r="AE150" s="142">
        <v>10.0</v>
      </c>
      <c r="AF150" s="142">
        <v>10.0</v>
      </c>
      <c r="AG150" s="142">
        <v>10.0</v>
      </c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42">
        <v>23.0</v>
      </c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</row>
    <row r="151" ht="15.75" customHeight="1">
      <c r="A151" s="110"/>
      <c r="B151" s="137">
        <v>139.0</v>
      </c>
      <c r="C151" s="140" t="s">
        <v>345</v>
      </c>
      <c r="D151" s="113"/>
      <c r="E151" s="113"/>
      <c r="F151" s="113"/>
      <c r="G151" s="113"/>
      <c r="H151" s="113"/>
      <c r="I151" s="113"/>
      <c r="J151" s="113"/>
      <c r="K151" s="113"/>
      <c r="L151" s="137">
        <v>9.0</v>
      </c>
      <c r="M151" s="139">
        <v>9.0</v>
      </c>
      <c r="N151" s="139">
        <v>9.0</v>
      </c>
      <c r="O151" s="139">
        <v>9.0</v>
      </c>
      <c r="P151" s="139">
        <v>9.0</v>
      </c>
      <c r="Q151" s="139">
        <v>9.0</v>
      </c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42">
        <v>10.0</v>
      </c>
      <c r="AC151" s="142">
        <v>10.0</v>
      </c>
      <c r="AD151" s="142">
        <v>10.0</v>
      </c>
      <c r="AE151" s="142">
        <v>10.0</v>
      </c>
      <c r="AF151" s="142">
        <v>10.0</v>
      </c>
      <c r="AG151" s="142">
        <v>10.0</v>
      </c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42">
        <v>23.0</v>
      </c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/>
      <c r="CB151" s="78"/>
      <c r="CC151" s="78"/>
    </row>
    <row r="152" ht="15.75" customHeight="1">
      <c r="A152" s="110"/>
      <c r="B152" s="137">
        <v>140.0</v>
      </c>
      <c r="C152" s="140" t="s">
        <v>346</v>
      </c>
      <c r="D152" s="113"/>
      <c r="E152" s="113"/>
      <c r="F152" s="113"/>
      <c r="G152" s="113"/>
      <c r="H152" s="113"/>
      <c r="I152" s="113"/>
      <c r="J152" s="113"/>
      <c r="K152" s="113"/>
      <c r="L152" s="137">
        <v>9.0</v>
      </c>
      <c r="M152" s="139">
        <v>10.0</v>
      </c>
      <c r="N152" s="139">
        <v>7.0</v>
      </c>
      <c r="O152" s="139">
        <v>9.0</v>
      </c>
      <c r="P152" s="139">
        <v>8.0</v>
      </c>
      <c r="Q152" s="139">
        <v>9.0</v>
      </c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42">
        <v>10.0</v>
      </c>
      <c r="AC152" s="142">
        <v>10.0</v>
      </c>
      <c r="AD152" s="142">
        <v>10.0</v>
      </c>
      <c r="AE152" s="142">
        <v>10.0</v>
      </c>
      <c r="AF152" s="142">
        <v>10.0</v>
      </c>
      <c r="AG152" s="142">
        <v>10.0</v>
      </c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42">
        <v>23.0</v>
      </c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78"/>
      <c r="BK152" s="78"/>
      <c r="BL152" s="78"/>
      <c r="BM152" s="78"/>
      <c r="BN152" s="78"/>
      <c r="BO152" s="78"/>
      <c r="BP152" s="78"/>
      <c r="BQ152" s="78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/>
      <c r="CB152" s="78"/>
      <c r="CC152" s="78"/>
    </row>
    <row r="153" ht="15.75" customHeight="1">
      <c r="A153" s="110"/>
      <c r="B153" s="137">
        <v>141.0</v>
      </c>
      <c r="C153" s="140" t="s">
        <v>347</v>
      </c>
      <c r="D153" s="113"/>
      <c r="E153" s="113"/>
      <c r="F153" s="113"/>
      <c r="G153" s="113"/>
      <c r="H153" s="113"/>
      <c r="I153" s="113"/>
      <c r="J153" s="113"/>
      <c r="K153" s="113"/>
      <c r="L153" s="137">
        <v>9.0</v>
      </c>
      <c r="M153" s="139">
        <v>9.0</v>
      </c>
      <c r="N153" s="139">
        <v>9.0</v>
      </c>
      <c r="O153" s="139">
        <v>9.0</v>
      </c>
      <c r="P153" s="139">
        <v>9.0</v>
      </c>
      <c r="Q153" s="139">
        <v>9.0</v>
      </c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42">
        <v>10.0</v>
      </c>
      <c r="AC153" s="142">
        <v>10.0</v>
      </c>
      <c r="AD153" s="142">
        <v>10.0</v>
      </c>
      <c r="AE153" s="142">
        <v>10.0</v>
      </c>
      <c r="AF153" s="142">
        <v>10.0</v>
      </c>
      <c r="AG153" s="142">
        <v>10.0</v>
      </c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42">
        <v>23.0</v>
      </c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78"/>
      <c r="BK153" s="78"/>
      <c r="BL153" s="78"/>
      <c r="BM153" s="78"/>
      <c r="BN153" s="78"/>
      <c r="BO153" s="78"/>
      <c r="BP153" s="78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78"/>
    </row>
    <row r="154" ht="15.75" customHeight="1">
      <c r="A154" s="110"/>
      <c r="B154" s="137">
        <v>142.0</v>
      </c>
      <c r="C154" s="140" t="s">
        <v>348</v>
      </c>
      <c r="D154" s="113"/>
      <c r="E154" s="113"/>
      <c r="F154" s="113"/>
      <c r="G154" s="113"/>
      <c r="H154" s="113"/>
      <c r="I154" s="113"/>
      <c r="J154" s="113"/>
      <c r="K154" s="113"/>
      <c r="L154" s="137">
        <v>10.0</v>
      </c>
      <c r="M154" s="139">
        <v>10.0</v>
      </c>
      <c r="N154" s="139">
        <v>9.0</v>
      </c>
      <c r="O154" s="139">
        <v>10.0</v>
      </c>
      <c r="P154" s="139">
        <v>8.0</v>
      </c>
      <c r="Q154" s="139">
        <v>9.0</v>
      </c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42">
        <v>10.0</v>
      </c>
      <c r="AC154" s="142">
        <v>10.0</v>
      </c>
      <c r="AD154" s="142">
        <v>0.0</v>
      </c>
      <c r="AE154" s="142">
        <v>0.0</v>
      </c>
      <c r="AF154" s="142">
        <v>0.0</v>
      </c>
      <c r="AG154" s="142">
        <v>10.0</v>
      </c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42">
        <v>16.0</v>
      </c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78"/>
      <c r="BK154" s="78"/>
      <c r="BL154" s="78"/>
      <c r="BM154" s="78"/>
      <c r="BN154" s="78"/>
      <c r="BO154" s="78"/>
      <c r="BP154" s="78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</row>
    <row r="155" ht="15.75" customHeight="1">
      <c r="A155" s="110"/>
      <c r="B155" s="137">
        <v>143.0</v>
      </c>
      <c r="C155" s="140" t="s">
        <v>349</v>
      </c>
      <c r="D155" s="113"/>
      <c r="E155" s="113"/>
      <c r="F155" s="113"/>
      <c r="G155" s="113"/>
      <c r="H155" s="113"/>
      <c r="I155" s="113"/>
      <c r="J155" s="113"/>
      <c r="K155" s="113"/>
      <c r="L155" s="137">
        <v>8.0</v>
      </c>
      <c r="M155" s="139">
        <v>9.0</v>
      </c>
      <c r="N155" s="139">
        <v>8.0</v>
      </c>
      <c r="O155" s="139">
        <v>9.0</v>
      </c>
      <c r="P155" s="139">
        <v>7.0</v>
      </c>
      <c r="Q155" s="139">
        <v>9.0</v>
      </c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42">
        <v>10.0</v>
      </c>
      <c r="AC155" s="142">
        <v>10.0</v>
      </c>
      <c r="AD155" s="142">
        <v>0.0</v>
      </c>
      <c r="AE155" s="142">
        <v>0.0</v>
      </c>
      <c r="AF155" s="142">
        <v>0.0</v>
      </c>
      <c r="AG155" s="142">
        <v>10.0</v>
      </c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42">
        <v>15.0</v>
      </c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78"/>
      <c r="BK155" s="78"/>
      <c r="BL155" s="78"/>
      <c r="BM155" s="78"/>
      <c r="BN155" s="78"/>
      <c r="BO155" s="78"/>
      <c r="BP155" s="78"/>
      <c r="BQ155" s="78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/>
      <c r="CB155" s="78"/>
      <c r="CC155" s="78"/>
    </row>
    <row r="156" ht="15.75" customHeight="1">
      <c r="A156" s="110"/>
      <c r="B156" s="137">
        <v>144.0</v>
      </c>
      <c r="C156" s="140" t="s">
        <v>350</v>
      </c>
      <c r="D156" s="113"/>
      <c r="E156" s="113"/>
      <c r="F156" s="113"/>
      <c r="G156" s="113"/>
      <c r="H156" s="113"/>
      <c r="I156" s="113"/>
      <c r="J156" s="113"/>
      <c r="K156" s="113"/>
      <c r="L156" s="137">
        <v>9.0</v>
      </c>
      <c r="M156" s="139">
        <v>8.0</v>
      </c>
      <c r="N156" s="139">
        <v>7.0</v>
      </c>
      <c r="O156" s="139">
        <v>7.0</v>
      </c>
      <c r="P156" s="139">
        <v>7.0</v>
      </c>
      <c r="Q156" s="139">
        <v>9.0</v>
      </c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42">
        <v>10.0</v>
      </c>
      <c r="AC156" s="142">
        <v>10.0</v>
      </c>
      <c r="AD156" s="142">
        <v>10.0</v>
      </c>
      <c r="AE156" s="142">
        <v>10.0</v>
      </c>
      <c r="AF156" s="142">
        <v>10.0</v>
      </c>
      <c r="AG156" s="142">
        <v>10.0</v>
      </c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42">
        <v>22.0</v>
      </c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</row>
    <row r="157" ht="15.75" customHeight="1">
      <c r="A157" s="110"/>
      <c r="B157" s="137">
        <v>145.0</v>
      </c>
      <c r="C157" s="140" t="s">
        <v>351</v>
      </c>
      <c r="D157" s="113"/>
      <c r="E157" s="113"/>
      <c r="F157" s="113"/>
      <c r="G157" s="113"/>
      <c r="H157" s="113"/>
      <c r="I157" s="113"/>
      <c r="J157" s="113"/>
      <c r="K157" s="113"/>
      <c r="L157" s="137">
        <v>9.0</v>
      </c>
      <c r="M157" s="139">
        <v>9.0</v>
      </c>
      <c r="N157" s="139">
        <v>8.0</v>
      </c>
      <c r="O157" s="139">
        <v>9.0</v>
      </c>
      <c r="P157" s="139">
        <v>10.0</v>
      </c>
      <c r="Q157" s="139">
        <v>9.0</v>
      </c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42">
        <v>10.0</v>
      </c>
      <c r="AC157" s="142">
        <v>10.0</v>
      </c>
      <c r="AD157" s="142">
        <v>10.0</v>
      </c>
      <c r="AE157" s="142">
        <v>10.0</v>
      </c>
      <c r="AF157" s="142">
        <v>10.0</v>
      </c>
      <c r="AG157" s="142">
        <v>10.0</v>
      </c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42">
        <v>22.0</v>
      </c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  <c r="CB157" s="78"/>
      <c r="CC157" s="78"/>
    </row>
    <row r="158" ht="15.75" customHeight="1">
      <c r="A158" s="110"/>
      <c r="B158" s="137">
        <v>146.0</v>
      </c>
      <c r="C158" s="140" t="s">
        <v>352</v>
      </c>
      <c r="D158" s="113"/>
      <c r="E158" s="113"/>
      <c r="F158" s="113"/>
      <c r="G158" s="113"/>
      <c r="H158" s="113"/>
      <c r="I158" s="113"/>
      <c r="J158" s="113"/>
      <c r="K158" s="113"/>
      <c r="L158" s="137">
        <v>7.0</v>
      </c>
      <c r="M158" s="139">
        <v>9.0</v>
      </c>
      <c r="N158" s="139">
        <v>9.0</v>
      </c>
      <c r="O158" s="139">
        <v>7.0</v>
      </c>
      <c r="P158" s="139">
        <v>9.0</v>
      </c>
      <c r="Q158" s="139">
        <v>9.0</v>
      </c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42">
        <v>10.0</v>
      </c>
      <c r="AC158" s="142">
        <v>10.0</v>
      </c>
      <c r="AD158" s="142">
        <v>10.0</v>
      </c>
      <c r="AE158" s="142">
        <v>10.0</v>
      </c>
      <c r="AF158" s="142">
        <v>10.0</v>
      </c>
      <c r="AG158" s="142">
        <v>10.0</v>
      </c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42">
        <v>22.0</v>
      </c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  <c r="CB158" s="78"/>
      <c r="CC158" s="78"/>
    </row>
    <row r="159" ht="15.75" customHeight="1">
      <c r="A159" s="110"/>
      <c r="B159" s="137">
        <v>147.0</v>
      </c>
      <c r="C159" s="140" t="s">
        <v>353</v>
      </c>
      <c r="D159" s="113"/>
      <c r="E159" s="113"/>
      <c r="F159" s="113"/>
      <c r="G159" s="113"/>
      <c r="H159" s="113"/>
      <c r="I159" s="113"/>
      <c r="J159" s="113"/>
      <c r="K159" s="113"/>
      <c r="L159" s="137">
        <v>9.0</v>
      </c>
      <c r="M159" s="139">
        <v>10.0</v>
      </c>
      <c r="N159" s="139">
        <v>9.0</v>
      </c>
      <c r="O159" s="139">
        <v>10.0</v>
      </c>
      <c r="P159" s="139">
        <v>10.0</v>
      </c>
      <c r="Q159" s="139">
        <v>9.0</v>
      </c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42">
        <v>10.0</v>
      </c>
      <c r="AC159" s="142">
        <v>10.0</v>
      </c>
      <c r="AD159" s="142">
        <v>10.0</v>
      </c>
      <c r="AE159" s="142">
        <v>10.0</v>
      </c>
      <c r="AF159" s="142">
        <v>10.0</v>
      </c>
      <c r="AG159" s="142">
        <v>10.0</v>
      </c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42">
        <v>21.0</v>
      </c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/>
      <c r="CB159" s="78"/>
      <c r="CC159" s="78"/>
    </row>
    <row r="160" ht="15.75" customHeight="1">
      <c r="A160" s="110"/>
      <c r="B160" s="137">
        <v>148.0</v>
      </c>
      <c r="C160" s="140" t="s">
        <v>354</v>
      </c>
      <c r="D160" s="113"/>
      <c r="E160" s="113"/>
      <c r="F160" s="113"/>
      <c r="G160" s="113"/>
      <c r="H160" s="113"/>
      <c r="I160" s="113"/>
      <c r="J160" s="113"/>
      <c r="K160" s="113"/>
      <c r="L160" s="137">
        <v>9.0</v>
      </c>
      <c r="M160" s="139">
        <v>8.0</v>
      </c>
      <c r="N160" s="139">
        <v>9.0</v>
      </c>
      <c r="O160" s="139">
        <v>9.0</v>
      </c>
      <c r="P160" s="139">
        <v>9.0</v>
      </c>
      <c r="Q160" s="139">
        <v>8.0</v>
      </c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42">
        <v>10.0</v>
      </c>
      <c r="AC160" s="142">
        <v>10.0</v>
      </c>
      <c r="AD160" s="142">
        <v>10.0</v>
      </c>
      <c r="AE160" s="142">
        <v>10.0</v>
      </c>
      <c r="AF160" s="142">
        <v>10.0</v>
      </c>
      <c r="AG160" s="142">
        <v>10.0</v>
      </c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42">
        <v>21.0</v>
      </c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78"/>
      <c r="BK160" s="78"/>
      <c r="BL160" s="78"/>
      <c r="BM160" s="78"/>
      <c r="BN160" s="78"/>
      <c r="BO160" s="78"/>
      <c r="BP160" s="78"/>
      <c r="BQ160" s="78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/>
      <c r="CB160" s="78"/>
      <c r="CC160" s="78"/>
    </row>
    <row r="161" ht="15.75" customHeight="1">
      <c r="A161" s="110"/>
      <c r="B161" s="137">
        <v>149.0</v>
      </c>
      <c r="C161" s="140" t="s">
        <v>355</v>
      </c>
      <c r="D161" s="113"/>
      <c r="E161" s="113"/>
      <c r="F161" s="113"/>
      <c r="G161" s="113"/>
      <c r="H161" s="113"/>
      <c r="I161" s="113"/>
      <c r="J161" s="113"/>
      <c r="K161" s="113"/>
      <c r="L161" s="137">
        <v>9.0</v>
      </c>
      <c r="M161" s="139">
        <v>9.0</v>
      </c>
      <c r="N161" s="139">
        <v>9.0</v>
      </c>
      <c r="O161" s="139">
        <v>7.0</v>
      </c>
      <c r="P161" s="139">
        <v>9.0</v>
      </c>
      <c r="Q161" s="139">
        <v>7.0</v>
      </c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42">
        <v>10.0</v>
      </c>
      <c r="AC161" s="142">
        <v>10.0</v>
      </c>
      <c r="AD161" s="142">
        <v>10.0</v>
      </c>
      <c r="AE161" s="142">
        <v>0.0</v>
      </c>
      <c r="AF161" s="142">
        <v>0.0</v>
      </c>
      <c r="AG161" s="142">
        <v>10.0</v>
      </c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42">
        <v>18.0</v>
      </c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78"/>
      <c r="BK161" s="78"/>
      <c r="BL161" s="78"/>
      <c r="BM161" s="78"/>
      <c r="BN161" s="78"/>
      <c r="BO161" s="78"/>
      <c r="BP161" s="78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</row>
    <row r="162" ht="15.75" customHeight="1">
      <c r="A162" s="110"/>
      <c r="B162" s="137">
        <v>150.0</v>
      </c>
      <c r="C162" s="140" t="s">
        <v>356</v>
      </c>
      <c r="D162" s="113"/>
      <c r="E162" s="113"/>
      <c r="F162" s="113"/>
      <c r="G162" s="113"/>
      <c r="H162" s="113"/>
      <c r="I162" s="113"/>
      <c r="J162" s="113"/>
      <c r="K162" s="113"/>
      <c r="L162" s="137">
        <v>10.0</v>
      </c>
      <c r="M162" s="139">
        <v>9.0</v>
      </c>
      <c r="N162" s="139">
        <v>9.0</v>
      </c>
      <c r="O162" s="139">
        <v>10.0</v>
      </c>
      <c r="P162" s="139">
        <v>10.0</v>
      </c>
      <c r="Q162" s="139">
        <v>9.0</v>
      </c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42">
        <v>10.0</v>
      </c>
      <c r="AC162" s="142">
        <v>10.0</v>
      </c>
      <c r="AD162" s="142">
        <v>10.0</v>
      </c>
      <c r="AE162" s="142">
        <v>10.0</v>
      </c>
      <c r="AF162" s="142">
        <v>10.0</v>
      </c>
      <c r="AG162" s="142">
        <v>10.0</v>
      </c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42">
        <v>23.0</v>
      </c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78"/>
      <c r="BK162" s="78"/>
      <c r="BL162" s="78"/>
      <c r="BM162" s="78"/>
      <c r="BN162" s="78"/>
      <c r="BO162" s="78"/>
      <c r="BP162" s="78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</row>
    <row r="163" ht="15.75" customHeight="1">
      <c r="A163" s="110"/>
      <c r="B163" s="137">
        <v>151.0</v>
      </c>
      <c r="C163" s="140" t="s">
        <v>357</v>
      </c>
      <c r="D163" s="113"/>
      <c r="E163" s="113"/>
      <c r="F163" s="113"/>
      <c r="G163" s="113"/>
      <c r="H163" s="113"/>
      <c r="I163" s="113"/>
      <c r="J163" s="113"/>
      <c r="K163" s="113"/>
      <c r="L163" s="137">
        <v>9.0</v>
      </c>
      <c r="M163" s="139">
        <v>7.0</v>
      </c>
      <c r="N163" s="139">
        <v>8.0</v>
      </c>
      <c r="O163" s="139">
        <v>8.0</v>
      </c>
      <c r="P163" s="139">
        <v>8.0</v>
      </c>
      <c r="Q163" s="139">
        <v>7.0</v>
      </c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42">
        <v>10.0</v>
      </c>
      <c r="AC163" s="142">
        <v>10.0</v>
      </c>
      <c r="AD163" s="142">
        <v>10.0</v>
      </c>
      <c r="AE163" s="142">
        <v>0.0</v>
      </c>
      <c r="AF163" s="142">
        <v>10.0</v>
      </c>
      <c r="AG163" s="142">
        <v>10.0</v>
      </c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42">
        <v>17.0</v>
      </c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78"/>
      <c r="BK163" s="78"/>
      <c r="BL163" s="78"/>
      <c r="BM163" s="78"/>
      <c r="BN163" s="78"/>
      <c r="BO163" s="78"/>
      <c r="BP163" s="78"/>
      <c r="BQ163" s="78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/>
      <c r="CB163" s="78"/>
      <c r="CC163" s="78"/>
    </row>
    <row r="164" ht="15.75" customHeight="1">
      <c r="A164" s="110"/>
      <c r="B164" s="137">
        <v>152.0</v>
      </c>
      <c r="C164" s="140" t="s">
        <v>358</v>
      </c>
      <c r="D164" s="113"/>
      <c r="E164" s="113"/>
      <c r="F164" s="113"/>
      <c r="G164" s="113"/>
      <c r="H164" s="113"/>
      <c r="I164" s="113"/>
      <c r="J164" s="113"/>
      <c r="K164" s="113"/>
      <c r="L164" s="137">
        <v>8.0</v>
      </c>
      <c r="M164" s="139">
        <v>9.0</v>
      </c>
      <c r="N164" s="139">
        <v>8.0</v>
      </c>
      <c r="O164" s="139">
        <v>7.0</v>
      </c>
      <c r="P164" s="139">
        <v>7.0</v>
      </c>
      <c r="Q164" s="139">
        <v>8.0</v>
      </c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42">
        <v>10.0</v>
      </c>
      <c r="AC164" s="142">
        <v>10.0</v>
      </c>
      <c r="AD164" s="142">
        <v>10.0</v>
      </c>
      <c r="AE164" s="142">
        <v>10.0</v>
      </c>
      <c r="AF164" s="142">
        <v>10.0</v>
      </c>
      <c r="AG164" s="142">
        <v>10.0</v>
      </c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42">
        <v>21.0</v>
      </c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78"/>
      <c r="BK164" s="78"/>
      <c r="BL164" s="78"/>
      <c r="BM164" s="78"/>
      <c r="BN164" s="78"/>
      <c r="BO164" s="78"/>
      <c r="BP164" s="78"/>
      <c r="BQ164" s="78"/>
      <c r="BR164" s="78"/>
      <c r="BS164" s="78"/>
      <c r="BT164" s="78"/>
      <c r="BU164" s="78"/>
      <c r="BV164" s="78"/>
      <c r="BW164" s="78"/>
      <c r="BX164" s="78"/>
      <c r="BY164" s="78"/>
      <c r="BZ164" s="78"/>
      <c r="CA164" s="78"/>
      <c r="CB164" s="78"/>
      <c r="CC164" s="78"/>
    </row>
    <row r="165" ht="15.75" customHeight="1">
      <c r="A165" s="110"/>
      <c r="B165" s="137">
        <v>153.0</v>
      </c>
      <c r="C165" s="140" t="s">
        <v>359</v>
      </c>
      <c r="D165" s="113"/>
      <c r="E165" s="113"/>
      <c r="F165" s="113"/>
      <c r="G165" s="113"/>
      <c r="H165" s="113"/>
      <c r="I165" s="113"/>
      <c r="J165" s="113"/>
      <c r="K165" s="113"/>
      <c r="L165" s="137">
        <v>6.0</v>
      </c>
      <c r="M165" s="139">
        <v>5.0</v>
      </c>
      <c r="N165" s="139">
        <v>7.0</v>
      </c>
      <c r="O165" s="139">
        <v>6.0</v>
      </c>
      <c r="P165" s="139">
        <v>5.0</v>
      </c>
      <c r="Q165" s="139">
        <v>6.0</v>
      </c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42">
        <v>0.0</v>
      </c>
      <c r="AC165" s="142">
        <v>10.0</v>
      </c>
      <c r="AD165" s="142">
        <v>10.0</v>
      </c>
      <c r="AE165" s="142">
        <v>10.0</v>
      </c>
      <c r="AF165" s="142">
        <v>10.0</v>
      </c>
      <c r="AG165" s="142">
        <v>10.0</v>
      </c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42">
        <v>18.0</v>
      </c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78"/>
      <c r="BK165" s="78"/>
      <c r="BL165" s="78"/>
      <c r="BM165" s="78"/>
      <c r="BN165" s="78"/>
      <c r="BO165" s="78"/>
      <c r="BP165" s="78"/>
      <c r="BQ165" s="78"/>
      <c r="BR165" s="78"/>
      <c r="BS165" s="78"/>
      <c r="BT165" s="78"/>
      <c r="BU165" s="78"/>
      <c r="BV165" s="78"/>
      <c r="BW165" s="78"/>
      <c r="BX165" s="78"/>
      <c r="BY165" s="78"/>
      <c r="BZ165" s="78"/>
      <c r="CA165" s="78"/>
      <c r="CB165" s="78"/>
      <c r="CC165" s="78"/>
    </row>
    <row r="166" ht="15.75" customHeight="1">
      <c r="A166" s="110"/>
      <c r="B166" s="137">
        <v>154.0</v>
      </c>
      <c r="C166" s="140" t="s">
        <v>360</v>
      </c>
      <c r="D166" s="113"/>
      <c r="E166" s="113"/>
      <c r="F166" s="113"/>
      <c r="G166" s="113"/>
      <c r="H166" s="113"/>
      <c r="I166" s="113"/>
      <c r="J166" s="113"/>
      <c r="K166" s="113"/>
      <c r="L166" s="137">
        <v>7.0</v>
      </c>
      <c r="M166" s="139">
        <v>5.0</v>
      </c>
      <c r="N166" s="139">
        <v>6.0</v>
      </c>
      <c r="O166" s="139">
        <v>9.0</v>
      </c>
      <c r="P166" s="139">
        <v>8.0</v>
      </c>
      <c r="Q166" s="139">
        <v>7.0</v>
      </c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42">
        <v>10.0</v>
      </c>
      <c r="AC166" s="142">
        <v>10.0</v>
      </c>
      <c r="AD166" s="142">
        <v>10.0</v>
      </c>
      <c r="AE166" s="142">
        <v>10.0</v>
      </c>
      <c r="AF166" s="142">
        <v>10.0</v>
      </c>
      <c r="AG166" s="142">
        <v>10.0</v>
      </c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42">
        <v>22.0</v>
      </c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78"/>
      <c r="BZ166" s="78"/>
      <c r="CA166" s="78"/>
      <c r="CB166" s="78"/>
      <c r="CC166" s="78"/>
    </row>
    <row r="167" ht="15.75" customHeight="1">
      <c r="A167" s="110"/>
      <c r="B167" s="137">
        <v>155.0</v>
      </c>
      <c r="C167" s="140" t="s">
        <v>361</v>
      </c>
      <c r="D167" s="113"/>
      <c r="E167" s="113"/>
      <c r="F167" s="113"/>
      <c r="G167" s="113"/>
      <c r="H167" s="113"/>
      <c r="I167" s="113"/>
      <c r="J167" s="113"/>
      <c r="K167" s="113"/>
      <c r="L167" s="137">
        <v>9.0</v>
      </c>
      <c r="M167" s="139">
        <v>8.0</v>
      </c>
      <c r="N167" s="139">
        <v>9.0</v>
      </c>
      <c r="O167" s="139">
        <v>8.0</v>
      </c>
      <c r="P167" s="139">
        <v>8.0</v>
      </c>
      <c r="Q167" s="139">
        <v>9.0</v>
      </c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42">
        <v>10.0</v>
      </c>
      <c r="AC167" s="142">
        <v>10.0</v>
      </c>
      <c r="AD167" s="142">
        <v>10.0</v>
      </c>
      <c r="AE167" s="142">
        <v>10.0</v>
      </c>
      <c r="AF167" s="142">
        <v>10.0</v>
      </c>
      <c r="AG167" s="142">
        <v>10.0</v>
      </c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42">
        <v>23.0</v>
      </c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78"/>
      <c r="BZ167" s="78"/>
      <c r="CA167" s="78"/>
      <c r="CB167" s="78"/>
      <c r="CC167" s="78"/>
    </row>
    <row r="168" ht="15.75" customHeight="1">
      <c r="A168" s="110"/>
      <c r="B168" s="137">
        <v>156.0</v>
      </c>
      <c r="C168" s="140" t="s">
        <v>362</v>
      </c>
      <c r="D168" s="113"/>
      <c r="E168" s="113"/>
      <c r="F168" s="113"/>
      <c r="G168" s="113"/>
      <c r="H168" s="113"/>
      <c r="I168" s="113"/>
      <c r="J168" s="113"/>
      <c r="K168" s="113"/>
      <c r="L168" s="137">
        <v>9.0</v>
      </c>
      <c r="M168" s="139">
        <v>9.0</v>
      </c>
      <c r="N168" s="139">
        <v>9.0</v>
      </c>
      <c r="O168" s="139">
        <v>9.0</v>
      </c>
      <c r="P168" s="139">
        <v>9.0</v>
      </c>
      <c r="Q168" s="139">
        <v>9.0</v>
      </c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42">
        <v>10.0</v>
      </c>
      <c r="AC168" s="142">
        <v>10.0</v>
      </c>
      <c r="AD168" s="142">
        <v>10.0</v>
      </c>
      <c r="AE168" s="142">
        <v>10.0</v>
      </c>
      <c r="AF168" s="142">
        <v>10.0</v>
      </c>
      <c r="AG168" s="142">
        <v>10.0</v>
      </c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42">
        <v>21.0</v>
      </c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</row>
    <row r="169" ht="15.75" customHeight="1">
      <c r="A169" s="110"/>
      <c r="B169" s="137">
        <v>157.0</v>
      </c>
      <c r="C169" s="140" t="s">
        <v>363</v>
      </c>
      <c r="D169" s="113"/>
      <c r="E169" s="113"/>
      <c r="F169" s="113"/>
      <c r="G169" s="113"/>
      <c r="H169" s="113"/>
      <c r="I169" s="113"/>
      <c r="J169" s="113"/>
      <c r="K169" s="113"/>
      <c r="L169" s="137">
        <v>10.0</v>
      </c>
      <c r="M169" s="139">
        <v>8.0</v>
      </c>
      <c r="N169" s="139">
        <v>9.0</v>
      </c>
      <c r="O169" s="139">
        <v>10.0</v>
      </c>
      <c r="P169" s="139">
        <v>9.0</v>
      </c>
      <c r="Q169" s="139">
        <v>8.0</v>
      </c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42">
        <v>10.0</v>
      </c>
      <c r="AC169" s="142">
        <v>10.0</v>
      </c>
      <c r="AD169" s="142">
        <v>10.0</v>
      </c>
      <c r="AE169" s="142">
        <v>10.0</v>
      </c>
      <c r="AF169" s="142">
        <v>10.0</v>
      </c>
      <c r="AG169" s="142">
        <v>10.0</v>
      </c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42">
        <v>23.0</v>
      </c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</row>
    <row r="170" ht="15.75" customHeight="1">
      <c r="A170" s="110"/>
      <c r="B170" s="137">
        <v>158.0</v>
      </c>
      <c r="C170" s="140" t="s">
        <v>364</v>
      </c>
      <c r="D170" s="113"/>
      <c r="E170" s="113"/>
      <c r="F170" s="113"/>
      <c r="G170" s="113"/>
      <c r="H170" s="113"/>
      <c r="I170" s="113"/>
      <c r="J170" s="113"/>
      <c r="K170" s="113"/>
      <c r="L170" s="137">
        <v>9.0</v>
      </c>
      <c r="M170" s="139">
        <v>8.0</v>
      </c>
      <c r="N170" s="139">
        <v>9.0</v>
      </c>
      <c r="O170" s="139">
        <v>10.0</v>
      </c>
      <c r="P170" s="139">
        <v>9.0</v>
      </c>
      <c r="Q170" s="139">
        <v>8.0</v>
      </c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42">
        <v>10.0</v>
      </c>
      <c r="AC170" s="142">
        <v>10.0</v>
      </c>
      <c r="AD170" s="142">
        <v>10.0</v>
      </c>
      <c r="AE170" s="142">
        <v>10.0</v>
      </c>
      <c r="AF170" s="142">
        <v>10.0</v>
      </c>
      <c r="AG170" s="142">
        <v>10.0</v>
      </c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42">
        <v>23.0</v>
      </c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</row>
    <row r="171" ht="15.75" customHeight="1">
      <c r="A171" s="110"/>
      <c r="B171" s="137">
        <v>159.0</v>
      </c>
      <c r="C171" s="140" t="s">
        <v>365</v>
      </c>
      <c r="D171" s="113"/>
      <c r="E171" s="113"/>
      <c r="F171" s="113"/>
      <c r="G171" s="113"/>
      <c r="H171" s="113"/>
      <c r="I171" s="113"/>
      <c r="J171" s="113"/>
      <c r="K171" s="113"/>
      <c r="L171" s="137">
        <v>9.0</v>
      </c>
      <c r="M171" s="139">
        <v>8.0</v>
      </c>
      <c r="N171" s="139">
        <v>7.0</v>
      </c>
      <c r="O171" s="139">
        <v>9.0</v>
      </c>
      <c r="P171" s="139">
        <v>9.0</v>
      </c>
      <c r="Q171" s="139">
        <v>7.0</v>
      </c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42">
        <v>7.0</v>
      </c>
      <c r="AC171" s="142">
        <v>10.0</v>
      </c>
      <c r="AD171" s="142">
        <v>0.0</v>
      </c>
      <c r="AE171" s="142">
        <v>10.0</v>
      </c>
      <c r="AF171" s="142">
        <v>10.0</v>
      </c>
      <c r="AG171" s="142">
        <v>10.0</v>
      </c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42">
        <v>19.0</v>
      </c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</row>
    <row r="172" ht="15.75" customHeight="1">
      <c r="A172" s="110"/>
      <c r="B172" s="137">
        <v>160.0</v>
      </c>
      <c r="C172" s="140" t="s">
        <v>366</v>
      </c>
      <c r="D172" s="113"/>
      <c r="E172" s="113"/>
      <c r="F172" s="113"/>
      <c r="G172" s="113"/>
      <c r="H172" s="113"/>
      <c r="I172" s="113"/>
      <c r="J172" s="113"/>
      <c r="K172" s="113"/>
      <c r="L172" s="137">
        <v>7.0</v>
      </c>
      <c r="M172" s="139">
        <v>8.0</v>
      </c>
      <c r="N172" s="139">
        <v>7.0</v>
      </c>
      <c r="O172" s="139">
        <v>7.0</v>
      </c>
      <c r="P172" s="139">
        <v>7.0</v>
      </c>
      <c r="Q172" s="139">
        <v>6.0</v>
      </c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42">
        <v>5.0</v>
      </c>
      <c r="AC172" s="142">
        <v>5.0</v>
      </c>
      <c r="AD172" s="142">
        <v>5.0</v>
      </c>
      <c r="AE172" s="142">
        <v>5.0</v>
      </c>
      <c r="AF172" s="142">
        <v>5.0</v>
      </c>
      <c r="AG172" s="142">
        <v>5.0</v>
      </c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42">
        <v>13.0</v>
      </c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78"/>
      <c r="BZ172" s="78"/>
      <c r="CA172" s="78"/>
      <c r="CB172" s="78"/>
      <c r="CC172" s="78"/>
    </row>
    <row r="173" ht="15.75" customHeight="1">
      <c r="A173" s="110"/>
      <c r="B173" s="137">
        <v>161.0</v>
      </c>
      <c r="C173" s="140" t="s">
        <v>367</v>
      </c>
      <c r="D173" s="113"/>
      <c r="E173" s="113"/>
      <c r="F173" s="113"/>
      <c r="G173" s="113"/>
      <c r="H173" s="113"/>
      <c r="I173" s="113"/>
      <c r="J173" s="113"/>
      <c r="K173" s="113"/>
      <c r="L173" s="137">
        <v>9.0</v>
      </c>
      <c r="M173" s="139">
        <v>7.0</v>
      </c>
      <c r="N173" s="139">
        <v>9.0</v>
      </c>
      <c r="O173" s="139">
        <v>7.0</v>
      </c>
      <c r="P173" s="139">
        <v>7.0</v>
      </c>
      <c r="Q173" s="139">
        <v>8.0</v>
      </c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42">
        <v>7.0</v>
      </c>
      <c r="AC173" s="142">
        <v>10.0</v>
      </c>
      <c r="AD173" s="142">
        <v>10.0</v>
      </c>
      <c r="AE173" s="142">
        <v>10.0</v>
      </c>
      <c r="AF173" s="142">
        <v>10.0</v>
      </c>
      <c r="AG173" s="142">
        <v>10.0</v>
      </c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42">
        <v>22.0</v>
      </c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78"/>
      <c r="BZ173" s="78"/>
      <c r="CA173" s="78"/>
      <c r="CB173" s="78"/>
      <c r="CC173" s="78"/>
    </row>
    <row r="174" ht="15.75" customHeight="1">
      <c r="A174" s="110"/>
      <c r="B174" s="137">
        <v>162.0</v>
      </c>
      <c r="C174" s="140" t="s">
        <v>368</v>
      </c>
      <c r="D174" s="113"/>
      <c r="E174" s="113"/>
      <c r="F174" s="113"/>
      <c r="G174" s="113"/>
      <c r="H174" s="113"/>
      <c r="I174" s="113"/>
      <c r="J174" s="113"/>
      <c r="K174" s="113"/>
      <c r="L174" s="137">
        <v>10.0</v>
      </c>
      <c r="M174" s="139">
        <v>10.0</v>
      </c>
      <c r="N174" s="139">
        <v>9.0</v>
      </c>
      <c r="O174" s="139">
        <v>10.0</v>
      </c>
      <c r="P174" s="139">
        <v>9.0</v>
      </c>
      <c r="Q174" s="139">
        <v>9.0</v>
      </c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42">
        <v>10.0</v>
      </c>
      <c r="AC174" s="142">
        <v>10.0</v>
      </c>
      <c r="AD174" s="142">
        <v>10.0</v>
      </c>
      <c r="AE174" s="142">
        <v>10.0</v>
      </c>
      <c r="AF174" s="142">
        <v>10.0</v>
      </c>
      <c r="AG174" s="142">
        <v>10.0</v>
      </c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42">
        <v>23.0</v>
      </c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78"/>
      <c r="BZ174" s="78"/>
      <c r="CA174" s="78"/>
      <c r="CB174" s="78"/>
      <c r="CC174" s="78"/>
    </row>
    <row r="175" ht="15.75" customHeight="1">
      <c r="A175" s="110"/>
      <c r="B175" s="137">
        <v>163.0</v>
      </c>
      <c r="C175" s="140" t="s">
        <v>369</v>
      </c>
      <c r="D175" s="113"/>
      <c r="E175" s="113"/>
      <c r="F175" s="113"/>
      <c r="G175" s="113"/>
      <c r="H175" s="113"/>
      <c r="I175" s="113"/>
      <c r="J175" s="113"/>
      <c r="K175" s="113"/>
      <c r="L175" s="137">
        <v>10.0</v>
      </c>
      <c r="M175" s="139">
        <v>7.0</v>
      </c>
      <c r="N175" s="139">
        <v>10.0</v>
      </c>
      <c r="O175" s="139">
        <v>9.0</v>
      </c>
      <c r="P175" s="139">
        <v>7.0</v>
      </c>
      <c r="Q175" s="139">
        <v>9.0</v>
      </c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42">
        <v>10.0</v>
      </c>
      <c r="AC175" s="142">
        <v>10.0</v>
      </c>
      <c r="AD175" s="142">
        <v>10.0</v>
      </c>
      <c r="AE175" s="142">
        <v>10.0</v>
      </c>
      <c r="AF175" s="142">
        <v>10.0</v>
      </c>
      <c r="AG175" s="142">
        <v>10.0</v>
      </c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42">
        <v>21.0</v>
      </c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78"/>
      <c r="BZ175" s="78"/>
      <c r="CA175" s="78"/>
      <c r="CB175" s="78"/>
      <c r="CC175" s="78"/>
    </row>
    <row r="176" ht="15.75" customHeight="1">
      <c r="A176" s="110"/>
      <c r="B176" s="137">
        <v>164.0</v>
      </c>
      <c r="C176" s="140" t="s">
        <v>370</v>
      </c>
      <c r="D176" s="113"/>
      <c r="E176" s="113"/>
      <c r="F176" s="113"/>
      <c r="G176" s="113"/>
      <c r="H176" s="113"/>
      <c r="I176" s="113"/>
      <c r="J176" s="113"/>
      <c r="K176" s="113"/>
      <c r="L176" s="137">
        <v>9.0</v>
      </c>
      <c r="M176" s="139">
        <v>8.0</v>
      </c>
      <c r="N176" s="139">
        <v>9.0</v>
      </c>
      <c r="O176" s="139">
        <v>10.0</v>
      </c>
      <c r="P176" s="139">
        <v>7.0</v>
      </c>
      <c r="Q176" s="139">
        <v>9.0</v>
      </c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42">
        <v>10.0</v>
      </c>
      <c r="AC176" s="142">
        <v>10.0</v>
      </c>
      <c r="AD176" s="142">
        <v>10.0</v>
      </c>
      <c r="AE176" s="142">
        <v>10.0</v>
      </c>
      <c r="AF176" s="142">
        <v>10.0</v>
      </c>
      <c r="AG176" s="142">
        <v>10.0</v>
      </c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42">
        <v>20.0</v>
      </c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78"/>
      <c r="BK176" s="78"/>
      <c r="BL176" s="78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W176" s="78"/>
      <c r="BX176" s="78"/>
      <c r="BY176" s="78"/>
      <c r="BZ176" s="78"/>
      <c r="CA176" s="78"/>
      <c r="CB176" s="78"/>
      <c r="CC176" s="78"/>
    </row>
    <row r="177" ht="15.75" customHeight="1">
      <c r="A177" s="110"/>
      <c r="B177" s="137">
        <v>165.0</v>
      </c>
      <c r="C177" s="140" t="s">
        <v>371</v>
      </c>
      <c r="D177" s="113"/>
      <c r="E177" s="113"/>
      <c r="F177" s="113"/>
      <c r="G177" s="113"/>
      <c r="H177" s="113"/>
      <c r="I177" s="113"/>
      <c r="J177" s="113"/>
      <c r="K177" s="113"/>
      <c r="L177" s="137">
        <v>8.0</v>
      </c>
      <c r="M177" s="139">
        <v>9.0</v>
      </c>
      <c r="N177" s="139">
        <v>10.0</v>
      </c>
      <c r="O177" s="139">
        <v>7.0</v>
      </c>
      <c r="P177" s="139">
        <v>10.0</v>
      </c>
      <c r="Q177" s="139">
        <v>9.0</v>
      </c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42">
        <v>10.0</v>
      </c>
      <c r="AC177" s="142">
        <v>10.0</v>
      </c>
      <c r="AD177" s="142">
        <v>10.0</v>
      </c>
      <c r="AE177" s="142">
        <v>10.0</v>
      </c>
      <c r="AF177" s="142">
        <v>10.0</v>
      </c>
      <c r="AG177" s="142">
        <v>10.0</v>
      </c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42">
        <v>23.0</v>
      </c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78"/>
      <c r="BK177" s="78"/>
      <c r="BL177" s="78"/>
      <c r="BM177" s="78"/>
      <c r="BN177" s="78"/>
      <c r="BO177" s="78"/>
      <c r="BP177" s="78"/>
      <c r="BQ177" s="78"/>
      <c r="BR177" s="78"/>
      <c r="BS177" s="78"/>
      <c r="BT177" s="78"/>
      <c r="BU177" s="78"/>
      <c r="BV177" s="78"/>
      <c r="BW177" s="78"/>
      <c r="BX177" s="78"/>
      <c r="BY177" s="78"/>
      <c r="BZ177" s="78"/>
      <c r="CA177" s="78"/>
      <c r="CB177" s="78"/>
      <c r="CC177" s="78"/>
    </row>
    <row r="178" ht="15.75" customHeight="1">
      <c r="A178" s="110"/>
      <c r="B178" s="137">
        <v>166.0</v>
      </c>
      <c r="C178" s="140" t="s">
        <v>372</v>
      </c>
      <c r="D178" s="113"/>
      <c r="E178" s="113"/>
      <c r="F178" s="113"/>
      <c r="G178" s="113"/>
      <c r="H178" s="113"/>
      <c r="I178" s="113"/>
      <c r="J178" s="113"/>
      <c r="K178" s="113"/>
      <c r="L178" s="137">
        <v>9.0</v>
      </c>
      <c r="M178" s="139">
        <v>10.0</v>
      </c>
      <c r="N178" s="139">
        <v>10.0</v>
      </c>
      <c r="O178" s="139">
        <v>9.0</v>
      </c>
      <c r="P178" s="139">
        <v>8.0</v>
      </c>
      <c r="Q178" s="139">
        <v>8.0</v>
      </c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42">
        <v>0.0</v>
      </c>
      <c r="AC178" s="142">
        <v>10.0</v>
      </c>
      <c r="AD178" s="142">
        <v>10.0</v>
      </c>
      <c r="AE178" s="142">
        <v>10.0</v>
      </c>
      <c r="AF178" s="142">
        <v>10.0</v>
      </c>
      <c r="AG178" s="142">
        <v>10.0</v>
      </c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42">
        <v>20.0</v>
      </c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78"/>
      <c r="BK178" s="78"/>
      <c r="BL178" s="78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W178" s="78"/>
      <c r="BX178" s="78"/>
      <c r="BY178" s="78"/>
      <c r="BZ178" s="78"/>
      <c r="CA178" s="78"/>
      <c r="CB178" s="78"/>
      <c r="CC178" s="78"/>
    </row>
    <row r="179" ht="15.75" customHeight="1">
      <c r="A179" s="110"/>
      <c r="B179" s="137">
        <v>167.0</v>
      </c>
      <c r="C179" s="140" t="s">
        <v>373</v>
      </c>
      <c r="D179" s="113"/>
      <c r="E179" s="113"/>
      <c r="F179" s="113"/>
      <c r="G179" s="113"/>
      <c r="H179" s="113"/>
      <c r="I179" s="113"/>
      <c r="J179" s="113"/>
      <c r="K179" s="113"/>
      <c r="L179" s="137">
        <v>7.0</v>
      </c>
      <c r="M179" s="139">
        <v>8.0</v>
      </c>
      <c r="N179" s="139">
        <v>6.0</v>
      </c>
      <c r="O179" s="139">
        <v>6.0</v>
      </c>
      <c r="P179" s="139">
        <v>7.0</v>
      </c>
      <c r="Q179" s="139">
        <v>10.0</v>
      </c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42">
        <v>7.0</v>
      </c>
      <c r="AC179" s="142">
        <v>10.0</v>
      </c>
      <c r="AD179" s="142">
        <v>10.0</v>
      </c>
      <c r="AE179" s="142">
        <v>10.0</v>
      </c>
      <c r="AF179" s="142">
        <v>10.0</v>
      </c>
      <c r="AG179" s="142">
        <v>10.0</v>
      </c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42">
        <v>23.0</v>
      </c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/>
      <c r="BY179" s="78"/>
      <c r="BZ179" s="78"/>
      <c r="CA179" s="78"/>
      <c r="CB179" s="78"/>
      <c r="CC179" s="78"/>
    </row>
    <row r="180" ht="15.75" customHeight="1">
      <c r="A180" s="110"/>
      <c r="B180" s="137">
        <v>168.0</v>
      </c>
      <c r="C180" s="140" t="s">
        <v>374</v>
      </c>
      <c r="D180" s="113"/>
      <c r="E180" s="113"/>
      <c r="F180" s="113"/>
      <c r="G180" s="113"/>
      <c r="H180" s="113"/>
      <c r="I180" s="113"/>
      <c r="J180" s="113"/>
      <c r="K180" s="113"/>
      <c r="L180" s="137">
        <v>7.0</v>
      </c>
      <c r="M180" s="139">
        <v>9.0</v>
      </c>
      <c r="N180" s="139">
        <v>7.0</v>
      </c>
      <c r="O180" s="139">
        <v>9.0</v>
      </c>
      <c r="P180" s="139">
        <v>8.0</v>
      </c>
      <c r="Q180" s="139">
        <v>9.0</v>
      </c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42">
        <v>10.0</v>
      </c>
      <c r="AC180" s="142">
        <v>10.0</v>
      </c>
      <c r="AD180" s="142">
        <v>10.0</v>
      </c>
      <c r="AE180" s="142">
        <v>10.0</v>
      </c>
      <c r="AF180" s="142">
        <v>10.0</v>
      </c>
      <c r="AG180" s="142">
        <v>10.0</v>
      </c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42">
        <v>22.0</v>
      </c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78"/>
      <c r="BZ180" s="78"/>
      <c r="CA180" s="78"/>
      <c r="CB180" s="78"/>
      <c r="CC180" s="78"/>
    </row>
    <row r="181" ht="15.75" customHeight="1">
      <c r="A181" s="110"/>
      <c r="B181" s="137">
        <v>169.0</v>
      </c>
      <c r="C181" s="140" t="s">
        <v>375</v>
      </c>
      <c r="D181" s="113"/>
      <c r="E181" s="113"/>
      <c r="F181" s="113"/>
      <c r="G181" s="113"/>
      <c r="H181" s="113"/>
      <c r="I181" s="113"/>
      <c r="J181" s="113"/>
      <c r="K181" s="113"/>
      <c r="L181" s="137">
        <v>9.0</v>
      </c>
      <c r="M181" s="139">
        <v>9.0</v>
      </c>
      <c r="N181" s="139">
        <v>9.0</v>
      </c>
      <c r="O181" s="139">
        <v>9.0</v>
      </c>
      <c r="P181" s="139">
        <v>9.0</v>
      </c>
      <c r="Q181" s="139">
        <v>9.0</v>
      </c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42">
        <v>10.0</v>
      </c>
      <c r="AC181" s="142">
        <v>10.0</v>
      </c>
      <c r="AD181" s="142">
        <v>10.0</v>
      </c>
      <c r="AE181" s="142">
        <v>10.0</v>
      </c>
      <c r="AF181" s="142">
        <v>10.0</v>
      </c>
      <c r="AG181" s="142">
        <v>10.0</v>
      </c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42">
        <v>22.0</v>
      </c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</row>
    <row r="182" ht="15.75" customHeight="1">
      <c r="A182" s="110"/>
      <c r="B182" s="137">
        <v>170.0</v>
      </c>
      <c r="C182" s="140" t="s">
        <v>376</v>
      </c>
      <c r="D182" s="113"/>
      <c r="E182" s="113"/>
      <c r="F182" s="113"/>
      <c r="G182" s="113"/>
      <c r="H182" s="113"/>
      <c r="I182" s="113"/>
      <c r="J182" s="113"/>
      <c r="K182" s="113"/>
      <c r="L182" s="137">
        <v>5.0</v>
      </c>
      <c r="M182" s="139">
        <v>8.0</v>
      </c>
      <c r="N182" s="139">
        <v>9.0</v>
      </c>
      <c r="O182" s="139">
        <v>9.0</v>
      </c>
      <c r="P182" s="139">
        <v>9.0</v>
      </c>
      <c r="Q182" s="139">
        <v>9.0</v>
      </c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42">
        <v>10.0</v>
      </c>
      <c r="AC182" s="142">
        <v>10.0</v>
      </c>
      <c r="AD182" s="142">
        <v>10.0</v>
      </c>
      <c r="AE182" s="142">
        <v>10.0</v>
      </c>
      <c r="AF182" s="142">
        <v>10.0</v>
      </c>
      <c r="AG182" s="142">
        <v>10.0</v>
      </c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42">
        <v>21.0</v>
      </c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</row>
    <row r="183" ht="15.75" customHeight="1">
      <c r="A183" s="110"/>
      <c r="B183" s="137">
        <v>171.0</v>
      </c>
      <c r="C183" s="140" t="s">
        <v>377</v>
      </c>
      <c r="D183" s="113"/>
      <c r="E183" s="113"/>
      <c r="F183" s="113"/>
      <c r="G183" s="113"/>
      <c r="H183" s="113"/>
      <c r="I183" s="113"/>
      <c r="J183" s="113"/>
      <c r="K183" s="113"/>
      <c r="L183" s="137">
        <v>9.0</v>
      </c>
      <c r="M183" s="139">
        <v>9.0</v>
      </c>
      <c r="N183" s="139">
        <v>8.0</v>
      </c>
      <c r="O183" s="139">
        <v>8.0</v>
      </c>
      <c r="P183" s="139">
        <v>9.0</v>
      </c>
      <c r="Q183" s="139">
        <v>8.0</v>
      </c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42">
        <v>10.0</v>
      </c>
      <c r="AC183" s="142">
        <v>10.0</v>
      </c>
      <c r="AD183" s="142">
        <v>10.0</v>
      </c>
      <c r="AE183" s="142">
        <v>10.0</v>
      </c>
      <c r="AF183" s="142">
        <v>10.0</v>
      </c>
      <c r="AG183" s="142">
        <v>10.0</v>
      </c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42">
        <v>22.0</v>
      </c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78"/>
      <c r="BK183" s="78"/>
      <c r="BL183" s="78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W183" s="78"/>
      <c r="BX183" s="78"/>
      <c r="BY183" s="78"/>
      <c r="BZ183" s="78"/>
      <c r="CA183" s="78"/>
      <c r="CB183" s="78"/>
      <c r="CC183" s="78"/>
    </row>
    <row r="184" ht="15.75" customHeight="1">
      <c r="A184" s="110"/>
      <c r="B184" s="137">
        <v>172.0</v>
      </c>
      <c r="C184" s="140" t="s">
        <v>378</v>
      </c>
      <c r="D184" s="113"/>
      <c r="E184" s="113"/>
      <c r="F184" s="113"/>
      <c r="G184" s="113"/>
      <c r="H184" s="113"/>
      <c r="I184" s="113"/>
      <c r="J184" s="113"/>
      <c r="K184" s="113"/>
      <c r="L184" s="137">
        <v>9.0</v>
      </c>
      <c r="M184" s="139">
        <v>5.0</v>
      </c>
      <c r="N184" s="139">
        <v>9.0</v>
      </c>
      <c r="O184" s="139">
        <v>9.0</v>
      </c>
      <c r="P184" s="139">
        <v>5.0</v>
      </c>
      <c r="Q184" s="139">
        <v>9.0</v>
      </c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42">
        <v>10.0</v>
      </c>
      <c r="AC184" s="142">
        <v>10.0</v>
      </c>
      <c r="AD184" s="142">
        <v>10.0</v>
      </c>
      <c r="AE184" s="142">
        <v>10.0</v>
      </c>
      <c r="AF184" s="142">
        <v>10.0</v>
      </c>
      <c r="AG184" s="142">
        <v>10.0</v>
      </c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42">
        <v>22.0</v>
      </c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78"/>
      <c r="BK184" s="78"/>
      <c r="BL184" s="78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W184" s="78"/>
      <c r="BX184" s="78"/>
      <c r="BY184" s="78"/>
      <c r="BZ184" s="78"/>
      <c r="CA184" s="78"/>
      <c r="CB184" s="78"/>
      <c r="CC184" s="78"/>
    </row>
    <row r="185" ht="15.75" customHeight="1">
      <c r="A185" s="110"/>
      <c r="B185" s="137">
        <v>173.0</v>
      </c>
      <c r="C185" s="140" t="s">
        <v>379</v>
      </c>
      <c r="D185" s="113"/>
      <c r="E185" s="113"/>
      <c r="F185" s="113"/>
      <c r="G185" s="113"/>
      <c r="H185" s="113"/>
      <c r="I185" s="113"/>
      <c r="J185" s="113"/>
      <c r="K185" s="113"/>
      <c r="L185" s="137">
        <v>9.0</v>
      </c>
      <c r="M185" s="139">
        <v>8.0</v>
      </c>
      <c r="N185" s="139">
        <v>9.0</v>
      </c>
      <c r="O185" s="139">
        <v>9.0</v>
      </c>
      <c r="P185" s="139">
        <v>9.0</v>
      </c>
      <c r="Q185" s="139">
        <v>9.0</v>
      </c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42">
        <v>10.0</v>
      </c>
      <c r="AC185" s="142">
        <v>10.0</v>
      </c>
      <c r="AD185" s="142">
        <v>10.0</v>
      </c>
      <c r="AE185" s="142">
        <v>10.0</v>
      </c>
      <c r="AF185" s="142">
        <v>8.0</v>
      </c>
      <c r="AG185" s="142">
        <v>8.0</v>
      </c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42">
        <v>23.0</v>
      </c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78"/>
      <c r="BK185" s="78"/>
      <c r="BL185" s="78"/>
      <c r="BM185" s="78"/>
      <c r="BN185" s="78"/>
      <c r="BO185" s="78"/>
      <c r="BP185" s="78"/>
      <c r="BQ185" s="78"/>
      <c r="BR185" s="78"/>
      <c r="BS185" s="78"/>
      <c r="BT185" s="78"/>
      <c r="BU185" s="78"/>
      <c r="BV185" s="78"/>
      <c r="BW185" s="78"/>
      <c r="BX185" s="78"/>
      <c r="BY185" s="78"/>
      <c r="BZ185" s="78"/>
      <c r="CA185" s="78"/>
      <c r="CB185" s="78"/>
      <c r="CC185" s="78"/>
    </row>
    <row r="186" ht="15.75" customHeight="1">
      <c r="A186" s="110"/>
      <c r="B186" s="137">
        <v>174.0</v>
      </c>
      <c r="C186" s="140" t="s">
        <v>380</v>
      </c>
      <c r="D186" s="113"/>
      <c r="E186" s="113"/>
      <c r="F186" s="113"/>
      <c r="G186" s="113"/>
      <c r="H186" s="113"/>
      <c r="I186" s="113"/>
      <c r="J186" s="113"/>
      <c r="K186" s="113"/>
      <c r="L186" s="137">
        <v>9.0</v>
      </c>
      <c r="M186" s="139">
        <v>9.0</v>
      </c>
      <c r="N186" s="139">
        <v>8.0</v>
      </c>
      <c r="O186" s="139">
        <v>9.0</v>
      </c>
      <c r="P186" s="139">
        <v>6.0</v>
      </c>
      <c r="Q186" s="139">
        <v>8.0</v>
      </c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42">
        <v>10.0</v>
      </c>
      <c r="AC186" s="142">
        <v>10.0</v>
      </c>
      <c r="AD186" s="142">
        <v>10.0</v>
      </c>
      <c r="AE186" s="142">
        <v>0.0</v>
      </c>
      <c r="AF186" s="142">
        <v>7.0</v>
      </c>
      <c r="AG186" s="142">
        <v>7.0</v>
      </c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42">
        <v>16.0</v>
      </c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78"/>
      <c r="BK186" s="78"/>
      <c r="BL186" s="78"/>
      <c r="BM186" s="78"/>
      <c r="BN186" s="78"/>
      <c r="BO186" s="78"/>
      <c r="BP186" s="78"/>
      <c r="BQ186" s="78"/>
      <c r="BR186" s="78"/>
      <c r="BS186" s="78"/>
      <c r="BT186" s="78"/>
      <c r="BU186" s="78"/>
      <c r="BV186" s="78"/>
      <c r="BW186" s="78"/>
      <c r="BX186" s="78"/>
      <c r="BY186" s="78"/>
      <c r="BZ186" s="78"/>
      <c r="CA186" s="78"/>
      <c r="CB186" s="78"/>
      <c r="CC186" s="78"/>
    </row>
    <row r="187" ht="15.75" customHeight="1">
      <c r="A187" s="110"/>
      <c r="B187" s="137">
        <v>175.0</v>
      </c>
      <c r="C187" s="140" t="s">
        <v>381</v>
      </c>
      <c r="D187" s="113"/>
      <c r="E187" s="113"/>
      <c r="F187" s="113"/>
      <c r="G187" s="113"/>
      <c r="H187" s="113"/>
      <c r="I187" s="113"/>
      <c r="J187" s="113"/>
      <c r="K187" s="113"/>
      <c r="L187" s="137">
        <v>9.0</v>
      </c>
      <c r="M187" s="139">
        <v>9.0</v>
      </c>
      <c r="N187" s="139">
        <v>9.0</v>
      </c>
      <c r="O187" s="139">
        <v>7.0</v>
      </c>
      <c r="P187" s="139">
        <v>9.0</v>
      </c>
      <c r="Q187" s="139">
        <v>9.0</v>
      </c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42">
        <v>10.0</v>
      </c>
      <c r="AC187" s="142">
        <v>10.0</v>
      </c>
      <c r="AD187" s="142">
        <v>10.0</v>
      </c>
      <c r="AE187" s="142">
        <v>10.0</v>
      </c>
      <c r="AF187" s="142">
        <v>10.0</v>
      </c>
      <c r="AG187" s="142">
        <v>10.0</v>
      </c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42">
        <v>22.0</v>
      </c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G187" s="113"/>
      <c r="BH187" s="113"/>
      <c r="BI187" s="113"/>
      <c r="BJ187" s="78"/>
      <c r="BK187" s="78"/>
      <c r="BL187" s="78"/>
      <c r="BM187" s="78"/>
      <c r="BN187" s="78"/>
      <c r="BO187" s="78"/>
      <c r="BP187" s="78"/>
      <c r="BQ187" s="78"/>
      <c r="BR187" s="78"/>
      <c r="BS187" s="78"/>
      <c r="BT187" s="78"/>
      <c r="BU187" s="78"/>
      <c r="BV187" s="78"/>
      <c r="BW187" s="78"/>
      <c r="BX187" s="78"/>
      <c r="BY187" s="78"/>
      <c r="BZ187" s="78"/>
      <c r="CA187" s="78"/>
      <c r="CB187" s="78"/>
      <c r="CC187" s="78"/>
    </row>
    <row r="188" ht="15.75" customHeight="1">
      <c r="A188" s="110"/>
      <c r="B188" s="137">
        <v>176.0</v>
      </c>
      <c r="C188" s="140" t="s">
        <v>382</v>
      </c>
      <c r="D188" s="113"/>
      <c r="E188" s="113"/>
      <c r="F188" s="113"/>
      <c r="G188" s="113"/>
      <c r="H188" s="113"/>
      <c r="I188" s="113"/>
      <c r="J188" s="113"/>
      <c r="K188" s="113"/>
      <c r="L188" s="137">
        <v>9.0</v>
      </c>
      <c r="M188" s="139">
        <v>9.0</v>
      </c>
      <c r="N188" s="139">
        <v>9.0</v>
      </c>
      <c r="O188" s="139">
        <v>6.0</v>
      </c>
      <c r="P188" s="139">
        <v>8.0</v>
      </c>
      <c r="Q188" s="139">
        <v>9.0</v>
      </c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42">
        <v>10.0</v>
      </c>
      <c r="AC188" s="142">
        <v>10.0</v>
      </c>
      <c r="AD188" s="142">
        <v>10.0</v>
      </c>
      <c r="AE188" s="142">
        <v>10.0</v>
      </c>
      <c r="AF188" s="142">
        <v>10.0</v>
      </c>
      <c r="AG188" s="142">
        <v>10.0</v>
      </c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42">
        <v>21.0</v>
      </c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78"/>
      <c r="BK188" s="78"/>
      <c r="BL188" s="78"/>
      <c r="BM188" s="78"/>
      <c r="BN188" s="78"/>
      <c r="BO188" s="78"/>
      <c r="BP188" s="78"/>
      <c r="BQ188" s="78"/>
      <c r="BR188" s="78"/>
      <c r="BS188" s="78"/>
      <c r="BT188" s="78"/>
      <c r="BU188" s="78"/>
      <c r="BV188" s="78"/>
      <c r="BW188" s="78"/>
      <c r="BX188" s="78"/>
      <c r="BY188" s="78"/>
      <c r="BZ188" s="78"/>
      <c r="CA188" s="78"/>
      <c r="CB188" s="78"/>
      <c r="CC188" s="78"/>
    </row>
    <row r="189" ht="15.75" customHeight="1">
      <c r="A189" s="110"/>
      <c r="B189" s="137">
        <v>177.0</v>
      </c>
      <c r="C189" s="140" t="s">
        <v>383</v>
      </c>
      <c r="D189" s="113"/>
      <c r="E189" s="113"/>
      <c r="F189" s="113"/>
      <c r="G189" s="113"/>
      <c r="H189" s="113"/>
      <c r="I189" s="113"/>
      <c r="J189" s="113"/>
      <c r="K189" s="113"/>
      <c r="L189" s="137">
        <v>8.0</v>
      </c>
      <c r="M189" s="139">
        <v>9.0</v>
      </c>
      <c r="N189" s="139">
        <v>6.0</v>
      </c>
      <c r="O189" s="139">
        <v>9.0</v>
      </c>
      <c r="P189" s="139">
        <v>9.0</v>
      </c>
      <c r="Q189" s="139">
        <v>6.0</v>
      </c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42">
        <v>7.0</v>
      </c>
      <c r="AC189" s="142">
        <v>10.0</v>
      </c>
      <c r="AD189" s="142">
        <v>10.0</v>
      </c>
      <c r="AE189" s="142">
        <v>10.0</v>
      </c>
      <c r="AF189" s="142">
        <v>10.0</v>
      </c>
      <c r="AG189" s="142">
        <v>10.0</v>
      </c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42">
        <v>22.0</v>
      </c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G189" s="113"/>
      <c r="BH189" s="113"/>
      <c r="BI189" s="113"/>
      <c r="BJ189" s="78"/>
      <c r="BK189" s="78"/>
      <c r="BL189" s="78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W189" s="78"/>
      <c r="BX189" s="78"/>
      <c r="BY189" s="78"/>
      <c r="BZ189" s="78"/>
      <c r="CA189" s="78"/>
      <c r="CB189" s="78"/>
      <c r="CC189" s="78"/>
    </row>
    <row r="190" ht="15.75" customHeight="1">
      <c r="A190" s="110"/>
      <c r="B190" s="137">
        <v>178.0</v>
      </c>
      <c r="C190" s="140" t="s">
        <v>384</v>
      </c>
      <c r="D190" s="113"/>
      <c r="E190" s="113"/>
      <c r="F190" s="113"/>
      <c r="G190" s="113"/>
      <c r="H190" s="113"/>
      <c r="I190" s="113"/>
      <c r="J190" s="113"/>
      <c r="K190" s="113"/>
      <c r="L190" s="137">
        <v>8.0</v>
      </c>
      <c r="M190" s="139">
        <v>5.0</v>
      </c>
      <c r="N190" s="139">
        <v>7.0</v>
      </c>
      <c r="O190" s="139">
        <v>9.0</v>
      </c>
      <c r="P190" s="139">
        <v>9.0</v>
      </c>
      <c r="Q190" s="139">
        <v>5.0</v>
      </c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42">
        <v>7.0</v>
      </c>
      <c r="AC190" s="142">
        <v>10.0</v>
      </c>
      <c r="AD190" s="142">
        <v>10.0</v>
      </c>
      <c r="AE190" s="142">
        <v>10.0</v>
      </c>
      <c r="AF190" s="142">
        <v>10.0</v>
      </c>
      <c r="AG190" s="142">
        <v>10.0</v>
      </c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42">
        <v>20.0</v>
      </c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G190" s="113"/>
      <c r="BH190" s="113"/>
      <c r="BI190" s="113"/>
      <c r="BJ190" s="78"/>
      <c r="BK190" s="78"/>
      <c r="BL190" s="78"/>
      <c r="BM190" s="78"/>
      <c r="BN190" s="78"/>
      <c r="BO190" s="78"/>
      <c r="BP190" s="78"/>
      <c r="BQ190" s="78"/>
      <c r="BR190" s="78"/>
      <c r="BS190" s="78"/>
      <c r="BT190" s="78"/>
      <c r="BU190" s="78"/>
      <c r="BV190" s="78"/>
      <c r="BW190" s="78"/>
      <c r="BX190" s="78"/>
      <c r="BY190" s="78"/>
      <c r="BZ190" s="78"/>
      <c r="CA190" s="78"/>
      <c r="CB190" s="78"/>
      <c r="CC190" s="78"/>
    </row>
    <row r="191" ht="15.75" customHeight="1">
      <c r="A191" s="110"/>
      <c r="B191" s="137">
        <v>179.0</v>
      </c>
      <c r="C191" s="140" t="s">
        <v>385</v>
      </c>
      <c r="D191" s="113"/>
      <c r="E191" s="113"/>
      <c r="F191" s="113"/>
      <c r="G191" s="113"/>
      <c r="H191" s="113"/>
      <c r="I191" s="113"/>
      <c r="J191" s="113"/>
      <c r="K191" s="113"/>
      <c r="L191" s="137">
        <v>9.0</v>
      </c>
      <c r="M191" s="139">
        <v>9.0</v>
      </c>
      <c r="N191" s="139">
        <v>9.0</v>
      </c>
      <c r="O191" s="139">
        <v>9.0</v>
      </c>
      <c r="P191" s="139">
        <v>9.0</v>
      </c>
      <c r="Q191" s="139">
        <v>9.0</v>
      </c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42">
        <v>10.0</v>
      </c>
      <c r="AC191" s="142">
        <v>0.0</v>
      </c>
      <c r="AD191" s="142">
        <v>10.0</v>
      </c>
      <c r="AE191" s="142">
        <v>10.0</v>
      </c>
      <c r="AF191" s="142">
        <v>10.0</v>
      </c>
      <c r="AG191" s="142">
        <v>10.0</v>
      </c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42">
        <v>19.0</v>
      </c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78"/>
      <c r="BK191" s="78"/>
      <c r="BL191" s="78"/>
      <c r="BM191" s="78"/>
      <c r="BN191" s="78"/>
      <c r="BO191" s="78"/>
      <c r="BP191" s="78"/>
      <c r="BQ191" s="78"/>
      <c r="BR191" s="78"/>
      <c r="BS191" s="78"/>
      <c r="BT191" s="78"/>
      <c r="BU191" s="78"/>
      <c r="BV191" s="78"/>
      <c r="BW191" s="78"/>
      <c r="BX191" s="78"/>
      <c r="BY191" s="78"/>
      <c r="BZ191" s="78"/>
      <c r="CA191" s="78"/>
      <c r="CB191" s="78"/>
      <c r="CC191" s="78"/>
    </row>
    <row r="192" ht="15.75" customHeight="1">
      <c r="A192" s="110"/>
      <c r="B192" s="137">
        <v>180.0</v>
      </c>
      <c r="C192" s="140" t="s">
        <v>386</v>
      </c>
      <c r="D192" s="113"/>
      <c r="E192" s="113"/>
      <c r="F192" s="113"/>
      <c r="G192" s="113"/>
      <c r="H192" s="113"/>
      <c r="I192" s="113"/>
      <c r="J192" s="113"/>
      <c r="K192" s="113"/>
      <c r="L192" s="137">
        <v>7.0</v>
      </c>
      <c r="M192" s="139">
        <v>6.0</v>
      </c>
      <c r="N192" s="139">
        <v>8.0</v>
      </c>
      <c r="O192" s="139">
        <v>5.0</v>
      </c>
      <c r="P192" s="139">
        <v>5.0</v>
      </c>
      <c r="Q192" s="139">
        <v>6.0</v>
      </c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42">
        <v>10.0</v>
      </c>
      <c r="AC192" s="142">
        <v>0.0</v>
      </c>
      <c r="AD192" s="142">
        <v>10.0</v>
      </c>
      <c r="AE192" s="142">
        <v>10.0</v>
      </c>
      <c r="AF192" s="142">
        <v>10.0</v>
      </c>
      <c r="AG192" s="142">
        <v>10.0</v>
      </c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42">
        <v>20.0</v>
      </c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78"/>
      <c r="BK192" s="78"/>
      <c r="BL192" s="78"/>
      <c r="BM192" s="78"/>
      <c r="BN192" s="78"/>
      <c r="BO192" s="78"/>
      <c r="BP192" s="78"/>
      <c r="BQ192" s="78"/>
      <c r="BR192" s="78"/>
      <c r="BS192" s="78"/>
      <c r="BT192" s="78"/>
      <c r="BU192" s="78"/>
      <c r="BV192" s="78"/>
      <c r="BW192" s="78"/>
      <c r="BX192" s="78"/>
      <c r="BY192" s="78"/>
      <c r="BZ192" s="78"/>
      <c r="CA192" s="78"/>
      <c r="CB192" s="78"/>
      <c r="CC192" s="78"/>
    </row>
    <row r="193" ht="15.75" customHeight="1">
      <c r="A193" s="110"/>
      <c r="B193" s="137">
        <v>181.0</v>
      </c>
      <c r="C193" s="140" t="s">
        <v>387</v>
      </c>
      <c r="D193" s="113"/>
      <c r="E193" s="113"/>
      <c r="F193" s="113"/>
      <c r="G193" s="113"/>
      <c r="H193" s="113"/>
      <c r="I193" s="113"/>
      <c r="J193" s="113"/>
      <c r="K193" s="113"/>
      <c r="L193" s="137">
        <v>9.0</v>
      </c>
      <c r="M193" s="139">
        <v>5.0</v>
      </c>
      <c r="N193" s="139">
        <v>9.0</v>
      </c>
      <c r="O193" s="139">
        <v>9.0</v>
      </c>
      <c r="P193" s="139">
        <v>6.0</v>
      </c>
      <c r="Q193" s="139">
        <v>5.0</v>
      </c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42">
        <v>10.0</v>
      </c>
      <c r="AC193" s="142">
        <v>10.0</v>
      </c>
      <c r="AD193" s="142">
        <v>10.0</v>
      </c>
      <c r="AE193" s="142">
        <v>10.0</v>
      </c>
      <c r="AF193" s="142">
        <v>10.0</v>
      </c>
      <c r="AG193" s="142">
        <v>10.0</v>
      </c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42">
        <v>20.0</v>
      </c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G193" s="113"/>
      <c r="BH193" s="113"/>
      <c r="BI193" s="113"/>
      <c r="BJ193" s="78"/>
      <c r="BK193" s="78"/>
      <c r="BL193" s="78"/>
      <c r="BM193" s="78"/>
      <c r="BN193" s="78"/>
      <c r="BO193" s="78"/>
      <c r="BP193" s="78"/>
      <c r="BQ193" s="78"/>
      <c r="BR193" s="78"/>
      <c r="BS193" s="78"/>
      <c r="BT193" s="78"/>
      <c r="BU193" s="78"/>
      <c r="BV193" s="78"/>
      <c r="BW193" s="78"/>
      <c r="BX193" s="78"/>
      <c r="BY193" s="78"/>
      <c r="BZ193" s="78"/>
      <c r="CA193" s="78"/>
      <c r="CB193" s="78"/>
      <c r="CC193" s="78"/>
    </row>
    <row r="194" ht="15.75" customHeight="1">
      <c r="A194" s="110"/>
      <c r="B194" s="137">
        <v>182.0</v>
      </c>
      <c r="C194" s="140" t="s">
        <v>388</v>
      </c>
      <c r="D194" s="113"/>
      <c r="E194" s="113"/>
      <c r="F194" s="113"/>
      <c r="G194" s="113"/>
      <c r="H194" s="113"/>
      <c r="I194" s="113"/>
      <c r="J194" s="113"/>
      <c r="K194" s="113"/>
      <c r="L194" s="137">
        <v>9.0</v>
      </c>
      <c r="M194" s="139">
        <v>9.0</v>
      </c>
      <c r="N194" s="139">
        <v>8.0</v>
      </c>
      <c r="O194" s="139">
        <v>8.0</v>
      </c>
      <c r="P194" s="139">
        <v>9.0</v>
      </c>
      <c r="Q194" s="139">
        <v>9.0</v>
      </c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42">
        <v>10.0</v>
      </c>
      <c r="AC194" s="142">
        <v>10.0</v>
      </c>
      <c r="AD194" s="142">
        <v>10.0</v>
      </c>
      <c r="AE194" s="142">
        <v>10.0</v>
      </c>
      <c r="AF194" s="142">
        <v>10.0</v>
      </c>
      <c r="AG194" s="142">
        <v>10.0</v>
      </c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42">
        <v>22.0</v>
      </c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G194" s="113"/>
      <c r="BH194" s="113"/>
      <c r="BI194" s="113"/>
      <c r="BJ194" s="78"/>
      <c r="BK194" s="78"/>
      <c r="BL194" s="78"/>
      <c r="BM194" s="78"/>
      <c r="BN194" s="78"/>
      <c r="BO194" s="78"/>
      <c r="BP194" s="78"/>
      <c r="BQ194" s="78"/>
      <c r="BR194" s="78"/>
      <c r="BS194" s="78"/>
      <c r="BT194" s="78"/>
      <c r="BU194" s="78"/>
      <c r="BV194" s="78"/>
      <c r="BW194" s="78"/>
      <c r="BX194" s="78"/>
      <c r="BY194" s="78"/>
      <c r="BZ194" s="78"/>
      <c r="CA194" s="78"/>
      <c r="CB194" s="78"/>
      <c r="CC194" s="78"/>
    </row>
    <row r="195" ht="15.75" customHeight="1">
      <c r="A195" s="110"/>
      <c r="B195" s="137">
        <v>183.0</v>
      </c>
      <c r="C195" s="140" t="s">
        <v>389</v>
      </c>
      <c r="D195" s="113"/>
      <c r="E195" s="113"/>
      <c r="F195" s="113"/>
      <c r="G195" s="113"/>
      <c r="H195" s="113"/>
      <c r="I195" s="113"/>
      <c r="J195" s="113"/>
      <c r="K195" s="113"/>
      <c r="L195" s="137">
        <v>9.0</v>
      </c>
      <c r="M195" s="139">
        <v>8.0</v>
      </c>
      <c r="N195" s="139">
        <v>9.0</v>
      </c>
      <c r="O195" s="139">
        <v>9.0</v>
      </c>
      <c r="P195" s="139">
        <v>9.0</v>
      </c>
      <c r="Q195" s="139">
        <v>9.0</v>
      </c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42">
        <v>10.0</v>
      </c>
      <c r="AC195" s="142">
        <v>10.0</v>
      </c>
      <c r="AD195" s="142">
        <v>10.0</v>
      </c>
      <c r="AE195" s="142">
        <v>10.0</v>
      </c>
      <c r="AF195" s="142">
        <v>10.0</v>
      </c>
      <c r="AG195" s="142">
        <v>10.0</v>
      </c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42">
        <v>21.0</v>
      </c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8"/>
    </row>
    <row r="196" ht="15.75" customHeight="1">
      <c r="A196" s="110"/>
      <c r="B196" s="137">
        <v>184.0</v>
      </c>
      <c r="C196" s="140" t="s">
        <v>390</v>
      </c>
      <c r="D196" s="113"/>
      <c r="E196" s="113"/>
      <c r="F196" s="113"/>
      <c r="G196" s="113"/>
      <c r="H196" s="113"/>
      <c r="I196" s="113"/>
      <c r="J196" s="113"/>
      <c r="K196" s="113"/>
      <c r="L196" s="137">
        <v>5.0</v>
      </c>
      <c r="M196" s="139">
        <v>5.0</v>
      </c>
      <c r="N196" s="139">
        <v>9.0</v>
      </c>
      <c r="O196" s="139">
        <v>9.0</v>
      </c>
      <c r="P196" s="139">
        <v>8.0</v>
      </c>
      <c r="Q196" s="139">
        <v>9.0</v>
      </c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42">
        <v>10.0</v>
      </c>
      <c r="AC196" s="142">
        <v>10.0</v>
      </c>
      <c r="AD196" s="142">
        <v>10.0</v>
      </c>
      <c r="AE196" s="142">
        <v>10.0</v>
      </c>
      <c r="AF196" s="142">
        <v>10.0</v>
      </c>
      <c r="AG196" s="142">
        <v>10.0</v>
      </c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42">
        <v>21.0</v>
      </c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  <c r="BH196" s="113"/>
      <c r="BI196" s="113"/>
      <c r="BJ196" s="78"/>
      <c r="BK196" s="78"/>
      <c r="BL196" s="78"/>
      <c r="BM196" s="78"/>
      <c r="BN196" s="78"/>
      <c r="BO196" s="78"/>
      <c r="BP196" s="78"/>
      <c r="BQ196" s="78"/>
      <c r="BR196" s="78"/>
      <c r="BS196" s="78"/>
      <c r="BT196" s="78"/>
      <c r="BU196" s="78"/>
      <c r="BV196" s="78"/>
      <c r="BW196" s="78"/>
      <c r="BX196" s="78"/>
      <c r="BY196" s="78"/>
      <c r="BZ196" s="78"/>
      <c r="CA196" s="78"/>
      <c r="CB196" s="78"/>
      <c r="CC196" s="78"/>
    </row>
    <row r="197" ht="15.75" customHeight="1">
      <c r="A197" s="110"/>
      <c r="B197" s="137">
        <v>185.0</v>
      </c>
      <c r="C197" s="140" t="s">
        <v>391</v>
      </c>
      <c r="D197" s="113"/>
      <c r="E197" s="113"/>
      <c r="F197" s="113"/>
      <c r="G197" s="113"/>
      <c r="H197" s="113"/>
      <c r="I197" s="113"/>
      <c r="J197" s="113"/>
      <c r="K197" s="113"/>
      <c r="L197" s="137">
        <v>9.0</v>
      </c>
      <c r="M197" s="139">
        <v>9.0</v>
      </c>
      <c r="N197" s="139">
        <v>9.0</v>
      </c>
      <c r="O197" s="139">
        <v>9.0</v>
      </c>
      <c r="P197" s="139">
        <v>7.0</v>
      </c>
      <c r="Q197" s="139">
        <v>9.0</v>
      </c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42">
        <v>10.0</v>
      </c>
      <c r="AC197" s="142">
        <v>10.0</v>
      </c>
      <c r="AD197" s="142">
        <v>10.0</v>
      </c>
      <c r="AE197" s="142">
        <v>10.0</v>
      </c>
      <c r="AF197" s="142">
        <v>10.0</v>
      </c>
      <c r="AG197" s="142">
        <v>10.0</v>
      </c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42">
        <v>20.0</v>
      </c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  <c r="BH197" s="113"/>
      <c r="BI197" s="113"/>
      <c r="BJ197" s="78"/>
      <c r="BK197" s="78"/>
      <c r="BL197" s="78"/>
      <c r="BM197" s="78"/>
      <c r="BN197" s="78"/>
      <c r="BO197" s="78"/>
      <c r="BP197" s="78"/>
      <c r="BQ197" s="78"/>
      <c r="BR197" s="78"/>
      <c r="BS197" s="78"/>
      <c r="BT197" s="78"/>
      <c r="BU197" s="78"/>
      <c r="BV197" s="78"/>
      <c r="BW197" s="78"/>
      <c r="BX197" s="78"/>
      <c r="BY197" s="78"/>
      <c r="BZ197" s="78"/>
      <c r="CA197" s="78"/>
      <c r="CB197" s="78"/>
      <c r="CC197" s="78"/>
    </row>
    <row r="198" ht="15.75" customHeight="1">
      <c r="A198" s="110"/>
      <c r="B198" s="137">
        <v>186.0</v>
      </c>
      <c r="C198" s="140" t="s">
        <v>392</v>
      </c>
      <c r="D198" s="113"/>
      <c r="E198" s="113"/>
      <c r="F198" s="113"/>
      <c r="G198" s="113"/>
      <c r="H198" s="113"/>
      <c r="I198" s="113"/>
      <c r="J198" s="113"/>
      <c r="K198" s="113"/>
      <c r="L198" s="137">
        <v>7.0</v>
      </c>
      <c r="M198" s="139">
        <v>5.0</v>
      </c>
      <c r="N198" s="139">
        <v>9.0</v>
      </c>
      <c r="O198" s="139">
        <v>9.0</v>
      </c>
      <c r="P198" s="139">
        <v>9.0</v>
      </c>
      <c r="Q198" s="139">
        <v>9.0</v>
      </c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42">
        <v>10.0</v>
      </c>
      <c r="AC198" s="142">
        <v>0.0</v>
      </c>
      <c r="AD198" s="142">
        <v>10.0</v>
      </c>
      <c r="AE198" s="142">
        <v>10.0</v>
      </c>
      <c r="AF198" s="142">
        <v>10.0</v>
      </c>
      <c r="AG198" s="142">
        <v>10.0</v>
      </c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42">
        <v>15.0</v>
      </c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  <c r="BH198" s="113"/>
      <c r="BI198" s="113"/>
      <c r="BJ198" s="78"/>
      <c r="BK198" s="78"/>
      <c r="BL198" s="78"/>
      <c r="BM198" s="78"/>
      <c r="BN198" s="78"/>
      <c r="BO198" s="78"/>
      <c r="BP198" s="78"/>
      <c r="BQ198" s="78"/>
      <c r="BR198" s="78"/>
      <c r="BS198" s="78"/>
      <c r="BT198" s="78"/>
      <c r="BU198" s="78"/>
      <c r="BV198" s="78"/>
      <c r="BW198" s="78"/>
      <c r="BX198" s="78"/>
      <c r="BY198" s="78"/>
      <c r="BZ198" s="78"/>
      <c r="CA198" s="78"/>
      <c r="CB198" s="78"/>
      <c r="CC198" s="78"/>
    </row>
    <row r="199" ht="15.75" customHeight="1">
      <c r="A199" s="110"/>
      <c r="B199" s="137">
        <v>187.0</v>
      </c>
      <c r="C199" s="140" t="s">
        <v>393</v>
      </c>
      <c r="D199" s="113"/>
      <c r="E199" s="113"/>
      <c r="F199" s="113"/>
      <c r="G199" s="113"/>
      <c r="H199" s="113"/>
      <c r="I199" s="113"/>
      <c r="J199" s="113"/>
      <c r="K199" s="113"/>
      <c r="L199" s="137">
        <v>7.0</v>
      </c>
      <c r="M199" s="139">
        <v>8.0</v>
      </c>
      <c r="N199" s="139">
        <v>9.0</v>
      </c>
      <c r="O199" s="139">
        <v>7.0</v>
      </c>
      <c r="P199" s="139">
        <v>5.0</v>
      </c>
      <c r="Q199" s="139">
        <v>8.0</v>
      </c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42">
        <v>10.0</v>
      </c>
      <c r="AC199" s="142">
        <v>10.0</v>
      </c>
      <c r="AD199" s="142">
        <v>10.0</v>
      </c>
      <c r="AE199" s="142">
        <v>10.0</v>
      </c>
      <c r="AF199" s="142">
        <v>10.0</v>
      </c>
      <c r="AG199" s="142">
        <v>10.0</v>
      </c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42">
        <v>22.0</v>
      </c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78"/>
      <c r="BK199" s="78"/>
      <c r="BL199" s="78"/>
      <c r="BM199" s="78"/>
      <c r="BN199" s="78"/>
      <c r="BO199" s="78"/>
      <c r="BP199" s="78"/>
      <c r="BQ199" s="78"/>
      <c r="BR199" s="78"/>
      <c r="BS199" s="78"/>
      <c r="BT199" s="78"/>
      <c r="BU199" s="78"/>
      <c r="BV199" s="78"/>
      <c r="BW199" s="78"/>
      <c r="BX199" s="78"/>
      <c r="BY199" s="78"/>
      <c r="BZ199" s="78"/>
      <c r="CA199" s="78"/>
      <c r="CB199" s="78"/>
      <c r="CC199" s="78"/>
    </row>
    <row r="200" ht="15.75" customHeight="1">
      <c r="A200" s="110"/>
      <c r="B200" s="137">
        <v>188.0</v>
      </c>
      <c r="C200" s="140" t="s">
        <v>394</v>
      </c>
      <c r="D200" s="113"/>
      <c r="E200" s="113"/>
      <c r="F200" s="113"/>
      <c r="G200" s="113"/>
      <c r="H200" s="113"/>
      <c r="I200" s="113"/>
      <c r="J200" s="113"/>
      <c r="K200" s="113"/>
      <c r="L200" s="137">
        <v>9.0</v>
      </c>
      <c r="M200" s="139">
        <v>7.0</v>
      </c>
      <c r="N200" s="139">
        <v>8.0</v>
      </c>
      <c r="O200" s="139">
        <v>6.0</v>
      </c>
      <c r="P200" s="139">
        <v>5.0</v>
      </c>
      <c r="Q200" s="139">
        <v>9.0</v>
      </c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42">
        <v>10.0</v>
      </c>
      <c r="AC200" s="142">
        <v>10.0</v>
      </c>
      <c r="AD200" s="142">
        <v>10.0</v>
      </c>
      <c r="AE200" s="142">
        <v>10.0</v>
      </c>
      <c r="AF200" s="142">
        <v>10.0</v>
      </c>
      <c r="AG200" s="142">
        <v>10.0</v>
      </c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42">
        <v>20.0</v>
      </c>
      <c r="AW200" s="113"/>
      <c r="AX200" s="113"/>
      <c r="AY200" s="113"/>
      <c r="AZ200" s="113"/>
      <c r="BA200" s="113"/>
      <c r="BB200" s="113"/>
      <c r="BC200" s="113"/>
      <c r="BD200" s="113"/>
      <c r="BE200" s="113"/>
      <c r="BF200" s="113"/>
      <c r="BG200" s="113"/>
      <c r="BH200" s="113"/>
      <c r="BI200" s="113"/>
      <c r="BJ200" s="78"/>
      <c r="BK200" s="78"/>
      <c r="BL200" s="78"/>
      <c r="BM200" s="78"/>
      <c r="BN200" s="78"/>
      <c r="BO200" s="78"/>
      <c r="BP200" s="78"/>
      <c r="BQ200" s="78"/>
      <c r="BR200" s="78"/>
      <c r="BS200" s="78"/>
      <c r="BT200" s="78"/>
      <c r="BU200" s="78"/>
      <c r="BV200" s="78"/>
      <c r="BW200" s="78"/>
      <c r="BX200" s="78"/>
      <c r="BY200" s="78"/>
      <c r="BZ200" s="78"/>
      <c r="CA200" s="78"/>
      <c r="CB200" s="78"/>
      <c r="CC200" s="78"/>
    </row>
    <row r="201" ht="15.75" customHeight="1">
      <c r="A201" s="110"/>
      <c r="B201" s="137">
        <v>189.0</v>
      </c>
      <c r="C201" s="140" t="s">
        <v>395</v>
      </c>
      <c r="D201" s="113"/>
      <c r="E201" s="113"/>
      <c r="F201" s="113"/>
      <c r="G201" s="113"/>
      <c r="H201" s="113"/>
      <c r="I201" s="113"/>
      <c r="J201" s="113"/>
      <c r="K201" s="113"/>
      <c r="L201" s="137">
        <v>9.0</v>
      </c>
      <c r="M201" s="139">
        <v>5.0</v>
      </c>
      <c r="N201" s="139">
        <v>9.0</v>
      </c>
      <c r="O201" s="139">
        <v>9.0</v>
      </c>
      <c r="P201" s="139">
        <v>9.0</v>
      </c>
      <c r="Q201" s="139">
        <v>5.0</v>
      </c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42">
        <v>10.0</v>
      </c>
      <c r="AC201" s="142">
        <v>10.0</v>
      </c>
      <c r="AD201" s="142">
        <v>10.0</v>
      </c>
      <c r="AE201" s="142">
        <v>10.0</v>
      </c>
      <c r="AF201" s="142">
        <v>10.0</v>
      </c>
      <c r="AG201" s="142">
        <v>10.0</v>
      </c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42">
        <v>19.0</v>
      </c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  <c r="BH201" s="113"/>
      <c r="BI201" s="113"/>
      <c r="BJ201" s="78"/>
      <c r="BK201" s="78"/>
      <c r="BL201" s="78"/>
      <c r="BM201" s="78"/>
      <c r="BN201" s="78"/>
      <c r="BO201" s="78"/>
      <c r="BP201" s="78"/>
      <c r="BQ201" s="78"/>
      <c r="BR201" s="78"/>
      <c r="BS201" s="78"/>
      <c r="BT201" s="78"/>
      <c r="BU201" s="78"/>
      <c r="BV201" s="78"/>
      <c r="BW201" s="78"/>
      <c r="BX201" s="78"/>
      <c r="BY201" s="78"/>
      <c r="BZ201" s="78"/>
      <c r="CA201" s="78"/>
      <c r="CB201" s="78"/>
      <c r="CC201" s="78"/>
    </row>
    <row r="202" ht="15.75" customHeight="1">
      <c r="A202" s="110"/>
      <c r="B202" s="137">
        <v>190.0</v>
      </c>
      <c r="C202" s="140" t="s">
        <v>396</v>
      </c>
      <c r="D202" s="113"/>
      <c r="E202" s="113"/>
      <c r="F202" s="113"/>
      <c r="G202" s="113"/>
      <c r="H202" s="113"/>
      <c r="I202" s="113"/>
      <c r="J202" s="113"/>
      <c r="K202" s="113"/>
      <c r="L202" s="137">
        <v>8.0</v>
      </c>
      <c r="M202" s="139">
        <v>8.0</v>
      </c>
      <c r="N202" s="139">
        <v>9.0</v>
      </c>
      <c r="O202" s="139">
        <v>9.0</v>
      </c>
      <c r="P202" s="139">
        <v>9.0</v>
      </c>
      <c r="Q202" s="139">
        <v>8.0</v>
      </c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42">
        <v>10.0</v>
      </c>
      <c r="AC202" s="142">
        <v>10.0</v>
      </c>
      <c r="AD202" s="142">
        <v>10.0</v>
      </c>
      <c r="AE202" s="142">
        <v>10.0</v>
      </c>
      <c r="AF202" s="142">
        <v>10.0</v>
      </c>
      <c r="AG202" s="142">
        <v>10.0</v>
      </c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42">
        <v>19.0</v>
      </c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78"/>
      <c r="BK202" s="78"/>
      <c r="BL202" s="78"/>
      <c r="BM202" s="78"/>
      <c r="BN202" s="78"/>
      <c r="BO202" s="78"/>
      <c r="BP202" s="78"/>
      <c r="BQ202" s="78"/>
      <c r="BR202" s="78"/>
      <c r="BS202" s="78"/>
      <c r="BT202" s="78"/>
      <c r="BU202" s="78"/>
      <c r="BV202" s="78"/>
      <c r="BW202" s="78"/>
      <c r="BX202" s="78"/>
      <c r="BY202" s="78"/>
      <c r="BZ202" s="78"/>
      <c r="CA202" s="78"/>
      <c r="CB202" s="78"/>
      <c r="CC202" s="78"/>
    </row>
    <row r="203" ht="15.75" customHeight="1">
      <c r="A203" s="110"/>
      <c r="B203" s="137">
        <v>191.0</v>
      </c>
      <c r="C203" s="140" t="s">
        <v>397</v>
      </c>
      <c r="D203" s="113"/>
      <c r="E203" s="113"/>
      <c r="F203" s="113"/>
      <c r="G203" s="113"/>
      <c r="H203" s="113"/>
      <c r="I203" s="113"/>
      <c r="J203" s="113"/>
      <c r="K203" s="113"/>
      <c r="L203" s="137">
        <v>8.0</v>
      </c>
      <c r="M203" s="139">
        <v>9.0</v>
      </c>
      <c r="N203" s="139">
        <v>9.0</v>
      </c>
      <c r="O203" s="139">
        <v>9.0</v>
      </c>
      <c r="P203" s="139">
        <v>5.0</v>
      </c>
      <c r="Q203" s="139">
        <v>9.0</v>
      </c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42">
        <v>10.0</v>
      </c>
      <c r="AC203" s="142">
        <v>0.0</v>
      </c>
      <c r="AD203" s="142">
        <v>10.0</v>
      </c>
      <c r="AE203" s="142">
        <v>10.0</v>
      </c>
      <c r="AF203" s="142">
        <v>10.0</v>
      </c>
      <c r="AG203" s="142">
        <v>10.0</v>
      </c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42">
        <v>19.0</v>
      </c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  <c r="BH203" s="113"/>
      <c r="BI203" s="113"/>
      <c r="BJ203" s="78"/>
      <c r="BK203" s="78"/>
      <c r="BL203" s="78"/>
      <c r="BM203" s="78"/>
      <c r="BN203" s="78"/>
      <c r="BO203" s="78"/>
      <c r="BP203" s="78"/>
      <c r="BQ203" s="78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/>
      <c r="CB203" s="78"/>
      <c r="CC203" s="78"/>
    </row>
    <row r="204" ht="15.75" customHeight="1">
      <c r="A204" s="110"/>
      <c r="B204" s="137">
        <v>192.0</v>
      </c>
      <c r="C204" s="140" t="s">
        <v>398</v>
      </c>
      <c r="D204" s="113"/>
      <c r="E204" s="113"/>
      <c r="F204" s="113"/>
      <c r="G204" s="113"/>
      <c r="H204" s="113"/>
      <c r="I204" s="113"/>
      <c r="J204" s="113"/>
      <c r="K204" s="113"/>
      <c r="L204" s="137">
        <v>9.0</v>
      </c>
      <c r="M204" s="139">
        <v>6.0</v>
      </c>
      <c r="N204" s="139">
        <v>9.0</v>
      </c>
      <c r="O204" s="139">
        <v>8.0</v>
      </c>
      <c r="P204" s="139">
        <v>8.0</v>
      </c>
      <c r="Q204" s="139">
        <v>9.0</v>
      </c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42">
        <v>10.0</v>
      </c>
      <c r="AC204" s="142">
        <v>10.0</v>
      </c>
      <c r="AD204" s="142">
        <v>10.0</v>
      </c>
      <c r="AE204" s="142">
        <v>10.0</v>
      </c>
      <c r="AF204" s="142">
        <v>10.0</v>
      </c>
      <c r="AG204" s="142">
        <v>10.0</v>
      </c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42">
        <v>21.0</v>
      </c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78"/>
      <c r="BK204" s="78"/>
      <c r="BL204" s="78"/>
      <c r="BM204" s="78"/>
      <c r="BN204" s="78"/>
      <c r="BO204" s="78"/>
      <c r="BP204" s="78"/>
      <c r="BQ204" s="78"/>
      <c r="BR204" s="78"/>
      <c r="BS204" s="78"/>
      <c r="BT204" s="78"/>
      <c r="BU204" s="78"/>
      <c r="BV204" s="78"/>
      <c r="BW204" s="78"/>
      <c r="BX204" s="78"/>
      <c r="BY204" s="78"/>
      <c r="BZ204" s="78"/>
      <c r="CA204" s="78"/>
      <c r="CB204" s="78"/>
      <c r="CC204" s="78"/>
    </row>
    <row r="205" ht="15.75" customHeight="1">
      <c r="A205" s="110"/>
      <c r="B205" s="137">
        <v>193.0</v>
      </c>
      <c r="C205" s="140" t="s">
        <v>399</v>
      </c>
      <c r="D205" s="113"/>
      <c r="E205" s="113"/>
      <c r="F205" s="113"/>
      <c r="G205" s="113"/>
      <c r="H205" s="113"/>
      <c r="I205" s="113"/>
      <c r="J205" s="113"/>
      <c r="K205" s="113"/>
      <c r="L205" s="137">
        <v>9.0</v>
      </c>
      <c r="M205" s="139">
        <v>9.0</v>
      </c>
      <c r="N205" s="139">
        <v>9.0</v>
      </c>
      <c r="O205" s="139">
        <v>9.0</v>
      </c>
      <c r="P205" s="139">
        <v>9.0</v>
      </c>
      <c r="Q205" s="139">
        <v>9.0</v>
      </c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42">
        <v>10.0</v>
      </c>
      <c r="AC205" s="142">
        <v>10.0</v>
      </c>
      <c r="AD205" s="142">
        <v>10.0</v>
      </c>
      <c r="AE205" s="142">
        <v>10.0</v>
      </c>
      <c r="AF205" s="142">
        <v>10.0</v>
      </c>
      <c r="AG205" s="142">
        <v>10.0</v>
      </c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42">
        <v>22.0</v>
      </c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  <c r="BH205" s="113"/>
      <c r="BI205" s="113"/>
      <c r="BJ205" s="78"/>
      <c r="BK205" s="78"/>
      <c r="BL205" s="78"/>
      <c r="BM205" s="78"/>
      <c r="BN205" s="78"/>
      <c r="BO205" s="78"/>
      <c r="BP205" s="78"/>
      <c r="BQ205" s="78"/>
      <c r="BR205" s="78"/>
      <c r="BS205" s="78"/>
      <c r="BT205" s="78"/>
      <c r="BU205" s="78"/>
      <c r="BV205" s="78"/>
      <c r="BW205" s="78"/>
      <c r="BX205" s="78"/>
      <c r="BY205" s="78"/>
      <c r="BZ205" s="78"/>
      <c r="CA205" s="78"/>
      <c r="CB205" s="78"/>
      <c r="CC205" s="78"/>
    </row>
    <row r="206" ht="15.75" customHeight="1">
      <c r="A206" s="110"/>
      <c r="B206" s="137">
        <v>194.0</v>
      </c>
      <c r="C206" s="140" t="s">
        <v>400</v>
      </c>
      <c r="D206" s="113"/>
      <c r="E206" s="113"/>
      <c r="F206" s="113"/>
      <c r="G206" s="113"/>
      <c r="H206" s="113"/>
      <c r="I206" s="113"/>
      <c r="J206" s="113"/>
      <c r="K206" s="113"/>
      <c r="L206" s="137">
        <v>5.0</v>
      </c>
      <c r="M206" s="139">
        <v>6.0</v>
      </c>
      <c r="N206" s="139">
        <v>9.0</v>
      </c>
      <c r="O206" s="139">
        <v>9.0</v>
      </c>
      <c r="P206" s="139">
        <v>9.0</v>
      </c>
      <c r="Q206" s="139">
        <v>9.0</v>
      </c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42">
        <v>10.0</v>
      </c>
      <c r="AC206" s="142">
        <v>10.0</v>
      </c>
      <c r="AD206" s="142">
        <v>10.0</v>
      </c>
      <c r="AE206" s="142">
        <v>10.0</v>
      </c>
      <c r="AF206" s="142">
        <v>10.0</v>
      </c>
      <c r="AG206" s="142">
        <v>10.0</v>
      </c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42">
        <v>20.0</v>
      </c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78"/>
      <c r="BZ206" s="78"/>
      <c r="CA206" s="78"/>
      <c r="CB206" s="78"/>
      <c r="CC206" s="78"/>
    </row>
    <row r="207" ht="15.75" customHeight="1">
      <c r="A207" s="110"/>
      <c r="B207" s="137">
        <v>195.0</v>
      </c>
      <c r="C207" s="140" t="s">
        <v>401</v>
      </c>
      <c r="D207" s="113"/>
      <c r="E207" s="113"/>
      <c r="F207" s="113"/>
      <c r="G207" s="113"/>
      <c r="H207" s="113"/>
      <c r="I207" s="113"/>
      <c r="J207" s="113"/>
      <c r="K207" s="113"/>
      <c r="L207" s="137">
        <v>9.0</v>
      </c>
      <c r="M207" s="139">
        <v>8.0</v>
      </c>
      <c r="N207" s="139">
        <v>8.0</v>
      </c>
      <c r="O207" s="139">
        <v>9.0</v>
      </c>
      <c r="P207" s="139">
        <v>9.0</v>
      </c>
      <c r="Q207" s="139">
        <v>9.0</v>
      </c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42">
        <v>10.0</v>
      </c>
      <c r="AC207" s="142">
        <v>10.0</v>
      </c>
      <c r="AD207" s="142">
        <v>10.0</v>
      </c>
      <c r="AE207" s="142">
        <v>10.0</v>
      </c>
      <c r="AF207" s="142">
        <v>10.0</v>
      </c>
      <c r="AG207" s="142">
        <v>10.0</v>
      </c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42">
        <v>23.0</v>
      </c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8"/>
    </row>
    <row r="208" ht="15.75" customHeight="1">
      <c r="A208" s="110"/>
      <c r="B208" s="137">
        <v>196.0</v>
      </c>
      <c r="C208" s="140" t="s">
        <v>402</v>
      </c>
      <c r="D208" s="113"/>
      <c r="E208" s="113"/>
      <c r="F208" s="113"/>
      <c r="G208" s="113"/>
      <c r="H208" s="113"/>
      <c r="I208" s="113"/>
      <c r="J208" s="113"/>
      <c r="K208" s="113"/>
      <c r="L208" s="137">
        <v>9.0</v>
      </c>
      <c r="M208" s="139">
        <v>9.0</v>
      </c>
      <c r="N208" s="139">
        <v>9.0</v>
      </c>
      <c r="O208" s="139">
        <v>8.0</v>
      </c>
      <c r="P208" s="139">
        <v>5.0</v>
      </c>
      <c r="Q208" s="139">
        <v>9.0</v>
      </c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42">
        <v>10.0</v>
      </c>
      <c r="AC208" s="142">
        <v>10.0</v>
      </c>
      <c r="AD208" s="142">
        <v>10.0</v>
      </c>
      <c r="AE208" s="142">
        <v>10.0</v>
      </c>
      <c r="AF208" s="142">
        <v>10.0</v>
      </c>
      <c r="AG208" s="142">
        <v>10.0</v>
      </c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42">
        <v>21.0</v>
      </c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78"/>
      <c r="BK208" s="78"/>
      <c r="BL208" s="78"/>
      <c r="BM208" s="78"/>
      <c r="BN208" s="78"/>
      <c r="BO208" s="78"/>
      <c r="BP208" s="78"/>
      <c r="BQ208" s="78"/>
      <c r="BR208" s="78"/>
      <c r="BS208" s="78"/>
      <c r="BT208" s="78"/>
      <c r="BU208" s="78"/>
      <c r="BV208" s="78"/>
      <c r="BW208" s="78"/>
      <c r="BX208" s="78"/>
      <c r="BY208" s="78"/>
      <c r="BZ208" s="78"/>
      <c r="CA208" s="78"/>
      <c r="CB208" s="78"/>
      <c r="CC208" s="78"/>
    </row>
    <row r="209" ht="15.75" customHeight="1">
      <c r="A209" s="110"/>
      <c r="B209" s="137">
        <v>197.0</v>
      </c>
      <c r="C209" s="140" t="s">
        <v>403</v>
      </c>
      <c r="D209" s="113"/>
      <c r="E209" s="113"/>
      <c r="F209" s="113"/>
      <c r="G209" s="113"/>
      <c r="H209" s="113"/>
      <c r="I209" s="113"/>
      <c r="J209" s="113"/>
      <c r="K209" s="113"/>
      <c r="L209" s="137">
        <v>9.0</v>
      </c>
      <c r="M209" s="139">
        <v>6.0</v>
      </c>
      <c r="N209" s="139">
        <v>8.0</v>
      </c>
      <c r="O209" s="139">
        <v>9.0</v>
      </c>
      <c r="P209" s="139">
        <v>9.0</v>
      </c>
      <c r="Q209" s="139">
        <v>7.0</v>
      </c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42">
        <v>10.0</v>
      </c>
      <c r="AC209" s="142">
        <v>10.0</v>
      </c>
      <c r="AD209" s="142">
        <v>10.0</v>
      </c>
      <c r="AE209" s="142">
        <v>10.0</v>
      </c>
      <c r="AF209" s="142">
        <v>10.0</v>
      </c>
      <c r="AG209" s="142">
        <v>10.0</v>
      </c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42">
        <v>21.0</v>
      </c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78"/>
      <c r="BK209" s="78"/>
      <c r="BL209" s="78"/>
      <c r="BM209" s="78"/>
      <c r="BN209" s="78"/>
      <c r="BO209" s="78"/>
      <c r="BP209" s="78"/>
      <c r="BQ209" s="78"/>
      <c r="BR209" s="78"/>
      <c r="BS209" s="78"/>
      <c r="BT209" s="78"/>
      <c r="BU209" s="78"/>
      <c r="BV209" s="78"/>
      <c r="BW209" s="78"/>
      <c r="BX209" s="78"/>
      <c r="BY209" s="78"/>
      <c r="BZ209" s="78"/>
      <c r="CA209" s="78"/>
      <c r="CB209" s="78"/>
      <c r="CC209" s="78"/>
    </row>
    <row r="210" ht="15.75" customHeight="1">
      <c r="A210" s="110"/>
      <c r="B210" s="137">
        <v>198.0</v>
      </c>
      <c r="C210" s="140" t="s">
        <v>404</v>
      </c>
      <c r="D210" s="113"/>
      <c r="E210" s="113"/>
      <c r="F210" s="113"/>
      <c r="G210" s="113"/>
      <c r="H210" s="113"/>
      <c r="I210" s="113"/>
      <c r="J210" s="113"/>
      <c r="K210" s="113"/>
      <c r="L210" s="137">
        <v>9.0</v>
      </c>
      <c r="M210" s="139">
        <v>9.0</v>
      </c>
      <c r="N210" s="139">
        <v>8.0</v>
      </c>
      <c r="O210" s="139">
        <v>9.0</v>
      </c>
      <c r="P210" s="139">
        <v>9.0</v>
      </c>
      <c r="Q210" s="139">
        <v>5.0</v>
      </c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42">
        <v>10.0</v>
      </c>
      <c r="AC210" s="142">
        <v>10.0</v>
      </c>
      <c r="AD210" s="142">
        <v>10.0</v>
      </c>
      <c r="AE210" s="142">
        <v>10.0</v>
      </c>
      <c r="AF210" s="142">
        <v>10.0</v>
      </c>
      <c r="AG210" s="142">
        <v>10.0</v>
      </c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42">
        <v>21.0</v>
      </c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78"/>
      <c r="BK210" s="78"/>
      <c r="BL210" s="78"/>
      <c r="BM210" s="78"/>
      <c r="BN210" s="78"/>
      <c r="BO210" s="78"/>
      <c r="BP210" s="78"/>
      <c r="BQ210" s="78"/>
      <c r="BR210" s="78"/>
      <c r="BS210" s="78"/>
      <c r="BT210" s="78"/>
      <c r="BU210" s="78"/>
      <c r="BV210" s="78"/>
      <c r="BW210" s="78"/>
      <c r="BX210" s="78"/>
      <c r="BY210" s="78"/>
      <c r="BZ210" s="78"/>
      <c r="CA210" s="78"/>
      <c r="CB210" s="78"/>
      <c r="CC210" s="78"/>
    </row>
    <row r="211" ht="15.75" customHeight="1">
      <c r="A211" s="110"/>
      <c r="B211" s="137">
        <v>199.0</v>
      </c>
      <c r="C211" s="140" t="s">
        <v>405</v>
      </c>
      <c r="D211" s="113"/>
      <c r="E211" s="113"/>
      <c r="F211" s="113"/>
      <c r="G211" s="113"/>
      <c r="H211" s="113"/>
      <c r="I211" s="113"/>
      <c r="J211" s="113"/>
      <c r="K211" s="113"/>
      <c r="L211" s="137">
        <v>9.0</v>
      </c>
      <c r="M211" s="139">
        <v>5.0</v>
      </c>
      <c r="N211" s="139">
        <v>9.0</v>
      </c>
      <c r="O211" s="139">
        <v>8.0</v>
      </c>
      <c r="P211" s="139">
        <v>5.0</v>
      </c>
      <c r="Q211" s="139">
        <v>9.0</v>
      </c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42">
        <v>10.0</v>
      </c>
      <c r="AC211" s="142">
        <v>0.0</v>
      </c>
      <c r="AD211" s="142">
        <v>10.0</v>
      </c>
      <c r="AE211" s="142">
        <v>10.0</v>
      </c>
      <c r="AF211" s="142">
        <v>10.0</v>
      </c>
      <c r="AG211" s="142">
        <v>10.0</v>
      </c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42">
        <v>18.0</v>
      </c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  <c r="BH211" s="113"/>
      <c r="BI211" s="113"/>
      <c r="BJ211" s="78"/>
      <c r="BK211" s="78"/>
      <c r="BL211" s="78"/>
      <c r="BM211" s="78"/>
      <c r="BN211" s="78"/>
      <c r="BO211" s="78"/>
      <c r="BP211" s="78"/>
      <c r="BQ211" s="78"/>
      <c r="BR211" s="78"/>
      <c r="BS211" s="78"/>
      <c r="BT211" s="78"/>
      <c r="BU211" s="78"/>
      <c r="BV211" s="78"/>
      <c r="BW211" s="78"/>
      <c r="BX211" s="78"/>
      <c r="BY211" s="78"/>
      <c r="BZ211" s="78"/>
      <c r="CA211" s="78"/>
      <c r="CB211" s="78"/>
      <c r="CC211" s="78"/>
    </row>
    <row r="212" ht="15.75" customHeight="1">
      <c r="A212" s="110"/>
      <c r="B212" s="137">
        <v>200.0</v>
      </c>
      <c r="C212" s="140" t="s">
        <v>406</v>
      </c>
      <c r="D212" s="113"/>
      <c r="E212" s="113"/>
      <c r="F212" s="113"/>
      <c r="G212" s="113"/>
      <c r="H212" s="113"/>
      <c r="I212" s="113"/>
      <c r="J212" s="113"/>
      <c r="K212" s="113"/>
      <c r="L212" s="137">
        <v>9.0</v>
      </c>
      <c r="M212" s="139">
        <v>9.0</v>
      </c>
      <c r="N212" s="139">
        <v>9.0</v>
      </c>
      <c r="O212" s="139">
        <v>9.0</v>
      </c>
      <c r="P212" s="139">
        <v>9.0</v>
      </c>
      <c r="Q212" s="139">
        <v>9.0</v>
      </c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42">
        <v>7.0</v>
      </c>
      <c r="AC212" s="142">
        <v>10.0</v>
      </c>
      <c r="AD212" s="142">
        <v>10.0</v>
      </c>
      <c r="AE212" s="142">
        <v>10.0</v>
      </c>
      <c r="AF212" s="142">
        <v>10.0</v>
      </c>
      <c r="AG212" s="142">
        <v>10.0</v>
      </c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42">
        <v>20.0</v>
      </c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78"/>
      <c r="BK212" s="78"/>
      <c r="BL212" s="78"/>
      <c r="BM212" s="78"/>
      <c r="BN212" s="78"/>
      <c r="BO212" s="78"/>
      <c r="BP212" s="78"/>
      <c r="BQ212" s="78"/>
      <c r="BR212" s="78"/>
      <c r="BS212" s="78"/>
      <c r="BT212" s="78"/>
      <c r="BU212" s="78"/>
      <c r="BV212" s="78"/>
      <c r="BW212" s="78"/>
      <c r="BX212" s="78"/>
      <c r="BY212" s="78"/>
      <c r="BZ212" s="78"/>
      <c r="CA212" s="78"/>
      <c r="CB212" s="78"/>
      <c r="CC212" s="78"/>
    </row>
    <row r="213" ht="15.75" customHeight="1">
      <c r="A213" s="110"/>
      <c r="B213" s="137">
        <v>201.0</v>
      </c>
      <c r="C213" s="140" t="s">
        <v>407</v>
      </c>
      <c r="D213" s="113"/>
      <c r="E213" s="113"/>
      <c r="F213" s="113"/>
      <c r="G213" s="113"/>
      <c r="H213" s="113"/>
      <c r="I213" s="113"/>
      <c r="J213" s="113"/>
      <c r="K213" s="113"/>
      <c r="L213" s="137">
        <v>9.0</v>
      </c>
      <c r="M213" s="139">
        <v>9.0</v>
      </c>
      <c r="N213" s="139">
        <v>5.0</v>
      </c>
      <c r="O213" s="139">
        <v>5.0</v>
      </c>
      <c r="P213" s="139">
        <v>9.0</v>
      </c>
      <c r="Q213" s="139">
        <v>9.0</v>
      </c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42">
        <v>10.0</v>
      </c>
      <c r="AC213" s="142">
        <v>10.0</v>
      </c>
      <c r="AD213" s="142">
        <v>10.0</v>
      </c>
      <c r="AE213" s="142">
        <v>10.0</v>
      </c>
      <c r="AF213" s="142">
        <v>10.0</v>
      </c>
      <c r="AG213" s="142">
        <v>10.0</v>
      </c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42">
        <v>21.0</v>
      </c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78"/>
      <c r="BK213" s="78"/>
      <c r="BL213" s="78"/>
      <c r="BM213" s="78"/>
      <c r="BN213" s="78"/>
      <c r="BO213" s="78"/>
      <c r="BP213" s="78"/>
      <c r="BQ213" s="78"/>
      <c r="BR213" s="78"/>
      <c r="BS213" s="78"/>
      <c r="BT213" s="78"/>
      <c r="BU213" s="78"/>
      <c r="BV213" s="78"/>
      <c r="BW213" s="78"/>
      <c r="BX213" s="78"/>
      <c r="BY213" s="78"/>
      <c r="BZ213" s="78"/>
      <c r="CA213" s="78"/>
      <c r="CB213" s="78"/>
      <c r="CC213" s="78"/>
    </row>
    <row r="214" ht="15.75" customHeight="1">
      <c r="A214" s="110"/>
      <c r="B214" s="137">
        <v>202.0</v>
      </c>
      <c r="C214" s="140" t="s">
        <v>408</v>
      </c>
      <c r="D214" s="113"/>
      <c r="E214" s="113"/>
      <c r="F214" s="113"/>
      <c r="G214" s="113"/>
      <c r="H214" s="113"/>
      <c r="I214" s="113"/>
      <c r="J214" s="113"/>
      <c r="K214" s="113"/>
      <c r="L214" s="137">
        <v>9.0</v>
      </c>
      <c r="M214" s="139">
        <v>9.0</v>
      </c>
      <c r="N214" s="139">
        <v>9.0</v>
      </c>
      <c r="O214" s="139">
        <v>9.0</v>
      </c>
      <c r="P214" s="139">
        <v>9.0</v>
      </c>
      <c r="Q214" s="139">
        <v>9.0</v>
      </c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42">
        <v>10.0</v>
      </c>
      <c r="AC214" s="142">
        <v>10.0</v>
      </c>
      <c r="AD214" s="142">
        <v>10.0</v>
      </c>
      <c r="AE214" s="142">
        <v>10.0</v>
      </c>
      <c r="AF214" s="142">
        <v>10.0</v>
      </c>
      <c r="AG214" s="142">
        <v>10.0</v>
      </c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42">
        <v>21.0</v>
      </c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78"/>
      <c r="BK214" s="78"/>
      <c r="BL214" s="78"/>
      <c r="BM214" s="78"/>
      <c r="BN214" s="78"/>
      <c r="BO214" s="78"/>
      <c r="BP214" s="78"/>
      <c r="BQ214" s="78"/>
      <c r="BR214" s="78"/>
      <c r="BS214" s="78"/>
      <c r="BT214" s="78"/>
      <c r="BU214" s="78"/>
      <c r="BV214" s="78"/>
      <c r="BW214" s="78"/>
      <c r="BX214" s="78"/>
      <c r="BY214" s="78"/>
      <c r="BZ214" s="78"/>
      <c r="CA214" s="78"/>
      <c r="CB214" s="78"/>
      <c r="CC214" s="78"/>
    </row>
    <row r="215" ht="15.75" customHeight="1">
      <c r="A215" s="110"/>
      <c r="B215" s="137">
        <v>203.0</v>
      </c>
      <c r="C215" s="140" t="s">
        <v>409</v>
      </c>
      <c r="D215" s="113"/>
      <c r="E215" s="113"/>
      <c r="F215" s="113"/>
      <c r="G215" s="113"/>
      <c r="H215" s="113"/>
      <c r="I215" s="113"/>
      <c r="J215" s="113"/>
      <c r="K215" s="113"/>
      <c r="L215" s="137">
        <v>7.0</v>
      </c>
      <c r="M215" s="139">
        <v>9.0</v>
      </c>
      <c r="N215" s="139">
        <v>5.0</v>
      </c>
      <c r="O215" s="139">
        <v>8.0</v>
      </c>
      <c r="P215" s="139">
        <v>9.0</v>
      </c>
      <c r="Q215" s="139">
        <v>9.0</v>
      </c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42">
        <v>10.0</v>
      </c>
      <c r="AC215" s="142">
        <v>10.0</v>
      </c>
      <c r="AD215" s="142">
        <v>7.0</v>
      </c>
      <c r="AE215" s="142">
        <v>10.0</v>
      </c>
      <c r="AF215" s="142">
        <v>10.0</v>
      </c>
      <c r="AG215" s="142">
        <v>10.0</v>
      </c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42">
        <v>18.0</v>
      </c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  <c r="BH215" s="113"/>
      <c r="BI215" s="113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</row>
    <row r="216" ht="15.75" customHeight="1">
      <c r="A216" s="110"/>
      <c r="B216" s="137">
        <v>204.0</v>
      </c>
      <c r="C216" s="140" t="s">
        <v>410</v>
      </c>
      <c r="D216" s="113"/>
      <c r="E216" s="113"/>
      <c r="F216" s="113"/>
      <c r="G216" s="113"/>
      <c r="H216" s="113"/>
      <c r="I216" s="113"/>
      <c r="J216" s="113"/>
      <c r="K216" s="113"/>
      <c r="L216" s="137">
        <v>10.0</v>
      </c>
      <c r="M216" s="139">
        <v>10.0</v>
      </c>
      <c r="N216" s="139">
        <v>10.0</v>
      </c>
      <c r="O216" s="139">
        <v>10.0</v>
      </c>
      <c r="P216" s="139">
        <v>10.0</v>
      </c>
      <c r="Q216" s="139">
        <v>10.0</v>
      </c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42">
        <v>10.0</v>
      </c>
      <c r="AC216" s="142">
        <v>10.0</v>
      </c>
      <c r="AD216" s="142">
        <v>10.0</v>
      </c>
      <c r="AE216" s="142">
        <v>10.0</v>
      </c>
      <c r="AF216" s="142">
        <v>10.0</v>
      </c>
      <c r="AG216" s="142">
        <v>10.0</v>
      </c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42">
        <v>21.0</v>
      </c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78"/>
      <c r="BK216" s="78"/>
      <c r="BL216" s="78"/>
      <c r="BM216" s="78"/>
      <c r="BN216" s="78"/>
      <c r="BO216" s="78"/>
      <c r="BP216" s="78"/>
      <c r="BQ216" s="78"/>
      <c r="BR216" s="78"/>
      <c r="BS216" s="78"/>
      <c r="BT216" s="78"/>
      <c r="BU216" s="78"/>
      <c r="BV216" s="78"/>
      <c r="BW216" s="78"/>
      <c r="BX216" s="78"/>
      <c r="BY216" s="78"/>
      <c r="BZ216" s="78"/>
      <c r="CA216" s="78"/>
      <c r="CB216" s="78"/>
      <c r="CC216" s="78"/>
    </row>
    <row r="217" ht="15.75" customHeight="1">
      <c r="A217" s="110"/>
      <c r="B217" s="110"/>
      <c r="C217" s="110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</row>
    <row r="218" ht="15.75" customHeight="1">
      <c r="A218" s="110"/>
      <c r="B218" s="110"/>
      <c r="C218" s="110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78"/>
      <c r="BX218" s="78"/>
      <c r="BY218" s="78"/>
      <c r="BZ218" s="78"/>
      <c r="CA218" s="78"/>
      <c r="CB218" s="78"/>
      <c r="CC218" s="78"/>
    </row>
    <row r="219" ht="15.75" customHeight="1">
      <c r="A219" s="110"/>
      <c r="B219" s="110"/>
      <c r="C219" s="110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78"/>
      <c r="BS219" s="78"/>
      <c r="BT219" s="78"/>
      <c r="BU219" s="78"/>
      <c r="BV219" s="78"/>
      <c r="BW219" s="78"/>
      <c r="BX219" s="78"/>
      <c r="BY219" s="78"/>
      <c r="BZ219" s="78"/>
      <c r="CA219" s="78"/>
      <c r="CB219" s="78"/>
      <c r="CC219" s="78"/>
    </row>
    <row r="220" ht="15.75" customHeight="1">
      <c r="A220" s="110"/>
      <c r="B220" s="110"/>
      <c r="C220" s="110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78"/>
      <c r="BS220" s="78"/>
      <c r="BT220" s="78"/>
      <c r="BU220" s="78"/>
      <c r="BV220" s="78"/>
      <c r="BW220" s="78"/>
      <c r="BX220" s="78"/>
      <c r="BY220" s="78"/>
      <c r="BZ220" s="78"/>
      <c r="CA220" s="78"/>
      <c r="CB220" s="78"/>
      <c r="CC220" s="78"/>
    </row>
    <row r="221" ht="15.75" customHeight="1">
      <c r="A221" s="110"/>
      <c r="B221" s="110"/>
      <c r="C221" s="110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</row>
    <row r="222" ht="15.75" customHeight="1">
      <c r="A222" s="110"/>
      <c r="B222" s="110"/>
      <c r="C222" s="110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78"/>
      <c r="BX222" s="78"/>
      <c r="BY222" s="78"/>
      <c r="BZ222" s="78"/>
      <c r="CA222" s="78"/>
      <c r="CB222" s="78"/>
      <c r="CC222" s="78"/>
    </row>
    <row r="223" ht="15.75" customHeight="1">
      <c r="A223" s="110"/>
      <c r="B223" s="110"/>
      <c r="C223" s="110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78"/>
      <c r="BX223" s="78"/>
      <c r="BY223" s="78"/>
      <c r="BZ223" s="78"/>
      <c r="CA223" s="78"/>
      <c r="CB223" s="78"/>
      <c r="CC223" s="78"/>
    </row>
    <row r="224" ht="15.75" customHeight="1">
      <c r="A224" s="110"/>
      <c r="B224" s="110"/>
      <c r="C224" s="110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78"/>
      <c r="BX224" s="78"/>
      <c r="BY224" s="78"/>
      <c r="BZ224" s="78"/>
      <c r="CA224" s="78"/>
      <c r="CB224" s="78"/>
      <c r="CC224" s="78"/>
    </row>
    <row r="225" ht="15.75" customHeight="1">
      <c r="A225" s="110"/>
      <c r="B225" s="110"/>
      <c r="C225" s="110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78"/>
      <c r="BX225" s="78"/>
      <c r="BY225" s="78"/>
      <c r="BZ225" s="78"/>
      <c r="CA225" s="78"/>
      <c r="CB225" s="78"/>
      <c r="CC225" s="78"/>
    </row>
    <row r="226" ht="15.75" customHeight="1">
      <c r="A226" s="110"/>
      <c r="B226" s="110"/>
      <c r="C226" s="110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78"/>
      <c r="BX226" s="78"/>
      <c r="BY226" s="78"/>
      <c r="BZ226" s="78"/>
      <c r="CA226" s="78"/>
      <c r="CB226" s="78"/>
      <c r="CC226" s="78"/>
    </row>
    <row r="227" ht="15.75" customHeight="1">
      <c r="A227" s="110"/>
      <c r="B227" s="110"/>
      <c r="C227" s="110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78"/>
      <c r="BX227" s="78"/>
      <c r="BY227" s="78"/>
      <c r="BZ227" s="78"/>
      <c r="CA227" s="78"/>
      <c r="CB227" s="78"/>
      <c r="CC227" s="78"/>
    </row>
    <row r="228" ht="15.75" customHeight="1">
      <c r="A228" s="110"/>
      <c r="B228" s="110"/>
      <c r="C228" s="110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78"/>
      <c r="BX228" s="78"/>
      <c r="BY228" s="78"/>
      <c r="BZ228" s="78"/>
      <c r="CA228" s="78"/>
      <c r="CB228" s="78"/>
      <c r="CC228" s="78"/>
    </row>
    <row r="229" ht="15.75" customHeight="1">
      <c r="A229" s="110"/>
      <c r="B229" s="110"/>
      <c r="C229" s="110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78"/>
      <c r="BX229" s="78"/>
      <c r="BY229" s="78"/>
      <c r="BZ229" s="78"/>
      <c r="CA229" s="78"/>
      <c r="CB229" s="78"/>
      <c r="CC229" s="78"/>
    </row>
    <row r="230" ht="15.75" customHeight="1">
      <c r="A230" s="110"/>
      <c r="B230" s="110"/>
      <c r="C230" s="110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78"/>
      <c r="BX230" s="78"/>
      <c r="BY230" s="78"/>
      <c r="BZ230" s="78"/>
      <c r="CA230" s="78"/>
      <c r="CB230" s="78"/>
      <c r="CC230" s="78"/>
    </row>
    <row r="231" ht="15.75" customHeight="1">
      <c r="A231" s="110"/>
      <c r="B231" s="110"/>
      <c r="C231" s="110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78"/>
      <c r="BX231" s="78"/>
      <c r="BY231" s="78"/>
      <c r="BZ231" s="78"/>
      <c r="CA231" s="78"/>
      <c r="CB231" s="78"/>
      <c r="CC231" s="78"/>
    </row>
    <row r="232" ht="15.75" customHeight="1">
      <c r="A232" s="110"/>
      <c r="B232" s="110"/>
      <c r="C232" s="110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78"/>
      <c r="BS232" s="78"/>
      <c r="BT232" s="78"/>
      <c r="BU232" s="78"/>
      <c r="BV232" s="78"/>
      <c r="BW232" s="78"/>
      <c r="BX232" s="78"/>
      <c r="BY232" s="78"/>
      <c r="BZ232" s="78"/>
      <c r="CA232" s="78"/>
      <c r="CB232" s="78"/>
      <c r="CC232" s="78"/>
    </row>
    <row r="233" ht="15.75" customHeight="1">
      <c r="A233" s="110"/>
      <c r="B233" s="110"/>
      <c r="C233" s="110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78"/>
      <c r="BX233" s="78"/>
      <c r="BY233" s="78"/>
      <c r="BZ233" s="78"/>
      <c r="CA233" s="78"/>
      <c r="CB233" s="78"/>
      <c r="CC233" s="78"/>
    </row>
    <row r="234" ht="15.75" customHeight="1">
      <c r="A234" s="110"/>
      <c r="B234" s="110"/>
      <c r="C234" s="110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78"/>
      <c r="BX234" s="78"/>
      <c r="BY234" s="78"/>
      <c r="BZ234" s="78"/>
      <c r="CA234" s="78"/>
      <c r="CB234" s="78"/>
      <c r="CC234" s="78"/>
    </row>
    <row r="235" ht="15.75" customHeight="1">
      <c r="A235" s="110"/>
      <c r="B235" s="110"/>
      <c r="C235" s="110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78"/>
      <c r="BW235" s="78"/>
      <c r="BX235" s="78"/>
      <c r="BY235" s="78"/>
      <c r="BZ235" s="78"/>
      <c r="CA235" s="78"/>
      <c r="CB235" s="78"/>
      <c r="CC235" s="78"/>
    </row>
    <row r="236" ht="15.75" customHeight="1">
      <c r="A236" s="110"/>
      <c r="B236" s="110"/>
      <c r="C236" s="110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78"/>
      <c r="BW236" s="78"/>
      <c r="BX236" s="78"/>
      <c r="BY236" s="78"/>
      <c r="BZ236" s="78"/>
      <c r="CA236" s="78"/>
      <c r="CB236" s="78"/>
      <c r="CC236" s="78"/>
    </row>
    <row r="237" ht="15.75" customHeight="1">
      <c r="A237" s="110"/>
      <c r="B237" s="110"/>
      <c r="C237" s="110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78"/>
      <c r="BZ237" s="78"/>
      <c r="CA237" s="78"/>
      <c r="CB237" s="78"/>
      <c r="CC237" s="78"/>
    </row>
    <row r="238" ht="15.75" customHeight="1">
      <c r="A238" s="110"/>
      <c r="B238" s="110"/>
      <c r="C238" s="110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78"/>
      <c r="BS238" s="78"/>
      <c r="BT238" s="78"/>
      <c r="BU238" s="78"/>
      <c r="BV238" s="78"/>
      <c r="BW238" s="78"/>
      <c r="BX238" s="78"/>
      <c r="BY238" s="78"/>
      <c r="BZ238" s="78"/>
      <c r="CA238" s="78"/>
      <c r="CB238" s="78"/>
      <c r="CC238" s="78"/>
    </row>
    <row r="239" ht="15.75" customHeight="1">
      <c r="A239" s="110"/>
      <c r="B239" s="110"/>
      <c r="C239" s="110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</row>
    <row r="240" ht="15.75" customHeight="1">
      <c r="A240" s="110"/>
      <c r="B240" s="110"/>
      <c r="C240" s="110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78"/>
      <c r="BS240" s="78"/>
      <c r="BT240" s="78"/>
      <c r="BU240" s="78"/>
      <c r="BV240" s="78"/>
      <c r="BW240" s="78"/>
      <c r="BX240" s="78"/>
      <c r="BY240" s="78"/>
      <c r="BZ240" s="78"/>
      <c r="CA240" s="78"/>
      <c r="CB240" s="78"/>
      <c r="CC240" s="78"/>
    </row>
    <row r="241" ht="15.75" customHeight="1">
      <c r="A241" s="110"/>
      <c r="B241" s="110"/>
      <c r="C241" s="110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78"/>
      <c r="BS241" s="78"/>
      <c r="BT241" s="78"/>
      <c r="BU241" s="78"/>
      <c r="BV241" s="78"/>
      <c r="BW241" s="78"/>
      <c r="BX241" s="78"/>
      <c r="BY241" s="78"/>
      <c r="BZ241" s="78"/>
      <c r="CA241" s="78"/>
      <c r="CB241" s="78"/>
      <c r="CC241" s="78"/>
    </row>
    <row r="242" ht="15.75" customHeight="1">
      <c r="A242" s="110"/>
      <c r="B242" s="110"/>
      <c r="C242" s="110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78"/>
      <c r="BS242" s="78"/>
      <c r="BT242" s="78"/>
      <c r="BU242" s="78"/>
      <c r="BV242" s="78"/>
      <c r="BW242" s="78"/>
      <c r="BX242" s="78"/>
      <c r="BY242" s="78"/>
      <c r="BZ242" s="78"/>
      <c r="CA242" s="78"/>
      <c r="CB242" s="78"/>
      <c r="CC242" s="78"/>
    </row>
    <row r="243" ht="15.75" customHeight="1">
      <c r="A243" s="110"/>
      <c r="B243" s="110"/>
      <c r="C243" s="110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78"/>
      <c r="BS243" s="78"/>
      <c r="BT243" s="78"/>
      <c r="BU243" s="78"/>
      <c r="BV243" s="78"/>
      <c r="BW243" s="78"/>
      <c r="BX243" s="78"/>
      <c r="BY243" s="78"/>
      <c r="BZ243" s="78"/>
      <c r="CA243" s="78"/>
      <c r="CB243" s="78"/>
      <c r="CC243" s="78"/>
    </row>
    <row r="244" ht="15.75" customHeight="1">
      <c r="A244" s="110"/>
      <c r="B244" s="110"/>
      <c r="C244" s="110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78"/>
      <c r="BS244" s="78"/>
      <c r="BT244" s="78"/>
      <c r="BU244" s="78"/>
      <c r="BV244" s="78"/>
      <c r="BW244" s="78"/>
      <c r="BX244" s="78"/>
      <c r="BY244" s="78"/>
      <c r="BZ244" s="78"/>
      <c r="CA244" s="78"/>
      <c r="CB244" s="78"/>
      <c r="CC244" s="78"/>
    </row>
    <row r="245" ht="15.75" customHeight="1">
      <c r="A245" s="110"/>
      <c r="B245" s="110"/>
      <c r="C245" s="110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78"/>
      <c r="BS245" s="78"/>
      <c r="BT245" s="78"/>
      <c r="BU245" s="78"/>
      <c r="BV245" s="78"/>
      <c r="BW245" s="78"/>
      <c r="BX245" s="78"/>
      <c r="BY245" s="78"/>
      <c r="BZ245" s="78"/>
      <c r="CA245" s="78"/>
      <c r="CB245" s="78"/>
      <c r="CC245" s="78"/>
    </row>
    <row r="246" ht="15.75" customHeight="1">
      <c r="A246" s="110"/>
      <c r="B246" s="110"/>
      <c r="C246" s="110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78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78"/>
      <c r="BS246" s="78"/>
      <c r="BT246" s="78"/>
      <c r="BU246" s="78"/>
      <c r="BV246" s="78"/>
      <c r="BW246" s="78"/>
      <c r="BX246" s="78"/>
      <c r="BY246" s="78"/>
      <c r="BZ246" s="78"/>
      <c r="CA246" s="78"/>
      <c r="CB246" s="78"/>
      <c r="CC246" s="78"/>
    </row>
    <row r="247" ht="15.75" customHeight="1">
      <c r="A247" s="110"/>
      <c r="B247" s="110"/>
      <c r="C247" s="110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78"/>
      <c r="BS247" s="78"/>
      <c r="BT247" s="78"/>
      <c r="BU247" s="78"/>
      <c r="BV247" s="78"/>
      <c r="BW247" s="78"/>
      <c r="BX247" s="78"/>
      <c r="BY247" s="78"/>
      <c r="BZ247" s="78"/>
      <c r="CA247" s="78"/>
      <c r="CB247" s="78"/>
      <c r="CC247" s="78"/>
    </row>
    <row r="248" ht="15.75" customHeight="1">
      <c r="A248" s="110"/>
      <c r="B248" s="110"/>
      <c r="C248" s="110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78"/>
      <c r="BS248" s="78"/>
      <c r="BT248" s="78"/>
      <c r="BU248" s="78"/>
      <c r="BV248" s="78"/>
      <c r="BW248" s="78"/>
      <c r="BX248" s="78"/>
      <c r="BY248" s="78"/>
      <c r="BZ248" s="78"/>
      <c r="CA248" s="78"/>
      <c r="CB248" s="78"/>
      <c r="CC248" s="78"/>
    </row>
    <row r="249" ht="15.75" customHeight="1">
      <c r="A249" s="110"/>
      <c r="B249" s="110"/>
      <c r="C249" s="110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78"/>
      <c r="BS249" s="78"/>
      <c r="BT249" s="78"/>
      <c r="BU249" s="78"/>
      <c r="BV249" s="78"/>
      <c r="BW249" s="78"/>
      <c r="BX249" s="78"/>
      <c r="BY249" s="78"/>
      <c r="BZ249" s="78"/>
      <c r="CA249" s="78"/>
      <c r="CB249" s="78"/>
      <c r="CC249" s="78"/>
    </row>
    <row r="250" ht="15.75" customHeight="1">
      <c r="A250" s="110"/>
      <c r="B250" s="110"/>
      <c r="C250" s="110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78"/>
      <c r="BS250" s="78"/>
      <c r="BT250" s="78"/>
      <c r="BU250" s="78"/>
      <c r="BV250" s="78"/>
      <c r="BW250" s="78"/>
      <c r="BX250" s="78"/>
      <c r="BY250" s="78"/>
      <c r="BZ250" s="78"/>
      <c r="CA250" s="78"/>
      <c r="CB250" s="78"/>
      <c r="CC250" s="78"/>
    </row>
    <row r="251" ht="15.75" customHeight="1">
      <c r="A251" s="110"/>
      <c r="B251" s="110"/>
      <c r="C251" s="110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78"/>
      <c r="BX251" s="78"/>
      <c r="BY251" s="78"/>
      <c r="BZ251" s="78"/>
      <c r="CA251" s="78"/>
      <c r="CB251" s="78"/>
      <c r="CC251" s="78"/>
    </row>
    <row r="252" ht="15.75" customHeight="1">
      <c r="A252" s="110"/>
      <c r="B252" s="110"/>
      <c r="C252" s="110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78"/>
      <c r="BS252" s="78"/>
      <c r="BT252" s="78"/>
      <c r="BU252" s="78"/>
      <c r="BV252" s="78"/>
      <c r="BW252" s="78"/>
      <c r="BX252" s="78"/>
      <c r="BY252" s="78"/>
      <c r="BZ252" s="78"/>
      <c r="CA252" s="78"/>
      <c r="CB252" s="78"/>
      <c r="CC252" s="78"/>
    </row>
    <row r="253" ht="15.75" customHeight="1">
      <c r="A253" s="110"/>
      <c r="B253" s="110"/>
      <c r="C253" s="110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78"/>
      <c r="BS253" s="78"/>
      <c r="BT253" s="78"/>
      <c r="BU253" s="78"/>
      <c r="BV253" s="78"/>
      <c r="BW253" s="78"/>
      <c r="BX253" s="78"/>
      <c r="BY253" s="78"/>
      <c r="BZ253" s="78"/>
      <c r="CA253" s="78"/>
      <c r="CB253" s="78"/>
      <c r="CC253" s="78"/>
    </row>
    <row r="254" ht="15.75" customHeight="1">
      <c r="A254" s="110"/>
      <c r="B254" s="110"/>
      <c r="C254" s="110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</row>
    <row r="255" ht="15.75" customHeight="1">
      <c r="A255" s="110"/>
      <c r="B255" s="110"/>
      <c r="C255" s="110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78"/>
      <c r="BS255" s="78"/>
      <c r="BT255" s="78"/>
      <c r="BU255" s="78"/>
      <c r="BV255" s="78"/>
      <c r="BW255" s="78"/>
      <c r="BX255" s="78"/>
      <c r="BY255" s="78"/>
      <c r="BZ255" s="78"/>
      <c r="CA255" s="78"/>
      <c r="CB255" s="78"/>
      <c r="CC255" s="78"/>
    </row>
    <row r="256" ht="15.75" customHeight="1">
      <c r="A256" s="110"/>
      <c r="B256" s="110"/>
      <c r="C256" s="110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78"/>
      <c r="BS256" s="78"/>
      <c r="BT256" s="78"/>
      <c r="BU256" s="78"/>
      <c r="BV256" s="78"/>
      <c r="BW256" s="78"/>
      <c r="BX256" s="78"/>
      <c r="BY256" s="78"/>
      <c r="BZ256" s="78"/>
      <c r="CA256" s="78"/>
      <c r="CB256" s="78"/>
      <c r="CC256" s="78"/>
    </row>
    <row r="257" ht="15.75" customHeight="1">
      <c r="A257" s="110"/>
      <c r="B257" s="110"/>
      <c r="C257" s="110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78"/>
      <c r="BS257" s="78"/>
      <c r="BT257" s="78"/>
      <c r="BU257" s="78"/>
      <c r="BV257" s="78"/>
      <c r="BW257" s="78"/>
      <c r="BX257" s="78"/>
      <c r="BY257" s="78"/>
      <c r="BZ257" s="78"/>
      <c r="CA257" s="78"/>
      <c r="CB257" s="78"/>
      <c r="CC257" s="78"/>
    </row>
    <row r="258" ht="15.75" customHeight="1">
      <c r="A258" s="110"/>
      <c r="B258" s="110"/>
      <c r="C258" s="110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78"/>
      <c r="BS258" s="78"/>
      <c r="BT258" s="78"/>
      <c r="BU258" s="78"/>
      <c r="BV258" s="78"/>
      <c r="BW258" s="78"/>
      <c r="BX258" s="78"/>
      <c r="BY258" s="78"/>
      <c r="BZ258" s="78"/>
      <c r="CA258" s="78"/>
      <c r="CB258" s="78"/>
      <c r="CC258" s="78"/>
    </row>
    <row r="259" ht="15.75" customHeight="1">
      <c r="A259" s="110"/>
      <c r="B259" s="110"/>
      <c r="C259" s="110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78"/>
      <c r="BP259" s="78"/>
      <c r="BQ259" s="78"/>
      <c r="BR259" s="78"/>
      <c r="BS259" s="78"/>
      <c r="BT259" s="78"/>
      <c r="BU259" s="78"/>
      <c r="BV259" s="78"/>
      <c r="BW259" s="78"/>
      <c r="BX259" s="78"/>
      <c r="BY259" s="78"/>
      <c r="BZ259" s="78"/>
      <c r="CA259" s="78"/>
      <c r="CB259" s="78"/>
      <c r="CC259" s="78"/>
    </row>
    <row r="260" ht="15.75" customHeight="1">
      <c r="A260" s="110"/>
      <c r="B260" s="110"/>
      <c r="C260" s="110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78"/>
      <c r="BS260" s="78"/>
      <c r="BT260" s="78"/>
      <c r="BU260" s="78"/>
      <c r="BV260" s="78"/>
      <c r="BW260" s="78"/>
      <c r="BX260" s="78"/>
      <c r="BY260" s="78"/>
      <c r="BZ260" s="78"/>
      <c r="CA260" s="78"/>
      <c r="CB260" s="78"/>
      <c r="CC260" s="78"/>
    </row>
    <row r="261" ht="15.75" customHeight="1">
      <c r="A261" s="110"/>
      <c r="B261" s="110"/>
      <c r="C261" s="110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78"/>
      <c r="BP261" s="78"/>
      <c r="BQ261" s="78"/>
      <c r="BR261" s="78"/>
      <c r="BS261" s="78"/>
      <c r="BT261" s="78"/>
      <c r="BU261" s="78"/>
      <c r="BV261" s="78"/>
      <c r="BW261" s="78"/>
      <c r="BX261" s="78"/>
      <c r="BY261" s="78"/>
      <c r="BZ261" s="78"/>
      <c r="CA261" s="78"/>
      <c r="CB261" s="78"/>
      <c r="CC261" s="78"/>
    </row>
    <row r="262" ht="15.75" customHeight="1">
      <c r="A262" s="110"/>
      <c r="B262" s="110"/>
      <c r="C262" s="110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78"/>
      <c r="BP262" s="78"/>
      <c r="BQ262" s="78"/>
      <c r="BR262" s="78"/>
      <c r="BS262" s="78"/>
      <c r="BT262" s="78"/>
      <c r="BU262" s="78"/>
      <c r="BV262" s="78"/>
      <c r="BW262" s="78"/>
      <c r="BX262" s="78"/>
      <c r="BY262" s="78"/>
      <c r="BZ262" s="78"/>
      <c r="CA262" s="78"/>
      <c r="CB262" s="78"/>
      <c r="CC262" s="78"/>
    </row>
    <row r="263" ht="15.75" customHeight="1">
      <c r="A263" s="110"/>
      <c r="B263" s="110"/>
      <c r="C263" s="110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78"/>
      <c r="BS263" s="78"/>
      <c r="BT263" s="78"/>
      <c r="BU263" s="78"/>
      <c r="BV263" s="78"/>
      <c r="BW263" s="78"/>
      <c r="BX263" s="78"/>
      <c r="BY263" s="78"/>
      <c r="BZ263" s="78"/>
      <c r="CA263" s="78"/>
      <c r="CB263" s="78"/>
      <c r="CC263" s="78"/>
    </row>
    <row r="264" ht="15.75" customHeight="1">
      <c r="A264" s="110"/>
      <c r="B264" s="110"/>
      <c r="C264" s="110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78"/>
      <c r="BS264" s="78"/>
      <c r="BT264" s="78"/>
      <c r="BU264" s="78"/>
      <c r="BV264" s="78"/>
      <c r="BW264" s="78"/>
      <c r="BX264" s="78"/>
      <c r="BY264" s="78"/>
      <c r="BZ264" s="78"/>
      <c r="CA264" s="78"/>
      <c r="CB264" s="78"/>
      <c r="CC264" s="78"/>
    </row>
    <row r="265" ht="15.75" customHeight="1">
      <c r="A265" s="110"/>
      <c r="B265" s="110"/>
      <c r="C265" s="110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78"/>
      <c r="BS265" s="78"/>
      <c r="BT265" s="78"/>
      <c r="BU265" s="78"/>
      <c r="BV265" s="78"/>
      <c r="BW265" s="78"/>
      <c r="BX265" s="78"/>
      <c r="BY265" s="78"/>
      <c r="BZ265" s="78"/>
      <c r="CA265" s="78"/>
      <c r="CB265" s="78"/>
      <c r="CC265" s="78"/>
    </row>
    <row r="266" ht="15.75" customHeight="1">
      <c r="A266" s="110"/>
      <c r="B266" s="110"/>
      <c r="C266" s="110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78"/>
      <c r="BP266" s="78"/>
      <c r="BQ266" s="78"/>
      <c r="BR266" s="78"/>
      <c r="BS266" s="78"/>
      <c r="BT266" s="78"/>
      <c r="BU266" s="78"/>
      <c r="BV266" s="78"/>
      <c r="BW266" s="78"/>
      <c r="BX266" s="78"/>
      <c r="BY266" s="78"/>
      <c r="BZ266" s="78"/>
      <c r="CA266" s="78"/>
      <c r="CB266" s="78"/>
      <c r="CC266" s="78"/>
    </row>
    <row r="267" ht="15.75" customHeight="1">
      <c r="A267" s="110"/>
      <c r="B267" s="110"/>
      <c r="C267" s="110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78"/>
      <c r="BP267" s="78"/>
      <c r="BQ267" s="78"/>
      <c r="BR267" s="78"/>
      <c r="BS267" s="78"/>
      <c r="BT267" s="78"/>
      <c r="BU267" s="78"/>
      <c r="BV267" s="78"/>
      <c r="BW267" s="78"/>
      <c r="BX267" s="78"/>
      <c r="BY267" s="78"/>
      <c r="BZ267" s="78"/>
      <c r="CA267" s="78"/>
      <c r="CB267" s="78"/>
      <c r="CC267" s="78"/>
    </row>
    <row r="268" ht="15.75" customHeight="1">
      <c r="A268" s="110"/>
      <c r="B268" s="110"/>
      <c r="C268" s="110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78"/>
      <c r="BP268" s="78"/>
      <c r="BQ268" s="78"/>
      <c r="BR268" s="78"/>
      <c r="BS268" s="78"/>
      <c r="BT268" s="78"/>
      <c r="BU268" s="78"/>
      <c r="BV268" s="78"/>
      <c r="BW268" s="78"/>
      <c r="BX268" s="78"/>
      <c r="BY268" s="78"/>
      <c r="BZ268" s="78"/>
      <c r="CA268" s="78"/>
      <c r="CB268" s="78"/>
      <c r="CC268" s="78"/>
    </row>
    <row r="269" ht="15.75" customHeight="1">
      <c r="A269" s="110"/>
      <c r="B269" s="110"/>
      <c r="C269" s="110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78"/>
      <c r="BP269" s="78"/>
      <c r="BQ269" s="78"/>
      <c r="BR269" s="78"/>
      <c r="BS269" s="78"/>
      <c r="BT269" s="78"/>
      <c r="BU269" s="78"/>
      <c r="BV269" s="78"/>
      <c r="BW269" s="78"/>
      <c r="BX269" s="78"/>
      <c r="BY269" s="78"/>
      <c r="BZ269" s="78"/>
      <c r="CA269" s="78"/>
      <c r="CB269" s="78"/>
      <c r="CC269" s="78"/>
    </row>
    <row r="270" ht="15.75" customHeight="1">
      <c r="A270" s="110"/>
      <c r="B270" s="110"/>
      <c r="C270" s="110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78"/>
      <c r="BP270" s="78"/>
      <c r="BQ270" s="78"/>
      <c r="BR270" s="78"/>
      <c r="BS270" s="78"/>
      <c r="BT270" s="78"/>
      <c r="BU270" s="78"/>
      <c r="BV270" s="78"/>
      <c r="BW270" s="78"/>
      <c r="BX270" s="78"/>
      <c r="BY270" s="78"/>
      <c r="BZ270" s="78"/>
      <c r="CA270" s="78"/>
      <c r="CB270" s="78"/>
      <c r="CC270" s="78"/>
    </row>
    <row r="271" ht="15.75" customHeight="1">
      <c r="A271" s="110"/>
      <c r="B271" s="110"/>
      <c r="C271" s="110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78"/>
      <c r="BP271" s="78"/>
      <c r="BQ271" s="78"/>
      <c r="BR271" s="78"/>
      <c r="BS271" s="78"/>
      <c r="BT271" s="78"/>
      <c r="BU271" s="78"/>
      <c r="BV271" s="78"/>
      <c r="BW271" s="78"/>
      <c r="BX271" s="78"/>
      <c r="BY271" s="78"/>
      <c r="BZ271" s="78"/>
      <c r="CA271" s="78"/>
      <c r="CB271" s="78"/>
      <c r="CC271" s="78"/>
    </row>
    <row r="272" ht="15.75" customHeight="1">
      <c r="A272" s="110"/>
      <c r="B272" s="110"/>
      <c r="C272" s="110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78"/>
      <c r="BS272" s="78"/>
      <c r="BT272" s="78"/>
      <c r="BU272" s="78"/>
      <c r="BV272" s="78"/>
      <c r="BW272" s="78"/>
      <c r="BX272" s="78"/>
      <c r="BY272" s="78"/>
      <c r="BZ272" s="78"/>
      <c r="CA272" s="78"/>
      <c r="CB272" s="78"/>
      <c r="CC272" s="78"/>
    </row>
    <row r="273" ht="15.75" customHeight="1">
      <c r="A273" s="110"/>
      <c r="B273" s="110"/>
      <c r="C273" s="110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78"/>
      <c r="BP273" s="78"/>
      <c r="BQ273" s="78"/>
      <c r="BR273" s="78"/>
      <c r="BS273" s="78"/>
      <c r="BT273" s="78"/>
      <c r="BU273" s="78"/>
      <c r="BV273" s="78"/>
      <c r="BW273" s="78"/>
      <c r="BX273" s="78"/>
      <c r="BY273" s="78"/>
      <c r="BZ273" s="78"/>
      <c r="CA273" s="78"/>
      <c r="CB273" s="78"/>
      <c r="CC273" s="78"/>
    </row>
    <row r="274" ht="15.75" customHeight="1">
      <c r="A274" s="110"/>
      <c r="B274" s="110"/>
      <c r="C274" s="110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78"/>
      <c r="BS274" s="78"/>
      <c r="BT274" s="78"/>
      <c r="BU274" s="78"/>
      <c r="BV274" s="78"/>
      <c r="BW274" s="78"/>
      <c r="BX274" s="78"/>
      <c r="BY274" s="78"/>
      <c r="BZ274" s="78"/>
      <c r="CA274" s="78"/>
      <c r="CB274" s="78"/>
      <c r="CC274" s="78"/>
    </row>
    <row r="275" ht="15.75" customHeight="1">
      <c r="A275" s="110"/>
      <c r="B275" s="110"/>
      <c r="C275" s="110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78"/>
      <c r="BS275" s="78"/>
      <c r="BT275" s="78"/>
      <c r="BU275" s="78"/>
      <c r="BV275" s="78"/>
      <c r="BW275" s="78"/>
      <c r="BX275" s="78"/>
      <c r="BY275" s="78"/>
      <c r="BZ275" s="78"/>
      <c r="CA275" s="78"/>
      <c r="CB275" s="78"/>
      <c r="CC275" s="78"/>
    </row>
    <row r="276" ht="15.75" customHeight="1">
      <c r="A276" s="110"/>
      <c r="B276" s="110"/>
      <c r="C276" s="110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  <c r="BS276" s="78"/>
      <c r="BT276" s="78"/>
      <c r="BU276" s="78"/>
      <c r="BV276" s="78"/>
      <c r="BW276" s="78"/>
      <c r="BX276" s="78"/>
      <c r="BY276" s="78"/>
      <c r="BZ276" s="78"/>
      <c r="CA276" s="78"/>
      <c r="CB276" s="78"/>
      <c r="CC276" s="78"/>
    </row>
    <row r="277" ht="15.75" customHeight="1">
      <c r="A277" s="110"/>
      <c r="B277" s="110"/>
      <c r="C277" s="110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78"/>
      <c r="BZ277" s="78"/>
      <c r="CA277" s="78"/>
      <c r="CB277" s="78"/>
      <c r="CC277" s="78"/>
    </row>
    <row r="278" ht="15.75" customHeight="1">
      <c r="A278" s="110"/>
      <c r="B278" s="110"/>
      <c r="C278" s="110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</row>
    <row r="279" ht="15.75" customHeight="1">
      <c r="A279" s="110"/>
      <c r="B279" s="110"/>
      <c r="C279" s="110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</row>
    <row r="280" ht="15.75" customHeight="1">
      <c r="A280" s="110"/>
      <c r="B280" s="110"/>
      <c r="C280" s="110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</row>
    <row r="281" ht="15.75" customHeight="1">
      <c r="A281" s="110"/>
      <c r="B281" s="110"/>
      <c r="C281" s="110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</row>
    <row r="282" ht="15.75" customHeight="1">
      <c r="A282" s="110"/>
      <c r="B282" s="110"/>
      <c r="C282" s="110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</row>
    <row r="283" ht="15.75" customHeight="1">
      <c r="A283" s="110"/>
      <c r="B283" s="110"/>
      <c r="C283" s="110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</row>
    <row r="284" ht="15.75" customHeight="1">
      <c r="A284" s="110"/>
      <c r="B284" s="110"/>
      <c r="C284" s="110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</row>
    <row r="285" ht="15.75" customHeight="1">
      <c r="A285" s="110"/>
      <c r="B285" s="110"/>
      <c r="C285" s="110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</row>
    <row r="286" ht="15.75" customHeight="1">
      <c r="A286" s="110"/>
      <c r="B286" s="110"/>
      <c r="C286" s="110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</row>
    <row r="287" ht="15.75" customHeight="1">
      <c r="A287" s="110"/>
      <c r="B287" s="110"/>
      <c r="C287" s="110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</row>
    <row r="288" ht="15.75" customHeight="1">
      <c r="A288" s="110"/>
      <c r="B288" s="110"/>
      <c r="C288" s="110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</row>
    <row r="289" ht="15.75" customHeight="1">
      <c r="A289" s="110"/>
      <c r="B289" s="110"/>
      <c r="C289" s="110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</row>
    <row r="290" ht="15.75" customHeight="1">
      <c r="A290" s="110"/>
      <c r="B290" s="110"/>
      <c r="C290" s="110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</row>
    <row r="291" ht="15.75" customHeight="1">
      <c r="A291" s="110"/>
      <c r="B291" s="110"/>
      <c r="C291" s="110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</row>
    <row r="292" ht="15.75" customHeight="1">
      <c r="A292" s="110"/>
      <c r="B292" s="110"/>
      <c r="C292" s="110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</row>
    <row r="293" ht="15.75" customHeight="1">
      <c r="A293" s="110"/>
      <c r="B293" s="110"/>
      <c r="C293" s="110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</row>
    <row r="294" ht="15.75" customHeight="1">
      <c r="A294" s="110"/>
      <c r="B294" s="110"/>
      <c r="C294" s="110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</row>
    <row r="295" ht="15.75" customHeight="1">
      <c r="A295" s="110"/>
      <c r="B295" s="110"/>
      <c r="C295" s="110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/>
      <c r="CB295" s="78"/>
      <c r="CC295" s="78"/>
    </row>
    <row r="296" ht="15.75" customHeight="1">
      <c r="A296" s="110"/>
      <c r="B296" s="110"/>
      <c r="C296" s="110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/>
      <c r="CB296" s="78"/>
      <c r="CC296" s="78"/>
    </row>
    <row r="297" ht="15.75" customHeight="1">
      <c r="A297" s="110"/>
      <c r="B297" s="110"/>
      <c r="C297" s="110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/>
      <c r="CB297" s="78"/>
      <c r="CC297" s="78"/>
    </row>
    <row r="298" ht="15.75" customHeight="1">
      <c r="A298" s="110"/>
      <c r="B298" s="110"/>
      <c r="C298" s="110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/>
      <c r="CB298" s="78"/>
      <c r="CC298" s="78"/>
    </row>
    <row r="299" ht="15.75" customHeight="1">
      <c r="A299" s="110"/>
      <c r="B299" s="110"/>
      <c r="C299" s="110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/>
      <c r="CB299" s="78"/>
      <c r="CC299" s="78"/>
    </row>
    <row r="300" ht="15.75" customHeight="1">
      <c r="A300" s="110"/>
      <c r="B300" s="110"/>
      <c r="C300" s="110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</row>
    <row r="301" ht="15.75" customHeight="1">
      <c r="A301" s="110"/>
      <c r="B301" s="110"/>
      <c r="C301" s="110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/>
      <c r="CB301" s="78"/>
      <c r="CC301" s="78"/>
    </row>
    <row r="302" ht="15.75" customHeight="1">
      <c r="A302" s="110"/>
      <c r="B302" s="110"/>
      <c r="C302" s="110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/>
      <c r="CB302" s="78"/>
      <c r="CC302" s="78"/>
    </row>
    <row r="303" ht="15.75" customHeight="1">
      <c r="A303" s="110"/>
      <c r="B303" s="110"/>
      <c r="C303" s="110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/>
      <c r="CB303" s="78"/>
      <c r="CC303" s="78"/>
    </row>
    <row r="304" ht="15.75" customHeight="1">
      <c r="A304" s="110"/>
      <c r="B304" s="110"/>
      <c r="C304" s="110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/>
      <c r="CB304" s="78"/>
      <c r="CC304" s="78"/>
    </row>
    <row r="305" ht="15.75" customHeight="1">
      <c r="A305" s="110"/>
      <c r="B305" s="110"/>
      <c r="C305" s="110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/>
      <c r="CB305" s="78"/>
      <c r="CC305" s="78"/>
    </row>
    <row r="306" ht="15.75" customHeight="1">
      <c r="A306" s="110"/>
      <c r="B306" s="110"/>
      <c r="C306" s="110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/>
      <c r="CB306" s="78"/>
      <c r="CC306" s="78"/>
    </row>
    <row r="307" ht="15.75" customHeight="1">
      <c r="A307" s="110"/>
      <c r="B307" s="110"/>
      <c r="C307" s="110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/>
      <c r="CB307" s="78"/>
      <c r="CC307" s="78"/>
    </row>
    <row r="308" ht="15.75" customHeight="1">
      <c r="A308" s="110"/>
      <c r="B308" s="110"/>
      <c r="C308" s="110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/>
      <c r="CB308" s="78"/>
      <c r="CC308" s="78"/>
    </row>
    <row r="309" ht="15.75" customHeight="1">
      <c r="A309" s="110"/>
      <c r="B309" s="110"/>
      <c r="C309" s="110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/>
      <c r="CB309" s="78"/>
      <c r="CC309" s="78"/>
    </row>
    <row r="310" ht="15.75" customHeight="1">
      <c r="A310" s="110"/>
      <c r="B310" s="110"/>
      <c r="C310" s="110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</row>
    <row r="311" ht="15.75" customHeight="1">
      <c r="A311" s="110"/>
      <c r="B311" s="110"/>
      <c r="C311" s="110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/>
      <c r="CB311" s="78"/>
      <c r="CC311" s="78"/>
    </row>
    <row r="312" ht="15.75" customHeight="1">
      <c r="A312" s="110"/>
      <c r="B312" s="110"/>
      <c r="C312" s="110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/>
      <c r="CB312" s="78"/>
      <c r="CC312" s="78"/>
    </row>
    <row r="313" ht="15.75" customHeight="1">
      <c r="A313" s="110"/>
      <c r="B313" s="110"/>
      <c r="C313" s="110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/>
      <c r="CB313" s="78"/>
      <c r="CC313" s="78"/>
    </row>
    <row r="314" ht="15.75" customHeight="1">
      <c r="A314" s="110"/>
      <c r="B314" s="110"/>
      <c r="C314" s="110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/>
      <c r="CB314" s="78"/>
      <c r="CC314" s="78"/>
    </row>
    <row r="315" ht="15.75" customHeight="1">
      <c r="A315" s="110"/>
      <c r="B315" s="110"/>
      <c r="C315" s="110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/>
      <c r="CB315" s="78"/>
      <c r="CC315" s="78"/>
    </row>
    <row r="316" ht="15.75" customHeight="1">
      <c r="A316" s="110"/>
      <c r="B316" s="110"/>
      <c r="C316" s="110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/>
      <c r="CB316" s="78"/>
      <c r="CC316" s="78"/>
    </row>
    <row r="317" ht="15.75" customHeight="1">
      <c r="A317" s="110"/>
      <c r="B317" s="110"/>
      <c r="C317" s="110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</row>
    <row r="318" ht="15.75" customHeight="1">
      <c r="A318" s="110"/>
      <c r="B318" s="110"/>
      <c r="C318" s="110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</row>
    <row r="319" ht="15.75" customHeight="1">
      <c r="A319" s="110"/>
      <c r="B319" s="110"/>
      <c r="C319" s="110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</row>
    <row r="320" ht="15.75" customHeight="1">
      <c r="A320" s="110"/>
      <c r="B320" s="110"/>
      <c r="C320" s="110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</row>
    <row r="321" ht="15.75" customHeight="1">
      <c r="A321" s="110"/>
      <c r="B321" s="110"/>
      <c r="C321" s="110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</row>
    <row r="322" ht="15.75" customHeight="1">
      <c r="A322" s="110"/>
      <c r="B322" s="110"/>
      <c r="C322" s="110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</row>
    <row r="323" ht="15.75" customHeight="1">
      <c r="A323" s="110"/>
      <c r="B323" s="110"/>
      <c r="C323" s="110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</row>
    <row r="324" ht="15.75" customHeight="1">
      <c r="A324" s="110"/>
      <c r="B324" s="110"/>
      <c r="C324" s="110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</row>
    <row r="325" ht="15.75" customHeight="1">
      <c r="A325" s="110"/>
      <c r="B325" s="110"/>
      <c r="C325" s="110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</row>
    <row r="326" ht="15.75" customHeight="1">
      <c r="A326" s="110"/>
      <c r="B326" s="110"/>
      <c r="C326" s="110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</row>
    <row r="327" ht="15.75" customHeight="1">
      <c r="A327" s="110"/>
      <c r="B327" s="110"/>
      <c r="C327" s="110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78"/>
      <c r="BZ327" s="78"/>
      <c r="CA327" s="78"/>
      <c r="CB327" s="78"/>
      <c r="CC327" s="78"/>
    </row>
    <row r="328" ht="15.75" customHeight="1">
      <c r="A328" s="110"/>
      <c r="B328" s="110"/>
      <c r="C328" s="110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78"/>
      <c r="BZ328" s="78"/>
      <c r="CA328" s="78"/>
      <c r="CB328" s="78"/>
      <c r="CC328" s="78"/>
    </row>
    <row r="329" ht="15.75" customHeight="1">
      <c r="A329" s="110"/>
      <c r="B329" s="110"/>
      <c r="C329" s="110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  <c r="BS329" s="78"/>
      <c r="BT329" s="78"/>
      <c r="BU329" s="78"/>
      <c r="BV329" s="78"/>
      <c r="BW329" s="78"/>
      <c r="BX329" s="78"/>
      <c r="BY329" s="78"/>
      <c r="BZ329" s="78"/>
      <c r="CA329" s="78"/>
      <c r="CB329" s="78"/>
      <c r="CC329" s="78"/>
    </row>
    <row r="330" ht="15.75" customHeight="1">
      <c r="A330" s="110"/>
      <c r="B330" s="110"/>
      <c r="C330" s="110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  <c r="BS330" s="78"/>
      <c r="BT330" s="78"/>
      <c r="BU330" s="78"/>
      <c r="BV330" s="78"/>
      <c r="BW330" s="78"/>
      <c r="BX330" s="78"/>
      <c r="BY330" s="78"/>
      <c r="BZ330" s="78"/>
      <c r="CA330" s="78"/>
      <c r="CB330" s="78"/>
      <c r="CC330" s="78"/>
    </row>
    <row r="331" ht="15.75" customHeight="1">
      <c r="A331" s="110"/>
      <c r="B331" s="110"/>
      <c r="C331" s="110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</row>
    <row r="332" ht="15.75" customHeight="1">
      <c r="A332" s="110"/>
      <c r="B332" s="110"/>
      <c r="C332" s="110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78"/>
      <c r="BS332" s="78"/>
      <c r="BT332" s="78"/>
      <c r="BU332" s="78"/>
      <c r="BV332" s="78"/>
      <c r="BW332" s="78"/>
      <c r="BX332" s="78"/>
      <c r="BY332" s="78"/>
      <c r="BZ332" s="78"/>
      <c r="CA332" s="78"/>
      <c r="CB332" s="78"/>
      <c r="CC332" s="78"/>
    </row>
    <row r="333" ht="15.75" customHeight="1">
      <c r="A333" s="110"/>
      <c r="B333" s="110"/>
      <c r="C333" s="110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78"/>
      <c r="BS333" s="78"/>
      <c r="BT333" s="78"/>
      <c r="BU333" s="78"/>
      <c r="BV333" s="78"/>
      <c r="BW333" s="78"/>
      <c r="BX333" s="78"/>
      <c r="BY333" s="78"/>
      <c r="BZ333" s="78"/>
      <c r="CA333" s="78"/>
      <c r="CB333" s="78"/>
      <c r="CC333" s="78"/>
    </row>
    <row r="334" ht="15.75" customHeight="1">
      <c r="A334" s="110"/>
      <c r="B334" s="110"/>
      <c r="C334" s="110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78"/>
      <c r="BS334" s="78"/>
      <c r="BT334" s="78"/>
      <c r="BU334" s="78"/>
      <c r="BV334" s="78"/>
      <c r="BW334" s="78"/>
      <c r="BX334" s="78"/>
      <c r="BY334" s="78"/>
      <c r="BZ334" s="78"/>
      <c r="CA334" s="78"/>
      <c r="CB334" s="78"/>
      <c r="CC334" s="78"/>
    </row>
    <row r="335" ht="15.75" customHeight="1">
      <c r="A335" s="110"/>
      <c r="B335" s="110"/>
      <c r="C335" s="110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78"/>
      <c r="BS335" s="78"/>
      <c r="BT335" s="78"/>
      <c r="BU335" s="78"/>
      <c r="BV335" s="78"/>
      <c r="BW335" s="78"/>
      <c r="BX335" s="78"/>
      <c r="BY335" s="78"/>
      <c r="BZ335" s="78"/>
      <c r="CA335" s="78"/>
      <c r="CB335" s="78"/>
      <c r="CC335" s="78"/>
    </row>
    <row r="336" ht="15.75" customHeight="1">
      <c r="A336" s="110"/>
      <c r="B336" s="110"/>
      <c r="C336" s="110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78"/>
      <c r="BZ336" s="78"/>
      <c r="CA336" s="78"/>
      <c r="CB336" s="78"/>
      <c r="CC336" s="78"/>
    </row>
    <row r="337" ht="15.75" customHeight="1">
      <c r="A337" s="110"/>
      <c r="B337" s="110"/>
      <c r="C337" s="110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78"/>
      <c r="BS337" s="78"/>
      <c r="BT337" s="78"/>
      <c r="BU337" s="78"/>
      <c r="BV337" s="78"/>
      <c r="BW337" s="78"/>
      <c r="BX337" s="78"/>
      <c r="BY337" s="78"/>
      <c r="BZ337" s="78"/>
      <c r="CA337" s="78"/>
      <c r="CB337" s="78"/>
      <c r="CC337" s="78"/>
    </row>
    <row r="338" ht="15.75" customHeight="1">
      <c r="A338" s="110"/>
      <c r="B338" s="110"/>
      <c r="C338" s="110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78"/>
      <c r="BS338" s="78"/>
      <c r="BT338" s="78"/>
      <c r="BU338" s="78"/>
      <c r="BV338" s="78"/>
      <c r="BW338" s="78"/>
      <c r="BX338" s="78"/>
      <c r="BY338" s="78"/>
      <c r="BZ338" s="78"/>
      <c r="CA338" s="78"/>
      <c r="CB338" s="78"/>
      <c r="CC338" s="78"/>
    </row>
    <row r="339" ht="15.75" customHeight="1">
      <c r="A339" s="110"/>
      <c r="B339" s="110"/>
      <c r="C339" s="110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78"/>
      <c r="BS339" s="78"/>
      <c r="BT339" s="78"/>
      <c r="BU339" s="78"/>
      <c r="BV339" s="78"/>
      <c r="BW339" s="78"/>
      <c r="BX339" s="78"/>
      <c r="BY339" s="78"/>
      <c r="BZ339" s="78"/>
      <c r="CA339" s="78"/>
      <c r="CB339" s="78"/>
      <c r="CC339" s="78"/>
    </row>
    <row r="340" ht="15.75" customHeight="1">
      <c r="A340" s="110"/>
      <c r="B340" s="110"/>
      <c r="C340" s="110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78"/>
      <c r="BS340" s="78"/>
      <c r="BT340" s="78"/>
      <c r="BU340" s="78"/>
      <c r="BV340" s="78"/>
      <c r="BW340" s="78"/>
      <c r="BX340" s="78"/>
      <c r="BY340" s="78"/>
      <c r="BZ340" s="78"/>
      <c r="CA340" s="78"/>
      <c r="CB340" s="78"/>
      <c r="CC340" s="78"/>
    </row>
    <row r="341" ht="15.75" customHeight="1">
      <c r="A341" s="110"/>
      <c r="B341" s="110"/>
      <c r="C341" s="110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</row>
    <row r="342" ht="15.75" customHeight="1">
      <c r="A342" s="110"/>
      <c r="B342" s="110"/>
      <c r="C342" s="110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78"/>
      <c r="BS342" s="78"/>
      <c r="BT342" s="78"/>
      <c r="BU342" s="78"/>
      <c r="BV342" s="78"/>
      <c r="BW342" s="78"/>
      <c r="BX342" s="78"/>
      <c r="BY342" s="78"/>
      <c r="BZ342" s="78"/>
      <c r="CA342" s="78"/>
      <c r="CB342" s="78"/>
      <c r="CC342" s="78"/>
    </row>
    <row r="343" ht="15.75" customHeight="1">
      <c r="A343" s="110"/>
      <c r="B343" s="110"/>
      <c r="C343" s="110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78"/>
      <c r="BS343" s="78"/>
      <c r="BT343" s="78"/>
      <c r="BU343" s="78"/>
      <c r="BV343" s="78"/>
      <c r="BW343" s="78"/>
      <c r="BX343" s="78"/>
      <c r="BY343" s="78"/>
      <c r="BZ343" s="78"/>
      <c r="CA343" s="78"/>
      <c r="CB343" s="78"/>
      <c r="CC343" s="78"/>
    </row>
    <row r="344" ht="15.75" customHeight="1">
      <c r="A344" s="110"/>
      <c r="B344" s="110"/>
      <c r="C344" s="110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78"/>
      <c r="BS344" s="78"/>
      <c r="BT344" s="78"/>
      <c r="BU344" s="78"/>
      <c r="BV344" s="78"/>
      <c r="BW344" s="78"/>
      <c r="BX344" s="78"/>
      <c r="BY344" s="78"/>
      <c r="BZ344" s="78"/>
      <c r="CA344" s="78"/>
      <c r="CB344" s="78"/>
      <c r="CC344" s="78"/>
    </row>
    <row r="345" ht="15.75" customHeight="1">
      <c r="A345" s="110"/>
      <c r="B345" s="110"/>
      <c r="C345" s="110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</row>
    <row r="346" ht="15.75" customHeight="1">
      <c r="A346" s="110"/>
      <c r="B346" s="110"/>
      <c r="C346" s="110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  <c r="BS346" s="78"/>
      <c r="BT346" s="78"/>
      <c r="BU346" s="78"/>
      <c r="BV346" s="78"/>
      <c r="BW346" s="78"/>
      <c r="BX346" s="78"/>
      <c r="BY346" s="78"/>
      <c r="BZ346" s="78"/>
      <c r="CA346" s="78"/>
      <c r="CB346" s="78"/>
      <c r="CC346" s="78"/>
    </row>
    <row r="347" ht="15.75" customHeight="1">
      <c r="A347" s="110"/>
      <c r="B347" s="110"/>
      <c r="C347" s="110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78"/>
      <c r="BZ347" s="78"/>
      <c r="CA347" s="78"/>
      <c r="CB347" s="78"/>
      <c r="CC347" s="78"/>
    </row>
    <row r="348" ht="15.75" customHeight="1">
      <c r="A348" s="110"/>
      <c r="B348" s="110"/>
      <c r="C348" s="110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78"/>
      <c r="BZ348" s="78"/>
      <c r="CA348" s="78"/>
      <c r="CB348" s="78"/>
      <c r="CC348" s="78"/>
    </row>
    <row r="349" ht="15.75" customHeight="1">
      <c r="A349" s="110"/>
      <c r="B349" s="110"/>
      <c r="C349" s="110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</row>
    <row r="350" ht="15.75" customHeight="1">
      <c r="A350" s="110"/>
      <c r="B350" s="110"/>
      <c r="C350" s="110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78"/>
      <c r="BZ350" s="78"/>
      <c r="CA350" s="78"/>
      <c r="CB350" s="78"/>
      <c r="CC350" s="78"/>
    </row>
    <row r="351" ht="15.75" customHeight="1">
      <c r="A351" s="110"/>
      <c r="B351" s="110"/>
      <c r="C351" s="110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  <c r="CB351" s="78"/>
      <c r="CC351" s="78"/>
    </row>
    <row r="352" ht="15.75" customHeight="1">
      <c r="A352" s="110"/>
      <c r="B352" s="110"/>
      <c r="C352" s="110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  <c r="CB352" s="78"/>
      <c r="CC352" s="78"/>
    </row>
    <row r="353" ht="15.75" customHeight="1">
      <c r="A353" s="110"/>
      <c r="B353" s="110"/>
      <c r="C353" s="110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</row>
    <row r="354" ht="15.75" customHeight="1">
      <c r="A354" s="110"/>
      <c r="B354" s="110"/>
      <c r="C354" s="110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78"/>
      <c r="BX354" s="78"/>
      <c r="BY354" s="78"/>
      <c r="BZ354" s="78"/>
      <c r="CA354" s="78"/>
      <c r="CB354" s="78"/>
      <c r="CC354" s="78"/>
    </row>
    <row r="355" ht="15.75" customHeight="1">
      <c r="A355" s="110"/>
      <c r="B355" s="110"/>
      <c r="C355" s="110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78"/>
      <c r="BZ355" s="78"/>
      <c r="CA355" s="78"/>
      <c r="CB355" s="78"/>
      <c r="CC355" s="78"/>
    </row>
    <row r="356" ht="15.75" customHeight="1">
      <c r="A356" s="110"/>
      <c r="B356" s="110"/>
      <c r="C356" s="110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78"/>
      <c r="BZ356" s="78"/>
      <c r="CA356" s="78"/>
      <c r="CB356" s="78"/>
      <c r="CC356" s="78"/>
    </row>
    <row r="357" ht="15.75" customHeight="1">
      <c r="A357" s="110"/>
      <c r="B357" s="110"/>
      <c r="C357" s="110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</row>
    <row r="358" ht="15.75" customHeight="1">
      <c r="A358" s="110"/>
      <c r="B358" s="110"/>
      <c r="C358" s="110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78"/>
      <c r="BZ358" s="78"/>
      <c r="CA358" s="78"/>
      <c r="CB358" s="78"/>
      <c r="CC358" s="78"/>
    </row>
    <row r="359" ht="15.75" customHeight="1">
      <c r="A359" s="110"/>
      <c r="B359" s="110"/>
      <c r="C359" s="110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78"/>
      <c r="BS359" s="78"/>
      <c r="BT359" s="78"/>
      <c r="BU359" s="78"/>
      <c r="BV359" s="78"/>
      <c r="BW359" s="78"/>
      <c r="BX359" s="78"/>
      <c r="BY359" s="78"/>
      <c r="BZ359" s="78"/>
      <c r="CA359" s="78"/>
      <c r="CB359" s="78"/>
      <c r="CC359" s="78"/>
    </row>
    <row r="360" ht="15.75" customHeight="1">
      <c r="A360" s="110"/>
      <c r="B360" s="110"/>
      <c r="C360" s="110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78"/>
      <c r="BS360" s="78"/>
      <c r="BT360" s="78"/>
      <c r="BU360" s="78"/>
      <c r="BV360" s="78"/>
      <c r="BW360" s="78"/>
      <c r="BX360" s="78"/>
      <c r="BY360" s="78"/>
      <c r="BZ360" s="78"/>
      <c r="CA360" s="78"/>
      <c r="CB360" s="78"/>
      <c r="CC360" s="78"/>
    </row>
    <row r="361" ht="15.75" customHeight="1">
      <c r="A361" s="110"/>
      <c r="B361" s="110"/>
      <c r="C361" s="110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</row>
    <row r="362" ht="15.75" customHeight="1">
      <c r="A362" s="110"/>
      <c r="B362" s="110"/>
      <c r="C362" s="110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</row>
    <row r="363" ht="15.75" customHeight="1">
      <c r="A363" s="110"/>
      <c r="B363" s="110"/>
      <c r="C363" s="110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</row>
    <row r="364" ht="15.75" customHeight="1">
      <c r="A364" s="110"/>
      <c r="B364" s="110"/>
      <c r="C364" s="110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</row>
    <row r="365" ht="15.75" customHeight="1">
      <c r="A365" s="110"/>
      <c r="B365" s="110"/>
      <c r="C365" s="110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</row>
    <row r="366" ht="15.75" customHeight="1">
      <c r="A366" s="110"/>
      <c r="B366" s="110"/>
      <c r="C366" s="110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</row>
    <row r="367" ht="15.75" customHeight="1">
      <c r="A367" s="110"/>
      <c r="B367" s="110"/>
      <c r="C367" s="110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78"/>
      <c r="BZ367" s="78"/>
      <c r="CA367" s="78"/>
      <c r="CB367" s="78"/>
      <c r="CC367" s="78"/>
    </row>
    <row r="368" ht="15.75" customHeight="1">
      <c r="A368" s="110"/>
      <c r="B368" s="110"/>
      <c r="C368" s="110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78"/>
      <c r="BZ368" s="78"/>
      <c r="CA368" s="78"/>
      <c r="CB368" s="78"/>
      <c r="CC368" s="78"/>
    </row>
    <row r="369" ht="15.75" customHeight="1">
      <c r="A369" s="110"/>
      <c r="B369" s="110"/>
      <c r="C369" s="110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  <c r="BS369" s="78"/>
      <c r="BT369" s="78"/>
      <c r="BU369" s="78"/>
      <c r="BV369" s="78"/>
      <c r="BW369" s="78"/>
      <c r="BX369" s="78"/>
      <c r="BY369" s="78"/>
      <c r="BZ369" s="78"/>
      <c r="CA369" s="78"/>
      <c r="CB369" s="78"/>
      <c r="CC369" s="78"/>
    </row>
    <row r="370" ht="15.75" customHeight="1">
      <c r="A370" s="110"/>
      <c r="B370" s="110"/>
      <c r="C370" s="110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  <c r="BS370" s="78"/>
      <c r="BT370" s="78"/>
      <c r="BU370" s="78"/>
      <c r="BV370" s="78"/>
      <c r="BW370" s="78"/>
      <c r="BX370" s="78"/>
      <c r="BY370" s="78"/>
      <c r="BZ370" s="78"/>
      <c r="CA370" s="78"/>
      <c r="CB370" s="78"/>
      <c r="CC370" s="78"/>
    </row>
    <row r="371" ht="15.75" customHeight="1">
      <c r="A371" s="110"/>
      <c r="B371" s="110"/>
      <c r="C371" s="110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78"/>
      <c r="BZ371" s="78"/>
      <c r="CA371" s="78"/>
      <c r="CB371" s="78"/>
      <c r="CC371" s="78"/>
    </row>
    <row r="372" ht="15.75" customHeight="1">
      <c r="A372" s="110"/>
      <c r="B372" s="110"/>
      <c r="C372" s="110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</row>
    <row r="373" ht="15.75" customHeight="1">
      <c r="A373" s="110"/>
      <c r="B373" s="110"/>
      <c r="C373" s="110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</row>
    <row r="374" ht="15.75" customHeight="1">
      <c r="A374" s="110"/>
      <c r="B374" s="110"/>
      <c r="C374" s="110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78"/>
      <c r="BZ374" s="78"/>
      <c r="CA374" s="78"/>
      <c r="CB374" s="78"/>
      <c r="CC374" s="78"/>
    </row>
    <row r="375" ht="15.75" customHeight="1">
      <c r="A375" s="110"/>
      <c r="B375" s="110"/>
      <c r="C375" s="110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78"/>
      <c r="BZ375" s="78"/>
      <c r="CA375" s="78"/>
      <c r="CB375" s="78"/>
      <c r="CC375" s="78"/>
    </row>
    <row r="376" ht="15.75" customHeight="1">
      <c r="A376" s="110"/>
      <c r="B376" s="110"/>
      <c r="C376" s="110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</row>
    <row r="377" ht="15.75" customHeight="1">
      <c r="A377" s="110"/>
      <c r="B377" s="110"/>
      <c r="C377" s="110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  <c r="BS377" s="78"/>
      <c r="BT377" s="78"/>
      <c r="BU377" s="78"/>
      <c r="BV377" s="78"/>
      <c r="BW377" s="78"/>
      <c r="BX377" s="78"/>
      <c r="BY377" s="78"/>
      <c r="BZ377" s="78"/>
      <c r="CA377" s="78"/>
      <c r="CB377" s="78"/>
      <c r="CC377" s="78"/>
    </row>
    <row r="378" ht="15.75" customHeight="1">
      <c r="A378" s="110"/>
      <c r="B378" s="110"/>
      <c r="C378" s="110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  <c r="BU378" s="78"/>
      <c r="BV378" s="78"/>
      <c r="BW378" s="78"/>
      <c r="BX378" s="78"/>
      <c r="BY378" s="78"/>
      <c r="BZ378" s="78"/>
      <c r="CA378" s="78"/>
      <c r="CB378" s="78"/>
      <c r="CC378" s="78"/>
    </row>
    <row r="379" ht="15.75" customHeight="1">
      <c r="A379" s="110"/>
      <c r="B379" s="110"/>
      <c r="C379" s="110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78"/>
      <c r="BZ379" s="78"/>
      <c r="CA379" s="78"/>
      <c r="CB379" s="78"/>
      <c r="CC379" s="78"/>
    </row>
    <row r="380" ht="15.75" customHeight="1">
      <c r="A380" s="110"/>
      <c r="B380" s="110"/>
      <c r="C380" s="110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78"/>
      <c r="BZ380" s="78"/>
      <c r="CA380" s="78"/>
      <c r="CB380" s="78"/>
      <c r="CC380" s="78"/>
    </row>
    <row r="381" ht="15.75" customHeight="1">
      <c r="A381" s="110"/>
      <c r="B381" s="110"/>
      <c r="C381" s="110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78"/>
      <c r="BZ381" s="78"/>
      <c r="CA381" s="78"/>
      <c r="CB381" s="78"/>
      <c r="CC381" s="78"/>
    </row>
    <row r="382" ht="15.75" customHeight="1">
      <c r="A382" s="110"/>
      <c r="B382" s="110"/>
      <c r="C382" s="110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78"/>
      <c r="BZ382" s="78"/>
      <c r="CA382" s="78"/>
      <c r="CB382" s="78"/>
      <c r="CC382" s="78"/>
    </row>
    <row r="383" ht="15.75" customHeight="1">
      <c r="A383" s="110"/>
      <c r="B383" s="110"/>
      <c r="C383" s="110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78"/>
      <c r="BZ383" s="78"/>
      <c r="CA383" s="78"/>
      <c r="CB383" s="78"/>
      <c r="CC383" s="78"/>
    </row>
    <row r="384" ht="15.75" customHeight="1">
      <c r="A384" s="110"/>
      <c r="B384" s="110"/>
      <c r="C384" s="110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78"/>
      <c r="BZ384" s="78"/>
      <c r="CA384" s="78"/>
      <c r="CB384" s="78"/>
      <c r="CC384" s="78"/>
    </row>
    <row r="385" ht="15.75" customHeight="1">
      <c r="A385" s="110"/>
      <c r="B385" s="110"/>
      <c r="C385" s="110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  <c r="BS385" s="78"/>
      <c r="BT385" s="78"/>
      <c r="BU385" s="78"/>
      <c r="BV385" s="78"/>
      <c r="BW385" s="78"/>
      <c r="BX385" s="78"/>
      <c r="BY385" s="78"/>
      <c r="BZ385" s="78"/>
      <c r="CA385" s="78"/>
      <c r="CB385" s="78"/>
      <c r="CC385" s="78"/>
    </row>
    <row r="386" ht="15.75" customHeight="1">
      <c r="A386" s="110"/>
      <c r="B386" s="110"/>
      <c r="C386" s="110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  <c r="BS386" s="78"/>
      <c r="BT386" s="78"/>
      <c r="BU386" s="78"/>
      <c r="BV386" s="78"/>
      <c r="BW386" s="78"/>
      <c r="BX386" s="78"/>
      <c r="BY386" s="78"/>
      <c r="BZ386" s="78"/>
      <c r="CA386" s="78"/>
      <c r="CB386" s="78"/>
      <c r="CC386" s="78"/>
    </row>
    <row r="387" ht="15.75" customHeight="1">
      <c r="A387" s="110"/>
      <c r="B387" s="110"/>
      <c r="C387" s="110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78"/>
      <c r="BZ387" s="78"/>
      <c r="CA387" s="78"/>
      <c r="CB387" s="78"/>
      <c r="CC387" s="78"/>
    </row>
    <row r="388" ht="15.75" customHeight="1">
      <c r="A388" s="110"/>
      <c r="B388" s="110"/>
      <c r="C388" s="110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78"/>
      <c r="BZ388" s="78"/>
      <c r="CA388" s="78"/>
      <c r="CB388" s="78"/>
      <c r="CC388" s="78"/>
    </row>
    <row r="389" ht="15.75" customHeight="1">
      <c r="A389" s="110"/>
      <c r="B389" s="110"/>
      <c r="C389" s="110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</row>
    <row r="390" ht="15.75" customHeight="1">
      <c r="A390" s="110"/>
      <c r="B390" s="110"/>
      <c r="C390" s="110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</row>
    <row r="391" ht="15.75" customHeight="1">
      <c r="A391" s="110"/>
      <c r="B391" s="110"/>
      <c r="C391" s="110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78"/>
      <c r="BZ391" s="78"/>
      <c r="CA391" s="78"/>
      <c r="CB391" s="78"/>
      <c r="CC391" s="78"/>
    </row>
    <row r="392" ht="15.75" customHeight="1">
      <c r="A392" s="110"/>
      <c r="B392" s="110"/>
      <c r="C392" s="110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78"/>
      <c r="BZ392" s="78"/>
      <c r="CA392" s="78"/>
      <c r="CB392" s="78"/>
      <c r="CC392" s="78"/>
    </row>
    <row r="393" ht="15.75" customHeight="1">
      <c r="A393" s="110"/>
      <c r="B393" s="110"/>
      <c r="C393" s="110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  <c r="BS393" s="78"/>
      <c r="BT393" s="78"/>
      <c r="BU393" s="78"/>
      <c r="BV393" s="78"/>
      <c r="BW393" s="78"/>
      <c r="BX393" s="78"/>
      <c r="BY393" s="78"/>
      <c r="BZ393" s="78"/>
      <c r="CA393" s="78"/>
      <c r="CB393" s="78"/>
      <c r="CC393" s="78"/>
    </row>
    <row r="394" ht="15.75" customHeight="1">
      <c r="A394" s="110"/>
      <c r="B394" s="110"/>
      <c r="C394" s="110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</row>
    <row r="395" ht="15.75" customHeight="1">
      <c r="A395" s="110"/>
      <c r="B395" s="110"/>
      <c r="C395" s="110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78"/>
      <c r="BZ395" s="78"/>
      <c r="CA395" s="78"/>
      <c r="CB395" s="78"/>
      <c r="CC395" s="78"/>
    </row>
    <row r="396" ht="15.75" customHeight="1">
      <c r="A396" s="110"/>
      <c r="B396" s="110"/>
      <c r="C396" s="110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</row>
    <row r="397" ht="15.75" customHeight="1">
      <c r="A397" s="110"/>
      <c r="B397" s="110"/>
      <c r="C397" s="110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78"/>
      <c r="BZ397" s="78"/>
      <c r="CA397" s="78"/>
      <c r="CB397" s="78"/>
      <c r="CC397" s="78"/>
    </row>
    <row r="398" ht="15.75" customHeight="1">
      <c r="A398" s="110"/>
      <c r="B398" s="110"/>
      <c r="C398" s="110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78"/>
      <c r="BZ398" s="78"/>
      <c r="CA398" s="78"/>
      <c r="CB398" s="78"/>
      <c r="CC398" s="78"/>
    </row>
    <row r="399" ht="15.75" customHeight="1">
      <c r="A399" s="110"/>
      <c r="B399" s="110"/>
      <c r="C399" s="110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78"/>
      <c r="BZ399" s="78"/>
      <c r="CA399" s="78"/>
      <c r="CB399" s="78"/>
      <c r="CC399" s="78"/>
    </row>
    <row r="400" ht="15.75" customHeight="1">
      <c r="A400" s="110"/>
      <c r="B400" s="110"/>
      <c r="C400" s="110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78"/>
      <c r="BZ400" s="78"/>
      <c r="CA400" s="78"/>
      <c r="CB400" s="78"/>
      <c r="CC400" s="78"/>
    </row>
    <row r="401" ht="15.75" customHeight="1">
      <c r="A401" s="110"/>
      <c r="B401" s="110"/>
      <c r="C401" s="110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78"/>
      <c r="BX401" s="78"/>
      <c r="BY401" s="78"/>
      <c r="BZ401" s="78"/>
      <c r="CA401" s="78"/>
      <c r="CB401" s="78"/>
      <c r="CC401" s="78"/>
    </row>
    <row r="402" ht="15.75" customHeight="1">
      <c r="A402" s="110"/>
      <c r="B402" s="110"/>
      <c r="C402" s="110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78"/>
      <c r="BS402" s="78"/>
      <c r="BT402" s="78"/>
      <c r="BU402" s="78"/>
      <c r="BV402" s="78"/>
      <c r="BW402" s="78"/>
      <c r="BX402" s="78"/>
      <c r="BY402" s="78"/>
      <c r="BZ402" s="78"/>
      <c r="CA402" s="78"/>
      <c r="CB402" s="78"/>
      <c r="CC402" s="78"/>
    </row>
    <row r="403" ht="15.75" customHeight="1">
      <c r="A403" s="110"/>
      <c r="B403" s="110"/>
      <c r="C403" s="110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78"/>
      <c r="BS403" s="78"/>
      <c r="BT403" s="78"/>
      <c r="BU403" s="78"/>
      <c r="BV403" s="78"/>
      <c r="BW403" s="78"/>
      <c r="BX403" s="78"/>
      <c r="BY403" s="78"/>
      <c r="BZ403" s="78"/>
      <c r="CA403" s="78"/>
      <c r="CB403" s="78"/>
      <c r="CC403" s="78"/>
    </row>
    <row r="404" ht="15.75" customHeight="1">
      <c r="A404" s="110"/>
      <c r="B404" s="110"/>
      <c r="C404" s="110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78"/>
      <c r="BS404" s="78"/>
      <c r="BT404" s="78"/>
      <c r="BU404" s="78"/>
      <c r="BV404" s="78"/>
      <c r="BW404" s="78"/>
      <c r="BX404" s="78"/>
      <c r="BY404" s="78"/>
      <c r="BZ404" s="78"/>
      <c r="CA404" s="78"/>
      <c r="CB404" s="78"/>
      <c r="CC404" s="78"/>
    </row>
    <row r="405" ht="15.75" customHeight="1">
      <c r="A405" s="110"/>
      <c r="B405" s="110"/>
      <c r="C405" s="110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78"/>
      <c r="BZ405" s="78"/>
      <c r="CA405" s="78"/>
      <c r="CB405" s="78"/>
      <c r="CC405" s="78"/>
    </row>
    <row r="406" ht="15.75" customHeight="1">
      <c r="A406" s="110"/>
      <c r="B406" s="110"/>
      <c r="C406" s="110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</row>
    <row r="407" ht="15.75" customHeight="1">
      <c r="A407" s="110"/>
      <c r="B407" s="110"/>
      <c r="C407" s="110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</row>
    <row r="408" ht="15.75" customHeight="1">
      <c r="A408" s="110"/>
      <c r="B408" s="110"/>
      <c r="C408" s="110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</row>
    <row r="409" ht="15.75" customHeight="1">
      <c r="A409" s="110"/>
      <c r="B409" s="110"/>
      <c r="C409" s="110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</row>
    <row r="410" ht="15.75" customHeight="1">
      <c r="A410" s="110"/>
      <c r="B410" s="110"/>
      <c r="C410" s="110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  <c r="BS410" s="78"/>
      <c r="BT410" s="78"/>
      <c r="BU410" s="78"/>
      <c r="BV410" s="78"/>
      <c r="BW410" s="78"/>
      <c r="BX410" s="78"/>
      <c r="BY410" s="78"/>
      <c r="BZ410" s="78"/>
      <c r="CA410" s="78"/>
      <c r="CB410" s="78"/>
      <c r="CC410" s="78"/>
    </row>
    <row r="411" ht="15.75" customHeight="1">
      <c r="A411" s="110"/>
      <c r="B411" s="110"/>
      <c r="C411" s="110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78"/>
      <c r="BZ411" s="78"/>
      <c r="CA411" s="78"/>
      <c r="CB411" s="78"/>
      <c r="CC411" s="78"/>
    </row>
    <row r="412" ht="15.75" customHeight="1">
      <c r="A412" s="110"/>
      <c r="B412" s="110"/>
      <c r="C412" s="110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78"/>
      <c r="BZ412" s="78"/>
      <c r="CA412" s="78"/>
      <c r="CB412" s="78"/>
      <c r="CC412" s="78"/>
    </row>
    <row r="413" ht="15.75" customHeight="1">
      <c r="A413" s="110"/>
      <c r="B413" s="110"/>
      <c r="C413" s="110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78"/>
      <c r="BZ413" s="78"/>
      <c r="CA413" s="78"/>
      <c r="CB413" s="78"/>
      <c r="CC413" s="78"/>
    </row>
    <row r="414" ht="15.75" customHeight="1">
      <c r="A414" s="110"/>
      <c r="B414" s="110"/>
      <c r="C414" s="110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78"/>
      <c r="BZ414" s="78"/>
      <c r="CA414" s="78"/>
      <c r="CB414" s="78"/>
      <c r="CC414" s="78"/>
    </row>
    <row r="415" ht="15.75" customHeight="1">
      <c r="A415" s="110"/>
      <c r="B415" s="110"/>
      <c r="C415" s="110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78"/>
      <c r="BZ415" s="78"/>
      <c r="CA415" s="78"/>
      <c r="CB415" s="78"/>
      <c r="CC415" s="78"/>
    </row>
    <row r="416" ht="15.75" customHeight="1">
      <c r="A416" s="110"/>
      <c r="B416" s="110"/>
      <c r="C416" s="110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78"/>
      <c r="BZ416" s="78"/>
      <c r="CA416" s="78"/>
      <c r="CB416" s="78"/>
      <c r="CC416" s="78"/>
    </row>
    <row r="417" ht="15.75" customHeight="1">
      <c r="A417" s="110"/>
      <c r="B417" s="110"/>
      <c r="C417" s="110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  <c r="BS417" s="78"/>
      <c r="BT417" s="78"/>
      <c r="BU417" s="78"/>
      <c r="BV417" s="78"/>
      <c r="BW417" s="78"/>
      <c r="BX417" s="78"/>
      <c r="BY417" s="78"/>
      <c r="BZ417" s="78"/>
      <c r="CA417" s="78"/>
      <c r="CB417" s="78"/>
      <c r="CC417" s="78"/>
    </row>
    <row r="418" ht="15.75" customHeight="1">
      <c r="A418" s="110"/>
      <c r="B418" s="110"/>
      <c r="C418" s="110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  <c r="BS418" s="78"/>
      <c r="BT418" s="78"/>
      <c r="BU418" s="78"/>
      <c r="BV418" s="78"/>
      <c r="BW418" s="78"/>
      <c r="BX418" s="78"/>
      <c r="BY418" s="78"/>
      <c r="BZ418" s="78"/>
      <c r="CA418" s="78"/>
      <c r="CB418" s="78"/>
      <c r="CC418" s="78"/>
    </row>
    <row r="419" ht="15.75" customHeight="1">
      <c r="A419" s="110"/>
      <c r="B419" s="110"/>
      <c r="C419" s="110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78"/>
      <c r="BZ419" s="78"/>
      <c r="CA419" s="78"/>
      <c r="CB419" s="78"/>
      <c r="CC419" s="78"/>
    </row>
    <row r="420" ht="15.75" customHeight="1">
      <c r="A420" s="110"/>
      <c r="B420" s="110"/>
      <c r="C420" s="110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78"/>
      <c r="BZ420" s="78"/>
      <c r="CA420" s="78"/>
      <c r="CB420" s="78"/>
      <c r="CC420" s="78"/>
    </row>
    <row r="421" ht="15.75" customHeight="1">
      <c r="A421" s="110"/>
      <c r="B421" s="110"/>
      <c r="C421" s="110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78"/>
      <c r="BZ421" s="78"/>
      <c r="CA421" s="78"/>
      <c r="CB421" s="78"/>
      <c r="CC421" s="78"/>
    </row>
    <row r="422" ht="15.75" customHeight="1">
      <c r="A422" s="110"/>
      <c r="B422" s="110"/>
      <c r="C422" s="110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78"/>
      <c r="BZ422" s="78"/>
      <c r="CA422" s="78"/>
      <c r="CB422" s="78"/>
      <c r="CC422" s="78"/>
    </row>
    <row r="423" ht="15.75" customHeight="1">
      <c r="A423" s="110"/>
      <c r="B423" s="110"/>
      <c r="C423" s="110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78"/>
      <c r="BZ423" s="78"/>
      <c r="CA423" s="78"/>
      <c r="CB423" s="78"/>
      <c r="CC423" s="78"/>
    </row>
    <row r="424" ht="15.75" customHeight="1">
      <c r="A424" s="110"/>
      <c r="B424" s="110"/>
      <c r="C424" s="110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78"/>
      <c r="BZ424" s="78"/>
      <c r="CA424" s="78"/>
      <c r="CB424" s="78"/>
      <c r="CC424" s="78"/>
    </row>
    <row r="425" ht="15.75" customHeight="1">
      <c r="A425" s="110"/>
      <c r="B425" s="110"/>
      <c r="C425" s="110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</row>
    <row r="426" ht="15.75" customHeight="1">
      <c r="A426" s="110"/>
      <c r="B426" s="110"/>
      <c r="C426" s="110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  <c r="BS426" s="78"/>
      <c r="BT426" s="78"/>
      <c r="BU426" s="78"/>
      <c r="BV426" s="78"/>
      <c r="BW426" s="78"/>
      <c r="BX426" s="78"/>
      <c r="BY426" s="78"/>
      <c r="BZ426" s="78"/>
      <c r="CA426" s="78"/>
      <c r="CB426" s="78"/>
      <c r="CC426" s="78"/>
    </row>
    <row r="427" ht="15.75" customHeight="1">
      <c r="A427" s="110"/>
      <c r="B427" s="110"/>
      <c r="C427" s="110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</row>
    <row r="428" ht="15.75" customHeight="1">
      <c r="A428" s="110"/>
      <c r="B428" s="110"/>
      <c r="C428" s="110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78"/>
      <c r="BZ428" s="78"/>
      <c r="CA428" s="78"/>
      <c r="CB428" s="78"/>
      <c r="CC428" s="78"/>
    </row>
    <row r="429" ht="15.75" customHeight="1">
      <c r="A429" s="110"/>
      <c r="B429" s="110"/>
      <c r="C429" s="110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78"/>
      <c r="BZ429" s="78"/>
      <c r="CA429" s="78"/>
      <c r="CB429" s="78"/>
      <c r="CC429" s="78"/>
    </row>
    <row r="430" ht="15.75" customHeight="1">
      <c r="A430" s="110"/>
      <c r="B430" s="110"/>
      <c r="C430" s="110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</row>
    <row r="431" ht="15.75" customHeight="1">
      <c r="A431" s="110"/>
      <c r="B431" s="110"/>
      <c r="C431" s="110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78"/>
      <c r="BZ431" s="78"/>
      <c r="CA431" s="78"/>
      <c r="CB431" s="78"/>
      <c r="CC431" s="78"/>
    </row>
    <row r="432" ht="15.75" customHeight="1">
      <c r="A432" s="110"/>
      <c r="B432" s="110"/>
      <c r="C432" s="110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78"/>
      <c r="BZ432" s="78"/>
      <c r="CA432" s="78"/>
      <c r="CB432" s="78"/>
      <c r="CC432" s="78"/>
    </row>
    <row r="433" ht="15.75" customHeight="1">
      <c r="A433" s="110"/>
      <c r="B433" s="110"/>
      <c r="C433" s="110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  <c r="BS433" s="78"/>
      <c r="BT433" s="78"/>
      <c r="BU433" s="78"/>
      <c r="BV433" s="78"/>
      <c r="BW433" s="78"/>
      <c r="BX433" s="78"/>
      <c r="BY433" s="78"/>
      <c r="BZ433" s="78"/>
      <c r="CA433" s="78"/>
      <c r="CB433" s="78"/>
      <c r="CC433" s="78"/>
    </row>
    <row r="434" ht="15.75" customHeight="1">
      <c r="A434" s="110"/>
      <c r="B434" s="110"/>
      <c r="C434" s="110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  <c r="BS434" s="78"/>
      <c r="BT434" s="78"/>
      <c r="BU434" s="78"/>
      <c r="BV434" s="78"/>
      <c r="BW434" s="78"/>
      <c r="BX434" s="78"/>
      <c r="BY434" s="78"/>
      <c r="BZ434" s="78"/>
      <c r="CA434" s="78"/>
      <c r="CB434" s="78"/>
      <c r="CC434" s="78"/>
    </row>
    <row r="435" ht="15.75" customHeight="1">
      <c r="A435" s="110"/>
      <c r="B435" s="110"/>
      <c r="C435" s="110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</row>
    <row r="436" ht="15.75" customHeight="1">
      <c r="A436" s="110"/>
      <c r="B436" s="110"/>
      <c r="C436" s="110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78"/>
      <c r="BZ436" s="78"/>
      <c r="CA436" s="78"/>
      <c r="CB436" s="78"/>
      <c r="CC436" s="78"/>
    </row>
    <row r="437" ht="15.75" customHeight="1">
      <c r="A437" s="110"/>
      <c r="B437" s="110"/>
      <c r="C437" s="110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78"/>
      <c r="BZ437" s="78"/>
      <c r="CA437" s="78"/>
      <c r="CB437" s="78"/>
      <c r="CC437" s="78"/>
    </row>
    <row r="438" ht="15.75" customHeight="1">
      <c r="A438" s="110"/>
      <c r="B438" s="110"/>
      <c r="C438" s="110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78"/>
      <c r="BZ438" s="78"/>
      <c r="CA438" s="78"/>
      <c r="CB438" s="78"/>
      <c r="CC438" s="78"/>
    </row>
    <row r="439" ht="15.75" customHeight="1">
      <c r="A439" s="110"/>
      <c r="B439" s="110"/>
      <c r="C439" s="110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78"/>
      <c r="BZ439" s="78"/>
      <c r="CA439" s="78"/>
      <c r="CB439" s="78"/>
      <c r="CC439" s="78"/>
    </row>
    <row r="440" ht="15.75" customHeight="1">
      <c r="A440" s="110"/>
      <c r="B440" s="110"/>
      <c r="C440" s="110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78"/>
      <c r="BZ440" s="78"/>
      <c r="CA440" s="78"/>
      <c r="CB440" s="78"/>
      <c r="CC440" s="78"/>
    </row>
    <row r="441" ht="15.75" customHeight="1">
      <c r="A441" s="110"/>
      <c r="B441" s="110"/>
      <c r="C441" s="110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  <c r="BS441" s="78"/>
      <c r="BT441" s="78"/>
      <c r="BU441" s="78"/>
      <c r="BV441" s="78"/>
      <c r="BW441" s="78"/>
      <c r="BX441" s="78"/>
      <c r="BY441" s="78"/>
      <c r="BZ441" s="78"/>
      <c r="CA441" s="78"/>
      <c r="CB441" s="78"/>
      <c r="CC441" s="78"/>
    </row>
    <row r="442" ht="15.75" customHeight="1">
      <c r="A442" s="110"/>
      <c r="B442" s="110"/>
      <c r="C442" s="110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  <c r="BS442" s="78"/>
      <c r="BT442" s="78"/>
      <c r="BU442" s="78"/>
      <c r="BV442" s="78"/>
      <c r="BW442" s="78"/>
      <c r="BX442" s="78"/>
      <c r="BY442" s="78"/>
      <c r="BZ442" s="78"/>
      <c r="CA442" s="78"/>
      <c r="CB442" s="78"/>
      <c r="CC442" s="78"/>
    </row>
    <row r="443" ht="15.75" customHeight="1">
      <c r="A443" s="110"/>
      <c r="B443" s="110"/>
      <c r="C443" s="110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</row>
    <row r="444" ht="15.75" customHeight="1">
      <c r="A444" s="110"/>
      <c r="B444" s="110"/>
      <c r="C444" s="110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78"/>
      <c r="BZ444" s="78"/>
      <c r="CA444" s="78"/>
      <c r="CB444" s="78"/>
      <c r="CC444" s="78"/>
    </row>
    <row r="445" ht="15.75" customHeight="1">
      <c r="A445" s="110"/>
      <c r="B445" s="110"/>
      <c r="C445" s="110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78"/>
      <c r="BS445" s="78"/>
      <c r="BT445" s="78"/>
      <c r="BU445" s="78"/>
      <c r="BV445" s="78"/>
      <c r="BW445" s="78"/>
      <c r="BX445" s="78"/>
      <c r="BY445" s="78"/>
      <c r="BZ445" s="78"/>
      <c r="CA445" s="78"/>
      <c r="CB445" s="78"/>
      <c r="CC445" s="78"/>
    </row>
    <row r="446" ht="15.75" customHeight="1">
      <c r="A446" s="110"/>
      <c r="B446" s="110"/>
      <c r="C446" s="110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78"/>
      <c r="BS446" s="78"/>
      <c r="BT446" s="78"/>
      <c r="BU446" s="78"/>
      <c r="BV446" s="78"/>
      <c r="BW446" s="78"/>
      <c r="BX446" s="78"/>
      <c r="BY446" s="78"/>
      <c r="BZ446" s="78"/>
      <c r="CA446" s="78"/>
      <c r="CB446" s="78"/>
      <c r="CC446" s="78"/>
    </row>
    <row r="447" ht="15.75" customHeight="1">
      <c r="A447" s="110"/>
      <c r="B447" s="110"/>
      <c r="C447" s="110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78"/>
      <c r="BS447" s="78"/>
      <c r="BT447" s="78"/>
      <c r="BU447" s="78"/>
      <c r="BV447" s="78"/>
      <c r="BW447" s="78"/>
      <c r="BX447" s="78"/>
      <c r="BY447" s="78"/>
      <c r="BZ447" s="78"/>
      <c r="CA447" s="78"/>
      <c r="CB447" s="78"/>
      <c r="CC447" s="78"/>
    </row>
    <row r="448" ht="15.75" customHeight="1">
      <c r="A448" s="110"/>
      <c r="B448" s="110"/>
      <c r="C448" s="110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78"/>
      <c r="BS448" s="78"/>
      <c r="BT448" s="78"/>
      <c r="BU448" s="78"/>
      <c r="BV448" s="78"/>
      <c r="BW448" s="78"/>
      <c r="BX448" s="78"/>
      <c r="BY448" s="78"/>
      <c r="BZ448" s="78"/>
      <c r="CA448" s="78"/>
      <c r="CB448" s="78"/>
      <c r="CC448" s="78"/>
    </row>
    <row r="449" ht="15.75" customHeight="1">
      <c r="A449" s="110"/>
      <c r="B449" s="110"/>
      <c r="C449" s="110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78"/>
      <c r="BS449" s="78"/>
      <c r="BT449" s="78"/>
      <c r="BU449" s="78"/>
      <c r="BV449" s="78"/>
      <c r="BW449" s="78"/>
      <c r="BX449" s="78"/>
      <c r="BY449" s="78"/>
      <c r="BZ449" s="78"/>
      <c r="CA449" s="78"/>
      <c r="CB449" s="78"/>
      <c r="CC449" s="78"/>
    </row>
    <row r="450" ht="15.75" customHeight="1">
      <c r="A450" s="110"/>
      <c r="B450" s="110"/>
      <c r="C450" s="110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78"/>
      <c r="BS450" s="78"/>
      <c r="BT450" s="78"/>
      <c r="BU450" s="78"/>
      <c r="BV450" s="78"/>
      <c r="BW450" s="78"/>
      <c r="BX450" s="78"/>
      <c r="BY450" s="78"/>
      <c r="BZ450" s="78"/>
      <c r="CA450" s="78"/>
      <c r="CB450" s="78"/>
      <c r="CC450" s="78"/>
    </row>
    <row r="451" ht="15.75" customHeight="1">
      <c r="A451" s="110"/>
      <c r="B451" s="110"/>
      <c r="C451" s="110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78"/>
      <c r="BS451" s="78"/>
      <c r="BT451" s="78"/>
      <c r="BU451" s="78"/>
      <c r="BV451" s="78"/>
      <c r="BW451" s="78"/>
      <c r="BX451" s="78"/>
      <c r="BY451" s="78"/>
      <c r="BZ451" s="78"/>
      <c r="CA451" s="78"/>
      <c r="CB451" s="78"/>
      <c r="CC451" s="78"/>
    </row>
    <row r="452" ht="15.75" customHeight="1">
      <c r="A452" s="110"/>
      <c r="B452" s="110"/>
      <c r="C452" s="110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78"/>
      <c r="BS452" s="78"/>
      <c r="BT452" s="78"/>
      <c r="BU452" s="78"/>
      <c r="BV452" s="78"/>
      <c r="BW452" s="78"/>
      <c r="BX452" s="78"/>
      <c r="BY452" s="78"/>
      <c r="BZ452" s="78"/>
      <c r="CA452" s="78"/>
      <c r="CB452" s="78"/>
      <c r="CC452" s="78"/>
    </row>
    <row r="453" ht="15.75" customHeight="1">
      <c r="A453" s="110"/>
      <c r="B453" s="110"/>
      <c r="C453" s="110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78"/>
      <c r="BS453" s="78"/>
      <c r="BT453" s="78"/>
      <c r="BU453" s="78"/>
      <c r="BV453" s="78"/>
      <c r="BW453" s="78"/>
      <c r="BX453" s="78"/>
      <c r="BY453" s="78"/>
      <c r="BZ453" s="78"/>
      <c r="CA453" s="78"/>
      <c r="CB453" s="78"/>
      <c r="CC453" s="78"/>
    </row>
    <row r="454" ht="15.75" customHeight="1">
      <c r="A454" s="110"/>
      <c r="B454" s="110"/>
      <c r="C454" s="110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78"/>
      <c r="BS454" s="78"/>
      <c r="BT454" s="78"/>
      <c r="BU454" s="78"/>
      <c r="BV454" s="78"/>
      <c r="BW454" s="78"/>
      <c r="BX454" s="78"/>
      <c r="BY454" s="78"/>
      <c r="BZ454" s="78"/>
      <c r="CA454" s="78"/>
      <c r="CB454" s="78"/>
      <c r="CC454" s="78"/>
    </row>
    <row r="455" ht="15.75" customHeight="1">
      <c r="A455" s="110"/>
      <c r="B455" s="110"/>
      <c r="C455" s="110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78"/>
      <c r="BS455" s="78"/>
      <c r="BT455" s="78"/>
      <c r="BU455" s="78"/>
      <c r="BV455" s="78"/>
      <c r="BW455" s="78"/>
      <c r="BX455" s="78"/>
      <c r="BY455" s="78"/>
      <c r="BZ455" s="78"/>
      <c r="CA455" s="78"/>
      <c r="CB455" s="78"/>
      <c r="CC455" s="78"/>
    </row>
    <row r="456" ht="15.75" customHeight="1">
      <c r="A456" s="110"/>
      <c r="B456" s="110"/>
      <c r="C456" s="110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78"/>
      <c r="BS456" s="78"/>
      <c r="BT456" s="78"/>
      <c r="BU456" s="78"/>
      <c r="BV456" s="78"/>
      <c r="BW456" s="78"/>
      <c r="BX456" s="78"/>
      <c r="BY456" s="78"/>
      <c r="BZ456" s="78"/>
      <c r="CA456" s="78"/>
      <c r="CB456" s="78"/>
      <c r="CC456" s="78"/>
    </row>
    <row r="457" ht="15.75" customHeight="1">
      <c r="A457" s="110"/>
      <c r="B457" s="110"/>
      <c r="C457" s="110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78"/>
      <c r="BS457" s="78"/>
      <c r="BT457" s="78"/>
      <c r="BU457" s="78"/>
      <c r="BV457" s="78"/>
      <c r="BW457" s="78"/>
      <c r="BX457" s="78"/>
      <c r="BY457" s="78"/>
      <c r="BZ457" s="78"/>
      <c r="CA457" s="78"/>
      <c r="CB457" s="78"/>
      <c r="CC457" s="78"/>
    </row>
    <row r="458" ht="15.75" customHeight="1">
      <c r="A458" s="110"/>
      <c r="B458" s="110"/>
      <c r="C458" s="110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78"/>
      <c r="BS458" s="78"/>
      <c r="BT458" s="78"/>
      <c r="BU458" s="78"/>
      <c r="BV458" s="78"/>
      <c r="BW458" s="78"/>
      <c r="BX458" s="78"/>
      <c r="BY458" s="78"/>
      <c r="BZ458" s="78"/>
      <c r="CA458" s="78"/>
      <c r="CB458" s="78"/>
      <c r="CC458" s="78"/>
    </row>
    <row r="459" ht="15.75" customHeight="1">
      <c r="A459" s="110"/>
      <c r="B459" s="110"/>
      <c r="C459" s="110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78"/>
      <c r="BS459" s="78"/>
      <c r="BT459" s="78"/>
      <c r="BU459" s="78"/>
      <c r="BV459" s="78"/>
      <c r="BW459" s="78"/>
      <c r="BX459" s="78"/>
      <c r="BY459" s="78"/>
      <c r="BZ459" s="78"/>
      <c r="CA459" s="78"/>
      <c r="CB459" s="78"/>
      <c r="CC459" s="78"/>
    </row>
    <row r="460" ht="15.75" customHeight="1">
      <c r="A460" s="110"/>
      <c r="B460" s="110"/>
      <c r="C460" s="110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78"/>
      <c r="BS460" s="78"/>
      <c r="BT460" s="78"/>
      <c r="BU460" s="78"/>
      <c r="BV460" s="78"/>
      <c r="BW460" s="78"/>
      <c r="BX460" s="78"/>
      <c r="BY460" s="78"/>
      <c r="BZ460" s="78"/>
      <c r="CA460" s="78"/>
      <c r="CB460" s="78"/>
      <c r="CC460" s="78"/>
    </row>
    <row r="461" ht="15.75" customHeight="1">
      <c r="A461" s="110"/>
      <c r="B461" s="110"/>
      <c r="C461" s="110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78"/>
      <c r="BS461" s="78"/>
      <c r="BT461" s="78"/>
      <c r="BU461" s="78"/>
      <c r="BV461" s="78"/>
      <c r="BW461" s="78"/>
      <c r="BX461" s="78"/>
      <c r="BY461" s="78"/>
      <c r="BZ461" s="78"/>
      <c r="CA461" s="78"/>
      <c r="CB461" s="78"/>
      <c r="CC461" s="78"/>
    </row>
    <row r="462" ht="15.75" customHeight="1">
      <c r="A462" s="110"/>
      <c r="B462" s="110"/>
      <c r="C462" s="110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78"/>
      <c r="BS462" s="78"/>
      <c r="BT462" s="78"/>
      <c r="BU462" s="78"/>
      <c r="BV462" s="78"/>
      <c r="BW462" s="78"/>
      <c r="BX462" s="78"/>
      <c r="BY462" s="78"/>
      <c r="BZ462" s="78"/>
      <c r="CA462" s="78"/>
      <c r="CB462" s="78"/>
      <c r="CC462" s="78"/>
    </row>
    <row r="463" ht="15.75" customHeight="1">
      <c r="A463" s="110"/>
      <c r="B463" s="110"/>
      <c r="C463" s="110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78"/>
      <c r="BS463" s="78"/>
      <c r="BT463" s="78"/>
      <c r="BU463" s="78"/>
      <c r="BV463" s="78"/>
      <c r="BW463" s="78"/>
      <c r="BX463" s="78"/>
      <c r="BY463" s="78"/>
      <c r="BZ463" s="78"/>
      <c r="CA463" s="78"/>
      <c r="CB463" s="78"/>
      <c r="CC463" s="78"/>
    </row>
    <row r="464" ht="15.75" customHeight="1">
      <c r="A464" s="110"/>
      <c r="B464" s="110"/>
      <c r="C464" s="110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78"/>
      <c r="BS464" s="78"/>
      <c r="BT464" s="78"/>
      <c r="BU464" s="78"/>
      <c r="BV464" s="78"/>
      <c r="BW464" s="78"/>
      <c r="BX464" s="78"/>
      <c r="BY464" s="78"/>
      <c r="BZ464" s="78"/>
      <c r="CA464" s="78"/>
      <c r="CB464" s="78"/>
      <c r="CC464" s="78"/>
    </row>
    <row r="465" ht="15.75" customHeight="1">
      <c r="A465" s="110"/>
      <c r="B465" s="110"/>
      <c r="C465" s="110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78"/>
      <c r="BS465" s="78"/>
      <c r="BT465" s="78"/>
      <c r="BU465" s="78"/>
      <c r="BV465" s="78"/>
      <c r="BW465" s="78"/>
      <c r="BX465" s="78"/>
      <c r="BY465" s="78"/>
      <c r="BZ465" s="78"/>
      <c r="CA465" s="78"/>
      <c r="CB465" s="78"/>
      <c r="CC465" s="78"/>
    </row>
    <row r="466" ht="15.75" customHeight="1">
      <c r="A466" s="110"/>
      <c r="B466" s="110"/>
      <c r="C466" s="110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78"/>
      <c r="BS466" s="78"/>
      <c r="BT466" s="78"/>
      <c r="BU466" s="78"/>
      <c r="BV466" s="78"/>
      <c r="BW466" s="78"/>
      <c r="BX466" s="78"/>
      <c r="BY466" s="78"/>
      <c r="BZ466" s="78"/>
      <c r="CA466" s="78"/>
      <c r="CB466" s="78"/>
      <c r="CC466" s="78"/>
    </row>
    <row r="467" ht="15.75" customHeight="1">
      <c r="A467" s="110"/>
      <c r="B467" s="110"/>
      <c r="C467" s="110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78"/>
      <c r="BS467" s="78"/>
      <c r="BT467" s="78"/>
      <c r="BU467" s="78"/>
      <c r="BV467" s="78"/>
      <c r="BW467" s="78"/>
      <c r="BX467" s="78"/>
      <c r="BY467" s="78"/>
      <c r="BZ467" s="78"/>
      <c r="CA467" s="78"/>
      <c r="CB467" s="78"/>
      <c r="CC467" s="78"/>
    </row>
    <row r="468" ht="15.75" customHeight="1">
      <c r="A468" s="110"/>
      <c r="B468" s="110"/>
      <c r="C468" s="110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78"/>
      <c r="BS468" s="78"/>
      <c r="BT468" s="78"/>
      <c r="BU468" s="78"/>
      <c r="BV468" s="78"/>
      <c r="BW468" s="78"/>
      <c r="BX468" s="78"/>
      <c r="BY468" s="78"/>
      <c r="BZ468" s="78"/>
      <c r="CA468" s="78"/>
      <c r="CB468" s="78"/>
      <c r="CC468" s="78"/>
    </row>
    <row r="469" ht="15.75" customHeight="1">
      <c r="A469" s="110"/>
      <c r="B469" s="110"/>
      <c r="C469" s="110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78"/>
      <c r="BS469" s="78"/>
      <c r="BT469" s="78"/>
      <c r="BU469" s="78"/>
      <c r="BV469" s="78"/>
      <c r="BW469" s="78"/>
      <c r="BX469" s="78"/>
      <c r="BY469" s="78"/>
      <c r="BZ469" s="78"/>
      <c r="CA469" s="78"/>
      <c r="CB469" s="78"/>
      <c r="CC469" s="78"/>
    </row>
    <row r="470" ht="15.75" customHeight="1">
      <c r="A470" s="110"/>
      <c r="B470" s="110"/>
      <c r="C470" s="110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78"/>
      <c r="BS470" s="78"/>
      <c r="BT470" s="78"/>
      <c r="BU470" s="78"/>
      <c r="BV470" s="78"/>
      <c r="BW470" s="78"/>
      <c r="BX470" s="78"/>
      <c r="BY470" s="78"/>
      <c r="BZ470" s="78"/>
      <c r="CA470" s="78"/>
      <c r="CB470" s="78"/>
      <c r="CC470" s="78"/>
    </row>
    <row r="471" ht="15.75" customHeight="1">
      <c r="A471" s="110"/>
      <c r="B471" s="110"/>
      <c r="C471" s="110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78"/>
      <c r="BS471" s="78"/>
      <c r="BT471" s="78"/>
      <c r="BU471" s="78"/>
      <c r="BV471" s="78"/>
      <c r="BW471" s="78"/>
      <c r="BX471" s="78"/>
      <c r="BY471" s="78"/>
      <c r="BZ471" s="78"/>
      <c r="CA471" s="78"/>
      <c r="CB471" s="78"/>
      <c r="CC471" s="78"/>
    </row>
    <row r="472" ht="15.75" customHeight="1">
      <c r="A472" s="110"/>
      <c r="B472" s="110"/>
      <c r="C472" s="110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78"/>
      <c r="BS472" s="78"/>
      <c r="BT472" s="78"/>
      <c r="BU472" s="78"/>
      <c r="BV472" s="78"/>
      <c r="BW472" s="78"/>
      <c r="BX472" s="78"/>
      <c r="BY472" s="78"/>
      <c r="BZ472" s="78"/>
      <c r="CA472" s="78"/>
      <c r="CB472" s="78"/>
      <c r="CC472" s="78"/>
    </row>
    <row r="473" ht="15.75" customHeight="1">
      <c r="A473" s="110"/>
      <c r="B473" s="110"/>
      <c r="C473" s="110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78"/>
      <c r="BS473" s="78"/>
      <c r="BT473" s="78"/>
      <c r="BU473" s="78"/>
      <c r="BV473" s="78"/>
      <c r="BW473" s="78"/>
      <c r="BX473" s="78"/>
      <c r="BY473" s="78"/>
      <c r="BZ473" s="78"/>
      <c r="CA473" s="78"/>
      <c r="CB473" s="78"/>
      <c r="CC473" s="78"/>
    </row>
    <row r="474" ht="15.75" customHeight="1">
      <c r="A474" s="110"/>
      <c r="B474" s="110"/>
      <c r="C474" s="110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78"/>
      <c r="BS474" s="78"/>
      <c r="BT474" s="78"/>
      <c r="BU474" s="78"/>
      <c r="BV474" s="78"/>
      <c r="BW474" s="78"/>
      <c r="BX474" s="78"/>
      <c r="BY474" s="78"/>
      <c r="BZ474" s="78"/>
      <c r="CA474" s="78"/>
      <c r="CB474" s="78"/>
      <c r="CC474" s="78"/>
    </row>
    <row r="475" ht="15.75" customHeight="1">
      <c r="A475" s="110"/>
      <c r="B475" s="110"/>
      <c r="C475" s="110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78"/>
      <c r="BS475" s="78"/>
      <c r="BT475" s="78"/>
      <c r="BU475" s="78"/>
      <c r="BV475" s="78"/>
      <c r="BW475" s="78"/>
      <c r="BX475" s="78"/>
      <c r="BY475" s="78"/>
      <c r="BZ475" s="78"/>
      <c r="CA475" s="78"/>
      <c r="CB475" s="78"/>
      <c r="CC475" s="78"/>
    </row>
    <row r="476" ht="15.75" customHeight="1">
      <c r="A476" s="110"/>
      <c r="B476" s="110"/>
      <c r="C476" s="110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78"/>
      <c r="BS476" s="78"/>
      <c r="BT476" s="78"/>
      <c r="BU476" s="78"/>
      <c r="BV476" s="78"/>
      <c r="BW476" s="78"/>
      <c r="BX476" s="78"/>
      <c r="BY476" s="78"/>
      <c r="BZ476" s="78"/>
      <c r="CA476" s="78"/>
      <c r="CB476" s="78"/>
      <c r="CC476" s="78"/>
    </row>
    <row r="477" ht="15.75" customHeight="1">
      <c r="A477" s="110"/>
      <c r="B477" s="110"/>
      <c r="C477" s="110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78"/>
      <c r="BS477" s="78"/>
      <c r="BT477" s="78"/>
      <c r="BU477" s="78"/>
      <c r="BV477" s="78"/>
      <c r="BW477" s="78"/>
      <c r="BX477" s="78"/>
      <c r="BY477" s="78"/>
      <c r="BZ477" s="78"/>
      <c r="CA477" s="78"/>
      <c r="CB477" s="78"/>
      <c r="CC477" s="78"/>
    </row>
    <row r="478" ht="15.75" customHeight="1">
      <c r="A478" s="110"/>
      <c r="B478" s="110"/>
      <c r="C478" s="110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78"/>
      <c r="BS478" s="78"/>
      <c r="BT478" s="78"/>
      <c r="BU478" s="78"/>
      <c r="BV478" s="78"/>
      <c r="BW478" s="78"/>
      <c r="BX478" s="78"/>
      <c r="BY478" s="78"/>
      <c r="BZ478" s="78"/>
      <c r="CA478" s="78"/>
      <c r="CB478" s="78"/>
      <c r="CC478" s="78"/>
    </row>
    <row r="479" ht="15.75" customHeight="1">
      <c r="A479" s="110"/>
      <c r="B479" s="110"/>
      <c r="C479" s="110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78"/>
      <c r="BS479" s="78"/>
      <c r="BT479" s="78"/>
      <c r="BU479" s="78"/>
      <c r="BV479" s="78"/>
      <c r="BW479" s="78"/>
      <c r="BX479" s="78"/>
      <c r="BY479" s="78"/>
      <c r="BZ479" s="78"/>
      <c r="CA479" s="78"/>
      <c r="CB479" s="78"/>
      <c r="CC479" s="78"/>
    </row>
    <row r="480" ht="15.75" customHeight="1">
      <c r="A480" s="110"/>
      <c r="B480" s="110"/>
      <c r="C480" s="110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78"/>
      <c r="BS480" s="78"/>
      <c r="BT480" s="78"/>
      <c r="BU480" s="78"/>
      <c r="BV480" s="78"/>
      <c r="BW480" s="78"/>
      <c r="BX480" s="78"/>
      <c r="BY480" s="78"/>
      <c r="BZ480" s="78"/>
      <c r="CA480" s="78"/>
      <c r="CB480" s="78"/>
      <c r="CC480" s="78"/>
    </row>
    <row r="481" ht="15.75" customHeight="1">
      <c r="A481" s="110"/>
      <c r="B481" s="110"/>
      <c r="C481" s="110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78"/>
      <c r="BS481" s="78"/>
      <c r="BT481" s="78"/>
      <c r="BU481" s="78"/>
      <c r="BV481" s="78"/>
      <c r="BW481" s="78"/>
      <c r="BX481" s="78"/>
      <c r="BY481" s="78"/>
      <c r="BZ481" s="78"/>
      <c r="CA481" s="78"/>
      <c r="CB481" s="78"/>
      <c r="CC481" s="78"/>
    </row>
    <row r="482" ht="15.75" customHeight="1">
      <c r="A482" s="110"/>
      <c r="B482" s="110"/>
      <c r="C482" s="110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78"/>
      <c r="BS482" s="78"/>
      <c r="BT482" s="78"/>
      <c r="BU482" s="78"/>
      <c r="BV482" s="78"/>
      <c r="BW482" s="78"/>
      <c r="BX482" s="78"/>
      <c r="BY482" s="78"/>
      <c r="BZ482" s="78"/>
      <c r="CA482" s="78"/>
      <c r="CB482" s="78"/>
      <c r="CC482" s="78"/>
    </row>
    <row r="483" ht="15.75" customHeight="1">
      <c r="A483" s="110"/>
      <c r="B483" s="110"/>
      <c r="C483" s="110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78"/>
      <c r="BS483" s="78"/>
      <c r="BT483" s="78"/>
      <c r="BU483" s="78"/>
      <c r="BV483" s="78"/>
      <c r="BW483" s="78"/>
      <c r="BX483" s="78"/>
      <c r="BY483" s="78"/>
      <c r="BZ483" s="78"/>
      <c r="CA483" s="78"/>
      <c r="CB483" s="78"/>
      <c r="CC483" s="78"/>
    </row>
    <row r="484" ht="15.75" customHeight="1">
      <c r="A484" s="110"/>
      <c r="B484" s="110"/>
      <c r="C484" s="110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78"/>
      <c r="BS484" s="78"/>
      <c r="BT484" s="78"/>
      <c r="BU484" s="78"/>
      <c r="BV484" s="78"/>
      <c r="BW484" s="78"/>
      <c r="BX484" s="78"/>
      <c r="BY484" s="78"/>
      <c r="BZ484" s="78"/>
      <c r="CA484" s="78"/>
      <c r="CB484" s="78"/>
      <c r="CC484" s="78"/>
    </row>
    <row r="485" ht="15.75" customHeight="1">
      <c r="A485" s="110"/>
      <c r="B485" s="110"/>
      <c r="C485" s="110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78"/>
      <c r="BS485" s="78"/>
      <c r="BT485" s="78"/>
      <c r="BU485" s="78"/>
      <c r="BV485" s="78"/>
      <c r="BW485" s="78"/>
      <c r="BX485" s="78"/>
      <c r="BY485" s="78"/>
      <c r="BZ485" s="78"/>
      <c r="CA485" s="78"/>
      <c r="CB485" s="78"/>
      <c r="CC485" s="78"/>
    </row>
    <row r="486" ht="15.75" customHeight="1">
      <c r="A486" s="110"/>
      <c r="B486" s="110"/>
      <c r="C486" s="110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78"/>
      <c r="BS486" s="78"/>
      <c r="BT486" s="78"/>
      <c r="BU486" s="78"/>
      <c r="BV486" s="78"/>
      <c r="BW486" s="78"/>
      <c r="BX486" s="78"/>
      <c r="BY486" s="78"/>
      <c r="BZ486" s="78"/>
      <c r="CA486" s="78"/>
      <c r="CB486" s="78"/>
      <c r="CC486" s="78"/>
    </row>
    <row r="487" ht="15.75" customHeight="1">
      <c r="A487" s="110"/>
      <c r="B487" s="110"/>
      <c r="C487" s="110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78"/>
      <c r="BS487" s="78"/>
      <c r="BT487" s="78"/>
      <c r="BU487" s="78"/>
      <c r="BV487" s="78"/>
      <c r="BW487" s="78"/>
      <c r="BX487" s="78"/>
      <c r="BY487" s="78"/>
      <c r="BZ487" s="78"/>
      <c r="CA487" s="78"/>
      <c r="CB487" s="78"/>
      <c r="CC487" s="78"/>
    </row>
    <row r="488" ht="15.75" customHeight="1">
      <c r="A488" s="110"/>
      <c r="B488" s="110"/>
      <c r="C488" s="110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78"/>
      <c r="BS488" s="78"/>
      <c r="BT488" s="78"/>
      <c r="BU488" s="78"/>
      <c r="BV488" s="78"/>
      <c r="BW488" s="78"/>
      <c r="BX488" s="78"/>
      <c r="BY488" s="78"/>
      <c r="BZ488" s="78"/>
      <c r="CA488" s="78"/>
      <c r="CB488" s="78"/>
      <c r="CC488" s="78"/>
    </row>
    <row r="489" ht="15.75" customHeight="1">
      <c r="A489" s="110"/>
      <c r="B489" s="110"/>
      <c r="C489" s="110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78"/>
      <c r="BS489" s="78"/>
      <c r="BT489" s="78"/>
      <c r="BU489" s="78"/>
      <c r="BV489" s="78"/>
      <c r="BW489" s="78"/>
      <c r="BX489" s="78"/>
      <c r="BY489" s="78"/>
      <c r="BZ489" s="78"/>
      <c r="CA489" s="78"/>
      <c r="CB489" s="78"/>
      <c r="CC489" s="78"/>
    </row>
    <row r="490" ht="15.75" customHeight="1">
      <c r="A490" s="110"/>
      <c r="B490" s="110"/>
      <c r="C490" s="110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78"/>
      <c r="BS490" s="78"/>
      <c r="BT490" s="78"/>
      <c r="BU490" s="78"/>
      <c r="BV490" s="78"/>
      <c r="BW490" s="78"/>
      <c r="BX490" s="78"/>
      <c r="BY490" s="78"/>
      <c r="BZ490" s="78"/>
      <c r="CA490" s="78"/>
      <c r="CB490" s="78"/>
      <c r="CC490" s="78"/>
    </row>
    <row r="491" ht="15.75" customHeight="1">
      <c r="A491" s="110"/>
      <c r="B491" s="110"/>
      <c r="C491" s="110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78"/>
      <c r="BS491" s="78"/>
      <c r="BT491" s="78"/>
      <c r="BU491" s="78"/>
      <c r="BV491" s="78"/>
      <c r="BW491" s="78"/>
      <c r="BX491" s="78"/>
      <c r="BY491" s="78"/>
      <c r="BZ491" s="78"/>
      <c r="CA491" s="78"/>
      <c r="CB491" s="78"/>
      <c r="CC491" s="78"/>
    </row>
    <row r="492" ht="15.75" customHeight="1">
      <c r="A492" s="110"/>
      <c r="B492" s="110"/>
      <c r="C492" s="110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78"/>
      <c r="BS492" s="78"/>
      <c r="BT492" s="78"/>
      <c r="BU492" s="78"/>
      <c r="BV492" s="78"/>
      <c r="BW492" s="78"/>
      <c r="BX492" s="78"/>
      <c r="BY492" s="78"/>
      <c r="BZ492" s="78"/>
      <c r="CA492" s="78"/>
      <c r="CB492" s="78"/>
      <c r="CC492" s="78"/>
    </row>
    <row r="493" ht="15.75" customHeight="1">
      <c r="A493" s="110"/>
      <c r="B493" s="110"/>
      <c r="C493" s="110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78"/>
      <c r="BS493" s="78"/>
      <c r="BT493" s="78"/>
      <c r="BU493" s="78"/>
      <c r="BV493" s="78"/>
      <c r="BW493" s="78"/>
      <c r="BX493" s="78"/>
      <c r="BY493" s="78"/>
      <c r="BZ493" s="78"/>
      <c r="CA493" s="78"/>
      <c r="CB493" s="78"/>
      <c r="CC493" s="78"/>
    </row>
    <row r="494" ht="15.75" customHeight="1">
      <c r="A494" s="110"/>
      <c r="B494" s="110"/>
      <c r="C494" s="110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78"/>
      <c r="BS494" s="78"/>
      <c r="BT494" s="78"/>
      <c r="BU494" s="78"/>
      <c r="BV494" s="78"/>
      <c r="BW494" s="78"/>
      <c r="BX494" s="78"/>
      <c r="BY494" s="78"/>
      <c r="BZ494" s="78"/>
      <c r="CA494" s="78"/>
      <c r="CB494" s="78"/>
      <c r="CC494" s="78"/>
    </row>
    <row r="495" ht="15.75" customHeight="1">
      <c r="A495" s="110"/>
      <c r="B495" s="110"/>
      <c r="C495" s="110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78"/>
      <c r="BS495" s="78"/>
      <c r="BT495" s="78"/>
      <c r="BU495" s="78"/>
      <c r="BV495" s="78"/>
      <c r="BW495" s="78"/>
      <c r="BX495" s="78"/>
      <c r="BY495" s="78"/>
      <c r="BZ495" s="78"/>
      <c r="CA495" s="78"/>
      <c r="CB495" s="78"/>
      <c r="CC495" s="78"/>
    </row>
    <row r="496" ht="15.75" customHeight="1">
      <c r="A496" s="110"/>
      <c r="B496" s="110"/>
      <c r="C496" s="110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78"/>
      <c r="BS496" s="78"/>
      <c r="BT496" s="78"/>
      <c r="BU496" s="78"/>
      <c r="BV496" s="78"/>
      <c r="BW496" s="78"/>
      <c r="BX496" s="78"/>
      <c r="BY496" s="78"/>
      <c r="BZ496" s="78"/>
      <c r="CA496" s="78"/>
      <c r="CB496" s="78"/>
      <c r="CC496" s="78"/>
    </row>
    <row r="497" ht="15.75" customHeight="1">
      <c r="A497" s="110"/>
      <c r="B497" s="110"/>
      <c r="C497" s="110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78"/>
      <c r="BS497" s="78"/>
      <c r="BT497" s="78"/>
      <c r="BU497" s="78"/>
      <c r="BV497" s="78"/>
      <c r="BW497" s="78"/>
      <c r="BX497" s="78"/>
      <c r="BY497" s="78"/>
      <c r="BZ497" s="78"/>
      <c r="CA497" s="78"/>
      <c r="CB497" s="78"/>
      <c r="CC497" s="78"/>
    </row>
    <row r="498" ht="15.75" customHeight="1">
      <c r="A498" s="110"/>
      <c r="B498" s="110"/>
      <c r="C498" s="110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78"/>
      <c r="BS498" s="78"/>
      <c r="BT498" s="78"/>
      <c r="BU498" s="78"/>
      <c r="BV498" s="78"/>
      <c r="BW498" s="78"/>
      <c r="BX498" s="78"/>
      <c r="BY498" s="78"/>
      <c r="BZ498" s="78"/>
      <c r="CA498" s="78"/>
      <c r="CB498" s="78"/>
      <c r="CC498" s="78"/>
    </row>
    <row r="499" ht="15.75" customHeight="1">
      <c r="A499" s="110"/>
      <c r="B499" s="110"/>
      <c r="C499" s="110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78"/>
      <c r="BS499" s="78"/>
      <c r="BT499" s="78"/>
      <c r="BU499" s="78"/>
      <c r="BV499" s="78"/>
      <c r="BW499" s="78"/>
      <c r="BX499" s="78"/>
      <c r="BY499" s="78"/>
      <c r="BZ499" s="78"/>
      <c r="CA499" s="78"/>
      <c r="CB499" s="78"/>
      <c r="CC499" s="78"/>
    </row>
    <row r="500" ht="15.75" customHeight="1">
      <c r="A500" s="110"/>
      <c r="B500" s="110"/>
      <c r="C500" s="110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78"/>
      <c r="BS500" s="78"/>
      <c r="BT500" s="78"/>
      <c r="BU500" s="78"/>
      <c r="BV500" s="78"/>
      <c r="BW500" s="78"/>
      <c r="BX500" s="78"/>
      <c r="BY500" s="78"/>
      <c r="BZ500" s="78"/>
      <c r="CA500" s="78"/>
      <c r="CB500" s="78"/>
      <c r="CC500" s="78"/>
    </row>
    <row r="501" ht="15.75" customHeight="1">
      <c r="A501" s="110"/>
      <c r="B501" s="110"/>
      <c r="C501" s="110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78"/>
      <c r="BS501" s="78"/>
      <c r="BT501" s="78"/>
      <c r="BU501" s="78"/>
      <c r="BV501" s="78"/>
      <c r="BW501" s="78"/>
      <c r="BX501" s="78"/>
      <c r="BY501" s="78"/>
      <c r="BZ501" s="78"/>
      <c r="CA501" s="78"/>
      <c r="CB501" s="78"/>
      <c r="CC501" s="78"/>
    </row>
    <row r="502" ht="15.75" customHeight="1">
      <c r="A502" s="110"/>
      <c r="B502" s="110"/>
      <c r="C502" s="110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78"/>
      <c r="BS502" s="78"/>
      <c r="BT502" s="78"/>
      <c r="BU502" s="78"/>
      <c r="BV502" s="78"/>
      <c r="BW502" s="78"/>
      <c r="BX502" s="78"/>
      <c r="BY502" s="78"/>
      <c r="BZ502" s="78"/>
      <c r="CA502" s="78"/>
      <c r="CB502" s="78"/>
      <c r="CC502" s="78"/>
    </row>
    <row r="503" ht="15.75" customHeight="1">
      <c r="A503" s="110"/>
      <c r="B503" s="110"/>
      <c r="C503" s="110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78"/>
      <c r="BS503" s="78"/>
      <c r="BT503" s="78"/>
      <c r="BU503" s="78"/>
      <c r="BV503" s="78"/>
      <c r="BW503" s="78"/>
      <c r="BX503" s="78"/>
      <c r="BY503" s="78"/>
      <c r="BZ503" s="78"/>
      <c r="CA503" s="78"/>
      <c r="CB503" s="78"/>
      <c r="CC503" s="78"/>
    </row>
    <row r="504" ht="15.75" customHeight="1">
      <c r="A504" s="110"/>
      <c r="B504" s="110"/>
      <c r="C504" s="110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78"/>
      <c r="BS504" s="78"/>
      <c r="BT504" s="78"/>
      <c r="BU504" s="78"/>
      <c r="BV504" s="78"/>
      <c r="BW504" s="78"/>
      <c r="BX504" s="78"/>
      <c r="BY504" s="78"/>
      <c r="BZ504" s="78"/>
      <c r="CA504" s="78"/>
      <c r="CB504" s="78"/>
      <c r="CC504" s="78"/>
    </row>
    <row r="505" ht="15.75" customHeight="1">
      <c r="A505" s="110"/>
      <c r="B505" s="110"/>
      <c r="C505" s="110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78"/>
      <c r="BS505" s="78"/>
      <c r="BT505" s="78"/>
      <c r="BU505" s="78"/>
      <c r="BV505" s="78"/>
      <c r="BW505" s="78"/>
      <c r="BX505" s="78"/>
      <c r="BY505" s="78"/>
      <c r="BZ505" s="78"/>
      <c r="CA505" s="78"/>
      <c r="CB505" s="78"/>
      <c r="CC505" s="78"/>
    </row>
    <row r="506" ht="15.75" customHeight="1">
      <c r="A506" s="110"/>
      <c r="B506" s="110"/>
      <c r="C506" s="110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78"/>
      <c r="BS506" s="78"/>
      <c r="BT506" s="78"/>
      <c r="BU506" s="78"/>
      <c r="BV506" s="78"/>
      <c r="BW506" s="78"/>
      <c r="BX506" s="78"/>
      <c r="BY506" s="78"/>
      <c r="BZ506" s="78"/>
      <c r="CA506" s="78"/>
      <c r="CB506" s="78"/>
      <c r="CC506" s="78"/>
    </row>
    <row r="507" ht="15.75" customHeight="1">
      <c r="A507" s="110"/>
      <c r="B507" s="110"/>
      <c r="C507" s="110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78"/>
      <c r="BS507" s="78"/>
      <c r="BT507" s="78"/>
      <c r="BU507" s="78"/>
      <c r="BV507" s="78"/>
      <c r="BW507" s="78"/>
      <c r="BX507" s="78"/>
      <c r="BY507" s="78"/>
      <c r="BZ507" s="78"/>
      <c r="CA507" s="78"/>
      <c r="CB507" s="78"/>
      <c r="CC507" s="78"/>
    </row>
    <row r="508" ht="15.75" customHeight="1">
      <c r="A508" s="110"/>
      <c r="B508" s="110"/>
      <c r="C508" s="110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78"/>
      <c r="BS508" s="78"/>
      <c r="BT508" s="78"/>
      <c r="BU508" s="78"/>
      <c r="BV508" s="78"/>
      <c r="BW508" s="78"/>
      <c r="BX508" s="78"/>
      <c r="BY508" s="78"/>
      <c r="BZ508" s="78"/>
      <c r="CA508" s="78"/>
      <c r="CB508" s="78"/>
      <c r="CC508" s="78"/>
    </row>
    <row r="509" ht="15.75" customHeight="1">
      <c r="A509" s="110"/>
      <c r="B509" s="110"/>
      <c r="C509" s="110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78"/>
      <c r="BS509" s="78"/>
      <c r="BT509" s="78"/>
      <c r="BU509" s="78"/>
      <c r="BV509" s="78"/>
      <c r="BW509" s="78"/>
      <c r="BX509" s="78"/>
      <c r="BY509" s="78"/>
      <c r="BZ509" s="78"/>
      <c r="CA509" s="78"/>
      <c r="CB509" s="78"/>
      <c r="CC509" s="78"/>
    </row>
    <row r="510" ht="15.75" customHeight="1">
      <c r="A510" s="110"/>
      <c r="B510" s="110"/>
      <c r="C510" s="110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78"/>
      <c r="BS510" s="78"/>
      <c r="BT510" s="78"/>
      <c r="BU510" s="78"/>
      <c r="BV510" s="78"/>
      <c r="BW510" s="78"/>
      <c r="BX510" s="78"/>
      <c r="BY510" s="78"/>
      <c r="BZ510" s="78"/>
      <c r="CA510" s="78"/>
      <c r="CB510" s="78"/>
      <c r="CC510" s="78"/>
    </row>
    <row r="511" ht="15.75" customHeight="1">
      <c r="A511" s="110"/>
      <c r="B511" s="110"/>
      <c r="C511" s="110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78"/>
      <c r="BS511" s="78"/>
      <c r="BT511" s="78"/>
      <c r="BU511" s="78"/>
      <c r="BV511" s="78"/>
      <c r="BW511" s="78"/>
      <c r="BX511" s="78"/>
      <c r="BY511" s="78"/>
      <c r="BZ511" s="78"/>
      <c r="CA511" s="78"/>
      <c r="CB511" s="78"/>
      <c r="CC511" s="78"/>
    </row>
    <row r="512" ht="15.75" customHeight="1">
      <c r="A512" s="110"/>
      <c r="B512" s="110"/>
      <c r="C512" s="110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78"/>
      <c r="BS512" s="78"/>
      <c r="BT512" s="78"/>
      <c r="BU512" s="78"/>
      <c r="BV512" s="78"/>
      <c r="BW512" s="78"/>
      <c r="BX512" s="78"/>
      <c r="BY512" s="78"/>
      <c r="BZ512" s="78"/>
      <c r="CA512" s="78"/>
      <c r="CB512" s="78"/>
      <c r="CC512" s="78"/>
    </row>
    <row r="513" ht="15.75" customHeight="1">
      <c r="A513" s="110"/>
      <c r="B513" s="110"/>
      <c r="C513" s="110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78"/>
      <c r="BS513" s="78"/>
      <c r="BT513" s="78"/>
      <c r="BU513" s="78"/>
      <c r="BV513" s="78"/>
      <c r="BW513" s="78"/>
      <c r="BX513" s="78"/>
      <c r="BY513" s="78"/>
      <c r="BZ513" s="78"/>
      <c r="CA513" s="78"/>
      <c r="CB513" s="78"/>
      <c r="CC513" s="78"/>
    </row>
    <row r="514" ht="15.75" customHeight="1">
      <c r="A514" s="110"/>
      <c r="B514" s="110"/>
      <c r="C514" s="110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78"/>
      <c r="BS514" s="78"/>
      <c r="BT514" s="78"/>
      <c r="BU514" s="78"/>
      <c r="BV514" s="78"/>
      <c r="BW514" s="78"/>
      <c r="BX514" s="78"/>
      <c r="BY514" s="78"/>
      <c r="BZ514" s="78"/>
      <c r="CA514" s="78"/>
      <c r="CB514" s="78"/>
      <c r="CC514" s="78"/>
    </row>
    <row r="515" ht="15.75" customHeight="1">
      <c r="A515" s="110"/>
      <c r="B515" s="110"/>
      <c r="C515" s="110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78"/>
      <c r="BS515" s="78"/>
      <c r="BT515" s="78"/>
      <c r="BU515" s="78"/>
      <c r="BV515" s="78"/>
      <c r="BW515" s="78"/>
      <c r="BX515" s="78"/>
      <c r="BY515" s="78"/>
      <c r="BZ515" s="78"/>
      <c r="CA515" s="78"/>
      <c r="CB515" s="78"/>
      <c r="CC515" s="78"/>
    </row>
    <row r="516" ht="15.75" customHeight="1">
      <c r="A516" s="110"/>
      <c r="B516" s="110"/>
      <c r="C516" s="110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78"/>
      <c r="BS516" s="78"/>
      <c r="BT516" s="78"/>
      <c r="BU516" s="78"/>
      <c r="BV516" s="78"/>
      <c r="BW516" s="78"/>
      <c r="BX516" s="78"/>
      <c r="BY516" s="78"/>
      <c r="BZ516" s="78"/>
      <c r="CA516" s="78"/>
      <c r="CB516" s="78"/>
      <c r="CC516" s="78"/>
    </row>
    <row r="517" ht="15.75" customHeight="1">
      <c r="A517" s="110"/>
      <c r="B517" s="110"/>
      <c r="C517" s="110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78"/>
      <c r="BS517" s="78"/>
      <c r="BT517" s="78"/>
      <c r="BU517" s="78"/>
      <c r="BV517" s="78"/>
      <c r="BW517" s="78"/>
      <c r="BX517" s="78"/>
      <c r="BY517" s="78"/>
      <c r="BZ517" s="78"/>
      <c r="CA517" s="78"/>
      <c r="CB517" s="78"/>
      <c r="CC517" s="78"/>
    </row>
    <row r="518" ht="15.75" customHeight="1">
      <c r="A518" s="110"/>
      <c r="B518" s="110"/>
      <c r="C518" s="110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78"/>
      <c r="BS518" s="78"/>
      <c r="BT518" s="78"/>
      <c r="BU518" s="78"/>
      <c r="BV518" s="78"/>
      <c r="BW518" s="78"/>
      <c r="BX518" s="78"/>
      <c r="BY518" s="78"/>
      <c r="BZ518" s="78"/>
      <c r="CA518" s="78"/>
      <c r="CB518" s="78"/>
      <c r="CC518" s="78"/>
    </row>
    <row r="519" ht="15.75" customHeight="1">
      <c r="A519" s="110"/>
      <c r="B519" s="110"/>
      <c r="C519" s="110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78"/>
      <c r="BS519" s="78"/>
      <c r="BT519" s="78"/>
      <c r="BU519" s="78"/>
      <c r="BV519" s="78"/>
      <c r="BW519" s="78"/>
      <c r="BX519" s="78"/>
      <c r="BY519" s="78"/>
      <c r="BZ519" s="78"/>
      <c r="CA519" s="78"/>
      <c r="CB519" s="78"/>
      <c r="CC519" s="78"/>
    </row>
    <row r="520" ht="15.75" customHeight="1">
      <c r="A520" s="110"/>
      <c r="B520" s="110"/>
      <c r="C520" s="110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78"/>
      <c r="BS520" s="78"/>
      <c r="BT520" s="78"/>
      <c r="BU520" s="78"/>
      <c r="BV520" s="78"/>
      <c r="BW520" s="78"/>
      <c r="BX520" s="78"/>
      <c r="BY520" s="78"/>
      <c r="BZ520" s="78"/>
      <c r="CA520" s="78"/>
      <c r="CB520" s="78"/>
      <c r="CC520" s="78"/>
    </row>
    <row r="521" ht="15.75" customHeight="1">
      <c r="A521" s="110"/>
      <c r="B521" s="110"/>
      <c r="C521" s="110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78"/>
      <c r="BS521" s="78"/>
      <c r="BT521" s="78"/>
      <c r="BU521" s="78"/>
      <c r="BV521" s="78"/>
      <c r="BW521" s="78"/>
      <c r="BX521" s="78"/>
      <c r="BY521" s="78"/>
      <c r="BZ521" s="78"/>
      <c r="CA521" s="78"/>
      <c r="CB521" s="78"/>
      <c r="CC521" s="78"/>
    </row>
    <row r="522" ht="15.75" customHeight="1">
      <c r="A522" s="110"/>
      <c r="B522" s="110"/>
      <c r="C522" s="110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78"/>
      <c r="BS522" s="78"/>
      <c r="BT522" s="78"/>
      <c r="BU522" s="78"/>
      <c r="BV522" s="78"/>
      <c r="BW522" s="78"/>
      <c r="BX522" s="78"/>
      <c r="BY522" s="78"/>
      <c r="BZ522" s="78"/>
      <c r="CA522" s="78"/>
      <c r="CB522" s="78"/>
      <c r="CC522" s="78"/>
    </row>
    <row r="523" ht="15.75" customHeight="1">
      <c r="A523" s="110"/>
      <c r="B523" s="110"/>
      <c r="C523" s="110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78"/>
      <c r="BS523" s="78"/>
      <c r="BT523" s="78"/>
      <c r="BU523" s="78"/>
      <c r="BV523" s="78"/>
      <c r="BW523" s="78"/>
      <c r="BX523" s="78"/>
      <c r="BY523" s="78"/>
      <c r="BZ523" s="78"/>
      <c r="CA523" s="78"/>
      <c r="CB523" s="78"/>
      <c r="CC523" s="78"/>
    </row>
    <row r="524" ht="15.75" customHeight="1">
      <c r="A524" s="110"/>
      <c r="B524" s="110"/>
      <c r="C524" s="110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78"/>
      <c r="BS524" s="78"/>
      <c r="BT524" s="78"/>
      <c r="BU524" s="78"/>
      <c r="BV524" s="78"/>
      <c r="BW524" s="78"/>
      <c r="BX524" s="78"/>
      <c r="BY524" s="78"/>
      <c r="BZ524" s="78"/>
      <c r="CA524" s="78"/>
      <c r="CB524" s="78"/>
      <c r="CC524" s="78"/>
    </row>
    <row r="525" ht="15.75" customHeight="1">
      <c r="A525" s="110"/>
      <c r="B525" s="110"/>
      <c r="C525" s="110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78"/>
      <c r="BS525" s="78"/>
      <c r="BT525" s="78"/>
      <c r="BU525" s="78"/>
      <c r="BV525" s="78"/>
      <c r="BW525" s="78"/>
      <c r="BX525" s="78"/>
      <c r="BY525" s="78"/>
      <c r="BZ525" s="78"/>
      <c r="CA525" s="78"/>
      <c r="CB525" s="78"/>
      <c r="CC525" s="78"/>
    </row>
    <row r="526" ht="15.75" customHeight="1">
      <c r="A526" s="110"/>
      <c r="B526" s="110"/>
      <c r="C526" s="110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78"/>
      <c r="BS526" s="78"/>
      <c r="BT526" s="78"/>
      <c r="BU526" s="78"/>
      <c r="BV526" s="78"/>
      <c r="BW526" s="78"/>
      <c r="BX526" s="78"/>
      <c r="BY526" s="78"/>
      <c r="BZ526" s="78"/>
      <c r="CA526" s="78"/>
      <c r="CB526" s="78"/>
      <c r="CC526" s="78"/>
    </row>
    <row r="527" ht="15.75" customHeight="1">
      <c r="A527" s="110"/>
      <c r="B527" s="110"/>
      <c r="C527" s="110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78"/>
      <c r="BS527" s="78"/>
      <c r="BT527" s="78"/>
      <c r="BU527" s="78"/>
      <c r="BV527" s="78"/>
      <c r="BW527" s="78"/>
      <c r="BX527" s="78"/>
      <c r="BY527" s="78"/>
      <c r="BZ527" s="78"/>
      <c r="CA527" s="78"/>
      <c r="CB527" s="78"/>
      <c r="CC527" s="78"/>
    </row>
    <row r="528" ht="15.75" customHeight="1">
      <c r="A528" s="110"/>
      <c r="B528" s="110"/>
      <c r="C528" s="110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78"/>
      <c r="BS528" s="78"/>
      <c r="BT528" s="78"/>
      <c r="BU528" s="78"/>
      <c r="BV528" s="78"/>
      <c r="BW528" s="78"/>
      <c r="BX528" s="78"/>
      <c r="BY528" s="78"/>
      <c r="BZ528" s="78"/>
      <c r="CA528" s="78"/>
      <c r="CB528" s="78"/>
      <c r="CC528" s="78"/>
    </row>
    <row r="529" ht="15.75" customHeight="1">
      <c r="A529" s="110"/>
      <c r="B529" s="110"/>
      <c r="C529" s="110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78"/>
      <c r="BS529" s="78"/>
      <c r="BT529" s="78"/>
      <c r="BU529" s="78"/>
      <c r="BV529" s="78"/>
      <c r="BW529" s="78"/>
      <c r="BX529" s="78"/>
      <c r="BY529" s="78"/>
      <c r="BZ529" s="78"/>
      <c r="CA529" s="78"/>
      <c r="CB529" s="78"/>
      <c r="CC529" s="78"/>
    </row>
    <row r="530" ht="15.75" customHeight="1">
      <c r="A530" s="110"/>
      <c r="B530" s="110"/>
      <c r="C530" s="110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78"/>
      <c r="BS530" s="78"/>
      <c r="BT530" s="78"/>
      <c r="BU530" s="78"/>
      <c r="BV530" s="78"/>
      <c r="BW530" s="78"/>
      <c r="BX530" s="78"/>
      <c r="BY530" s="78"/>
      <c r="BZ530" s="78"/>
      <c r="CA530" s="78"/>
      <c r="CB530" s="78"/>
      <c r="CC530" s="78"/>
    </row>
    <row r="531" ht="15.75" customHeight="1">
      <c r="A531" s="110"/>
      <c r="B531" s="110"/>
      <c r="C531" s="110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78"/>
      <c r="BS531" s="78"/>
      <c r="BT531" s="78"/>
      <c r="BU531" s="78"/>
      <c r="BV531" s="78"/>
      <c r="BW531" s="78"/>
      <c r="BX531" s="78"/>
      <c r="BY531" s="78"/>
      <c r="BZ531" s="78"/>
      <c r="CA531" s="78"/>
      <c r="CB531" s="78"/>
      <c r="CC531" s="78"/>
    </row>
    <row r="532" ht="15.75" customHeight="1">
      <c r="A532" s="110"/>
      <c r="B532" s="110"/>
      <c r="C532" s="110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78"/>
      <c r="BS532" s="78"/>
      <c r="BT532" s="78"/>
      <c r="BU532" s="78"/>
      <c r="BV532" s="78"/>
      <c r="BW532" s="78"/>
      <c r="BX532" s="78"/>
      <c r="BY532" s="78"/>
      <c r="BZ532" s="78"/>
      <c r="CA532" s="78"/>
      <c r="CB532" s="78"/>
      <c r="CC532" s="78"/>
    </row>
    <row r="533" ht="15.75" customHeight="1">
      <c r="A533" s="110"/>
      <c r="B533" s="110"/>
      <c r="C533" s="110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78"/>
      <c r="BS533" s="78"/>
      <c r="BT533" s="78"/>
      <c r="BU533" s="78"/>
      <c r="BV533" s="78"/>
      <c r="BW533" s="78"/>
      <c r="BX533" s="78"/>
      <c r="BY533" s="78"/>
      <c r="BZ533" s="78"/>
      <c r="CA533" s="78"/>
      <c r="CB533" s="78"/>
      <c r="CC533" s="78"/>
    </row>
    <row r="534" ht="15.75" customHeight="1">
      <c r="A534" s="110"/>
      <c r="B534" s="110"/>
      <c r="C534" s="110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78"/>
      <c r="BS534" s="78"/>
      <c r="BT534" s="78"/>
      <c r="BU534" s="78"/>
      <c r="BV534" s="78"/>
      <c r="BW534" s="78"/>
      <c r="BX534" s="78"/>
      <c r="BY534" s="78"/>
      <c r="BZ534" s="78"/>
      <c r="CA534" s="78"/>
      <c r="CB534" s="78"/>
      <c r="CC534" s="78"/>
    </row>
    <row r="535" ht="15.75" customHeight="1">
      <c r="A535" s="110"/>
      <c r="B535" s="110"/>
      <c r="C535" s="110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78"/>
      <c r="BS535" s="78"/>
      <c r="BT535" s="78"/>
      <c r="BU535" s="78"/>
      <c r="BV535" s="78"/>
      <c r="BW535" s="78"/>
      <c r="BX535" s="78"/>
      <c r="BY535" s="78"/>
      <c r="BZ535" s="78"/>
      <c r="CA535" s="78"/>
      <c r="CB535" s="78"/>
      <c r="CC535" s="78"/>
    </row>
    <row r="536" ht="15.75" customHeight="1">
      <c r="A536" s="110"/>
      <c r="B536" s="110"/>
      <c r="C536" s="110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78"/>
      <c r="BS536" s="78"/>
      <c r="BT536" s="78"/>
      <c r="BU536" s="78"/>
      <c r="BV536" s="78"/>
      <c r="BW536" s="78"/>
      <c r="BX536" s="78"/>
      <c r="BY536" s="78"/>
      <c r="BZ536" s="78"/>
      <c r="CA536" s="78"/>
      <c r="CB536" s="78"/>
      <c r="CC536" s="78"/>
    </row>
    <row r="537" ht="15.75" customHeight="1">
      <c r="A537" s="110"/>
      <c r="B537" s="110"/>
      <c r="C537" s="110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78"/>
      <c r="BS537" s="78"/>
      <c r="BT537" s="78"/>
      <c r="BU537" s="78"/>
      <c r="BV537" s="78"/>
      <c r="BW537" s="78"/>
      <c r="BX537" s="78"/>
      <c r="BY537" s="78"/>
      <c r="BZ537" s="78"/>
      <c r="CA537" s="78"/>
      <c r="CB537" s="78"/>
      <c r="CC537" s="78"/>
    </row>
    <row r="538" ht="15.75" customHeight="1">
      <c r="A538" s="110"/>
      <c r="B538" s="110"/>
      <c r="C538" s="110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78"/>
      <c r="BS538" s="78"/>
      <c r="BT538" s="78"/>
      <c r="BU538" s="78"/>
      <c r="BV538" s="78"/>
      <c r="BW538" s="78"/>
      <c r="BX538" s="78"/>
      <c r="BY538" s="78"/>
      <c r="BZ538" s="78"/>
      <c r="CA538" s="78"/>
      <c r="CB538" s="78"/>
      <c r="CC538" s="78"/>
    </row>
    <row r="539" ht="15.75" customHeight="1">
      <c r="A539" s="110"/>
      <c r="B539" s="110"/>
      <c r="C539" s="110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78"/>
      <c r="BS539" s="78"/>
      <c r="BT539" s="78"/>
      <c r="BU539" s="78"/>
      <c r="BV539" s="78"/>
      <c r="BW539" s="78"/>
      <c r="BX539" s="78"/>
      <c r="BY539" s="78"/>
      <c r="BZ539" s="78"/>
      <c r="CA539" s="78"/>
      <c r="CB539" s="78"/>
      <c r="CC539" s="78"/>
    </row>
    <row r="540" ht="15.75" customHeight="1">
      <c r="A540" s="110"/>
      <c r="B540" s="110"/>
      <c r="C540" s="110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78"/>
      <c r="BS540" s="78"/>
      <c r="BT540" s="78"/>
      <c r="BU540" s="78"/>
      <c r="BV540" s="78"/>
      <c r="BW540" s="78"/>
      <c r="BX540" s="78"/>
      <c r="BY540" s="78"/>
      <c r="BZ540" s="78"/>
      <c r="CA540" s="78"/>
      <c r="CB540" s="78"/>
      <c r="CC540" s="78"/>
    </row>
    <row r="541" ht="15.75" customHeight="1">
      <c r="A541" s="110"/>
      <c r="B541" s="110"/>
      <c r="C541" s="110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78"/>
      <c r="BS541" s="78"/>
      <c r="BT541" s="78"/>
      <c r="BU541" s="78"/>
      <c r="BV541" s="78"/>
      <c r="BW541" s="78"/>
      <c r="BX541" s="78"/>
      <c r="BY541" s="78"/>
      <c r="BZ541" s="78"/>
      <c r="CA541" s="78"/>
      <c r="CB541" s="78"/>
      <c r="CC541" s="78"/>
    </row>
    <row r="542" ht="15.75" customHeight="1">
      <c r="A542" s="110"/>
      <c r="B542" s="110"/>
      <c r="C542" s="110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78"/>
      <c r="BS542" s="78"/>
      <c r="BT542" s="78"/>
      <c r="BU542" s="78"/>
      <c r="BV542" s="78"/>
      <c r="BW542" s="78"/>
      <c r="BX542" s="78"/>
      <c r="BY542" s="78"/>
      <c r="BZ542" s="78"/>
      <c r="CA542" s="78"/>
      <c r="CB542" s="78"/>
      <c r="CC542" s="78"/>
    </row>
    <row r="543" ht="15.75" customHeight="1">
      <c r="A543" s="110"/>
      <c r="B543" s="110"/>
      <c r="C543" s="110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78"/>
      <c r="BS543" s="78"/>
      <c r="BT543" s="78"/>
      <c r="BU543" s="78"/>
      <c r="BV543" s="78"/>
      <c r="BW543" s="78"/>
      <c r="BX543" s="78"/>
      <c r="BY543" s="78"/>
      <c r="BZ543" s="78"/>
      <c r="CA543" s="78"/>
      <c r="CB543" s="78"/>
      <c r="CC543" s="78"/>
    </row>
    <row r="544" ht="15.75" customHeight="1">
      <c r="A544" s="110"/>
      <c r="B544" s="110"/>
      <c r="C544" s="110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78"/>
      <c r="BS544" s="78"/>
      <c r="BT544" s="78"/>
      <c r="BU544" s="78"/>
      <c r="BV544" s="78"/>
      <c r="BW544" s="78"/>
      <c r="BX544" s="78"/>
      <c r="BY544" s="78"/>
      <c r="BZ544" s="78"/>
      <c r="CA544" s="78"/>
      <c r="CB544" s="78"/>
      <c r="CC544" s="78"/>
    </row>
    <row r="545" ht="15.75" customHeight="1">
      <c r="A545" s="110"/>
      <c r="B545" s="110"/>
      <c r="C545" s="110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78"/>
      <c r="BS545" s="78"/>
      <c r="BT545" s="78"/>
      <c r="BU545" s="78"/>
      <c r="BV545" s="78"/>
      <c r="BW545" s="78"/>
      <c r="BX545" s="78"/>
      <c r="BY545" s="78"/>
      <c r="BZ545" s="78"/>
      <c r="CA545" s="78"/>
      <c r="CB545" s="78"/>
      <c r="CC545" s="78"/>
    </row>
    <row r="546" ht="15.75" customHeight="1">
      <c r="A546" s="110"/>
      <c r="B546" s="110"/>
      <c r="C546" s="110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78"/>
      <c r="BS546" s="78"/>
      <c r="BT546" s="78"/>
      <c r="BU546" s="78"/>
      <c r="BV546" s="78"/>
      <c r="BW546" s="78"/>
      <c r="BX546" s="78"/>
      <c r="BY546" s="78"/>
      <c r="BZ546" s="78"/>
      <c r="CA546" s="78"/>
      <c r="CB546" s="78"/>
      <c r="CC546" s="78"/>
    </row>
    <row r="547" ht="15.75" customHeight="1">
      <c r="A547" s="110"/>
      <c r="B547" s="110"/>
      <c r="C547" s="110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78"/>
      <c r="BS547" s="78"/>
      <c r="BT547" s="78"/>
      <c r="BU547" s="78"/>
      <c r="BV547" s="78"/>
      <c r="BW547" s="78"/>
      <c r="BX547" s="78"/>
      <c r="BY547" s="78"/>
      <c r="BZ547" s="78"/>
      <c r="CA547" s="78"/>
      <c r="CB547" s="78"/>
      <c r="CC547" s="78"/>
    </row>
    <row r="548" ht="15.75" customHeight="1">
      <c r="A548" s="110"/>
      <c r="B548" s="110"/>
      <c r="C548" s="110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78"/>
      <c r="BS548" s="78"/>
      <c r="BT548" s="78"/>
      <c r="BU548" s="78"/>
      <c r="BV548" s="78"/>
      <c r="BW548" s="78"/>
      <c r="BX548" s="78"/>
      <c r="BY548" s="78"/>
      <c r="BZ548" s="78"/>
      <c r="CA548" s="78"/>
      <c r="CB548" s="78"/>
      <c r="CC548" s="78"/>
    </row>
    <row r="549" ht="15.75" customHeight="1">
      <c r="A549" s="110"/>
      <c r="B549" s="110"/>
      <c r="C549" s="110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78"/>
      <c r="BS549" s="78"/>
      <c r="BT549" s="78"/>
      <c r="BU549" s="78"/>
      <c r="BV549" s="78"/>
      <c r="BW549" s="78"/>
      <c r="BX549" s="78"/>
      <c r="BY549" s="78"/>
      <c r="BZ549" s="78"/>
      <c r="CA549" s="78"/>
      <c r="CB549" s="78"/>
      <c r="CC549" s="78"/>
    </row>
    <row r="550" ht="15.75" customHeight="1">
      <c r="A550" s="110"/>
      <c r="B550" s="110"/>
      <c r="C550" s="110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78"/>
      <c r="BS550" s="78"/>
      <c r="BT550" s="78"/>
      <c r="BU550" s="78"/>
      <c r="BV550" s="78"/>
      <c r="BW550" s="78"/>
      <c r="BX550" s="78"/>
      <c r="BY550" s="78"/>
      <c r="BZ550" s="78"/>
      <c r="CA550" s="78"/>
      <c r="CB550" s="78"/>
      <c r="CC550" s="78"/>
    </row>
    <row r="551" ht="15.75" customHeight="1">
      <c r="A551" s="110"/>
      <c r="B551" s="110"/>
      <c r="C551" s="110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78"/>
      <c r="BS551" s="78"/>
      <c r="BT551" s="78"/>
      <c r="BU551" s="78"/>
      <c r="BV551" s="78"/>
      <c r="BW551" s="78"/>
      <c r="BX551" s="78"/>
      <c r="BY551" s="78"/>
      <c r="BZ551" s="78"/>
      <c r="CA551" s="78"/>
      <c r="CB551" s="78"/>
      <c r="CC551" s="78"/>
    </row>
    <row r="552" ht="15.75" customHeight="1">
      <c r="A552" s="110"/>
      <c r="B552" s="110"/>
      <c r="C552" s="110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78"/>
      <c r="BS552" s="78"/>
      <c r="BT552" s="78"/>
      <c r="BU552" s="78"/>
      <c r="BV552" s="78"/>
      <c r="BW552" s="78"/>
      <c r="BX552" s="78"/>
      <c r="BY552" s="78"/>
      <c r="BZ552" s="78"/>
      <c r="CA552" s="78"/>
      <c r="CB552" s="78"/>
      <c r="CC552" s="78"/>
    </row>
    <row r="553" ht="15.75" customHeight="1">
      <c r="A553" s="110"/>
      <c r="B553" s="110"/>
      <c r="C553" s="110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  <c r="BW553" s="78"/>
      <c r="BX553" s="78"/>
      <c r="BY553" s="78"/>
      <c r="BZ553" s="78"/>
      <c r="CA553" s="78"/>
      <c r="CB553" s="78"/>
      <c r="CC553" s="78"/>
    </row>
    <row r="554" ht="15.75" customHeight="1">
      <c r="A554" s="110"/>
      <c r="B554" s="110"/>
      <c r="C554" s="110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  <c r="BW554" s="78"/>
      <c r="BX554" s="78"/>
      <c r="BY554" s="78"/>
      <c r="BZ554" s="78"/>
      <c r="CA554" s="78"/>
      <c r="CB554" s="78"/>
      <c r="CC554" s="78"/>
    </row>
    <row r="555" ht="15.75" customHeight="1">
      <c r="A555" s="110"/>
      <c r="B555" s="110"/>
      <c r="C555" s="110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  <c r="BW555" s="78"/>
      <c r="BX555" s="78"/>
      <c r="BY555" s="78"/>
      <c r="BZ555" s="78"/>
      <c r="CA555" s="78"/>
      <c r="CB555" s="78"/>
      <c r="CC555" s="78"/>
    </row>
    <row r="556" ht="15.75" customHeight="1">
      <c r="A556" s="110"/>
      <c r="B556" s="110"/>
      <c r="C556" s="110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  <c r="BW556" s="78"/>
      <c r="BX556" s="78"/>
      <c r="BY556" s="78"/>
      <c r="BZ556" s="78"/>
      <c r="CA556" s="78"/>
      <c r="CB556" s="78"/>
      <c r="CC556" s="78"/>
    </row>
    <row r="557" ht="15.75" customHeight="1">
      <c r="A557" s="110"/>
      <c r="B557" s="110"/>
      <c r="C557" s="110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  <c r="BW557" s="78"/>
      <c r="BX557" s="78"/>
      <c r="BY557" s="78"/>
      <c r="BZ557" s="78"/>
      <c r="CA557" s="78"/>
      <c r="CB557" s="78"/>
      <c r="CC557" s="78"/>
    </row>
    <row r="558" ht="15.75" customHeight="1">
      <c r="A558" s="110"/>
      <c r="B558" s="110"/>
      <c r="C558" s="110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  <c r="BW558" s="78"/>
      <c r="BX558" s="78"/>
      <c r="BY558" s="78"/>
      <c r="BZ558" s="78"/>
      <c r="CA558" s="78"/>
      <c r="CB558" s="78"/>
      <c r="CC558" s="78"/>
    </row>
    <row r="559" ht="15.75" customHeight="1">
      <c r="A559" s="110"/>
      <c r="B559" s="110"/>
      <c r="C559" s="110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  <c r="BW559" s="78"/>
      <c r="BX559" s="78"/>
      <c r="BY559" s="78"/>
      <c r="BZ559" s="78"/>
      <c r="CA559" s="78"/>
      <c r="CB559" s="78"/>
      <c r="CC559" s="78"/>
    </row>
    <row r="560" ht="15.75" customHeight="1">
      <c r="A560" s="110"/>
      <c r="B560" s="110"/>
      <c r="C560" s="110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  <c r="BW560" s="78"/>
      <c r="BX560" s="78"/>
      <c r="BY560" s="78"/>
      <c r="BZ560" s="78"/>
      <c r="CA560" s="78"/>
      <c r="CB560" s="78"/>
      <c r="CC560" s="78"/>
    </row>
    <row r="561" ht="15.75" customHeight="1">
      <c r="A561" s="110"/>
      <c r="B561" s="110"/>
      <c r="C561" s="110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  <c r="BW561" s="78"/>
      <c r="BX561" s="78"/>
      <c r="BY561" s="78"/>
      <c r="BZ561" s="78"/>
      <c r="CA561" s="78"/>
      <c r="CB561" s="78"/>
      <c r="CC561" s="78"/>
    </row>
    <row r="562" ht="15.75" customHeight="1">
      <c r="A562" s="110"/>
      <c r="B562" s="110"/>
      <c r="C562" s="110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  <c r="BW562" s="78"/>
      <c r="BX562" s="78"/>
      <c r="BY562" s="78"/>
      <c r="BZ562" s="78"/>
      <c r="CA562" s="78"/>
      <c r="CB562" s="78"/>
      <c r="CC562" s="78"/>
    </row>
    <row r="563" ht="15.75" customHeight="1">
      <c r="A563" s="110"/>
      <c r="B563" s="110"/>
      <c r="C563" s="110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  <c r="BW563" s="78"/>
      <c r="BX563" s="78"/>
      <c r="BY563" s="78"/>
      <c r="BZ563" s="78"/>
      <c r="CA563" s="78"/>
      <c r="CB563" s="78"/>
      <c r="CC563" s="78"/>
    </row>
    <row r="564" ht="15.75" customHeight="1">
      <c r="A564" s="110"/>
      <c r="B564" s="110"/>
      <c r="C564" s="110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  <c r="BW564" s="78"/>
      <c r="BX564" s="78"/>
      <c r="BY564" s="78"/>
      <c r="BZ564" s="78"/>
      <c r="CA564" s="78"/>
      <c r="CB564" s="78"/>
      <c r="CC564" s="78"/>
    </row>
    <row r="565" ht="15.75" customHeight="1">
      <c r="A565" s="110"/>
      <c r="B565" s="110"/>
      <c r="C565" s="110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  <c r="BW565" s="78"/>
      <c r="BX565" s="78"/>
      <c r="BY565" s="78"/>
      <c r="BZ565" s="78"/>
      <c r="CA565" s="78"/>
      <c r="CB565" s="78"/>
      <c r="CC565" s="78"/>
    </row>
    <row r="566" ht="15.75" customHeight="1">
      <c r="A566" s="110"/>
      <c r="B566" s="110"/>
      <c r="C566" s="110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78"/>
      <c r="BS566" s="78"/>
      <c r="BT566" s="78"/>
      <c r="BU566" s="78"/>
      <c r="BV566" s="78"/>
      <c r="BW566" s="78"/>
      <c r="BX566" s="78"/>
      <c r="BY566" s="78"/>
      <c r="BZ566" s="78"/>
      <c r="CA566" s="78"/>
      <c r="CB566" s="78"/>
      <c r="CC566" s="78"/>
    </row>
    <row r="567" ht="15.75" customHeight="1">
      <c r="A567" s="110"/>
      <c r="B567" s="110"/>
      <c r="C567" s="110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78"/>
      <c r="BS567" s="78"/>
      <c r="BT567" s="78"/>
      <c r="BU567" s="78"/>
      <c r="BV567" s="78"/>
      <c r="BW567" s="78"/>
      <c r="BX567" s="78"/>
      <c r="BY567" s="78"/>
      <c r="BZ567" s="78"/>
      <c r="CA567" s="78"/>
      <c r="CB567" s="78"/>
      <c r="CC567" s="78"/>
    </row>
    <row r="568" ht="15.75" customHeight="1">
      <c r="A568" s="110"/>
      <c r="B568" s="110"/>
      <c r="C568" s="110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78"/>
      <c r="BS568" s="78"/>
      <c r="BT568" s="78"/>
      <c r="BU568" s="78"/>
      <c r="BV568" s="78"/>
      <c r="BW568" s="78"/>
      <c r="BX568" s="78"/>
      <c r="BY568" s="78"/>
      <c r="BZ568" s="78"/>
      <c r="CA568" s="78"/>
      <c r="CB568" s="78"/>
      <c r="CC568" s="78"/>
    </row>
    <row r="569" ht="15.75" customHeight="1">
      <c r="A569" s="110"/>
      <c r="B569" s="110"/>
      <c r="C569" s="110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78"/>
      <c r="BS569" s="78"/>
      <c r="BT569" s="78"/>
      <c r="BU569" s="78"/>
      <c r="BV569" s="78"/>
      <c r="BW569" s="78"/>
      <c r="BX569" s="78"/>
      <c r="BY569" s="78"/>
      <c r="BZ569" s="78"/>
      <c r="CA569" s="78"/>
      <c r="CB569" s="78"/>
      <c r="CC569" s="78"/>
    </row>
    <row r="570" ht="15.75" customHeight="1">
      <c r="A570" s="110"/>
      <c r="B570" s="110"/>
      <c r="C570" s="110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78"/>
      <c r="BS570" s="78"/>
      <c r="BT570" s="78"/>
      <c r="BU570" s="78"/>
      <c r="BV570" s="78"/>
      <c r="BW570" s="78"/>
      <c r="BX570" s="78"/>
      <c r="BY570" s="78"/>
      <c r="BZ570" s="78"/>
      <c r="CA570" s="78"/>
      <c r="CB570" s="78"/>
      <c r="CC570" s="78"/>
    </row>
    <row r="571" ht="15.75" customHeight="1">
      <c r="A571" s="110"/>
      <c r="B571" s="110"/>
      <c r="C571" s="110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78"/>
      <c r="BS571" s="78"/>
      <c r="BT571" s="78"/>
      <c r="BU571" s="78"/>
      <c r="BV571" s="78"/>
      <c r="BW571" s="78"/>
      <c r="BX571" s="78"/>
      <c r="BY571" s="78"/>
      <c r="BZ571" s="78"/>
      <c r="CA571" s="78"/>
      <c r="CB571" s="78"/>
      <c r="CC571" s="78"/>
    </row>
    <row r="572" ht="15.75" customHeight="1">
      <c r="A572" s="110"/>
      <c r="B572" s="110"/>
      <c r="C572" s="110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78"/>
      <c r="BS572" s="78"/>
      <c r="BT572" s="78"/>
      <c r="BU572" s="78"/>
      <c r="BV572" s="78"/>
      <c r="BW572" s="78"/>
      <c r="BX572" s="78"/>
      <c r="BY572" s="78"/>
      <c r="BZ572" s="78"/>
      <c r="CA572" s="78"/>
      <c r="CB572" s="78"/>
      <c r="CC572" s="78"/>
    </row>
    <row r="573" ht="15.75" customHeight="1">
      <c r="A573" s="110"/>
      <c r="B573" s="110"/>
      <c r="C573" s="110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78"/>
      <c r="BS573" s="78"/>
      <c r="BT573" s="78"/>
      <c r="BU573" s="78"/>
      <c r="BV573" s="78"/>
      <c r="BW573" s="78"/>
      <c r="BX573" s="78"/>
      <c r="BY573" s="78"/>
      <c r="BZ573" s="78"/>
      <c r="CA573" s="78"/>
      <c r="CB573" s="78"/>
      <c r="CC573" s="78"/>
    </row>
    <row r="574" ht="15.75" customHeight="1">
      <c r="A574" s="110"/>
      <c r="B574" s="110"/>
      <c r="C574" s="110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78"/>
      <c r="BS574" s="78"/>
      <c r="BT574" s="78"/>
      <c r="BU574" s="78"/>
      <c r="BV574" s="78"/>
      <c r="BW574" s="78"/>
      <c r="BX574" s="78"/>
      <c r="BY574" s="78"/>
      <c r="BZ574" s="78"/>
      <c r="CA574" s="78"/>
      <c r="CB574" s="78"/>
      <c r="CC574" s="78"/>
    </row>
    <row r="575" ht="15.75" customHeight="1">
      <c r="A575" s="110"/>
      <c r="B575" s="110"/>
      <c r="C575" s="110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78"/>
      <c r="BS575" s="78"/>
      <c r="BT575" s="78"/>
      <c r="BU575" s="78"/>
      <c r="BV575" s="78"/>
      <c r="BW575" s="78"/>
      <c r="BX575" s="78"/>
      <c r="BY575" s="78"/>
      <c r="BZ575" s="78"/>
      <c r="CA575" s="78"/>
      <c r="CB575" s="78"/>
      <c r="CC575" s="78"/>
    </row>
    <row r="576" ht="15.75" customHeight="1">
      <c r="A576" s="110"/>
      <c r="B576" s="110"/>
      <c r="C576" s="110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78"/>
      <c r="BS576" s="78"/>
      <c r="BT576" s="78"/>
      <c r="BU576" s="78"/>
      <c r="BV576" s="78"/>
      <c r="BW576" s="78"/>
      <c r="BX576" s="78"/>
      <c r="BY576" s="78"/>
      <c r="BZ576" s="78"/>
      <c r="CA576" s="78"/>
      <c r="CB576" s="78"/>
      <c r="CC576" s="78"/>
    </row>
    <row r="577" ht="15.75" customHeight="1">
      <c r="A577" s="110"/>
      <c r="B577" s="110"/>
      <c r="C577" s="110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78"/>
      <c r="BS577" s="78"/>
      <c r="BT577" s="78"/>
      <c r="BU577" s="78"/>
      <c r="BV577" s="78"/>
      <c r="BW577" s="78"/>
      <c r="BX577" s="78"/>
      <c r="BY577" s="78"/>
      <c r="BZ577" s="78"/>
      <c r="CA577" s="78"/>
      <c r="CB577" s="78"/>
      <c r="CC577" s="78"/>
    </row>
    <row r="578" ht="15.75" customHeight="1">
      <c r="A578" s="110"/>
      <c r="B578" s="110"/>
      <c r="C578" s="110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  <c r="BS578" s="78"/>
      <c r="BT578" s="78"/>
      <c r="BU578" s="78"/>
      <c r="BV578" s="78"/>
      <c r="BW578" s="78"/>
      <c r="BX578" s="78"/>
      <c r="BY578" s="78"/>
      <c r="BZ578" s="78"/>
      <c r="CA578" s="78"/>
      <c r="CB578" s="78"/>
      <c r="CC578" s="78"/>
    </row>
    <row r="579" ht="15.75" customHeight="1">
      <c r="A579" s="110"/>
      <c r="B579" s="110"/>
      <c r="C579" s="110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78"/>
      <c r="BS579" s="78"/>
      <c r="BT579" s="78"/>
      <c r="BU579" s="78"/>
      <c r="BV579" s="78"/>
      <c r="BW579" s="78"/>
      <c r="BX579" s="78"/>
      <c r="BY579" s="78"/>
      <c r="BZ579" s="78"/>
      <c r="CA579" s="78"/>
      <c r="CB579" s="78"/>
      <c r="CC579" s="78"/>
    </row>
    <row r="580" ht="15.75" customHeight="1">
      <c r="A580" s="110"/>
      <c r="B580" s="110"/>
      <c r="C580" s="110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78"/>
      <c r="BS580" s="78"/>
      <c r="BT580" s="78"/>
      <c r="BU580" s="78"/>
      <c r="BV580" s="78"/>
      <c r="BW580" s="78"/>
      <c r="BX580" s="78"/>
      <c r="BY580" s="78"/>
      <c r="BZ580" s="78"/>
      <c r="CA580" s="78"/>
      <c r="CB580" s="78"/>
      <c r="CC580" s="78"/>
    </row>
    <row r="581" ht="15.75" customHeight="1">
      <c r="A581" s="110"/>
      <c r="B581" s="110"/>
      <c r="C581" s="110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78"/>
      <c r="BS581" s="78"/>
      <c r="BT581" s="78"/>
      <c r="BU581" s="78"/>
      <c r="BV581" s="78"/>
      <c r="BW581" s="78"/>
      <c r="BX581" s="78"/>
      <c r="BY581" s="78"/>
      <c r="BZ581" s="78"/>
      <c r="CA581" s="78"/>
      <c r="CB581" s="78"/>
      <c r="CC581" s="78"/>
    </row>
    <row r="582" ht="15.75" customHeight="1">
      <c r="A582" s="110"/>
      <c r="B582" s="110"/>
      <c r="C582" s="110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78"/>
      <c r="BS582" s="78"/>
      <c r="BT582" s="78"/>
      <c r="BU582" s="78"/>
      <c r="BV582" s="78"/>
      <c r="BW582" s="78"/>
      <c r="BX582" s="78"/>
      <c r="BY582" s="78"/>
      <c r="BZ582" s="78"/>
      <c r="CA582" s="78"/>
      <c r="CB582" s="78"/>
      <c r="CC582" s="78"/>
    </row>
    <row r="583" ht="15.75" customHeight="1">
      <c r="A583" s="110"/>
      <c r="B583" s="110"/>
      <c r="C583" s="110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78"/>
      <c r="BS583" s="78"/>
      <c r="BT583" s="78"/>
      <c r="BU583" s="78"/>
      <c r="BV583" s="78"/>
      <c r="BW583" s="78"/>
      <c r="BX583" s="78"/>
      <c r="BY583" s="78"/>
      <c r="BZ583" s="78"/>
      <c r="CA583" s="78"/>
      <c r="CB583" s="78"/>
      <c r="CC583" s="78"/>
    </row>
    <row r="584" ht="15.75" customHeight="1">
      <c r="A584" s="110"/>
      <c r="B584" s="110"/>
      <c r="C584" s="110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78"/>
      <c r="BS584" s="78"/>
      <c r="BT584" s="78"/>
      <c r="BU584" s="78"/>
      <c r="BV584" s="78"/>
      <c r="BW584" s="78"/>
      <c r="BX584" s="78"/>
      <c r="BY584" s="78"/>
      <c r="BZ584" s="78"/>
      <c r="CA584" s="78"/>
      <c r="CB584" s="78"/>
      <c r="CC584" s="78"/>
    </row>
    <row r="585" ht="15.75" customHeight="1">
      <c r="A585" s="110"/>
      <c r="B585" s="110"/>
      <c r="C585" s="110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78"/>
      <c r="BS585" s="78"/>
      <c r="BT585" s="78"/>
      <c r="BU585" s="78"/>
      <c r="BV585" s="78"/>
      <c r="BW585" s="78"/>
      <c r="BX585" s="78"/>
      <c r="BY585" s="78"/>
      <c r="BZ585" s="78"/>
      <c r="CA585" s="78"/>
      <c r="CB585" s="78"/>
      <c r="CC585" s="78"/>
    </row>
    <row r="586" ht="15.75" customHeight="1">
      <c r="A586" s="110"/>
      <c r="B586" s="110"/>
      <c r="C586" s="110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78"/>
      <c r="BS586" s="78"/>
      <c r="BT586" s="78"/>
      <c r="BU586" s="78"/>
      <c r="BV586" s="78"/>
      <c r="BW586" s="78"/>
      <c r="BX586" s="78"/>
      <c r="BY586" s="78"/>
      <c r="BZ586" s="78"/>
      <c r="CA586" s="78"/>
      <c r="CB586" s="78"/>
      <c r="CC586" s="78"/>
    </row>
    <row r="587" ht="15.75" customHeight="1">
      <c r="A587" s="110"/>
      <c r="B587" s="110"/>
      <c r="C587" s="110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78"/>
      <c r="BS587" s="78"/>
      <c r="BT587" s="78"/>
      <c r="BU587" s="78"/>
      <c r="BV587" s="78"/>
      <c r="BW587" s="78"/>
      <c r="BX587" s="78"/>
      <c r="BY587" s="78"/>
      <c r="BZ587" s="78"/>
      <c r="CA587" s="78"/>
      <c r="CB587" s="78"/>
      <c r="CC587" s="78"/>
    </row>
    <row r="588" ht="15.75" customHeight="1">
      <c r="A588" s="110"/>
      <c r="B588" s="110"/>
      <c r="C588" s="110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78"/>
      <c r="BS588" s="78"/>
      <c r="BT588" s="78"/>
      <c r="BU588" s="78"/>
      <c r="BV588" s="78"/>
      <c r="BW588" s="78"/>
      <c r="BX588" s="78"/>
      <c r="BY588" s="78"/>
      <c r="BZ588" s="78"/>
      <c r="CA588" s="78"/>
      <c r="CB588" s="78"/>
      <c r="CC588" s="78"/>
    </row>
    <row r="589" ht="15.75" customHeight="1">
      <c r="A589" s="110"/>
      <c r="B589" s="110"/>
      <c r="C589" s="110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78"/>
      <c r="BS589" s="78"/>
      <c r="BT589" s="78"/>
      <c r="BU589" s="78"/>
      <c r="BV589" s="78"/>
      <c r="BW589" s="78"/>
      <c r="BX589" s="78"/>
      <c r="BY589" s="78"/>
      <c r="BZ589" s="78"/>
      <c r="CA589" s="78"/>
      <c r="CB589" s="78"/>
      <c r="CC589" s="78"/>
    </row>
    <row r="590" ht="15.75" customHeight="1">
      <c r="A590" s="110"/>
      <c r="B590" s="110"/>
      <c r="C590" s="110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78"/>
      <c r="BS590" s="78"/>
      <c r="BT590" s="78"/>
      <c r="BU590" s="78"/>
      <c r="BV590" s="78"/>
      <c r="BW590" s="78"/>
      <c r="BX590" s="78"/>
      <c r="BY590" s="78"/>
      <c r="BZ590" s="78"/>
      <c r="CA590" s="78"/>
      <c r="CB590" s="78"/>
      <c r="CC590" s="78"/>
    </row>
    <row r="591" ht="15.75" customHeight="1">
      <c r="A591" s="110"/>
      <c r="B591" s="110"/>
      <c r="C591" s="110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78"/>
      <c r="BS591" s="78"/>
      <c r="BT591" s="78"/>
      <c r="BU591" s="78"/>
      <c r="BV591" s="78"/>
      <c r="BW591" s="78"/>
      <c r="BX591" s="78"/>
      <c r="BY591" s="78"/>
      <c r="BZ591" s="78"/>
      <c r="CA591" s="78"/>
      <c r="CB591" s="78"/>
      <c r="CC591" s="78"/>
    </row>
    <row r="592" ht="15.75" customHeight="1">
      <c r="A592" s="110"/>
      <c r="B592" s="110"/>
      <c r="C592" s="110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78"/>
      <c r="BS592" s="78"/>
      <c r="BT592" s="78"/>
      <c r="BU592" s="78"/>
      <c r="BV592" s="78"/>
      <c r="BW592" s="78"/>
      <c r="BX592" s="78"/>
      <c r="BY592" s="78"/>
      <c r="BZ592" s="78"/>
      <c r="CA592" s="78"/>
      <c r="CB592" s="78"/>
      <c r="CC592" s="78"/>
    </row>
    <row r="593" ht="15.75" customHeight="1">
      <c r="A593" s="110"/>
      <c r="B593" s="110"/>
      <c r="C593" s="110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78"/>
      <c r="BS593" s="78"/>
      <c r="BT593" s="78"/>
      <c r="BU593" s="78"/>
      <c r="BV593" s="78"/>
      <c r="BW593" s="78"/>
      <c r="BX593" s="78"/>
      <c r="BY593" s="78"/>
      <c r="BZ593" s="78"/>
      <c r="CA593" s="78"/>
      <c r="CB593" s="78"/>
      <c r="CC593" s="78"/>
    </row>
    <row r="594" ht="15.75" customHeight="1">
      <c r="A594" s="110"/>
      <c r="B594" s="110"/>
      <c r="C594" s="110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78"/>
      <c r="BS594" s="78"/>
      <c r="BT594" s="78"/>
      <c r="BU594" s="78"/>
      <c r="BV594" s="78"/>
      <c r="BW594" s="78"/>
      <c r="BX594" s="78"/>
      <c r="BY594" s="78"/>
      <c r="BZ594" s="78"/>
      <c r="CA594" s="78"/>
      <c r="CB594" s="78"/>
      <c r="CC594" s="78"/>
    </row>
    <row r="595" ht="15.75" customHeight="1">
      <c r="A595" s="110"/>
      <c r="B595" s="110"/>
      <c r="C595" s="110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78"/>
      <c r="BS595" s="78"/>
      <c r="BT595" s="78"/>
      <c r="BU595" s="78"/>
      <c r="BV595" s="78"/>
      <c r="BW595" s="78"/>
      <c r="BX595" s="78"/>
      <c r="BY595" s="78"/>
      <c r="BZ595" s="78"/>
      <c r="CA595" s="78"/>
      <c r="CB595" s="78"/>
      <c r="CC595" s="78"/>
    </row>
    <row r="596" ht="15.75" customHeight="1">
      <c r="A596" s="110"/>
      <c r="B596" s="110"/>
      <c r="C596" s="110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78"/>
      <c r="BS596" s="78"/>
      <c r="BT596" s="78"/>
      <c r="BU596" s="78"/>
      <c r="BV596" s="78"/>
      <c r="BW596" s="78"/>
      <c r="BX596" s="78"/>
      <c r="BY596" s="78"/>
      <c r="BZ596" s="78"/>
      <c r="CA596" s="78"/>
      <c r="CB596" s="78"/>
      <c r="CC596" s="78"/>
    </row>
    <row r="597" ht="15.75" customHeight="1">
      <c r="A597" s="110"/>
      <c r="B597" s="110"/>
      <c r="C597" s="110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78"/>
      <c r="BS597" s="78"/>
      <c r="BT597" s="78"/>
      <c r="BU597" s="78"/>
      <c r="BV597" s="78"/>
      <c r="BW597" s="78"/>
      <c r="BX597" s="78"/>
      <c r="BY597" s="78"/>
      <c r="BZ597" s="78"/>
      <c r="CA597" s="78"/>
      <c r="CB597" s="78"/>
      <c r="CC597" s="78"/>
    </row>
    <row r="598" ht="15.75" customHeight="1">
      <c r="A598" s="110"/>
      <c r="B598" s="110"/>
      <c r="C598" s="110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78"/>
      <c r="BS598" s="78"/>
      <c r="BT598" s="78"/>
      <c r="BU598" s="78"/>
      <c r="BV598" s="78"/>
      <c r="BW598" s="78"/>
      <c r="BX598" s="78"/>
      <c r="BY598" s="78"/>
      <c r="BZ598" s="78"/>
      <c r="CA598" s="78"/>
      <c r="CB598" s="78"/>
      <c r="CC598" s="78"/>
    </row>
    <row r="599" ht="15.75" customHeight="1">
      <c r="A599" s="110"/>
      <c r="B599" s="110"/>
      <c r="C599" s="110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78"/>
      <c r="BS599" s="78"/>
      <c r="BT599" s="78"/>
      <c r="BU599" s="78"/>
      <c r="BV599" s="78"/>
      <c r="BW599" s="78"/>
      <c r="BX599" s="78"/>
      <c r="BY599" s="78"/>
      <c r="BZ599" s="78"/>
      <c r="CA599" s="78"/>
      <c r="CB599" s="78"/>
      <c r="CC599" s="78"/>
    </row>
    <row r="600" ht="15.75" customHeight="1">
      <c r="A600" s="110"/>
      <c r="B600" s="110"/>
      <c r="C600" s="110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78"/>
      <c r="BS600" s="78"/>
      <c r="BT600" s="78"/>
      <c r="BU600" s="78"/>
      <c r="BV600" s="78"/>
      <c r="BW600" s="78"/>
      <c r="BX600" s="78"/>
      <c r="BY600" s="78"/>
      <c r="BZ600" s="78"/>
      <c r="CA600" s="78"/>
      <c r="CB600" s="78"/>
      <c r="CC600" s="78"/>
    </row>
    <row r="601" ht="15.75" customHeight="1">
      <c r="A601" s="110"/>
      <c r="B601" s="110"/>
      <c r="C601" s="110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78"/>
      <c r="BS601" s="78"/>
      <c r="BT601" s="78"/>
      <c r="BU601" s="78"/>
      <c r="BV601" s="78"/>
      <c r="BW601" s="78"/>
      <c r="BX601" s="78"/>
      <c r="BY601" s="78"/>
      <c r="BZ601" s="78"/>
      <c r="CA601" s="78"/>
      <c r="CB601" s="78"/>
      <c r="CC601" s="78"/>
    </row>
    <row r="602" ht="15.75" customHeight="1">
      <c r="A602" s="110"/>
      <c r="B602" s="110"/>
      <c r="C602" s="110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</row>
    <row r="603" ht="15.75" customHeight="1">
      <c r="A603" s="110"/>
      <c r="B603" s="110"/>
      <c r="C603" s="110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78"/>
      <c r="BS603" s="78"/>
      <c r="BT603" s="78"/>
      <c r="BU603" s="78"/>
      <c r="BV603" s="78"/>
      <c r="BW603" s="78"/>
      <c r="BX603" s="78"/>
      <c r="BY603" s="78"/>
      <c r="BZ603" s="78"/>
      <c r="CA603" s="78"/>
      <c r="CB603" s="78"/>
      <c r="CC603" s="78"/>
    </row>
    <row r="604" ht="15.75" customHeight="1">
      <c r="A604" s="110"/>
      <c r="B604" s="110"/>
      <c r="C604" s="110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78"/>
      <c r="BS604" s="78"/>
      <c r="BT604" s="78"/>
      <c r="BU604" s="78"/>
      <c r="BV604" s="78"/>
      <c r="BW604" s="78"/>
      <c r="BX604" s="78"/>
      <c r="BY604" s="78"/>
      <c r="BZ604" s="78"/>
      <c r="CA604" s="78"/>
      <c r="CB604" s="78"/>
      <c r="CC604" s="78"/>
    </row>
    <row r="605" ht="15.75" customHeight="1">
      <c r="A605" s="110"/>
      <c r="B605" s="110"/>
      <c r="C605" s="110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78"/>
      <c r="BS605" s="78"/>
      <c r="BT605" s="78"/>
      <c r="BU605" s="78"/>
      <c r="BV605" s="78"/>
      <c r="BW605" s="78"/>
      <c r="BX605" s="78"/>
      <c r="BY605" s="78"/>
      <c r="BZ605" s="78"/>
      <c r="CA605" s="78"/>
      <c r="CB605" s="78"/>
      <c r="CC605" s="78"/>
    </row>
    <row r="606" ht="15.75" customHeight="1">
      <c r="A606" s="110"/>
      <c r="B606" s="110"/>
      <c r="C606" s="110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78"/>
      <c r="BS606" s="78"/>
      <c r="BT606" s="78"/>
      <c r="BU606" s="78"/>
      <c r="BV606" s="78"/>
      <c r="BW606" s="78"/>
      <c r="BX606" s="78"/>
      <c r="BY606" s="78"/>
      <c r="BZ606" s="78"/>
      <c r="CA606" s="78"/>
      <c r="CB606" s="78"/>
      <c r="CC606" s="78"/>
    </row>
    <row r="607" ht="15.75" customHeight="1">
      <c r="A607" s="110"/>
      <c r="B607" s="110"/>
      <c r="C607" s="110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78"/>
      <c r="BS607" s="78"/>
      <c r="BT607" s="78"/>
      <c r="BU607" s="78"/>
      <c r="BV607" s="78"/>
      <c r="BW607" s="78"/>
      <c r="BX607" s="78"/>
      <c r="BY607" s="78"/>
      <c r="BZ607" s="78"/>
      <c r="CA607" s="78"/>
      <c r="CB607" s="78"/>
      <c r="CC607" s="78"/>
    </row>
    <row r="608" ht="15.75" customHeight="1">
      <c r="A608" s="110"/>
      <c r="B608" s="110"/>
      <c r="C608" s="110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78"/>
      <c r="BS608" s="78"/>
      <c r="BT608" s="78"/>
      <c r="BU608" s="78"/>
      <c r="BV608" s="78"/>
      <c r="BW608" s="78"/>
      <c r="BX608" s="78"/>
      <c r="BY608" s="78"/>
      <c r="BZ608" s="78"/>
      <c r="CA608" s="78"/>
      <c r="CB608" s="78"/>
      <c r="CC608" s="78"/>
    </row>
    <row r="609" ht="15.75" customHeight="1">
      <c r="A609" s="110"/>
      <c r="B609" s="110"/>
      <c r="C609" s="110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  <c r="BS609" s="78"/>
      <c r="BT609" s="78"/>
      <c r="BU609" s="78"/>
      <c r="BV609" s="78"/>
      <c r="BW609" s="78"/>
      <c r="BX609" s="78"/>
      <c r="BY609" s="78"/>
      <c r="BZ609" s="78"/>
      <c r="CA609" s="78"/>
      <c r="CB609" s="78"/>
      <c r="CC609" s="78"/>
    </row>
    <row r="610" ht="15.75" customHeight="1">
      <c r="A610" s="110"/>
      <c r="B610" s="110"/>
      <c r="C610" s="110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78"/>
      <c r="BS610" s="78"/>
      <c r="BT610" s="78"/>
      <c r="BU610" s="78"/>
      <c r="BV610" s="78"/>
      <c r="BW610" s="78"/>
      <c r="BX610" s="78"/>
      <c r="BY610" s="78"/>
      <c r="BZ610" s="78"/>
      <c r="CA610" s="78"/>
      <c r="CB610" s="78"/>
      <c r="CC610" s="78"/>
    </row>
    <row r="611" ht="15.75" customHeight="1">
      <c r="A611" s="110"/>
      <c r="B611" s="110"/>
      <c r="C611" s="110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78"/>
      <c r="BS611" s="78"/>
      <c r="BT611" s="78"/>
      <c r="BU611" s="78"/>
      <c r="BV611" s="78"/>
      <c r="BW611" s="78"/>
      <c r="BX611" s="78"/>
      <c r="BY611" s="78"/>
      <c r="BZ611" s="78"/>
      <c r="CA611" s="78"/>
      <c r="CB611" s="78"/>
      <c r="CC611" s="78"/>
    </row>
    <row r="612" ht="15.75" customHeight="1">
      <c r="A612" s="110"/>
      <c r="B612" s="110"/>
      <c r="C612" s="110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78"/>
      <c r="BS612" s="78"/>
      <c r="BT612" s="78"/>
      <c r="BU612" s="78"/>
      <c r="BV612" s="78"/>
      <c r="BW612" s="78"/>
      <c r="BX612" s="78"/>
      <c r="BY612" s="78"/>
      <c r="BZ612" s="78"/>
      <c r="CA612" s="78"/>
      <c r="CB612" s="78"/>
      <c r="CC612" s="78"/>
    </row>
    <row r="613" ht="15.75" customHeight="1">
      <c r="A613" s="110"/>
      <c r="B613" s="110"/>
      <c r="C613" s="110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78"/>
      <c r="BS613" s="78"/>
      <c r="BT613" s="78"/>
      <c r="BU613" s="78"/>
      <c r="BV613" s="78"/>
      <c r="BW613" s="78"/>
      <c r="BX613" s="78"/>
      <c r="BY613" s="78"/>
      <c r="BZ613" s="78"/>
      <c r="CA613" s="78"/>
      <c r="CB613" s="78"/>
      <c r="CC613" s="78"/>
    </row>
    <row r="614" ht="15.75" customHeight="1">
      <c r="A614" s="110"/>
      <c r="B614" s="110"/>
      <c r="C614" s="110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78"/>
      <c r="BS614" s="78"/>
      <c r="BT614" s="78"/>
      <c r="BU614" s="78"/>
      <c r="BV614" s="78"/>
      <c r="BW614" s="78"/>
      <c r="BX614" s="78"/>
      <c r="BY614" s="78"/>
      <c r="BZ614" s="78"/>
      <c r="CA614" s="78"/>
      <c r="CB614" s="78"/>
      <c r="CC614" s="78"/>
    </row>
    <row r="615" ht="15.75" customHeight="1">
      <c r="A615" s="110"/>
      <c r="B615" s="110"/>
      <c r="C615" s="110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78"/>
      <c r="BS615" s="78"/>
      <c r="BT615" s="78"/>
      <c r="BU615" s="78"/>
      <c r="BV615" s="78"/>
      <c r="BW615" s="78"/>
      <c r="BX615" s="78"/>
      <c r="BY615" s="78"/>
      <c r="BZ615" s="78"/>
      <c r="CA615" s="78"/>
      <c r="CB615" s="78"/>
      <c r="CC615" s="78"/>
    </row>
    <row r="616" ht="15.75" customHeight="1">
      <c r="A616" s="110"/>
      <c r="B616" s="110"/>
      <c r="C616" s="110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78"/>
      <c r="BS616" s="78"/>
      <c r="BT616" s="78"/>
      <c r="BU616" s="78"/>
      <c r="BV616" s="78"/>
      <c r="BW616" s="78"/>
      <c r="BX616" s="78"/>
      <c r="BY616" s="78"/>
      <c r="BZ616" s="78"/>
      <c r="CA616" s="78"/>
      <c r="CB616" s="78"/>
      <c r="CC616" s="78"/>
    </row>
    <row r="617" ht="15.75" customHeight="1">
      <c r="A617" s="110"/>
      <c r="B617" s="110"/>
      <c r="C617" s="110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78"/>
      <c r="BS617" s="78"/>
      <c r="BT617" s="78"/>
      <c r="BU617" s="78"/>
      <c r="BV617" s="78"/>
      <c r="BW617" s="78"/>
      <c r="BX617" s="78"/>
      <c r="BY617" s="78"/>
      <c r="BZ617" s="78"/>
      <c r="CA617" s="78"/>
      <c r="CB617" s="78"/>
      <c r="CC617" s="78"/>
    </row>
    <row r="618" ht="15.75" customHeight="1">
      <c r="A618" s="110"/>
      <c r="B618" s="110"/>
      <c r="C618" s="110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</row>
    <row r="619" ht="15.75" customHeight="1">
      <c r="A619" s="110"/>
      <c r="B619" s="110"/>
      <c r="C619" s="110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78"/>
      <c r="BS619" s="78"/>
      <c r="BT619" s="78"/>
      <c r="BU619" s="78"/>
      <c r="BV619" s="78"/>
      <c r="BW619" s="78"/>
      <c r="BX619" s="78"/>
      <c r="BY619" s="78"/>
      <c r="BZ619" s="78"/>
      <c r="CA619" s="78"/>
      <c r="CB619" s="78"/>
      <c r="CC619" s="78"/>
    </row>
    <row r="620" ht="15.75" customHeight="1">
      <c r="A620" s="110"/>
      <c r="B620" s="110"/>
      <c r="C620" s="110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</row>
    <row r="621" ht="15.75" customHeight="1">
      <c r="A621" s="110"/>
      <c r="B621" s="110"/>
      <c r="C621" s="110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78"/>
      <c r="BS621" s="78"/>
      <c r="BT621" s="78"/>
      <c r="BU621" s="78"/>
      <c r="BV621" s="78"/>
      <c r="BW621" s="78"/>
      <c r="BX621" s="78"/>
      <c r="BY621" s="78"/>
      <c r="BZ621" s="78"/>
      <c r="CA621" s="78"/>
      <c r="CB621" s="78"/>
      <c r="CC621" s="78"/>
    </row>
    <row r="622" ht="15.75" customHeight="1">
      <c r="A622" s="110"/>
      <c r="B622" s="110"/>
      <c r="C622" s="110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78"/>
      <c r="BS622" s="78"/>
      <c r="BT622" s="78"/>
      <c r="BU622" s="78"/>
      <c r="BV622" s="78"/>
      <c r="BW622" s="78"/>
      <c r="BX622" s="78"/>
      <c r="BY622" s="78"/>
      <c r="BZ622" s="78"/>
      <c r="CA622" s="78"/>
      <c r="CB622" s="78"/>
      <c r="CC622" s="78"/>
    </row>
    <row r="623" ht="15.75" customHeight="1">
      <c r="A623" s="110"/>
      <c r="B623" s="110"/>
      <c r="C623" s="110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78"/>
      <c r="BS623" s="78"/>
      <c r="BT623" s="78"/>
      <c r="BU623" s="78"/>
      <c r="BV623" s="78"/>
      <c r="BW623" s="78"/>
      <c r="BX623" s="78"/>
      <c r="BY623" s="78"/>
      <c r="BZ623" s="78"/>
      <c r="CA623" s="78"/>
      <c r="CB623" s="78"/>
      <c r="CC623" s="78"/>
    </row>
    <row r="624" ht="15.75" customHeight="1">
      <c r="A624" s="110"/>
      <c r="B624" s="110"/>
      <c r="C624" s="110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78"/>
      <c r="BS624" s="78"/>
      <c r="BT624" s="78"/>
      <c r="BU624" s="78"/>
      <c r="BV624" s="78"/>
      <c r="BW624" s="78"/>
      <c r="BX624" s="78"/>
      <c r="BY624" s="78"/>
      <c r="BZ624" s="78"/>
      <c r="CA624" s="78"/>
      <c r="CB624" s="78"/>
      <c r="CC624" s="78"/>
    </row>
    <row r="625" ht="15.75" customHeight="1">
      <c r="A625" s="110"/>
      <c r="B625" s="110"/>
      <c r="C625" s="110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78"/>
      <c r="BS625" s="78"/>
      <c r="BT625" s="78"/>
      <c r="BU625" s="78"/>
      <c r="BV625" s="78"/>
      <c r="BW625" s="78"/>
      <c r="BX625" s="78"/>
      <c r="BY625" s="78"/>
      <c r="BZ625" s="78"/>
      <c r="CA625" s="78"/>
      <c r="CB625" s="78"/>
      <c r="CC625" s="78"/>
    </row>
    <row r="626" ht="15.75" customHeight="1">
      <c r="A626" s="110"/>
      <c r="B626" s="110"/>
      <c r="C626" s="110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78"/>
      <c r="BS626" s="78"/>
      <c r="BT626" s="78"/>
      <c r="BU626" s="78"/>
      <c r="BV626" s="78"/>
      <c r="BW626" s="78"/>
      <c r="BX626" s="78"/>
      <c r="BY626" s="78"/>
      <c r="BZ626" s="78"/>
      <c r="CA626" s="78"/>
      <c r="CB626" s="78"/>
      <c r="CC626" s="78"/>
    </row>
    <row r="627" ht="15.75" customHeight="1">
      <c r="A627" s="110"/>
      <c r="B627" s="110"/>
      <c r="C627" s="110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78"/>
      <c r="BS627" s="78"/>
      <c r="BT627" s="78"/>
      <c r="BU627" s="78"/>
      <c r="BV627" s="78"/>
      <c r="BW627" s="78"/>
      <c r="BX627" s="78"/>
      <c r="BY627" s="78"/>
      <c r="BZ627" s="78"/>
      <c r="CA627" s="78"/>
      <c r="CB627" s="78"/>
      <c r="CC627" s="78"/>
    </row>
    <row r="628" ht="15.75" customHeight="1">
      <c r="A628" s="110"/>
      <c r="B628" s="110"/>
      <c r="C628" s="110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78"/>
      <c r="BS628" s="78"/>
      <c r="BT628" s="78"/>
      <c r="BU628" s="78"/>
      <c r="BV628" s="78"/>
      <c r="BW628" s="78"/>
      <c r="BX628" s="78"/>
      <c r="BY628" s="78"/>
      <c r="BZ628" s="78"/>
      <c r="CA628" s="78"/>
      <c r="CB628" s="78"/>
      <c r="CC628" s="78"/>
    </row>
    <row r="629" ht="15.75" customHeight="1">
      <c r="A629" s="110"/>
      <c r="B629" s="110"/>
      <c r="C629" s="110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78"/>
      <c r="BS629" s="78"/>
      <c r="BT629" s="78"/>
      <c r="BU629" s="78"/>
      <c r="BV629" s="78"/>
      <c r="BW629" s="78"/>
      <c r="BX629" s="78"/>
      <c r="BY629" s="78"/>
      <c r="BZ629" s="78"/>
      <c r="CA629" s="78"/>
      <c r="CB629" s="78"/>
      <c r="CC629" s="78"/>
    </row>
    <row r="630" ht="15.75" customHeight="1">
      <c r="A630" s="110"/>
      <c r="B630" s="110"/>
      <c r="C630" s="110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78"/>
      <c r="BS630" s="78"/>
      <c r="BT630" s="78"/>
      <c r="BU630" s="78"/>
      <c r="BV630" s="78"/>
      <c r="BW630" s="78"/>
      <c r="BX630" s="78"/>
      <c r="BY630" s="78"/>
      <c r="BZ630" s="78"/>
      <c r="CA630" s="78"/>
      <c r="CB630" s="78"/>
      <c r="CC630" s="78"/>
    </row>
    <row r="631" ht="15.75" customHeight="1">
      <c r="A631" s="110"/>
      <c r="B631" s="110"/>
      <c r="C631" s="110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78"/>
      <c r="BS631" s="78"/>
      <c r="BT631" s="78"/>
      <c r="BU631" s="78"/>
      <c r="BV631" s="78"/>
      <c r="BW631" s="78"/>
      <c r="BX631" s="78"/>
      <c r="BY631" s="78"/>
      <c r="BZ631" s="78"/>
      <c r="CA631" s="78"/>
      <c r="CB631" s="78"/>
      <c r="CC631" s="78"/>
    </row>
    <row r="632" ht="15.75" customHeight="1">
      <c r="A632" s="110"/>
      <c r="B632" s="110"/>
      <c r="C632" s="110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78"/>
      <c r="BS632" s="78"/>
      <c r="BT632" s="78"/>
      <c r="BU632" s="78"/>
      <c r="BV632" s="78"/>
      <c r="BW632" s="78"/>
      <c r="BX632" s="78"/>
      <c r="BY632" s="78"/>
      <c r="BZ632" s="78"/>
      <c r="CA632" s="78"/>
      <c r="CB632" s="78"/>
      <c r="CC632" s="78"/>
    </row>
    <row r="633" ht="15.75" customHeight="1">
      <c r="A633" s="110"/>
      <c r="B633" s="110"/>
      <c r="C633" s="110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78"/>
      <c r="BS633" s="78"/>
      <c r="BT633" s="78"/>
      <c r="BU633" s="78"/>
      <c r="BV633" s="78"/>
      <c r="BW633" s="78"/>
      <c r="BX633" s="78"/>
      <c r="BY633" s="78"/>
      <c r="BZ633" s="78"/>
      <c r="CA633" s="78"/>
      <c r="CB633" s="78"/>
      <c r="CC633" s="78"/>
    </row>
    <row r="634" ht="15.75" customHeight="1">
      <c r="A634" s="110"/>
      <c r="B634" s="110"/>
      <c r="C634" s="110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78"/>
      <c r="BS634" s="78"/>
      <c r="BT634" s="78"/>
      <c r="BU634" s="78"/>
      <c r="BV634" s="78"/>
      <c r="BW634" s="78"/>
      <c r="BX634" s="78"/>
      <c r="BY634" s="78"/>
      <c r="BZ634" s="78"/>
      <c r="CA634" s="78"/>
      <c r="CB634" s="78"/>
      <c r="CC634" s="78"/>
    </row>
    <row r="635" ht="15.75" customHeight="1">
      <c r="A635" s="110"/>
      <c r="B635" s="110"/>
      <c r="C635" s="110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78"/>
      <c r="BS635" s="78"/>
      <c r="BT635" s="78"/>
      <c r="BU635" s="78"/>
      <c r="BV635" s="78"/>
      <c r="BW635" s="78"/>
      <c r="BX635" s="78"/>
      <c r="BY635" s="78"/>
      <c r="BZ635" s="78"/>
      <c r="CA635" s="78"/>
      <c r="CB635" s="78"/>
      <c r="CC635" s="78"/>
    </row>
    <row r="636" ht="15.75" customHeight="1">
      <c r="A636" s="110"/>
      <c r="B636" s="110"/>
      <c r="C636" s="110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</row>
    <row r="637" ht="15.75" customHeight="1">
      <c r="A637" s="110"/>
      <c r="B637" s="110"/>
      <c r="C637" s="110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78"/>
      <c r="BS637" s="78"/>
      <c r="BT637" s="78"/>
      <c r="BU637" s="78"/>
      <c r="BV637" s="78"/>
      <c r="BW637" s="78"/>
      <c r="BX637" s="78"/>
      <c r="BY637" s="78"/>
      <c r="BZ637" s="78"/>
      <c r="CA637" s="78"/>
      <c r="CB637" s="78"/>
      <c r="CC637" s="78"/>
    </row>
    <row r="638" ht="15.75" customHeight="1">
      <c r="A638" s="110"/>
      <c r="B638" s="110"/>
      <c r="C638" s="110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78"/>
      <c r="BS638" s="78"/>
      <c r="BT638" s="78"/>
      <c r="BU638" s="78"/>
      <c r="BV638" s="78"/>
      <c r="BW638" s="78"/>
      <c r="BX638" s="78"/>
      <c r="BY638" s="78"/>
      <c r="BZ638" s="78"/>
      <c r="CA638" s="78"/>
      <c r="CB638" s="78"/>
      <c r="CC638" s="78"/>
    </row>
    <row r="639" ht="15.75" customHeight="1">
      <c r="A639" s="110"/>
      <c r="B639" s="110"/>
      <c r="C639" s="110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78"/>
      <c r="BS639" s="78"/>
      <c r="BT639" s="78"/>
      <c r="BU639" s="78"/>
      <c r="BV639" s="78"/>
      <c r="BW639" s="78"/>
      <c r="BX639" s="78"/>
      <c r="BY639" s="78"/>
      <c r="BZ639" s="78"/>
      <c r="CA639" s="78"/>
      <c r="CB639" s="78"/>
      <c r="CC639" s="78"/>
    </row>
    <row r="640" ht="15.75" customHeight="1">
      <c r="A640" s="110"/>
      <c r="B640" s="110"/>
      <c r="C640" s="110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78"/>
      <c r="BS640" s="78"/>
      <c r="BT640" s="78"/>
      <c r="BU640" s="78"/>
      <c r="BV640" s="78"/>
      <c r="BW640" s="78"/>
      <c r="BX640" s="78"/>
      <c r="BY640" s="78"/>
      <c r="BZ640" s="78"/>
      <c r="CA640" s="78"/>
      <c r="CB640" s="78"/>
      <c r="CC640" s="78"/>
    </row>
    <row r="641" ht="15.75" customHeight="1">
      <c r="A641" s="110"/>
      <c r="B641" s="110"/>
      <c r="C641" s="110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78"/>
      <c r="BS641" s="78"/>
      <c r="BT641" s="78"/>
      <c r="BU641" s="78"/>
      <c r="BV641" s="78"/>
      <c r="BW641" s="78"/>
      <c r="BX641" s="78"/>
      <c r="BY641" s="78"/>
      <c r="BZ641" s="78"/>
      <c r="CA641" s="78"/>
      <c r="CB641" s="78"/>
      <c r="CC641" s="78"/>
    </row>
    <row r="642" ht="15.75" customHeight="1">
      <c r="A642" s="110"/>
      <c r="B642" s="110"/>
      <c r="C642" s="110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78"/>
      <c r="BS642" s="78"/>
      <c r="BT642" s="78"/>
      <c r="BU642" s="78"/>
      <c r="BV642" s="78"/>
      <c r="BW642" s="78"/>
      <c r="BX642" s="78"/>
      <c r="BY642" s="78"/>
      <c r="BZ642" s="78"/>
      <c r="CA642" s="78"/>
      <c r="CB642" s="78"/>
      <c r="CC642" s="78"/>
    </row>
    <row r="643" ht="15.75" customHeight="1">
      <c r="A643" s="110"/>
      <c r="B643" s="110"/>
      <c r="C643" s="110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78"/>
      <c r="BS643" s="78"/>
      <c r="BT643" s="78"/>
      <c r="BU643" s="78"/>
      <c r="BV643" s="78"/>
      <c r="BW643" s="78"/>
      <c r="BX643" s="78"/>
      <c r="BY643" s="78"/>
      <c r="BZ643" s="78"/>
      <c r="CA643" s="78"/>
      <c r="CB643" s="78"/>
      <c r="CC643" s="78"/>
    </row>
    <row r="644" ht="15.75" customHeight="1">
      <c r="A644" s="110"/>
      <c r="B644" s="110"/>
      <c r="C644" s="110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78"/>
      <c r="BS644" s="78"/>
      <c r="BT644" s="78"/>
      <c r="BU644" s="78"/>
      <c r="BV644" s="78"/>
      <c r="BW644" s="78"/>
      <c r="BX644" s="78"/>
      <c r="BY644" s="78"/>
      <c r="BZ644" s="78"/>
      <c r="CA644" s="78"/>
      <c r="CB644" s="78"/>
      <c r="CC644" s="78"/>
    </row>
    <row r="645" ht="15.75" customHeight="1">
      <c r="A645" s="110"/>
      <c r="B645" s="110"/>
      <c r="C645" s="110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78"/>
      <c r="BS645" s="78"/>
      <c r="BT645" s="78"/>
      <c r="BU645" s="78"/>
      <c r="BV645" s="78"/>
      <c r="BW645" s="78"/>
      <c r="BX645" s="78"/>
      <c r="BY645" s="78"/>
      <c r="BZ645" s="78"/>
      <c r="CA645" s="78"/>
      <c r="CB645" s="78"/>
      <c r="CC645" s="78"/>
    </row>
    <row r="646" ht="15.75" customHeight="1">
      <c r="A646" s="110"/>
      <c r="B646" s="110"/>
      <c r="C646" s="110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78"/>
      <c r="BS646" s="78"/>
      <c r="BT646" s="78"/>
      <c r="BU646" s="78"/>
      <c r="BV646" s="78"/>
      <c r="BW646" s="78"/>
      <c r="BX646" s="78"/>
      <c r="BY646" s="78"/>
      <c r="BZ646" s="78"/>
      <c r="CA646" s="78"/>
      <c r="CB646" s="78"/>
      <c r="CC646" s="78"/>
    </row>
    <row r="647" ht="15.75" customHeight="1">
      <c r="A647" s="110"/>
      <c r="B647" s="110"/>
      <c r="C647" s="110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78"/>
      <c r="BS647" s="78"/>
      <c r="BT647" s="78"/>
      <c r="BU647" s="78"/>
      <c r="BV647" s="78"/>
      <c r="BW647" s="78"/>
      <c r="BX647" s="78"/>
      <c r="BY647" s="78"/>
      <c r="BZ647" s="78"/>
      <c r="CA647" s="78"/>
      <c r="CB647" s="78"/>
      <c r="CC647" s="78"/>
    </row>
    <row r="648" ht="15.75" customHeight="1">
      <c r="A648" s="110"/>
      <c r="B648" s="110"/>
      <c r="C648" s="110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78"/>
      <c r="BS648" s="78"/>
      <c r="BT648" s="78"/>
      <c r="BU648" s="78"/>
      <c r="BV648" s="78"/>
      <c r="BW648" s="78"/>
      <c r="BX648" s="78"/>
      <c r="BY648" s="78"/>
      <c r="BZ648" s="78"/>
      <c r="CA648" s="78"/>
      <c r="CB648" s="78"/>
      <c r="CC648" s="78"/>
    </row>
    <row r="649" ht="15.75" customHeight="1">
      <c r="A649" s="110"/>
      <c r="B649" s="110"/>
      <c r="C649" s="110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78"/>
      <c r="BS649" s="78"/>
      <c r="BT649" s="78"/>
      <c r="BU649" s="78"/>
      <c r="BV649" s="78"/>
      <c r="BW649" s="78"/>
      <c r="BX649" s="78"/>
      <c r="BY649" s="78"/>
      <c r="BZ649" s="78"/>
      <c r="CA649" s="78"/>
      <c r="CB649" s="78"/>
      <c r="CC649" s="78"/>
    </row>
    <row r="650" ht="15.75" customHeight="1">
      <c r="A650" s="110"/>
      <c r="B650" s="110"/>
      <c r="C650" s="110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78"/>
      <c r="BS650" s="78"/>
      <c r="BT650" s="78"/>
      <c r="BU650" s="78"/>
      <c r="BV650" s="78"/>
      <c r="BW650" s="78"/>
      <c r="BX650" s="78"/>
      <c r="BY650" s="78"/>
      <c r="BZ650" s="78"/>
      <c r="CA650" s="78"/>
      <c r="CB650" s="78"/>
      <c r="CC650" s="78"/>
    </row>
    <row r="651" ht="15.75" customHeight="1">
      <c r="A651" s="110"/>
      <c r="B651" s="110"/>
      <c r="C651" s="110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78"/>
      <c r="BS651" s="78"/>
      <c r="BT651" s="78"/>
      <c r="BU651" s="78"/>
      <c r="BV651" s="78"/>
      <c r="BW651" s="78"/>
      <c r="BX651" s="78"/>
      <c r="BY651" s="78"/>
      <c r="BZ651" s="78"/>
      <c r="CA651" s="78"/>
      <c r="CB651" s="78"/>
      <c r="CC651" s="78"/>
    </row>
    <row r="652" ht="15.75" customHeight="1">
      <c r="A652" s="110"/>
      <c r="B652" s="110"/>
      <c r="C652" s="110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78"/>
      <c r="BS652" s="78"/>
      <c r="BT652" s="78"/>
      <c r="BU652" s="78"/>
      <c r="BV652" s="78"/>
      <c r="BW652" s="78"/>
      <c r="BX652" s="78"/>
      <c r="BY652" s="78"/>
      <c r="BZ652" s="78"/>
      <c r="CA652" s="78"/>
      <c r="CB652" s="78"/>
      <c r="CC652" s="78"/>
    </row>
    <row r="653" ht="15.75" customHeight="1">
      <c r="A653" s="110"/>
      <c r="B653" s="110"/>
      <c r="C653" s="110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78"/>
      <c r="BS653" s="78"/>
      <c r="BT653" s="78"/>
      <c r="BU653" s="78"/>
      <c r="BV653" s="78"/>
      <c r="BW653" s="78"/>
      <c r="BX653" s="78"/>
      <c r="BY653" s="78"/>
      <c r="BZ653" s="78"/>
      <c r="CA653" s="78"/>
      <c r="CB653" s="78"/>
      <c r="CC653" s="78"/>
    </row>
    <row r="654" ht="15.75" customHeight="1">
      <c r="A654" s="110"/>
      <c r="B654" s="110"/>
      <c r="C654" s="110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78"/>
      <c r="BS654" s="78"/>
      <c r="BT654" s="78"/>
      <c r="BU654" s="78"/>
      <c r="BV654" s="78"/>
      <c r="BW654" s="78"/>
      <c r="BX654" s="78"/>
      <c r="BY654" s="78"/>
      <c r="BZ654" s="78"/>
      <c r="CA654" s="78"/>
      <c r="CB654" s="78"/>
      <c r="CC654" s="78"/>
    </row>
    <row r="655" ht="15.75" customHeight="1">
      <c r="A655" s="110"/>
      <c r="B655" s="110"/>
      <c r="C655" s="110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</row>
    <row r="656" ht="15.75" customHeight="1">
      <c r="A656" s="110"/>
      <c r="B656" s="110"/>
      <c r="C656" s="110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78"/>
      <c r="BS656" s="78"/>
      <c r="BT656" s="78"/>
      <c r="BU656" s="78"/>
      <c r="BV656" s="78"/>
      <c r="BW656" s="78"/>
      <c r="BX656" s="78"/>
      <c r="BY656" s="78"/>
      <c r="BZ656" s="78"/>
      <c r="CA656" s="78"/>
      <c r="CB656" s="78"/>
      <c r="CC656" s="78"/>
    </row>
    <row r="657" ht="15.75" customHeight="1">
      <c r="A657" s="110"/>
      <c r="B657" s="110"/>
      <c r="C657" s="110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78"/>
      <c r="BS657" s="78"/>
      <c r="BT657" s="78"/>
      <c r="BU657" s="78"/>
      <c r="BV657" s="78"/>
      <c r="BW657" s="78"/>
      <c r="BX657" s="78"/>
      <c r="BY657" s="78"/>
      <c r="BZ657" s="78"/>
      <c r="CA657" s="78"/>
      <c r="CB657" s="78"/>
      <c r="CC657" s="78"/>
    </row>
    <row r="658" ht="15.75" customHeight="1">
      <c r="A658" s="110"/>
      <c r="B658" s="110"/>
      <c r="C658" s="110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78"/>
      <c r="BS658" s="78"/>
      <c r="BT658" s="78"/>
      <c r="BU658" s="78"/>
      <c r="BV658" s="78"/>
      <c r="BW658" s="78"/>
      <c r="BX658" s="78"/>
      <c r="BY658" s="78"/>
      <c r="BZ658" s="78"/>
      <c r="CA658" s="78"/>
      <c r="CB658" s="78"/>
      <c r="CC658" s="78"/>
    </row>
    <row r="659" ht="15.75" customHeight="1">
      <c r="A659" s="110"/>
      <c r="B659" s="110"/>
      <c r="C659" s="110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78"/>
      <c r="BS659" s="78"/>
      <c r="BT659" s="78"/>
      <c r="BU659" s="78"/>
      <c r="BV659" s="78"/>
      <c r="BW659" s="78"/>
      <c r="BX659" s="78"/>
      <c r="BY659" s="78"/>
      <c r="BZ659" s="78"/>
      <c r="CA659" s="78"/>
      <c r="CB659" s="78"/>
      <c r="CC659" s="78"/>
    </row>
    <row r="660" ht="15.75" customHeight="1">
      <c r="A660" s="110"/>
      <c r="B660" s="110"/>
      <c r="C660" s="110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78"/>
      <c r="BS660" s="78"/>
      <c r="BT660" s="78"/>
      <c r="BU660" s="78"/>
      <c r="BV660" s="78"/>
      <c r="BW660" s="78"/>
      <c r="BX660" s="78"/>
      <c r="BY660" s="78"/>
      <c r="BZ660" s="78"/>
      <c r="CA660" s="78"/>
      <c r="CB660" s="78"/>
      <c r="CC660" s="78"/>
    </row>
    <row r="661" ht="15.75" customHeight="1">
      <c r="A661" s="110"/>
      <c r="B661" s="110"/>
      <c r="C661" s="110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78"/>
      <c r="BS661" s="78"/>
      <c r="BT661" s="78"/>
      <c r="BU661" s="78"/>
      <c r="BV661" s="78"/>
      <c r="BW661" s="78"/>
      <c r="BX661" s="78"/>
      <c r="BY661" s="78"/>
      <c r="BZ661" s="78"/>
      <c r="CA661" s="78"/>
      <c r="CB661" s="78"/>
      <c r="CC661" s="78"/>
    </row>
    <row r="662" ht="15.75" customHeight="1">
      <c r="A662" s="110"/>
      <c r="B662" s="110"/>
      <c r="C662" s="110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78"/>
      <c r="BS662" s="78"/>
      <c r="BT662" s="78"/>
      <c r="BU662" s="78"/>
      <c r="BV662" s="78"/>
      <c r="BW662" s="78"/>
      <c r="BX662" s="78"/>
      <c r="BY662" s="78"/>
      <c r="BZ662" s="78"/>
      <c r="CA662" s="78"/>
      <c r="CB662" s="78"/>
      <c r="CC662" s="78"/>
    </row>
    <row r="663" ht="15.75" customHeight="1">
      <c r="A663" s="110"/>
      <c r="B663" s="110"/>
      <c r="C663" s="110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78"/>
      <c r="BS663" s="78"/>
      <c r="BT663" s="78"/>
      <c r="BU663" s="78"/>
      <c r="BV663" s="78"/>
      <c r="BW663" s="78"/>
      <c r="BX663" s="78"/>
      <c r="BY663" s="78"/>
      <c r="BZ663" s="78"/>
      <c r="CA663" s="78"/>
      <c r="CB663" s="78"/>
      <c r="CC663" s="78"/>
    </row>
    <row r="664" ht="15.75" customHeight="1">
      <c r="A664" s="110"/>
      <c r="B664" s="110"/>
      <c r="C664" s="110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</row>
    <row r="665" ht="15.75" customHeight="1">
      <c r="A665" s="110"/>
      <c r="B665" s="110"/>
      <c r="C665" s="110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</row>
    <row r="666" ht="15.75" customHeight="1">
      <c r="A666" s="110"/>
      <c r="B666" s="110"/>
      <c r="C666" s="110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78"/>
      <c r="BS666" s="78"/>
      <c r="BT666" s="78"/>
      <c r="BU666" s="78"/>
      <c r="BV666" s="78"/>
      <c r="BW666" s="78"/>
      <c r="BX666" s="78"/>
      <c r="BY666" s="78"/>
      <c r="BZ666" s="78"/>
      <c r="CA666" s="78"/>
      <c r="CB666" s="78"/>
      <c r="CC666" s="78"/>
    </row>
    <row r="667" ht="15.75" customHeight="1">
      <c r="A667" s="110"/>
      <c r="B667" s="110"/>
      <c r="C667" s="110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</row>
    <row r="668" ht="15.75" customHeight="1">
      <c r="A668" s="110"/>
      <c r="B668" s="110"/>
      <c r="C668" s="110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78"/>
      <c r="BS668" s="78"/>
      <c r="BT668" s="78"/>
      <c r="BU668" s="78"/>
      <c r="BV668" s="78"/>
      <c r="BW668" s="78"/>
      <c r="BX668" s="78"/>
      <c r="BY668" s="78"/>
      <c r="BZ668" s="78"/>
      <c r="CA668" s="78"/>
      <c r="CB668" s="78"/>
      <c r="CC668" s="78"/>
    </row>
    <row r="669" ht="15.75" customHeight="1">
      <c r="A669" s="110"/>
      <c r="B669" s="110"/>
      <c r="C669" s="110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78"/>
      <c r="BS669" s="78"/>
      <c r="BT669" s="78"/>
      <c r="BU669" s="78"/>
      <c r="BV669" s="78"/>
      <c r="BW669" s="78"/>
      <c r="BX669" s="78"/>
      <c r="BY669" s="78"/>
      <c r="BZ669" s="78"/>
      <c r="CA669" s="78"/>
      <c r="CB669" s="78"/>
      <c r="CC669" s="78"/>
    </row>
    <row r="670" ht="15.75" customHeight="1">
      <c r="A670" s="110"/>
      <c r="B670" s="110"/>
      <c r="C670" s="110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78"/>
      <c r="BS670" s="78"/>
      <c r="BT670" s="78"/>
      <c r="BU670" s="78"/>
      <c r="BV670" s="78"/>
      <c r="BW670" s="78"/>
      <c r="BX670" s="78"/>
      <c r="BY670" s="78"/>
      <c r="BZ670" s="78"/>
      <c r="CA670" s="78"/>
      <c r="CB670" s="78"/>
      <c r="CC670" s="78"/>
    </row>
    <row r="671" ht="15.75" customHeight="1">
      <c r="A671" s="110"/>
      <c r="B671" s="110"/>
      <c r="C671" s="110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</row>
    <row r="672" ht="15.75" customHeight="1">
      <c r="A672" s="110"/>
      <c r="B672" s="110"/>
      <c r="C672" s="110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78"/>
      <c r="BS672" s="78"/>
      <c r="BT672" s="78"/>
      <c r="BU672" s="78"/>
      <c r="BV672" s="78"/>
      <c r="BW672" s="78"/>
      <c r="BX672" s="78"/>
      <c r="BY672" s="78"/>
      <c r="BZ672" s="78"/>
      <c r="CA672" s="78"/>
      <c r="CB672" s="78"/>
      <c r="CC672" s="78"/>
    </row>
    <row r="673" ht="15.75" customHeight="1">
      <c r="A673" s="110"/>
      <c r="B673" s="110"/>
      <c r="C673" s="110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78"/>
      <c r="BS673" s="78"/>
      <c r="BT673" s="78"/>
      <c r="BU673" s="78"/>
      <c r="BV673" s="78"/>
      <c r="BW673" s="78"/>
      <c r="BX673" s="78"/>
      <c r="BY673" s="78"/>
      <c r="BZ673" s="78"/>
      <c r="CA673" s="78"/>
      <c r="CB673" s="78"/>
      <c r="CC673" s="78"/>
    </row>
    <row r="674" ht="15.75" customHeight="1">
      <c r="A674" s="110"/>
      <c r="B674" s="110"/>
      <c r="C674" s="110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78"/>
      <c r="BS674" s="78"/>
      <c r="BT674" s="78"/>
      <c r="BU674" s="78"/>
      <c r="BV674" s="78"/>
      <c r="BW674" s="78"/>
      <c r="BX674" s="78"/>
      <c r="BY674" s="78"/>
      <c r="BZ674" s="78"/>
      <c r="CA674" s="78"/>
      <c r="CB674" s="78"/>
      <c r="CC674" s="78"/>
    </row>
    <row r="675" ht="15.75" customHeight="1">
      <c r="A675" s="110"/>
      <c r="B675" s="110"/>
      <c r="C675" s="110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78"/>
      <c r="BS675" s="78"/>
      <c r="BT675" s="78"/>
      <c r="BU675" s="78"/>
      <c r="BV675" s="78"/>
      <c r="BW675" s="78"/>
      <c r="BX675" s="78"/>
      <c r="BY675" s="78"/>
      <c r="BZ675" s="78"/>
      <c r="CA675" s="78"/>
      <c r="CB675" s="78"/>
      <c r="CC675" s="78"/>
    </row>
    <row r="676" ht="15.75" customHeight="1">
      <c r="A676" s="110"/>
      <c r="B676" s="110"/>
      <c r="C676" s="110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78"/>
      <c r="BS676" s="78"/>
      <c r="BT676" s="78"/>
      <c r="BU676" s="78"/>
      <c r="BV676" s="78"/>
      <c r="BW676" s="78"/>
      <c r="BX676" s="78"/>
      <c r="BY676" s="78"/>
      <c r="BZ676" s="78"/>
      <c r="CA676" s="78"/>
      <c r="CB676" s="78"/>
      <c r="CC676" s="78"/>
    </row>
    <row r="677" ht="15.75" customHeight="1">
      <c r="A677" s="110"/>
      <c r="B677" s="110"/>
      <c r="C677" s="110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78"/>
      <c r="BS677" s="78"/>
      <c r="BT677" s="78"/>
      <c r="BU677" s="78"/>
      <c r="BV677" s="78"/>
      <c r="BW677" s="78"/>
      <c r="BX677" s="78"/>
      <c r="BY677" s="78"/>
      <c r="BZ677" s="78"/>
      <c r="CA677" s="78"/>
      <c r="CB677" s="78"/>
      <c r="CC677" s="78"/>
    </row>
    <row r="678" ht="15.75" customHeight="1">
      <c r="A678" s="110"/>
      <c r="B678" s="110"/>
      <c r="C678" s="110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78"/>
      <c r="BS678" s="78"/>
      <c r="BT678" s="78"/>
      <c r="BU678" s="78"/>
      <c r="BV678" s="78"/>
      <c r="BW678" s="78"/>
      <c r="BX678" s="78"/>
      <c r="BY678" s="78"/>
      <c r="BZ678" s="78"/>
      <c r="CA678" s="78"/>
      <c r="CB678" s="78"/>
      <c r="CC678" s="78"/>
    </row>
    <row r="679" ht="15.75" customHeight="1">
      <c r="A679" s="110"/>
      <c r="B679" s="110"/>
      <c r="C679" s="110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78"/>
      <c r="BS679" s="78"/>
      <c r="BT679" s="78"/>
      <c r="BU679" s="78"/>
      <c r="BV679" s="78"/>
      <c r="BW679" s="78"/>
      <c r="BX679" s="78"/>
      <c r="BY679" s="78"/>
      <c r="BZ679" s="78"/>
      <c r="CA679" s="78"/>
      <c r="CB679" s="78"/>
      <c r="CC679" s="78"/>
    </row>
    <row r="680" ht="15.75" customHeight="1">
      <c r="A680" s="110"/>
      <c r="B680" s="110"/>
      <c r="C680" s="110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78"/>
      <c r="BS680" s="78"/>
      <c r="BT680" s="78"/>
      <c r="BU680" s="78"/>
      <c r="BV680" s="78"/>
      <c r="BW680" s="78"/>
      <c r="BX680" s="78"/>
      <c r="BY680" s="78"/>
      <c r="BZ680" s="78"/>
      <c r="CA680" s="78"/>
      <c r="CB680" s="78"/>
      <c r="CC680" s="78"/>
    </row>
    <row r="681" ht="15.75" customHeight="1">
      <c r="A681" s="110"/>
      <c r="B681" s="110"/>
      <c r="C681" s="110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78"/>
      <c r="BS681" s="78"/>
      <c r="BT681" s="78"/>
      <c r="BU681" s="78"/>
      <c r="BV681" s="78"/>
      <c r="BW681" s="78"/>
      <c r="BX681" s="78"/>
      <c r="BY681" s="78"/>
      <c r="BZ681" s="78"/>
      <c r="CA681" s="78"/>
      <c r="CB681" s="78"/>
      <c r="CC681" s="78"/>
    </row>
    <row r="682" ht="15.75" customHeight="1">
      <c r="A682" s="110"/>
      <c r="B682" s="110"/>
      <c r="C682" s="110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78"/>
      <c r="BS682" s="78"/>
      <c r="BT682" s="78"/>
      <c r="BU682" s="78"/>
      <c r="BV682" s="78"/>
      <c r="BW682" s="78"/>
      <c r="BX682" s="78"/>
      <c r="BY682" s="78"/>
      <c r="BZ682" s="78"/>
      <c r="CA682" s="78"/>
      <c r="CB682" s="78"/>
      <c r="CC682" s="78"/>
    </row>
    <row r="683" ht="15.75" customHeight="1">
      <c r="A683" s="110"/>
      <c r="B683" s="110"/>
      <c r="C683" s="110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</row>
    <row r="684" ht="15.75" customHeight="1">
      <c r="A684" s="110"/>
      <c r="B684" s="110"/>
      <c r="C684" s="110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</row>
    <row r="685" ht="15.75" customHeight="1">
      <c r="A685" s="110"/>
      <c r="B685" s="110"/>
      <c r="C685" s="110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78"/>
      <c r="BS685" s="78"/>
      <c r="BT685" s="78"/>
      <c r="BU685" s="78"/>
      <c r="BV685" s="78"/>
      <c r="BW685" s="78"/>
      <c r="BX685" s="78"/>
      <c r="BY685" s="78"/>
      <c r="BZ685" s="78"/>
      <c r="CA685" s="78"/>
      <c r="CB685" s="78"/>
      <c r="CC685" s="78"/>
    </row>
    <row r="686" ht="15.75" customHeight="1">
      <c r="A686" s="110"/>
      <c r="B686" s="110"/>
      <c r="C686" s="110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78"/>
      <c r="BS686" s="78"/>
      <c r="BT686" s="78"/>
      <c r="BU686" s="78"/>
      <c r="BV686" s="78"/>
      <c r="BW686" s="78"/>
      <c r="BX686" s="78"/>
      <c r="BY686" s="78"/>
      <c r="BZ686" s="78"/>
      <c r="CA686" s="78"/>
      <c r="CB686" s="78"/>
      <c r="CC686" s="78"/>
    </row>
    <row r="687" ht="15.75" customHeight="1">
      <c r="A687" s="110"/>
      <c r="B687" s="110"/>
      <c r="C687" s="110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78"/>
      <c r="BS687" s="78"/>
      <c r="BT687" s="78"/>
      <c r="BU687" s="78"/>
      <c r="BV687" s="78"/>
      <c r="BW687" s="78"/>
      <c r="BX687" s="78"/>
      <c r="BY687" s="78"/>
      <c r="BZ687" s="78"/>
      <c r="CA687" s="78"/>
      <c r="CB687" s="78"/>
      <c r="CC687" s="78"/>
    </row>
    <row r="688" ht="15.75" customHeight="1">
      <c r="A688" s="110"/>
      <c r="B688" s="110"/>
      <c r="C688" s="110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78"/>
      <c r="BS688" s="78"/>
      <c r="BT688" s="78"/>
      <c r="BU688" s="78"/>
      <c r="BV688" s="78"/>
      <c r="BW688" s="78"/>
      <c r="BX688" s="78"/>
      <c r="BY688" s="78"/>
      <c r="BZ688" s="78"/>
      <c r="CA688" s="78"/>
      <c r="CB688" s="78"/>
      <c r="CC688" s="78"/>
    </row>
    <row r="689" ht="15.75" customHeight="1">
      <c r="A689" s="110"/>
      <c r="B689" s="110"/>
      <c r="C689" s="110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78"/>
      <c r="BS689" s="78"/>
      <c r="BT689" s="78"/>
      <c r="BU689" s="78"/>
      <c r="BV689" s="78"/>
      <c r="BW689" s="78"/>
      <c r="BX689" s="78"/>
      <c r="BY689" s="78"/>
      <c r="BZ689" s="78"/>
      <c r="CA689" s="78"/>
      <c r="CB689" s="78"/>
      <c r="CC689" s="78"/>
    </row>
    <row r="690" ht="15.75" customHeight="1">
      <c r="A690" s="110"/>
      <c r="B690" s="110"/>
      <c r="C690" s="110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78"/>
      <c r="BS690" s="78"/>
      <c r="BT690" s="78"/>
      <c r="BU690" s="78"/>
      <c r="BV690" s="78"/>
      <c r="BW690" s="78"/>
      <c r="BX690" s="78"/>
      <c r="BY690" s="78"/>
      <c r="BZ690" s="78"/>
      <c r="CA690" s="78"/>
      <c r="CB690" s="78"/>
      <c r="CC690" s="78"/>
    </row>
    <row r="691" ht="15.75" customHeight="1">
      <c r="A691" s="110"/>
      <c r="B691" s="110"/>
      <c r="C691" s="110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78"/>
      <c r="BS691" s="78"/>
      <c r="BT691" s="78"/>
      <c r="BU691" s="78"/>
      <c r="BV691" s="78"/>
      <c r="BW691" s="78"/>
      <c r="BX691" s="78"/>
      <c r="BY691" s="78"/>
      <c r="BZ691" s="78"/>
      <c r="CA691" s="78"/>
      <c r="CB691" s="78"/>
      <c r="CC691" s="78"/>
    </row>
    <row r="692" ht="15.75" customHeight="1">
      <c r="A692" s="110"/>
      <c r="B692" s="110"/>
      <c r="C692" s="110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78"/>
      <c r="BS692" s="78"/>
      <c r="BT692" s="78"/>
      <c r="BU692" s="78"/>
      <c r="BV692" s="78"/>
      <c r="BW692" s="78"/>
      <c r="BX692" s="78"/>
      <c r="BY692" s="78"/>
      <c r="BZ692" s="78"/>
      <c r="CA692" s="78"/>
      <c r="CB692" s="78"/>
      <c r="CC692" s="78"/>
    </row>
    <row r="693" ht="15.75" customHeight="1">
      <c r="A693" s="110"/>
      <c r="B693" s="110"/>
      <c r="C693" s="110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78"/>
      <c r="BS693" s="78"/>
      <c r="BT693" s="78"/>
      <c r="BU693" s="78"/>
      <c r="BV693" s="78"/>
      <c r="BW693" s="78"/>
      <c r="BX693" s="78"/>
      <c r="BY693" s="78"/>
      <c r="BZ693" s="78"/>
      <c r="CA693" s="78"/>
      <c r="CB693" s="78"/>
      <c r="CC693" s="78"/>
    </row>
    <row r="694" ht="15.75" customHeight="1">
      <c r="A694" s="110"/>
      <c r="B694" s="110"/>
      <c r="C694" s="110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78"/>
      <c r="BS694" s="78"/>
      <c r="BT694" s="78"/>
      <c r="BU694" s="78"/>
      <c r="BV694" s="78"/>
      <c r="BW694" s="78"/>
      <c r="BX694" s="78"/>
      <c r="BY694" s="78"/>
      <c r="BZ694" s="78"/>
      <c r="CA694" s="78"/>
      <c r="CB694" s="78"/>
      <c r="CC694" s="78"/>
    </row>
    <row r="695" ht="15.75" customHeight="1">
      <c r="A695" s="110"/>
      <c r="B695" s="110"/>
      <c r="C695" s="110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78"/>
      <c r="BS695" s="78"/>
      <c r="BT695" s="78"/>
      <c r="BU695" s="78"/>
      <c r="BV695" s="78"/>
      <c r="BW695" s="78"/>
      <c r="BX695" s="78"/>
      <c r="BY695" s="78"/>
      <c r="BZ695" s="78"/>
      <c r="CA695" s="78"/>
      <c r="CB695" s="78"/>
      <c r="CC695" s="78"/>
    </row>
    <row r="696" ht="15.75" customHeight="1">
      <c r="A696" s="110"/>
      <c r="B696" s="110"/>
      <c r="C696" s="110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78"/>
      <c r="BS696" s="78"/>
      <c r="BT696" s="78"/>
      <c r="BU696" s="78"/>
      <c r="BV696" s="78"/>
      <c r="BW696" s="78"/>
      <c r="BX696" s="78"/>
      <c r="BY696" s="78"/>
      <c r="BZ696" s="78"/>
      <c r="CA696" s="78"/>
      <c r="CB696" s="78"/>
      <c r="CC696" s="78"/>
    </row>
    <row r="697" ht="15.75" customHeight="1">
      <c r="A697" s="110"/>
      <c r="B697" s="110"/>
      <c r="C697" s="110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78"/>
      <c r="BS697" s="78"/>
      <c r="BT697" s="78"/>
      <c r="BU697" s="78"/>
      <c r="BV697" s="78"/>
      <c r="BW697" s="78"/>
      <c r="BX697" s="78"/>
      <c r="BY697" s="78"/>
      <c r="BZ697" s="78"/>
      <c r="CA697" s="78"/>
      <c r="CB697" s="78"/>
      <c r="CC697" s="78"/>
    </row>
    <row r="698" ht="15.75" customHeight="1">
      <c r="A698" s="110"/>
      <c r="B698" s="110"/>
      <c r="C698" s="110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78"/>
      <c r="BS698" s="78"/>
      <c r="BT698" s="78"/>
      <c r="BU698" s="78"/>
      <c r="BV698" s="78"/>
      <c r="BW698" s="78"/>
      <c r="BX698" s="78"/>
      <c r="BY698" s="78"/>
      <c r="BZ698" s="78"/>
      <c r="CA698" s="78"/>
      <c r="CB698" s="78"/>
      <c r="CC698" s="78"/>
    </row>
    <row r="699" ht="15.75" customHeight="1">
      <c r="A699" s="110"/>
      <c r="B699" s="110"/>
      <c r="C699" s="110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78"/>
      <c r="BS699" s="78"/>
      <c r="BT699" s="78"/>
      <c r="BU699" s="78"/>
      <c r="BV699" s="78"/>
      <c r="BW699" s="78"/>
      <c r="BX699" s="78"/>
      <c r="BY699" s="78"/>
      <c r="BZ699" s="78"/>
      <c r="CA699" s="78"/>
      <c r="CB699" s="78"/>
      <c r="CC699" s="78"/>
    </row>
    <row r="700" ht="15.75" customHeight="1">
      <c r="A700" s="110"/>
      <c r="B700" s="110"/>
      <c r="C700" s="110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78"/>
      <c r="BS700" s="78"/>
      <c r="BT700" s="78"/>
      <c r="BU700" s="78"/>
      <c r="BV700" s="78"/>
      <c r="BW700" s="78"/>
      <c r="BX700" s="78"/>
      <c r="BY700" s="78"/>
      <c r="BZ700" s="78"/>
      <c r="CA700" s="78"/>
      <c r="CB700" s="78"/>
      <c r="CC700" s="78"/>
    </row>
    <row r="701" ht="15.75" customHeight="1">
      <c r="A701" s="110"/>
      <c r="B701" s="110"/>
      <c r="C701" s="110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78"/>
      <c r="BS701" s="78"/>
      <c r="BT701" s="78"/>
      <c r="BU701" s="78"/>
      <c r="BV701" s="78"/>
      <c r="BW701" s="78"/>
      <c r="BX701" s="78"/>
      <c r="BY701" s="78"/>
      <c r="BZ701" s="78"/>
      <c r="CA701" s="78"/>
      <c r="CB701" s="78"/>
      <c r="CC701" s="78"/>
    </row>
    <row r="702" ht="15.75" customHeight="1">
      <c r="A702" s="110"/>
      <c r="B702" s="110"/>
      <c r="C702" s="110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78"/>
      <c r="BS702" s="78"/>
      <c r="BT702" s="78"/>
      <c r="BU702" s="78"/>
      <c r="BV702" s="78"/>
      <c r="BW702" s="78"/>
      <c r="BX702" s="78"/>
      <c r="BY702" s="78"/>
      <c r="BZ702" s="78"/>
      <c r="CA702" s="78"/>
      <c r="CB702" s="78"/>
      <c r="CC702" s="78"/>
    </row>
    <row r="703" ht="15.75" customHeight="1">
      <c r="A703" s="110"/>
      <c r="B703" s="110"/>
      <c r="C703" s="110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78"/>
      <c r="BS703" s="78"/>
      <c r="BT703" s="78"/>
      <c r="BU703" s="78"/>
      <c r="BV703" s="78"/>
      <c r="BW703" s="78"/>
      <c r="BX703" s="78"/>
      <c r="BY703" s="78"/>
      <c r="BZ703" s="78"/>
      <c r="CA703" s="78"/>
      <c r="CB703" s="78"/>
      <c r="CC703" s="78"/>
    </row>
    <row r="704" ht="15.75" customHeight="1">
      <c r="A704" s="110"/>
      <c r="B704" s="110"/>
      <c r="C704" s="110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78"/>
      <c r="BS704" s="78"/>
      <c r="BT704" s="78"/>
      <c r="BU704" s="78"/>
      <c r="BV704" s="78"/>
      <c r="BW704" s="78"/>
      <c r="BX704" s="78"/>
      <c r="BY704" s="78"/>
      <c r="BZ704" s="78"/>
      <c r="CA704" s="78"/>
      <c r="CB704" s="78"/>
      <c r="CC704" s="78"/>
    </row>
    <row r="705" ht="15.75" customHeight="1">
      <c r="A705" s="110"/>
      <c r="B705" s="110"/>
      <c r="C705" s="110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78"/>
      <c r="BS705" s="78"/>
      <c r="BT705" s="78"/>
      <c r="BU705" s="78"/>
      <c r="BV705" s="78"/>
      <c r="BW705" s="78"/>
      <c r="BX705" s="78"/>
      <c r="BY705" s="78"/>
      <c r="BZ705" s="78"/>
      <c r="CA705" s="78"/>
      <c r="CB705" s="78"/>
      <c r="CC705" s="78"/>
    </row>
    <row r="706" ht="15.75" customHeight="1">
      <c r="A706" s="110"/>
      <c r="B706" s="110"/>
      <c r="C706" s="110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78"/>
      <c r="BS706" s="78"/>
      <c r="BT706" s="78"/>
      <c r="BU706" s="78"/>
      <c r="BV706" s="78"/>
      <c r="BW706" s="78"/>
      <c r="BX706" s="78"/>
      <c r="BY706" s="78"/>
      <c r="BZ706" s="78"/>
      <c r="CA706" s="78"/>
      <c r="CB706" s="78"/>
      <c r="CC706" s="78"/>
    </row>
    <row r="707" ht="15.75" customHeight="1">
      <c r="A707" s="110"/>
      <c r="B707" s="110"/>
      <c r="C707" s="110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78"/>
      <c r="BS707" s="78"/>
      <c r="BT707" s="78"/>
      <c r="BU707" s="78"/>
      <c r="BV707" s="78"/>
      <c r="BW707" s="78"/>
      <c r="BX707" s="78"/>
      <c r="BY707" s="78"/>
      <c r="BZ707" s="78"/>
      <c r="CA707" s="78"/>
      <c r="CB707" s="78"/>
      <c r="CC707" s="78"/>
    </row>
    <row r="708" ht="15.75" customHeight="1">
      <c r="A708" s="110"/>
      <c r="B708" s="110"/>
      <c r="C708" s="110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78"/>
      <c r="BS708" s="78"/>
      <c r="BT708" s="78"/>
      <c r="BU708" s="78"/>
      <c r="BV708" s="78"/>
      <c r="BW708" s="78"/>
      <c r="BX708" s="78"/>
      <c r="BY708" s="78"/>
      <c r="BZ708" s="78"/>
      <c r="CA708" s="78"/>
      <c r="CB708" s="78"/>
      <c r="CC708" s="78"/>
    </row>
    <row r="709" ht="15.75" customHeight="1">
      <c r="A709" s="110"/>
      <c r="B709" s="110"/>
      <c r="C709" s="110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78"/>
      <c r="BS709" s="78"/>
      <c r="BT709" s="78"/>
      <c r="BU709" s="78"/>
      <c r="BV709" s="78"/>
      <c r="BW709" s="78"/>
      <c r="BX709" s="78"/>
      <c r="BY709" s="78"/>
      <c r="BZ709" s="78"/>
      <c r="CA709" s="78"/>
      <c r="CB709" s="78"/>
      <c r="CC709" s="78"/>
    </row>
    <row r="710" ht="15.75" customHeight="1">
      <c r="A710" s="110"/>
      <c r="B710" s="110"/>
      <c r="C710" s="110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78"/>
      <c r="BS710" s="78"/>
      <c r="BT710" s="78"/>
      <c r="BU710" s="78"/>
      <c r="BV710" s="78"/>
      <c r="BW710" s="78"/>
      <c r="BX710" s="78"/>
      <c r="BY710" s="78"/>
      <c r="BZ710" s="78"/>
      <c r="CA710" s="78"/>
      <c r="CB710" s="78"/>
      <c r="CC710" s="78"/>
    </row>
    <row r="711" ht="15.75" customHeight="1">
      <c r="A711" s="110"/>
      <c r="B711" s="110"/>
      <c r="C711" s="110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78"/>
      <c r="BS711" s="78"/>
      <c r="BT711" s="78"/>
      <c r="BU711" s="78"/>
      <c r="BV711" s="78"/>
      <c r="BW711" s="78"/>
      <c r="BX711" s="78"/>
      <c r="BY711" s="78"/>
      <c r="BZ711" s="78"/>
      <c r="CA711" s="78"/>
      <c r="CB711" s="78"/>
      <c r="CC711" s="78"/>
    </row>
    <row r="712" ht="15.75" customHeight="1">
      <c r="A712" s="110"/>
      <c r="B712" s="110"/>
      <c r="C712" s="110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78"/>
      <c r="BS712" s="78"/>
      <c r="BT712" s="78"/>
      <c r="BU712" s="78"/>
      <c r="BV712" s="78"/>
      <c r="BW712" s="78"/>
      <c r="BX712" s="78"/>
      <c r="BY712" s="78"/>
      <c r="BZ712" s="78"/>
      <c r="CA712" s="78"/>
      <c r="CB712" s="78"/>
      <c r="CC712" s="78"/>
    </row>
    <row r="713" ht="15.75" customHeight="1">
      <c r="A713" s="110"/>
      <c r="B713" s="110"/>
      <c r="C713" s="110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  <c r="BS713" s="78"/>
      <c r="BT713" s="78"/>
      <c r="BU713" s="78"/>
      <c r="BV713" s="78"/>
      <c r="BW713" s="78"/>
      <c r="BX713" s="78"/>
      <c r="BY713" s="78"/>
      <c r="BZ713" s="78"/>
      <c r="CA713" s="78"/>
      <c r="CB713" s="78"/>
      <c r="CC713" s="78"/>
    </row>
    <row r="714" ht="15.75" customHeight="1">
      <c r="A714" s="110"/>
      <c r="B714" s="110"/>
      <c r="C714" s="110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78"/>
      <c r="BS714" s="78"/>
      <c r="BT714" s="78"/>
      <c r="BU714" s="78"/>
      <c r="BV714" s="78"/>
      <c r="BW714" s="78"/>
      <c r="BX714" s="78"/>
      <c r="BY714" s="78"/>
      <c r="BZ714" s="78"/>
      <c r="CA714" s="78"/>
      <c r="CB714" s="78"/>
      <c r="CC714" s="78"/>
    </row>
    <row r="715" ht="15.75" customHeight="1">
      <c r="A715" s="110"/>
      <c r="B715" s="110"/>
      <c r="C715" s="110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78"/>
      <c r="BS715" s="78"/>
      <c r="BT715" s="78"/>
      <c r="BU715" s="78"/>
      <c r="BV715" s="78"/>
      <c r="BW715" s="78"/>
      <c r="BX715" s="78"/>
      <c r="BY715" s="78"/>
      <c r="BZ715" s="78"/>
      <c r="CA715" s="78"/>
      <c r="CB715" s="78"/>
      <c r="CC715" s="78"/>
    </row>
    <row r="716" ht="15.75" customHeight="1">
      <c r="A716" s="110"/>
      <c r="B716" s="110"/>
      <c r="C716" s="110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  <c r="BW716" s="78"/>
      <c r="BX716" s="78"/>
      <c r="BY716" s="78"/>
      <c r="BZ716" s="78"/>
      <c r="CA716" s="78"/>
      <c r="CB716" s="78"/>
      <c r="CC716" s="78"/>
    </row>
    <row r="717" ht="15.75" customHeight="1">
      <c r="A717" s="110"/>
      <c r="B717" s="110"/>
      <c r="C717" s="110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78"/>
      <c r="BS717" s="78"/>
      <c r="BT717" s="78"/>
      <c r="BU717" s="78"/>
      <c r="BV717" s="78"/>
      <c r="BW717" s="78"/>
      <c r="BX717" s="78"/>
      <c r="BY717" s="78"/>
      <c r="BZ717" s="78"/>
      <c r="CA717" s="78"/>
      <c r="CB717" s="78"/>
      <c r="CC717" s="78"/>
    </row>
    <row r="718" ht="15.75" customHeight="1">
      <c r="A718" s="110"/>
      <c r="B718" s="110"/>
      <c r="C718" s="110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78"/>
      <c r="BS718" s="78"/>
      <c r="BT718" s="78"/>
      <c r="BU718" s="78"/>
      <c r="BV718" s="78"/>
      <c r="BW718" s="78"/>
      <c r="BX718" s="78"/>
      <c r="BY718" s="78"/>
      <c r="BZ718" s="78"/>
      <c r="CA718" s="78"/>
      <c r="CB718" s="78"/>
      <c r="CC718" s="78"/>
    </row>
    <row r="719" ht="15.75" customHeight="1">
      <c r="A719" s="110"/>
      <c r="B719" s="110"/>
      <c r="C719" s="110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78"/>
      <c r="BS719" s="78"/>
      <c r="BT719" s="78"/>
      <c r="BU719" s="78"/>
      <c r="BV719" s="78"/>
      <c r="BW719" s="78"/>
      <c r="BX719" s="78"/>
      <c r="BY719" s="78"/>
      <c r="BZ719" s="78"/>
      <c r="CA719" s="78"/>
      <c r="CB719" s="78"/>
      <c r="CC719" s="78"/>
    </row>
    <row r="720" ht="15.75" customHeight="1">
      <c r="A720" s="110"/>
      <c r="B720" s="110"/>
      <c r="C720" s="110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78"/>
      <c r="BS720" s="78"/>
      <c r="BT720" s="78"/>
      <c r="BU720" s="78"/>
      <c r="BV720" s="78"/>
      <c r="BW720" s="78"/>
      <c r="BX720" s="78"/>
      <c r="BY720" s="78"/>
      <c r="BZ720" s="78"/>
      <c r="CA720" s="78"/>
      <c r="CB720" s="78"/>
      <c r="CC720" s="78"/>
    </row>
    <row r="721" ht="15.75" customHeight="1">
      <c r="A721" s="110"/>
      <c r="B721" s="110"/>
      <c r="C721" s="110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78"/>
      <c r="BS721" s="78"/>
      <c r="BT721" s="78"/>
      <c r="BU721" s="78"/>
      <c r="BV721" s="78"/>
      <c r="BW721" s="78"/>
      <c r="BX721" s="78"/>
      <c r="BY721" s="78"/>
      <c r="BZ721" s="78"/>
      <c r="CA721" s="78"/>
      <c r="CB721" s="78"/>
      <c r="CC721" s="78"/>
    </row>
    <row r="722" ht="15.75" customHeight="1">
      <c r="A722" s="110"/>
      <c r="B722" s="110"/>
      <c r="C722" s="110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78"/>
      <c r="BS722" s="78"/>
      <c r="BT722" s="78"/>
      <c r="BU722" s="78"/>
      <c r="BV722" s="78"/>
      <c r="BW722" s="78"/>
      <c r="BX722" s="78"/>
      <c r="BY722" s="78"/>
      <c r="BZ722" s="78"/>
      <c r="CA722" s="78"/>
      <c r="CB722" s="78"/>
      <c r="CC722" s="78"/>
    </row>
    <row r="723" ht="15.75" customHeight="1">
      <c r="A723" s="110"/>
      <c r="B723" s="110"/>
      <c r="C723" s="110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78"/>
      <c r="BS723" s="78"/>
      <c r="BT723" s="78"/>
      <c r="BU723" s="78"/>
      <c r="BV723" s="78"/>
      <c r="BW723" s="78"/>
      <c r="BX723" s="78"/>
      <c r="BY723" s="78"/>
      <c r="BZ723" s="78"/>
      <c r="CA723" s="78"/>
      <c r="CB723" s="78"/>
      <c r="CC723" s="78"/>
    </row>
    <row r="724" ht="15.75" customHeight="1">
      <c r="A724" s="110"/>
      <c r="B724" s="110"/>
      <c r="C724" s="110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78"/>
      <c r="BS724" s="78"/>
      <c r="BT724" s="78"/>
      <c r="BU724" s="78"/>
      <c r="BV724" s="78"/>
      <c r="BW724" s="78"/>
      <c r="BX724" s="78"/>
      <c r="BY724" s="78"/>
      <c r="BZ724" s="78"/>
      <c r="CA724" s="78"/>
      <c r="CB724" s="78"/>
      <c r="CC724" s="78"/>
    </row>
    <row r="725" ht="15.75" customHeight="1">
      <c r="A725" s="110"/>
      <c r="B725" s="110"/>
      <c r="C725" s="110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78"/>
      <c r="BS725" s="78"/>
      <c r="BT725" s="78"/>
      <c r="BU725" s="78"/>
      <c r="BV725" s="78"/>
      <c r="BW725" s="78"/>
      <c r="BX725" s="78"/>
      <c r="BY725" s="78"/>
      <c r="BZ725" s="78"/>
      <c r="CA725" s="78"/>
      <c r="CB725" s="78"/>
      <c r="CC725" s="78"/>
    </row>
    <row r="726" ht="15.75" customHeight="1">
      <c r="A726" s="110"/>
      <c r="B726" s="110"/>
      <c r="C726" s="110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78"/>
      <c r="BS726" s="78"/>
      <c r="BT726" s="78"/>
      <c r="BU726" s="78"/>
      <c r="BV726" s="78"/>
      <c r="BW726" s="78"/>
      <c r="BX726" s="78"/>
      <c r="BY726" s="78"/>
      <c r="BZ726" s="78"/>
      <c r="CA726" s="78"/>
      <c r="CB726" s="78"/>
      <c r="CC726" s="78"/>
    </row>
    <row r="727" ht="15.75" customHeight="1">
      <c r="A727" s="110"/>
      <c r="B727" s="110"/>
      <c r="C727" s="110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78"/>
      <c r="BS727" s="78"/>
      <c r="BT727" s="78"/>
      <c r="BU727" s="78"/>
      <c r="BV727" s="78"/>
      <c r="BW727" s="78"/>
      <c r="BX727" s="78"/>
      <c r="BY727" s="78"/>
      <c r="BZ727" s="78"/>
      <c r="CA727" s="78"/>
      <c r="CB727" s="78"/>
      <c r="CC727" s="78"/>
    </row>
    <row r="728" ht="15.75" customHeight="1">
      <c r="A728" s="110"/>
      <c r="B728" s="110"/>
      <c r="C728" s="110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78"/>
      <c r="BS728" s="78"/>
      <c r="BT728" s="78"/>
      <c r="BU728" s="78"/>
      <c r="BV728" s="78"/>
      <c r="BW728" s="78"/>
      <c r="BX728" s="78"/>
      <c r="BY728" s="78"/>
      <c r="BZ728" s="78"/>
      <c r="CA728" s="78"/>
      <c r="CB728" s="78"/>
      <c r="CC728" s="78"/>
    </row>
    <row r="729" ht="15.75" customHeight="1">
      <c r="A729" s="110"/>
      <c r="B729" s="110"/>
      <c r="C729" s="110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78"/>
      <c r="BS729" s="78"/>
      <c r="BT729" s="78"/>
      <c r="BU729" s="78"/>
      <c r="BV729" s="78"/>
      <c r="BW729" s="78"/>
      <c r="BX729" s="78"/>
      <c r="BY729" s="78"/>
      <c r="BZ729" s="78"/>
      <c r="CA729" s="78"/>
      <c r="CB729" s="78"/>
      <c r="CC729" s="78"/>
    </row>
    <row r="730" ht="15.75" customHeight="1">
      <c r="A730" s="110"/>
      <c r="B730" s="110"/>
      <c r="C730" s="110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78"/>
      <c r="BS730" s="78"/>
      <c r="BT730" s="78"/>
      <c r="BU730" s="78"/>
      <c r="BV730" s="78"/>
      <c r="BW730" s="78"/>
      <c r="BX730" s="78"/>
      <c r="BY730" s="78"/>
      <c r="BZ730" s="78"/>
      <c r="CA730" s="78"/>
      <c r="CB730" s="78"/>
      <c r="CC730" s="78"/>
    </row>
    <row r="731" ht="15.75" customHeight="1">
      <c r="A731" s="110"/>
      <c r="B731" s="110"/>
      <c r="C731" s="110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78"/>
      <c r="BS731" s="78"/>
      <c r="BT731" s="78"/>
      <c r="BU731" s="78"/>
      <c r="BV731" s="78"/>
      <c r="BW731" s="78"/>
      <c r="BX731" s="78"/>
      <c r="BY731" s="78"/>
      <c r="BZ731" s="78"/>
      <c r="CA731" s="78"/>
      <c r="CB731" s="78"/>
      <c r="CC731" s="78"/>
    </row>
    <row r="732" ht="15.75" customHeight="1">
      <c r="A732" s="110"/>
      <c r="B732" s="110"/>
      <c r="C732" s="110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78"/>
      <c r="BS732" s="78"/>
      <c r="BT732" s="78"/>
      <c r="BU732" s="78"/>
      <c r="BV732" s="78"/>
      <c r="BW732" s="78"/>
      <c r="BX732" s="78"/>
      <c r="BY732" s="78"/>
      <c r="BZ732" s="78"/>
      <c r="CA732" s="78"/>
      <c r="CB732" s="78"/>
      <c r="CC732" s="78"/>
    </row>
    <row r="733" ht="15.75" customHeight="1">
      <c r="A733" s="110"/>
      <c r="B733" s="110"/>
      <c r="C733" s="110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78"/>
      <c r="BS733" s="78"/>
      <c r="BT733" s="78"/>
      <c r="BU733" s="78"/>
      <c r="BV733" s="78"/>
      <c r="BW733" s="78"/>
      <c r="BX733" s="78"/>
      <c r="BY733" s="78"/>
      <c r="BZ733" s="78"/>
      <c r="CA733" s="78"/>
      <c r="CB733" s="78"/>
      <c r="CC733" s="78"/>
    </row>
    <row r="734" ht="15.75" customHeight="1">
      <c r="A734" s="110"/>
      <c r="B734" s="110"/>
      <c r="C734" s="110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78"/>
      <c r="BS734" s="78"/>
      <c r="BT734" s="78"/>
      <c r="BU734" s="78"/>
      <c r="BV734" s="78"/>
      <c r="BW734" s="78"/>
      <c r="BX734" s="78"/>
      <c r="BY734" s="78"/>
      <c r="BZ734" s="78"/>
      <c r="CA734" s="78"/>
      <c r="CB734" s="78"/>
      <c r="CC734" s="78"/>
    </row>
    <row r="735" ht="15.75" customHeight="1">
      <c r="A735" s="110"/>
      <c r="B735" s="110"/>
      <c r="C735" s="110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78"/>
      <c r="BS735" s="78"/>
      <c r="BT735" s="78"/>
      <c r="BU735" s="78"/>
      <c r="BV735" s="78"/>
      <c r="BW735" s="78"/>
      <c r="BX735" s="78"/>
      <c r="BY735" s="78"/>
      <c r="BZ735" s="78"/>
      <c r="CA735" s="78"/>
      <c r="CB735" s="78"/>
      <c r="CC735" s="78"/>
    </row>
    <row r="736" ht="15.75" customHeight="1">
      <c r="A736" s="110"/>
      <c r="B736" s="110"/>
      <c r="C736" s="110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78"/>
      <c r="BS736" s="78"/>
      <c r="BT736" s="78"/>
      <c r="BU736" s="78"/>
      <c r="BV736" s="78"/>
      <c r="BW736" s="78"/>
      <c r="BX736" s="78"/>
      <c r="BY736" s="78"/>
      <c r="BZ736" s="78"/>
      <c r="CA736" s="78"/>
      <c r="CB736" s="78"/>
      <c r="CC736" s="78"/>
    </row>
    <row r="737" ht="15.75" customHeight="1">
      <c r="A737" s="110"/>
      <c r="B737" s="110"/>
      <c r="C737" s="110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78"/>
      <c r="BS737" s="78"/>
      <c r="BT737" s="78"/>
      <c r="BU737" s="78"/>
      <c r="BV737" s="78"/>
      <c r="BW737" s="78"/>
      <c r="BX737" s="78"/>
      <c r="BY737" s="78"/>
      <c r="BZ737" s="78"/>
      <c r="CA737" s="78"/>
      <c r="CB737" s="78"/>
      <c r="CC737" s="78"/>
    </row>
    <row r="738" ht="15.75" customHeight="1">
      <c r="A738" s="110"/>
      <c r="B738" s="110"/>
      <c r="C738" s="110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78"/>
      <c r="BS738" s="78"/>
      <c r="BT738" s="78"/>
      <c r="BU738" s="78"/>
      <c r="BV738" s="78"/>
      <c r="BW738" s="78"/>
      <c r="BX738" s="78"/>
      <c r="BY738" s="78"/>
      <c r="BZ738" s="78"/>
      <c r="CA738" s="78"/>
      <c r="CB738" s="78"/>
      <c r="CC738" s="78"/>
    </row>
    <row r="739" ht="15.75" customHeight="1">
      <c r="A739" s="110"/>
      <c r="B739" s="110"/>
      <c r="C739" s="110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78"/>
      <c r="BS739" s="78"/>
      <c r="BT739" s="78"/>
      <c r="BU739" s="78"/>
      <c r="BV739" s="78"/>
      <c r="BW739" s="78"/>
      <c r="BX739" s="78"/>
      <c r="BY739" s="78"/>
      <c r="BZ739" s="78"/>
      <c r="CA739" s="78"/>
      <c r="CB739" s="78"/>
      <c r="CC739" s="78"/>
    </row>
    <row r="740" ht="15.75" customHeight="1">
      <c r="A740" s="110"/>
      <c r="B740" s="110"/>
      <c r="C740" s="110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78"/>
      <c r="BS740" s="78"/>
      <c r="BT740" s="78"/>
      <c r="BU740" s="78"/>
      <c r="BV740" s="78"/>
      <c r="BW740" s="78"/>
      <c r="BX740" s="78"/>
      <c r="BY740" s="78"/>
      <c r="BZ740" s="78"/>
      <c r="CA740" s="78"/>
      <c r="CB740" s="78"/>
      <c r="CC740" s="78"/>
    </row>
    <row r="741" ht="15.75" customHeight="1">
      <c r="A741" s="110"/>
      <c r="B741" s="110"/>
      <c r="C741" s="110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78"/>
      <c r="BS741" s="78"/>
      <c r="BT741" s="78"/>
      <c r="BU741" s="78"/>
      <c r="BV741" s="78"/>
      <c r="BW741" s="78"/>
      <c r="BX741" s="78"/>
      <c r="BY741" s="78"/>
      <c r="BZ741" s="78"/>
      <c r="CA741" s="78"/>
      <c r="CB741" s="78"/>
      <c r="CC741" s="78"/>
    </row>
    <row r="742" ht="15.75" customHeight="1">
      <c r="A742" s="110"/>
      <c r="B742" s="110"/>
      <c r="C742" s="110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78"/>
      <c r="BS742" s="78"/>
      <c r="BT742" s="78"/>
      <c r="BU742" s="78"/>
      <c r="BV742" s="78"/>
      <c r="BW742" s="78"/>
      <c r="BX742" s="78"/>
      <c r="BY742" s="78"/>
      <c r="BZ742" s="78"/>
      <c r="CA742" s="78"/>
      <c r="CB742" s="78"/>
      <c r="CC742" s="78"/>
    </row>
    <row r="743" ht="15.75" customHeight="1">
      <c r="A743" s="110"/>
      <c r="B743" s="110"/>
      <c r="C743" s="110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78"/>
      <c r="BS743" s="78"/>
      <c r="BT743" s="78"/>
      <c r="BU743" s="78"/>
      <c r="BV743" s="78"/>
      <c r="BW743" s="78"/>
      <c r="BX743" s="78"/>
      <c r="BY743" s="78"/>
      <c r="BZ743" s="78"/>
      <c r="CA743" s="78"/>
      <c r="CB743" s="78"/>
      <c r="CC743" s="78"/>
    </row>
    <row r="744" ht="15.75" customHeight="1">
      <c r="A744" s="110"/>
      <c r="B744" s="110"/>
      <c r="C744" s="110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78"/>
      <c r="BS744" s="78"/>
      <c r="BT744" s="78"/>
      <c r="BU744" s="78"/>
      <c r="BV744" s="78"/>
      <c r="BW744" s="78"/>
      <c r="BX744" s="78"/>
      <c r="BY744" s="78"/>
      <c r="BZ744" s="78"/>
      <c r="CA744" s="78"/>
      <c r="CB744" s="78"/>
      <c r="CC744" s="78"/>
    </row>
    <row r="745" ht="15.75" customHeight="1">
      <c r="A745" s="110"/>
      <c r="B745" s="110"/>
      <c r="C745" s="110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78"/>
      <c r="BS745" s="78"/>
      <c r="BT745" s="78"/>
      <c r="BU745" s="78"/>
      <c r="BV745" s="78"/>
      <c r="BW745" s="78"/>
      <c r="BX745" s="78"/>
      <c r="BY745" s="78"/>
      <c r="BZ745" s="78"/>
      <c r="CA745" s="78"/>
      <c r="CB745" s="78"/>
      <c r="CC745" s="78"/>
    </row>
    <row r="746" ht="15.75" customHeight="1">
      <c r="A746" s="110"/>
      <c r="B746" s="110"/>
      <c r="C746" s="110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78"/>
      <c r="BS746" s="78"/>
      <c r="BT746" s="78"/>
      <c r="BU746" s="78"/>
      <c r="BV746" s="78"/>
      <c r="BW746" s="78"/>
      <c r="BX746" s="78"/>
      <c r="BY746" s="78"/>
      <c r="BZ746" s="78"/>
      <c r="CA746" s="78"/>
      <c r="CB746" s="78"/>
      <c r="CC746" s="78"/>
    </row>
    <row r="747" ht="15.75" customHeight="1">
      <c r="A747" s="110"/>
      <c r="B747" s="110"/>
      <c r="C747" s="110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78"/>
      <c r="BS747" s="78"/>
      <c r="BT747" s="78"/>
      <c r="BU747" s="78"/>
      <c r="BV747" s="78"/>
      <c r="BW747" s="78"/>
      <c r="BX747" s="78"/>
      <c r="BY747" s="78"/>
      <c r="BZ747" s="78"/>
      <c r="CA747" s="78"/>
      <c r="CB747" s="78"/>
      <c r="CC747" s="78"/>
    </row>
    <row r="748" ht="15.75" customHeight="1">
      <c r="A748" s="110"/>
      <c r="B748" s="110"/>
      <c r="C748" s="110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78"/>
      <c r="BS748" s="78"/>
      <c r="BT748" s="78"/>
      <c r="BU748" s="78"/>
      <c r="BV748" s="78"/>
      <c r="BW748" s="78"/>
      <c r="BX748" s="78"/>
      <c r="BY748" s="78"/>
      <c r="BZ748" s="78"/>
      <c r="CA748" s="78"/>
      <c r="CB748" s="78"/>
      <c r="CC748" s="78"/>
    </row>
    <row r="749" ht="15.75" customHeight="1">
      <c r="A749" s="110"/>
      <c r="B749" s="110"/>
      <c r="C749" s="110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78"/>
      <c r="BS749" s="78"/>
      <c r="BT749" s="78"/>
      <c r="BU749" s="78"/>
      <c r="BV749" s="78"/>
      <c r="BW749" s="78"/>
      <c r="BX749" s="78"/>
      <c r="BY749" s="78"/>
      <c r="BZ749" s="78"/>
      <c r="CA749" s="78"/>
      <c r="CB749" s="78"/>
      <c r="CC749" s="78"/>
    </row>
    <row r="750" ht="15.75" customHeight="1">
      <c r="A750" s="110"/>
      <c r="B750" s="110"/>
      <c r="C750" s="110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78"/>
      <c r="BS750" s="78"/>
      <c r="BT750" s="78"/>
      <c r="BU750" s="78"/>
      <c r="BV750" s="78"/>
      <c r="BW750" s="78"/>
      <c r="BX750" s="78"/>
      <c r="BY750" s="78"/>
      <c r="BZ750" s="78"/>
      <c r="CA750" s="78"/>
      <c r="CB750" s="78"/>
      <c r="CC750" s="78"/>
    </row>
    <row r="751" ht="15.75" customHeight="1">
      <c r="A751" s="110"/>
      <c r="B751" s="110"/>
      <c r="C751" s="110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78"/>
      <c r="BS751" s="78"/>
      <c r="BT751" s="78"/>
      <c r="BU751" s="78"/>
      <c r="BV751" s="78"/>
      <c r="BW751" s="78"/>
      <c r="BX751" s="78"/>
      <c r="BY751" s="78"/>
      <c r="BZ751" s="78"/>
      <c r="CA751" s="78"/>
      <c r="CB751" s="78"/>
      <c r="CC751" s="78"/>
    </row>
    <row r="752" ht="15.75" customHeight="1">
      <c r="A752" s="110"/>
      <c r="B752" s="110"/>
      <c r="C752" s="110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78"/>
      <c r="BS752" s="78"/>
      <c r="BT752" s="78"/>
      <c r="BU752" s="78"/>
      <c r="BV752" s="78"/>
      <c r="BW752" s="78"/>
      <c r="BX752" s="78"/>
      <c r="BY752" s="78"/>
      <c r="BZ752" s="78"/>
      <c r="CA752" s="78"/>
      <c r="CB752" s="78"/>
      <c r="CC752" s="78"/>
    </row>
    <row r="753" ht="15.75" customHeight="1">
      <c r="A753" s="110"/>
      <c r="B753" s="110"/>
      <c r="C753" s="110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78"/>
      <c r="BS753" s="78"/>
      <c r="BT753" s="78"/>
      <c r="BU753" s="78"/>
      <c r="BV753" s="78"/>
      <c r="BW753" s="78"/>
      <c r="BX753" s="78"/>
      <c r="BY753" s="78"/>
      <c r="BZ753" s="78"/>
      <c r="CA753" s="78"/>
      <c r="CB753" s="78"/>
      <c r="CC753" s="78"/>
    </row>
    <row r="754" ht="15.75" customHeight="1">
      <c r="A754" s="110"/>
      <c r="B754" s="110"/>
      <c r="C754" s="110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78"/>
      <c r="BS754" s="78"/>
      <c r="BT754" s="78"/>
      <c r="BU754" s="78"/>
      <c r="BV754" s="78"/>
      <c r="BW754" s="78"/>
      <c r="BX754" s="78"/>
      <c r="BY754" s="78"/>
      <c r="BZ754" s="78"/>
      <c r="CA754" s="78"/>
      <c r="CB754" s="78"/>
      <c r="CC754" s="78"/>
    </row>
    <row r="755" ht="15.75" customHeight="1">
      <c r="A755" s="110"/>
      <c r="B755" s="110"/>
      <c r="C755" s="110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78"/>
      <c r="BS755" s="78"/>
      <c r="BT755" s="78"/>
      <c r="BU755" s="78"/>
      <c r="BV755" s="78"/>
      <c r="BW755" s="78"/>
      <c r="BX755" s="78"/>
      <c r="BY755" s="78"/>
      <c r="BZ755" s="78"/>
      <c r="CA755" s="78"/>
      <c r="CB755" s="78"/>
      <c r="CC755" s="78"/>
    </row>
    <row r="756" ht="15.75" customHeight="1">
      <c r="A756" s="110"/>
      <c r="B756" s="110"/>
      <c r="C756" s="110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78"/>
      <c r="BS756" s="78"/>
      <c r="BT756" s="78"/>
      <c r="BU756" s="78"/>
      <c r="BV756" s="78"/>
      <c r="BW756" s="78"/>
      <c r="BX756" s="78"/>
      <c r="BY756" s="78"/>
      <c r="BZ756" s="78"/>
      <c r="CA756" s="78"/>
      <c r="CB756" s="78"/>
      <c r="CC756" s="78"/>
    </row>
    <row r="757" ht="15.75" customHeight="1">
      <c r="A757" s="110"/>
      <c r="B757" s="110"/>
      <c r="C757" s="110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78"/>
      <c r="BS757" s="78"/>
      <c r="BT757" s="78"/>
      <c r="BU757" s="78"/>
      <c r="BV757" s="78"/>
      <c r="BW757" s="78"/>
      <c r="BX757" s="78"/>
      <c r="BY757" s="78"/>
      <c r="BZ757" s="78"/>
      <c r="CA757" s="78"/>
      <c r="CB757" s="78"/>
      <c r="CC757" s="78"/>
    </row>
    <row r="758" ht="15.75" customHeight="1">
      <c r="A758" s="110"/>
      <c r="B758" s="110"/>
      <c r="C758" s="110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78"/>
      <c r="BS758" s="78"/>
      <c r="BT758" s="78"/>
      <c r="BU758" s="78"/>
      <c r="BV758" s="78"/>
      <c r="BW758" s="78"/>
      <c r="BX758" s="78"/>
      <c r="BY758" s="78"/>
      <c r="BZ758" s="78"/>
      <c r="CA758" s="78"/>
      <c r="CB758" s="78"/>
      <c r="CC758" s="78"/>
    </row>
    <row r="759" ht="15.75" customHeight="1">
      <c r="A759" s="110"/>
      <c r="B759" s="110"/>
      <c r="C759" s="110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78"/>
      <c r="BS759" s="78"/>
      <c r="BT759" s="78"/>
      <c r="BU759" s="78"/>
      <c r="BV759" s="78"/>
      <c r="BW759" s="78"/>
      <c r="BX759" s="78"/>
      <c r="BY759" s="78"/>
      <c r="BZ759" s="78"/>
      <c r="CA759" s="78"/>
      <c r="CB759" s="78"/>
      <c r="CC759" s="78"/>
    </row>
    <row r="760" ht="15.75" customHeight="1">
      <c r="A760" s="110"/>
      <c r="B760" s="110"/>
      <c r="C760" s="110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78"/>
      <c r="BS760" s="78"/>
      <c r="BT760" s="78"/>
      <c r="BU760" s="78"/>
      <c r="BV760" s="78"/>
      <c r="BW760" s="78"/>
      <c r="BX760" s="78"/>
      <c r="BY760" s="78"/>
      <c r="BZ760" s="78"/>
      <c r="CA760" s="78"/>
      <c r="CB760" s="78"/>
      <c r="CC760" s="78"/>
    </row>
    <row r="761" ht="15.75" customHeight="1">
      <c r="A761" s="110"/>
      <c r="B761" s="110"/>
      <c r="C761" s="110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78"/>
      <c r="BS761" s="78"/>
      <c r="BT761" s="78"/>
      <c r="BU761" s="78"/>
      <c r="BV761" s="78"/>
      <c r="BW761" s="78"/>
      <c r="BX761" s="78"/>
      <c r="BY761" s="78"/>
      <c r="BZ761" s="78"/>
      <c r="CA761" s="78"/>
      <c r="CB761" s="78"/>
      <c r="CC761" s="78"/>
    </row>
    <row r="762" ht="15.75" customHeight="1">
      <c r="A762" s="110"/>
      <c r="B762" s="110"/>
      <c r="C762" s="110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78"/>
      <c r="BS762" s="78"/>
      <c r="BT762" s="78"/>
      <c r="BU762" s="78"/>
      <c r="BV762" s="78"/>
      <c r="BW762" s="78"/>
      <c r="BX762" s="78"/>
      <c r="BY762" s="78"/>
      <c r="BZ762" s="78"/>
      <c r="CA762" s="78"/>
      <c r="CB762" s="78"/>
      <c r="CC762" s="78"/>
    </row>
    <row r="763" ht="15.75" customHeight="1">
      <c r="A763" s="110"/>
      <c r="B763" s="110"/>
      <c r="C763" s="110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78"/>
      <c r="BS763" s="78"/>
      <c r="BT763" s="78"/>
      <c r="BU763" s="78"/>
      <c r="BV763" s="78"/>
      <c r="BW763" s="78"/>
      <c r="BX763" s="78"/>
      <c r="BY763" s="78"/>
      <c r="BZ763" s="78"/>
      <c r="CA763" s="78"/>
      <c r="CB763" s="78"/>
      <c r="CC763" s="78"/>
    </row>
    <row r="764" ht="15.75" customHeight="1">
      <c r="A764" s="110"/>
      <c r="B764" s="110"/>
      <c r="C764" s="110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78"/>
      <c r="BS764" s="78"/>
      <c r="BT764" s="78"/>
      <c r="BU764" s="78"/>
      <c r="BV764" s="78"/>
      <c r="BW764" s="78"/>
      <c r="BX764" s="78"/>
      <c r="BY764" s="78"/>
      <c r="BZ764" s="78"/>
      <c r="CA764" s="78"/>
      <c r="CB764" s="78"/>
      <c r="CC764" s="78"/>
    </row>
    <row r="765" ht="15.75" customHeight="1">
      <c r="A765" s="110"/>
      <c r="B765" s="110"/>
      <c r="C765" s="110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78"/>
      <c r="BS765" s="78"/>
      <c r="BT765" s="78"/>
      <c r="BU765" s="78"/>
      <c r="BV765" s="78"/>
      <c r="BW765" s="78"/>
      <c r="BX765" s="78"/>
      <c r="BY765" s="78"/>
      <c r="BZ765" s="78"/>
      <c r="CA765" s="78"/>
      <c r="CB765" s="78"/>
      <c r="CC765" s="78"/>
    </row>
    <row r="766" ht="15.75" customHeight="1">
      <c r="A766" s="110"/>
      <c r="B766" s="110"/>
      <c r="C766" s="110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78"/>
      <c r="BS766" s="78"/>
      <c r="BT766" s="78"/>
      <c r="BU766" s="78"/>
      <c r="BV766" s="78"/>
      <c r="BW766" s="78"/>
      <c r="BX766" s="78"/>
      <c r="BY766" s="78"/>
      <c r="BZ766" s="78"/>
      <c r="CA766" s="78"/>
      <c r="CB766" s="78"/>
      <c r="CC766" s="78"/>
    </row>
    <row r="767" ht="15.75" customHeight="1">
      <c r="A767" s="110"/>
      <c r="B767" s="110"/>
      <c r="C767" s="110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78"/>
      <c r="BS767" s="78"/>
      <c r="BT767" s="78"/>
      <c r="BU767" s="78"/>
      <c r="BV767" s="78"/>
      <c r="BW767" s="78"/>
      <c r="BX767" s="78"/>
      <c r="BY767" s="78"/>
      <c r="BZ767" s="78"/>
      <c r="CA767" s="78"/>
      <c r="CB767" s="78"/>
      <c r="CC767" s="78"/>
    </row>
    <row r="768" ht="15.75" customHeight="1">
      <c r="A768" s="110"/>
      <c r="B768" s="110"/>
      <c r="C768" s="110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78"/>
      <c r="BS768" s="78"/>
      <c r="BT768" s="78"/>
      <c r="BU768" s="78"/>
      <c r="BV768" s="78"/>
      <c r="BW768" s="78"/>
      <c r="BX768" s="78"/>
      <c r="BY768" s="78"/>
      <c r="BZ768" s="78"/>
      <c r="CA768" s="78"/>
      <c r="CB768" s="78"/>
      <c r="CC768" s="78"/>
    </row>
    <row r="769" ht="15.75" customHeight="1">
      <c r="A769" s="110"/>
      <c r="B769" s="110"/>
      <c r="C769" s="110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78"/>
      <c r="BS769" s="78"/>
      <c r="BT769" s="78"/>
      <c r="BU769" s="78"/>
      <c r="BV769" s="78"/>
      <c r="BW769" s="78"/>
      <c r="BX769" s="78"/>
      <c r="BY769" s="78"/>
      <c r="BZ769" s="78"/>
      <c r="CA769" s="78"/>
      <c r="CB769" s="78"/>
      <c r="CC769" s="78"/>
    </row>
    <row r="770" ht="15.75" customHeight="1">
      <c r="A770" s="110"/>
      <c r="B770" s="110"/>
      <c r="C770" s="110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78"/>
      <c r="BS770" s="78"/>
      <c r="BT770" s="78"/>
      <c r="BU770" s="78"/>
      <c r="BV770" s="78"/>
      <c r="BW770" s="78"/>
      <c r="BX770" s="78"/>
      <c r="BY770" s="78"/>
      <c r="BZ770" s="78"/>
      <c r="CA770" s="78"/>
      <c r="CB770" s="78"/>
      <c r="CC770" s="78"/>
    </row>
    <row r="771" ht="15.75" customHeight="1">
      <c r="A771" s="110"/>
      <c r="B771" s="110"/>
      <c r="C771" s="110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78"/>
      <c r="BS771" s="78"/>
      <c r="BT771" s="78"/>
      <c r="BU771" s="78"/>
      <c r="BV771" s="78"/>
      <c r="BW771" s="78"/>
      <c r="BX771" s="78"/>
      <c r="BY771" s="78"/>
      <c r="BZ771" s="78"/>
      <c r="CA771" s="78"/>
      <c r="CB771" s="78"/>
      <c r="CC771" s="78"/>
    </row>
    <row r="772" ht="15.75" customHeight="1">
      <c r="A772" s="110"/>
      <c r="B772" s="110"/>
      <c r="C772" s="110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78"/>
      <c r="BS772" s="78"/>
      <c r="BT772" s="78"/>
      <c r="BU772" s="78"/>
      <c r="BV772" s="78"/>
      <c r="BW772" s="78"/>
      <c r="BX772" s="78"/>
      <c r="BY772" s="78"/>
      <c r="BZ772" s="78"/>
      <c r="CA772" s="78"/>
      <c r="CB772" s="78"/>
      <c r="CC772" s="78"/>
    </row>
    <row r="773" ht="15.75" customHeight="1">
      <c r="A773" s="110"/>
      <c r="B773" s="110"/>
      <c r="C773" s="110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78"/>
      <c r="BS773" s="78"/>
      <c r="BT773" s="78"/>
      <c r="BU773" s="78"/>
      <c r="BV773" s="78"/>
      <c r="BW773" s="78"/>
      <c r="BX773" s="78"/>
      <c r="BY773" s="78"/>
      <c r="BZ773" s="78"/>
      <c r="CA773" s="78"/>
      <c r="CB773" s="78"/>
      <c r="CC773" s="78"/>
    </row>
    <row r="774" ht="15.75" customHeight="1">
      <c r="A774" s="110"/>
      <c r="B774" s="110"/>
      <c r="C774" s="110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78"/>
      <c r="BS774" s="78"/>
      <c r="BT774" s="78"/>
      <c r="BU774" s="78"/>
      <c r="BV774" s="78"/>
      <c r="BW774" s="78"/>
      <c r="BX774" s="78"/>
      <c r="BY774" s="78"/>
      <c r="BZ774" s="78"/>
      <c r="CA774" s="78"/>
      <c r="CB774" s="78"/>
      <c r="CC774" s="78"/>
    </row>
    <row r="775" ht="15.75" customHeight="1">
      <c r="A775" s="110"/>
      <c r="B775" s="110"/>
      <c r="C775" s="110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78"/>
      <c r="BS775" s="78"/>
      <c r="BT775" s="78"/>
      <c r="BU775" s="78"/>
      <c r="BV775" s="78"/>
      <c r="BW775" s="78"/>
      <c r="BX775" s="78"/>
      <c r="BY775" s="78"/>
      <c r="BZ775" s="78"/>
      <c r="CA775" s="78"/>
      <c r="CB775" s="78"/>
      <c r="CC775" s="78"/>
    </row>
    <row r="776" ht="15.75" customHeight="1">
      <c r="A776" s="110"/>
      <c r="B776" s="110"/>
      <c r="C776" s="110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78"/>
      <c r="BS776" s="78"/>
      <c r="BT776" s="78"/>
      <c r="BU776" s="78"/>
      <c r="BV776" s="78"/>
      <c r="BW776" s="78"/>
      <c r="BX776" s="78"/>
      <c r="BY776" s="78"/>
      <c r="BZ776" s="78"/>
      <c r="CA776" s="78"/>
      <c r="CB776" s="78"/>
      <c r="CC776" s="78"/>
    </row>
    <row r="777" ht="15.75" customHeight="1">
      <c r="A777" s="110"/>
      <c r="B777" s="110"/>
      <c r="C777" s="110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  <c r="BS777" s="78"/>
      <c r="BT777" s="78"/>
      <c r="BU777" s="78"/>
      <c r="BV777" s="78"/>
      <c r="BW777" s="78"/>
      <c r="BX777" s="78"/>
      <c r="BY777" s="78"/>
      <c r="BZ777" s="78"/>
      <c r="CA777" s="78"/>
      <c r="CB777" s="78"/>
      <c r="CC777" s="78"/>
    </row>
    <row r="778" ht="15.75" customHeight="1">
      <c r="A778" s="110"/>
      <c r="B778" s="110"/>
      <c r="C778" s="110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78"/>
      <c r="BS778" s="78"/>
      <c r="BT778" s="78"/>
      <c r="BU778" s="78"/>
      <c r="BV778" s="78"/>
      <c r="BW778" s="78"/>
      <c r="BX778" s="78"/>
      <c r="BY778" s="78"/>
      <c r="BZ778" s="78"/>
      <c r="CA778" s="78"/>
      <c r="CB778" s="78"/>
      <c r="CC778" s="78"/>
    </row>
    <row r="779" ht="15.75" customHeight="1">
      <c r="A779" s="110"/>
      <c r="B779" s="110"/>
      <c r="C779" s="110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78"/>
      <c r="BS779" s="78"/>
      <c r="BT779" s="78"/>
      <c r="BU779" s="78"/>
      <c r="BV779" s="78"/>
      <c r="BW779" s="78"/>
      <c r="BX779" s="78"/>
      <c r="BY779" s="78"/>
      <c r="BZ779" s="78"/>
      <c r="CA779" s="78"/>
      <c r="CB779" s="78"/>
      <c r="CC779" s="78"/>
    </row>
    <row r="780" ht="15.75" customHeight="1">
      <c r="A780" s="110"/>
      <c r="B780" s="110"/>
      <c r="C780" s="110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78"/>
      <c r="BS780" s="78"/>
      <c r="BT780" s="78"/>
      <c r="BU780" s="78"/>
      <c r="BV780" s="78"/>
      <c r="BW780" s="78"/>
      <c r="BX780" s="78"/>
      <c r="BY780" s="78"/>
      <c r="BZ780" s="78"/>
      <c r="CA780" s="78"/>
      <c r="CB780" s="78"/>
      <c r="CC780" s="78"/>
    </row>
    <row r="781" ht="15.75" customHeight="1">
      <c r="A781" s="110"/>
      <c r="B781" s="110"/>
      <c r="C781" s="110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78"/>
      <c r="BS781" s="78"/>
      <c r="BT781" s="78"/>
      <c r="BU781" s="78"/>
      <c r="BV781" s="78"/>
      <c r="BW781" s="78"/>
      <c r="BX781" s="78"/>
      <c r="BY781" s="78"/>
      <c r="BZ781" s="78"/>
      <c r="CA781" s="78"/>
      <c r="CB781" s="78"/>
      <c r="CC781" s="78"/>
    </row>
    <row r="782" ht="15.75" customHeight="1">
      <c r="A782" s="110"/>
      <c r="B782" s="110"/>
      <c r="C782" s="110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78"/>
      <c r="BS782" s="78"/>
      <c r="BT782" s="78"/>
      <c r="BU782" s="78"/>
      <c r="BV782" s="78"/>
      <c r="BW782" s="78"/>
      <c r="BX782" s="78"/>
      <c r="BY782" s="78"/>
      <c r="BZ782" s="78"/>
      <c r="CA782" s="78"/>
      <c r="CB782" s="78"/>
      <c r="CC782" s="78"/>
    </row>
    <row r="783" ht="15.75" customHeight="1">
      <c r="A783" s="110"/>
      <c r="B783" s="110"/>
      <c r="C783" s="110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78"/>
      <c r="BS783" s="78"/>
      <c r="BT783" s="78"/>
      <c r="BU783" s="78"/>
      <c r="BV783" s="78"/>
      <c r="BW783" s="78"/>
      <c r="BX783" s="78"/>
      <c r="BY783" s="78"/>
      <c r="BZ783" s="78"/>
      <c r="CA783" s="78"/>
      <c r="CB783" s="78"/>
      <c r="CC783" s="78"/>
    </row>
    <row r="784" ht="15.75" customHeight="1">
      <c r="A784" s="110"/>
      <c r="B784" s="110"/>
      <c r="C784" s="110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78"/>
      <c r="BS784" s="78"/>
      <c r="BT784" s="78"/>
      <c r="BU784" s="78"/>
      <c r="BV784" s="78"/>
      <c r="BW784" s="78"/>
      <c r="BX784" s="78"/>
      <c r="BY784" s="78"/>
      <c r="BZ784" s="78"/>
      <c r="CA784" s="78"/>
      <c r="CB784" s="78"/>
      <c r="CC784" s="78"/>
    </row>
    <row r="785" ht="15.75" customHeight="1">
      <c r="A785" s="110"/>
      <c r="B785" s="110"/>
      <c r="C785" s="110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78"/>
      <c r="BS785" s="78"/>
      <c r="BT785" s="78"/>
      <c r="BU785" s="78"/>
      <c r="BV785" s="78"/>
      <c r="BW785" s="78"/>
      <c r="BX785" s="78"/>
      <c r="BY785" s="78"/>
      <c r="BZ785" s="78"/>
      <c r="CA785" s="78"/>
      <c r="CB785" s="78"/>
      <c r="CC785" s="78"/>
    </row>
    <row r="786" ht="15.75" customHeight="1">
      <c r="A786" s="110"/>
      <c r="B786" s="110"/>
      <c r="C786" s="110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78"/>
      <c r="BS786" s="78"/>
      <c r="BT786" s="78"/>
      <c r="BU786" s="78"/>
      <c r="BV786" s="78"/>
      <c r="BW786" s="78"/>
      <c r="BX786" s="78"/>
      <c r="BY786" s="78"/>
      <c r="BZ786" s="78"/>
      <c r="CA786" s="78"/>
      <c r="CB786" s="78"/>
      <c r="CC786" s="78"/>
    </row>
    <row r="787" ht="15.75" customHeight="1">
      <c r="A787" s="110"/>
      <c r="B787" s="110"/>
      <c r="C787" s="110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78"/>
      <c r="BS787" s="78"/>
      <c r="BT787" s="78"/>
      <c r="BU787" s="78"/>
      <c r="BV787" s="78"/>
      <c r="BW787" s="78"/>
      <c r="BX787" s="78"/>
      <c r="BY787" s="78"/>
      <c r="BZ787" s="78"/>
      <c r="CA787" s="78"/>
      <c r="CB787" s="78"/>
      <c r="CC787" s="78"/>
    </row>
    <row r="788" ht="15.75" customHeight="1">
      <c r="A788" s="110"/>
      <c r="B788" s="110"/>
      <c r="C788" s="110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78"/>
      <c r="BS788" s="78"/>
      <c r="BT788" s="78"/>
      <c r="BU788" s="78"/>
      <c r="BV788" s="78"/>
      <c r="BW788" s="78"/>
      <c r="BX788" s="78"/>
      <c r="BY788" s="78"/>
      <c r="BZ788" s="78"/>
      <c r="CA788" s="78"/>
      <c r="CB788" s="78"/>
      <c r="CC788" s="78"/>
    </row>
    <row r="789" ht="15.75" customHeight="1">
      <c r="A789" s="110"/>
      <c r="B789" s="110"/>
      <c r="C789" s="110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78"/>
      <c r="BS789" s="78"/>
      <c r="BT789" s="78"/>
      <c r="BU789" s="78"/>
      <c r="BV789" s="78"/>
      <c r="BW789" s="78"/>
      <c r="BX789" s="78"/>
      <c r="BY789" s="78"/>
      <c r="BZ789" s="78"/>
      <c r="CA789" s="78"/>
      <c r="CB789" s="78"/>
      <c r="CC789" s="78"/>
    </row>
    <row r="790" ht="15.75" customHeight="1">
      <c r="A790" s="110"/>
      <c r="B790" s="110"/>
      <c r="C790" s="110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78"/>
      <c r="BS790" s="78"/>
      <c r="BT790" s="78"/>
      <c r="BU790" s="78"/>
      <c r="BV790" s="78"/>
      <c r="BW790" s="78"/>
      <c r="BX790" s="78"/>
      <c r="BY790" s="78"/>
      <c r="BZ790" s="78"/>
      <c r="CA790" s="78"/>
      <c r="CB790" s="78"/>
      <c r="CC790" s="78"/>
    </row>
    <row r="791" ht="15.75" customHeight="1">
      <c r="A791" s="110"/>
      <c r="B791" s="110"/>
      <c r="C791" s="110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78"/>
      <c r="BS791" s="78"/>
      <c r="BT791" s="78"/>
      <c r="BU791" s="78"/>
      <c r="BV791" s="78"/>
      <c r="BW791" s="78"/>
      <c r="BX791" s="78"/>
      <c r="BY791" s="78"/>
      <c r="BZ791" s="78"/>
      <c r="CA791" s="78"/>
      <c r="CB791" s="78"/>
      <c r="CC791" s="78"/>
    </row>
    <row r="792" ht="15.75" customHeight="1">
      <c r="A792" s="110"/>
      <c r="B792" s="110"/>
      <c r="C792" s="110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78"/>
      <c r="BS792" s="78"/>
      <c r="BT792" s="78"/>
      <c r="BU792" s="78"/>
      <c r="BV792" s="78"/>
      <c r="BW792" s="78"/>
      <c r="BX792" s="78"/>
      <c r="BY792" s="78"/>
      <c r="BZ792" s="78"/>
      <c r="CA792" s="78"/>
      <c r="CB792" s="78"/>
      <c r="CC792" s="78"/>
    </row>
    <row r="793" ht="15.75" customHeight="1">
      <c r="A793" s="110"/>
      <c r="B793" s="110"/>
      <c r="C793" s="110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78"/>
      <c r="BS793" s="78"/>
      <c r="BT793" s="78"/>
      <c r="BU793" s="78"/>
      <c r="BV793" s="78"/>
      <c r="BW793" s="78"/>
      <c r="BX793" s="78"/>
      <c r="BY793" s="78"/>
      <c r="BZ793" s="78"/>
      <c r="CA793" s="78"/>
      <c r="CB793" s="78"/>
      <c r="CC793" s="78"/>
    </row>
    <row r="794" ht="15.75" customHeight="1">
      <c r="A794" s="110"/>
      <c r="B794" s="110"/>
      <c r="C794" s="110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78"/>
      <c r="BS794" s="78"/>
      <c r="BT794" s="78"/>
      <c r="BU794" s="78"/>
      <c r="BV794" s="78"/>
      <c r="BW794" s="78"/>
      <c r="BX794" s="78"/>
      <c r="BY794" s="78"/>
      <c r="BZ794" s="78"/>
      <c r="CA794" s="78"/>
      <c r="CB794" s="78"/>
      <c r="CC794" s="78"/>
    </row>
    <row r="795" ht="15.75" customHeight="1">
      <c r="A795" s="110"/>
      <c r="B795" s="110"/>
      <c r="C795" s="110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78"/>
      <c r="BS795" s="78"/>
      <c r="BT795" s="78"/>
      <c r="BU795" s="78"/>
      <c r="BV795" s="78"/>
      <c r="BW795" s="78"/>
      <c r="BX795" s="78"/>
      <c r="BY795" s="78"/>
      <c r="BZ795" s="78"/>
      <c r="CA795" s="78"/>
      <c r="CB795" s="78"/>
      <c r="CC795" s="78"/>
    </row>
    <row r="796" ht="15.75" customHeight="1">
      <c r="A796" s="110"/>
      <c r="B796" s="110"/>
      <c r="C796" s="110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78"/>
      <c r="BS796" s="78"/>
      <c r="BT796" s="78"/>
      <c r="BU796" s="78"/>
      <c r="BV796" s="78"/>
      <c r="BW796" s="78"/>
      <c r="BX796" s="78"/>
      <c r="BY796" s="78"/>
      <c r="BZ796" s="78"/>
      <c r="CA796" s="78"/>
      <c r="CB796" s="78"/>
      <c r="CC796" s="78"/>
    </row>
    <row r="797" ht="15.75" customHeight="1">
      <c r="A797" s="110"/>
      <c r="B797" s="110"/>
      <c r="C797" s="110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78"/>
      <c r="BS797" s="78"/>
      <c r="BT797" s="78"/>
      <c r="BU797" s="78"/>
      <c r="BV797" s="78"/>
      <c r="BW797" s="78"/>
      <c r="BX797" s="78"/>
      <c r="BY797" s="78"/>
      <c r="BZ797" s="78"/>
      <c r="CA797" s="78"/>
      <c r="CB797" s="78"/>
      <c r="CC797" s="78"/>
    </row>
    <row r="798" ht="15.75" customHeight="1">
      <c r="A798" s="110"/>
      <c r="B798" s="110"/>
      <c r="C798" s="110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78"/>
      <c r="BS798" s="78"/>
      <c r="BT798" s="78"/>
      <c r="BU798" s="78"/>
      <c r="BV798" s="78"/>
      <c r="BW798" s="78"/>
      <c r="BX798" s="78"/>
      <c r="BY798" s="78"/>
      <c r="BZ798" s="78"/>
      <c r="CA798" s="78"/>
      <c r="CB798" s="78"/>
      <c r="CC798" s="78"/>
    </row>
    <row r="799" ht="15.75" customHeight="1">
      <c r="A799" s="110"/>
      <c r="B799" s="110"/>
      <c r="C799" s="110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78"/>
      <c r="BS799" s="78"/>
      <c r="BT799" s="78"/>
      <c r="BU799" s="78"/>
      <c r="BV799" s="78"/>
      <c r="BW799" s="78"/>
      <c r="BX799" s="78"/>
      <c r="BY799" s="78"/>
      <c r="BZ799" s="78"/>
      <c r="CA799" s="78"/>
      <c r="CB799" s="78"/>
      <c r="CC799" s="78"/>
    </row>
    <row r="800" ht="15.75" customHeight="1">
      <c r="A800" s="110"/>
      <c r="B800" s="110"/>
      <c r="C800" s="110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78"/>
      <c r="BS800" s="78"/>
      <c r="BT800" s="78"/>
      <c r="BU800" s="78"/>
      <c r="BV800" s="78"/>
      <c r="BW800" s="78"/>
      <c r="BX800" s="78"/>
      <c r="BY800" s="78"/>
      <c r="BZ800" s="78"/>
      <c r="CA800" s="78"/>
      <c r="CB800" s="78"/>
      <c r="CC800" s="78"/>
    </row>
    <row r="801" ht="15.75" customHeight="1">
      <c r="A801" s="110"/>
      <c r="B801" s="110"/>
      <c r="C801" s="110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78"/>
      <c r="BS801" s="78"/>
      <c r="BT801" s="78"/>
      <c r="BU801" s="78"/>
      <c r="BV801" s="78"/>
      <c r="BW801" s="78"/>
      <c r="BX801" s="78"/>
      <c r="BY801" s="78"/>
      <c r="BZ801" s="78"/>
      <c r="CA801" s="78"/>
      <c r="CB801" s="78"/>
      <c r="CC801" s="78"/>
    </row>
    <row r="802" ht="15.75" customHeight="1">
      <c r="A802" s="110"/>
      <c r="B802" s="110"/>
      <c r="C802" s="110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78"/>
      <c r="BS802" s="78"/>
      <c r="BT802" s="78"/>
      <c r="BU802" s="78"/>
      <c r="BV802" s="78"/>
      <c r="BW802" s="78"/>
      <c r="BX802" s="78"/>
      <c r="BY802" s="78"/>
      <c r="BZ802" s="78"/>
      <c r="CA802" s="78"/>
      <c r="CB802" s="78"/>
      <c r="CC802" s="78"/>
    </row>
    <row r="803" ht="15.75" customHeight="1">
      <c r="A803" s="110"/>
      <c r="B803" s="110"/>
      <c r="C803" s="110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78"/>
      <c r="BS803" s="78"/>
      <c r="BT803" s="78"/>
      <c r="BU803" s="78"/>
      <c r="BV803" s="78"/>
      <c r="BW803" s="78"/>
      <c r="BX803" s="78"/>
      <c r="BY803" s="78"/>
      <c r="BZ803" s="78"/>
      <c r="CA803" s="78"/>
      <c r="CB803" s="78"/>
      <c r="CC803" s="78"/>
    </row>
    <row r="804" ht="15.75" customHeight="1">
      <c r="A804" s="110"/>
      <c r="B804" s="110"/>
      <c r="C804" s="110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78"/>
      <c r="BS804" s="78"/>
      <c r="BT804" s="78"/>
      <c r="BU804" s="78"/>
      <c r="BV804" s="78"/>
      <c r="BW804" s="78"/>
      <c r="BX804" s="78"/>
      <c r="BY804" s="78"/>
      <c r="BZ804" s="78"/>
      <c r="CA804" s="78"/>
      <c r="CB804" s="78"/>
      <c r="CC804" s="78"/>
    </row>
    <row r="805" ht="15.75" customHeight="1">
      <c r="A805" s="110"/>
      <c r="B805" s="110"/>
      <c r="C805" s="110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78"/>
      <c r="BS805" s="78"/>
      <c r="BT805" s="78"/>
      <c r="BU805" s="78"/>
      <c r="BV805" s="78"/>
      <c r="BW805" s="78"/>
      <c r="BX805" s="78"/>
      <c r="BY805" s="78"/>
      <c r="BZ805" s="78"/>
      <c r="CA805" s="78"/>
      <c r="CB805" s="78"/>
      <c r="CC805" s="78"/>
    </row>
    <row r="806" ht="15.75" customHeight="1">
      <c r="A806" s="110"/>
      <c r="B806" s="110"/>
      <c r="C806" s="110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78"/>
      <c r="BS806" s="78"/>
      <c r="BT806" s="78"/>
      <c r="BU806" s="78"/>
      <c r="BV806" s="78"/>
      <c r="BW806" s="78"/>
      <c r="BX806" s="78"/>
      <c r="BY806" s="78"/>
      <c r="BZ806" s="78"/>
      <c r="CA806" s="78"/>
      <c r="CB806" s="78"/>
      <c r="CC806" s="78"/>
    </row>
    <row r="807" ht="15.75" customHeight="1">
      <c r="A807" s="110"/>
      <c r="B807" s="110"/>
      <c r="C807" s="110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78"/>
      <c r="BS807" s="78"/>
      <c r="BT807" s="78"/>
      <c r="BU807" s="78"/>
      <c r="BV807" s="78"/>
      <c r="BW807" s="78"/>
      <c r="BX807" s="78"/>
      <c r="BY807" s="78"/>
      <c r="BZ807" s="78"/>
      <c r="CA807" s="78"/>
      <c r="CB807" s="78"/>
      <c r="CC807" s="78"/>
    </row>
    <row r="808" ht="15.75" customHeight="1">
      <c r="A808" s="110"/>
      <c r="B808" s="110"/>
      <c r="C808" s="110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78"/>
      <c r="BS808" s="78"/>
      <c r="BT808" s="78"/>
      <c r="BU808" s="78"/>
      <c r="BV808" s="78"/>
      <c r="BW808" s="78"/>
      <c r="BX808" s="78"/>
      <c r="BY808" s="78"/>
      <c r="BZ808" s="78"/>
      <c r="CA808" s="78"/>
      <c r="CB808" s="78"/>
      <c r="CC808" s="78"/>
    </row>
    <row r="809" ht="15.75" customHeight="1">
      <c r="A809" s="110"/>
      <c r="B809" s="110"/>
      <c r="C809" s="110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78"/>
      <c r="BS809" s="78"/>
      <c r="BT809" s="78"/>
      <c r="BU809" s="78"/>
      <c r="BV809" s="78"/>
      <c r="BW809" s="78"/>
      <c r="BX809" s="78"/>
      <c r="BY809" s="78"/>
      <c r="BZ809" s="78"/>
      <c r="CA809" s="78"/>
      <c r="CB809" s="78"/>
      <c r="CC809" s="78"/>
    </row>
    <row r="810" ht="15.75" customHeight="1">
      <c r="A810" s="110"/>
      <c r="B810" s="110"/>
      <c r="C810" s="110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78"/>
      <c r="BS810" s="78"/>
      <c r="BT810" s="78"/>
      <c r="BU810" s="78"/>
      <c r="BV810" s="78"/>
      <c r="BW810" s="78"/>
      <c r="BX810" s="78"/>
      <c r="BY810" s="78"/>
      <c r="BZ810" s="78"/>
      <c r="CA810" s="78"/>
      <c r="CB810" s="78"/>
      <c r="CC810" s="78"/>
    </row>
    <row r="811" ht="15.75" customHeight="1">
      <c r="A811" s="110"/>
      <c r="B811" s="110"/>
      <c r="C811" s="110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78"/>
      <c r="BS811" s="78"/>
      <c r="BT811" s="78"/>
      <c r="BU811" s="78"/>
      <c r="BV811" s="78"/>
      <c r="BW811" s="78"/>
      <c r="BX811" s="78"/>
      <c r="BY811" s="78"/>
      <c r="BZ811" s="78"/>
      <c r="CA811" s="78"/>
      <c r="CB811" s="78"/>
      <c r="CC811" s="78"/>
    </row>
    <row r="812" ht="15.75" customHeight="1">
      <c r="A812" s="110"/>
      <c r="B812" s="110"/>
      <c r="C812" s="110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78"/>
      <c r="BS812" s="78"/>
      <c r="BT812" s="78"/>
      <c r="BU812" s="78"/>
      <c r="BV812" s="78"/>
      <c r="BW812" s="78"/>
      <c r="BX812" s="78"/>
      <c r="BY812" s="78"/>
      <c r="BZ812" s="78"/>
      <c r="CA812" s="78"/>
      <c r="CB812" s="78"/>
      <c r="CC812" s="78"/>
    </row>
    <row r="813" ht="15.75" customHeight="1">
      <c r="A813" s="110"/>
      <c r="B813" s="110"/>
      <c r="C813" s="110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78"/>
      <c r="BS813" s="78"/>
      <c r="BT813" s="78"/>
      <c r="BU813" s="78"/>
      <c r="BV813" s="78"/>
      <c r="BW813" s="78"/>
      <c r="BX813" s="78"/>
      <c r="BY813" s="78"/>
      <c r="BZ813" s="78"/>
      <c r="CA813" s="78"/>
      <c r="CB813" s="78"/>
      <c r="CC813" s="78"/>
    </row>
    <row r="814" ht="15.75" customHeight="1">
      <c r="A814" s="110"/>
      <c r="B814" s="110"/>
      <c r="C814" s="110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78"/>
      <c r="BS814" s="78"/>
      <c r="BT814" s="78"/>
      <c r="BU814" s="78"/>
      <c r="BV814" s="78"/>
      <c r="BW814" s="78"/>
      <c r="BX814" s="78"/>
      <c r="BY814" s="78"/>
      <c r="BZ814" s="78"/>
      <c r="CA814" s="78"/>
      <c r="CB814" s="78"/>
      <c r="CC814" s="78"/>
    </row>
    <row r="815" ht="15.75" customHeight="1">
      <c r="A815" s="110"/>
      <c r="B815" s="110"/>
      <c r="C815" s="110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78"/>
      <c r="BS815" s="78"/>
      <c r="BT815" s="78"/>
      <c r="BU815" s="78"/>
      <c r="BV815" s="78"/>
      <c r="BW815" s="78"/>
      <c r="BX815" s="78"/>
      <c r="BY815" s="78"/>
      <c r="BZ815" s="78"/>
      <c r="CA815" s="78"/>
      <c r="CB815" s="78"/>
      <c r="CC815" s="78"/>
    </row>
    <row r="816" ht="15.75" customHeight="1">
      <c r="A816" s="110"/>
      <c r="B816" s="110"/>
      <c r="C816" s="110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78"/>
      <c r="BS816" s="78"/>
      <c r="BT816" s="78"/>
      <c r="BU816" s="78"/>
      <c r="BV816" s="78"/>
      <c r="BW816" s="78"/>
      <c r="BX816" s="78"/>
      <c r="BY816" s="78"/>
      <c r="BZ816" s="78"/>
      <c r="CA816" s="78"/>
      <c r="CB816" s="78"/>
      <c r="CC816" s="78"/>
    </row>
    <row r="817" ht="15.75" customHeight="1">
      <c r="A817" s="110"/>
      <c r="B817" s="110"/>
      <c r="C817" s="110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78"/>
      <c r="BS817" s="78"/>
      <c r="BT817" s="78"/>
      <c r="BU817" s="78"/>
      <c r="BV817" s="78"/>
      <c r="BW817" s="78"/>
      <c r="BX817" s="78"/>
      <c r="BY817" s="78"/>
      <c r="BZ817" s="78"/>
      <c r="CA817" s="78"/>
      <c r="CB817" s="78"/>
      <c r="CC817" s="78"/>
    </row>
    <row r="818" ht="15.75" customHeight="1">
      <c r="A818" s="110"/>
      <c r="B818" s="110"/>
      <c r="C818" s="110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78"/>
      <c r="BS818" s="78"/>
      <c r="BT818" s="78"/>
      <c r="BU818" s="78"/>
      <c r="BV818" s="78"/>
      <c r="BW818" s="78"/>
      <c r="BX818" s="78"/>
      <c r="BY818" s="78"/>
      <c r="BZ818" s="78"/>
      <c r="CA818" s="78"/>
      <c r="CB818" s="78"/>
      <c r="CC818" s="78"/>
    </row>
    <row r="819" ht="15.75" customHeight="1">
      <c r="A819" s="110"/>
      <c r="B819" s="110"/>
      <c r="C819" s="110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78"/>
      <c r="BS819" s="78"/>
      <c r="BT819" s="78"/>
      <c r="BU819" s="78"/>
      <c r="BV819" s="78"/>
      <c r="BW819" s="78"/>
      <c r="BX819" s="78"/>
      <c r="BY819" s="78"/>
      <c r="BZ819" s="78"/>
      <c r="CA819" s="78"/>
      <c r="CB819" s="78"/>
      <c r="CC819" s="78"/>
    </row>
    <row r="820" ht="15.75" customHeight="1">
      <c r="A820" s="110"/>
      <c r="B820" s="110"/>
      <c r="C820" s="110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78"/>
      <c r="BS820" s="78"/>
      <c r="BT820" s="78"/>
      <c r="BU820" s="78"/>
      <c r="BV820" s="78"/>
      <c r="BW820" s="78"/>
      <c r="BX820" s="78"/>
      <c r="BY820" s="78"/>
      <c r="BZ820" s="78"/>
      <c r="CA820" s="78"/>
      <c r="CB820" s="78"/>
      <c r="CC820" s="78"/>
    </row>
    <row r="821" ht="15.75" customHeight="1">
      <c r="A821" s="110"/>
      <c r="B821" s="110"/>
      <c r="C821" s="110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78"/>
      <c r="BS821" s="78"/>
      <c r="BT821" s="78"/>
      <c r="BU821" s="78"/>
      <c r="BV821" s="78"/>
      <c r="BW821" s="78"/>
      <c r="BX821" s="78"/>
      <c r="BY821" s="78"/>
      <c r="BZ821" s="78"/>
      <c r="CA821" s="78"/>
      <c r="CB821" s="78"/>
      <c r="CC821" s="78"/>
    </row>
    <row r="822" ht="15.75" customHeight="1">
      <c r="A822" s="110"/>
      <c r="B822" s="110"/>
      <c r="C822" s="110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78"/>
      <c r="BS822" s="78"/>
      <c r="BT822" s="78"/>
      <c r="BU822" s="78"/>
      <c r="BV822" s="78"/>
      <c r="BW822" s="78"/>
      <c r="BX822" s="78"/>
      <c r="BY822" s="78"/>
      <c r="BZ822" s="78"/>
      <c r="CA822" s="78"/>
      <c r="CB822" s="78"/>
      <c r="CC822" s="78"/>
    </row>
    <row r="823" ht="15.75" customHeight="1">
      <c r="A823" s="110"/>
      <c r="B823" s="110"/>
      <c r="C823" s="110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78"/>
      <c r="BS823" s="78"/>
      <c r="BT823" s="78"/>
      <c r="BU823" s="78"/>
      <c r="BV823" s="78"/>
      <c r="BW823" s="78"/>
      <c r="BX823" s="78"/>
      <c r="BY823" s="78"/>
      <c r="BZ823" s="78"/>
      <c r="CA823" s="78"/>
      <c r="CB823" s="78"/>
      <c r="CC823" s="78"/>
    </row>
    <row r="824" ht="15.75" customHeight="1">
      <c r="A824" s="110"/>
      <c r="B824" s="110"/>
      <c r="C824" s="110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78"/>
      <c r="BS824" s="78"/>
      <c r="BT824" s="78"/>
      <c r="BU824" s="78"/>
      <c r="BV824" s="78"/>
      <c r="BW824" s="78"/>
      <c r="BX824" s="78"/>
      <c r="BY824" s="78"/>
      <c r="BZ824" s="78"/>
      <c r="CA824" s="78"/>
      <c r="CB824" s="78"/>
      <c r="CC824" s="78"/>
    </row>
    <row r="825" ht="15.75" customHeight="1">
      <c r="A825" s="110"/>
      <c r="B825" s="110"/>
      <c r="C825" s="110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78"/>
      <c r="BS825" s="78"/>
      <c r="BT825" s="78"/>
      <c r="BU825" s="78"/>
      <c r="BV825" s="78"/>
      <c r="BW825" s="78"/>
      <c r="BX825" s="78"/>
      <c r="BY825" s="78"/>
      <c r="BZ825" s="78"/>
      <c r="CA825" s="78"/>
      <c r="CB825" s="78"/>
      <c r="CC825" s="78"/>
    </row>
    <row r="826" ht="15.75" customHeight="1">
      <c r="A826" s="110"/>
      <c r="B826" s="110"/>
      <c r="C826" s="110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78"/>
      <c r="BS826" s="78"/>
      <c r="BT826" s="78"/>
      <c r="BU826" s="78"/>
      <c r="BV826" s="78"/>
      <c r="BW826" s="78"/>
      <c r="BX826" s="78"/>
      <c r="BY826" s="78"/>
      <c r="BZ826" s="78"/>
      <c r="CA826" s="78"/>
      <c r="CB826" s="78"/>
      <c r="CC826" s="78"/>
    </row>
    <row r="827" ht="15.75" customHeight="1">
      <c r="A827" s="110"/>
      <c r="B827" s="110"/>
      <c r="C827" s="110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78"/>
      <c r="BS827" s="78"/>
      <c r="BT827" s="78"/>
      <c r="BU827" s="78"/>
      <c r="BV827" s="78"/>
      <c r="BW827" s="78"/>
      <c r="BX827" s="78"/>
      <c r="BY827" s="78"/>
      <c r="BZ827" s="78"/>
      <c r="CA827" s="78"/>
      <c r="CB827" s="78"/>
      <c r="CC827" s="78"/>
    </row>
    <row r="828" ht="15.75" customHeight="1">
      <c r="A828" s="110"/>
      <c r="B828" s="110"/>
      <c r="C828" s="110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78"/>
      <c r="BS828" s="78"/>
      <c r="BT828" s="78"/>
      <c r="BU828" s="78"/>
      <c r="BV828" s="78"/>
      <c r="BW828" s="78"/>
      <c r="BX828" s="78"/>
      <c r="BY828" s="78"/>
      <c r="BZ828" s="78"/>
      <c r="CA828" s="78"/>
      <c r="CB828" s="78"/>
      <c r="CC828" s="78"/>
    </row>
    <row r="829" ht="15.75" customHeight="1">
      <c r="A829" s="110"/>
      <c r="B829" s="110"/>
      <c r="C829" s="110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78"/>
      <c r="BS829" s="78"/>
      <c r="BT829" s="78"/>
      <c r="BU829" s="78"/>
      <c r="BV829" s="78"/>
      <c r="BW829" s="78"/>
      <c r="BX829" s="78"/>
      <c r="BY829" s="78"/>
      <c r="BZ829" s="78"/>
      <c r="CA829" s="78"/>
      <c r="CB829" s="78"/>
      <c r="CC829" s="78"/>
    </row>
    <row r="830" ht="15.75" customHeight="1">
      <c r="A830" s="110"/>
      <c r="B830" s="110"/>
      <c r="C830" s="110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78"/>
      <c r="BS830" s="78"/>
      <c r="BT830" s="78"/>
      <c r="BU830" s="78"/>
      <c r="BV830" s="78"/>
      <c r="BW830" s="78"/>
      <c r="BX830" s="78"/>
      <c r="BY830" s="78"/>
      <c r="BZ830" s="78"/>
      <c r="CA830" s="78"/>
      <c r="CB830" s="78"/>
      <c r="CC830" s="78"/>
    </row>
    <row r="831" ht="15.75" customHeight="1">
      <c r="A831" s="110"/>
      <c r="B831" s="110"/>
      <c r="C831" s="110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78"/>
      <c r="BS831" s="78"/>
      <c r="BT831" s="78"/>
      <c r="BU831" s="78"/>
      <c r="BV831" s="78"/>
      <c r="BW831" s="78"/>
      <c r="BX831" s="78"/>
      <c r="BY831" s="78"/>
      <c r="BZ831" s="78"/>
      <c r="CA831" s="78"/>
      <c r="CB831" s="78"/>
      <c r="CC831" s="78"/>
    </row>
    <row r="832" ht="15.75" customHeight="1">
      <c r="A832" s="110"/>
      <c r="B832" s="110"/>
      <c r="C832" s="110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78"/>
      <c r="BS832" s="78"/>
      <c r="BT832" s="78"/>
      <c r="BU832" s="78"/>
      <c r="BV832" s="78"/>
      <c r="BW832" s="78"/>
      <c r="BX832" s="78"/>
      <c r="BY832" s="78"/>
      <c r="BZ832" s="78"/>
      <c r="CA832" s="78"/>
      <c r="CB832" s="78"/>
      <c r="CC832" s="78"/>
    </row>
    <row r="833" ht="15.75" customHeight="1">
      <c r="A833" s="110"/>
      <c r="B833" s="110"/>
      <c r="C833" s="110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78"/>
      <c r="BS833" s="78"/>
      <c r="BT833" s="78"/>
      <c r="BU833" s="78"/>
      <c r="BV833" s="78"/>
      <c r="BW833" s="78"/>
      <c r="BX833" s="78"/>
      <c r="BY833" s="78"/>
      <c r="BZ833" s="78"/>
      <c r="CA833" s="78"/>
      <c r="CB833" s="78"/>
      <c r="CC833" s="78"/>
    </row>
    <row r="834" ht="15.75" customHeight="1">
      <c r="A834" s="110"/>
      <c r="B834" s="110"/>
      <c r="C834" s="110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78"/>
      <c r="BS834" s="78"/>
      <c r="BT834" s="78"/>
      <c r="BU834" s="78"/>
      <c r="BV834" s="78"/>
      <c r="BW834" s="78"/>
      <c r="BX834" s="78"/>
      <c r="BY834" s="78"/>
      <c r="BZ834" s="78"/>
      <c r="CA834" s="78"/>
      <c r="CB834" s="78"/>
      <c r="CC834" s="78"/>
    </row>
    <row r="835" ht="15.75" customHeight="1">
      <c r="A835" s="110"/>
      <c r="B835" s="110"/>
      <c r="C835" s="110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78"/>
      <c r="BS835" s="78"/>
      <c r="BT835" s="78"/>
      <c r="BU835" s="78"/>
      <c r="BV835" s="78"/>
      <c r="BW835" s="78"/>
      <c r="BX835" s="78"/>
      <c r="BY835" s="78"/>
      <c r="BZ835" s="78"/>
      <c r="CA835" s="78"/>
      <c r="CB835" s="78"/>
      <c r="CC835" s="78"/>
    </row>
    <row r="836" ht="15.75" customHeight="1">
      <c r="A836" s="110"/>
      <c r="B836" s="110"/>
      <c r="C836" s="110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78"/>
      <c r="BS836" s="78"/>
      <c r="BT836" s="78"/>
      <c r="BU836" s="78"/>
      <c r="BV836" s="78"/>
      <c r="BW836" s="78"/>
      <c r="BX836" s="78"/>
      <c r="BY836" s="78"/>
      <c r="BZ836" s="78"/>
      <c r="CA836" s="78"/>
      <c r="CB836" s="78"/>
      <c r="CC836" s="78"/>
    </row>
    <row r="837" ht="15.75" customHeight="1">
      <c r="A837" s="110"/>
      <c r="B837" s="110"/>
      <c r="C837" s="110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78"/>
      <c r="BS837" s="78"/>
      <c r="BT837" s="78"/>
      <c r="BU837" s="78"/>
      <c r="BV837" s="78"/>
      <c r="BW837" s="78"/>
      <c r="BX837" s="78"/>
      <c r="BY837" s="78"/>
      <c r="BZ837" s="78"/>
      <c r="CA837" s="78"/>
      <c r="CB837" s="78"/>
      <c r="CC837" s="78"/>
    </row>
    <row r="838" ht="15.75" customHeight="1">
      <c r="A838" s="110"/>
      <c r="B838" s="110"/>
      <c r="C838" s="110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78"/>
      <c r="BS838" s="78"/>
      <c r="BT838" s="78"/>
      <c r="BU838" s="78"/>
      <c r="BV838" s="78"/>
      <c r="BW838" s="78"/>
      <c r="BX838" s="78"/>
      <c r="BY838" s="78"/>
      <c r="BZ838" s="78"/>
      <c r="CA838" s="78"/>
      <c r="CB838" s="78"/>
      <c r="CC838" s="78"/>
    </row>
    <row r="839" ht="15.75" customHeight="1">
      <c r="A839" s="110"/>
      <c r="B839" s="110"/>
      <c r="C839" s="110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78"/>
      <c r="BS839" s="78"/>
      <c r="BT839" s="78"/>
      <c r="BU839" s="78"/>
      <c r="BV839" s="78"/>
      <c r="BW839" s="78"/>
      <c r="BX839" s="78"/>
      <c r="BY839" s="78"/>
      <c r="BZ839" s="78"/>
      <c r="CA839" s="78"/>
      <c r="CB839" s="78"/>
      <c r="CC839" s="78"/>
    </row>
    <row r="840" ht="15.75" customHeight="1">
      <c r="A840" s="110"/>
      <c r="B840" s="110"/>
      <c r="C840" s="110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78"/>
      <c r="BS840" s="78"/>
      <c r="BT840" s="78"/>
      <c r="BU840" s="78"/>
      <c r="BV840" s="78"/>
      <c r="BW840" s="78"/>
      <c r="BX840" s="78"/>
      <c r="BY840" s="78"/>
      <c r="BZ840" s="78"/>
      <c r="CA840" s="78"/>
      <c r="CB840" s="78"/>
      <c r="CC840" s="78"/>
    </row>
    <row r="841" ht="15.75" customHeight="1">
      <c r="A841" s="110"/>
      <c r="B841" s="110"/>
      <c r="C841" s="110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78"/>
      <c r="BS841" s="78"/>
      <c r="BT841" s="78"/>
      <c r="BU841" s="78"/>
      <c r="BV841" s="78"/>
      <c r="BW841" s="78"/>
      <c r="BX841" s="78"/>
      <c r="BY841" s="78"/>
      <c r="BZ841" s="78"/>
      <c r="CA841" s="78"/>
      <c r="CB841" s="78"/>
      <c r="CC841" s="78"/>
    </row>
    <row r="842" ht="15.75" customHeight="1">
      <c r="A842" s="110"/>
      <c r="B842" s="110"/>
      <c r="C842" s="110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78"/>
      <c r="BS842" s="78"/>
      <c r="BT842" s="78"/>
      <c r="BU842" s="78"/>
      <c r="BV842" s="78"/>
      <c r="BW842" s="78"/>
      <c r="BX842" s="78"/>
      <c r="BY842" s="78"/>
      <c r="BZ842" s="78"/>
      <c r="CA842" s="78"/>
      <c r="CB842" s="78"/>
      <c r="CC842" s="78"/>
    </row>
    <row r="843" ht="15.75" customHeight="1">
      <c r="A843" s="110"/>
      <c r="B843" s="110"/>
      <c r="C843" s="110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78"/>
      <c r="BS843" s="78"/>
      <c r="BT843" s="78"/>
      <c r="BU843" s="78"/>
      <c r="BV843" s="78"/>
      <c r="BW843" s="78"/>
      <c r="BX843" s="78"/>
      <c r="BY843" s="78"/>
      <c r="BZ843" s="78"/>
      <c r="CA843" s="78"/>
      <c r="CB843" s="78"/>
      <c r="CC843" s="78"/>
    </row>
    <row r="844" ht="15.75" customHeight="1">
      <c r="A844" s="110"/>
      <c r="B844" s="110"/>
      <c r="C844" s="110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78"/>
      <c r="BS844" s="78"/>
      <c r="BT844" s="78"/>
      <c r="BU844" s="78"/>
      <c r="BV844" s="78"/>
      <c r="BW844" s="78"/>
      <c r="BX844" s="78"/>
      <c r="BY844" s="78"/>
      <c r="BZ844" s="78"/>
      <c r="CA844" s="78"/>
      <c r="CB844" s="78"/>
      <c r="CC844" s="78"/>
    </row>
    <row r="845" ht="15.75" customHeight="1">
      <c r="A845" s="110"/>
      <c r="B845" s="110"/>
      <c r="C845" s="110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78"/>
      <c r="BS845" s="78"/>
      <c r="BT845" s="78"/>
      <c r="BU845" s="78"/>
      <c r="BV845" s="78"/>
      <c r="BW845" s="78"/>
      <c r="BX845" s="78"/>
      <c r="BY845" s="78"/>
      <c r="BZ845" s="78"/>
      <c r="CA845" s="78"/>
      <c r="CB845" s="78"/>
      <c r="CC845" s="78"/>
    </row>
    <row r="846" ht="15.75" customHeight="1">
      <c r="A846" s="110"/>
      <c r="B846" s="110"/>
      <c r="C846" s="110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78"/>
      <c r="BS846" s="78"/>
      <c r="BT846" s="78"/>
      <c r="BU846" s="78"/>
      <c r="BV846" s="78"/>
      <c r="BW846" s="78"/>
      <c r="BX846" s="78"/>
      <c r="BY846" s="78"/>
      <c r="BZ846" s="78"/>
      <c r="CA846" s="78"/>
      <c r="CB846" s="78"/>
      <c r="CC846" s="78"/>
    </row>
    <row r="847" ht="15.75" customHeight="1">
      <c r="A847" s="110"/>
      <c r="B847" s="110"/>
      <c r="C847" s="110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78"/>
      <c r="BS847" s="78"/>
      <c r="BT847" s="78"/>
      <c r="BU847" s="78"/>
      <c r="BV847" s="78"/>
      <c r="BW847" s="78"/>
      <c r="BX847" s="78"/>
      <c r="BY847" s="78"/>
      <c r="BZ847" s="78"/>
      <c r="CA847" s="78"/>
      <c r="CB847" s="78"/>
      <c r="CC847" s="78"/>
    </row>
    <row r="848" ht="15.75" customHeight="1">
      <c r="A848" s="110"/>
      <c r="B848" s="110"/>
      <c r="C848" s="110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78"/>
      <c r="BS848" s="78"/>
      <c r="BT848" s="78"/>
      <c r="BU848" s="78"/>
      <c r="BV848" s="78"/>
      <c r="BW848" s="78"/>
      <c r="BX848" s="78"/>
      <c r="BY848" s="78"/>
      <c r="BZ848" s="78"/>
      <c r="CA848" s="78"/>
      <c r="CB848" s="78"/>
      <c r="CC848" s="78"/>
    </row>
    <row r="849" ht="15.75" customHeight="1">
      <c r="A849" s="110"/>
      <c r="B849" s="110"/>
      <c r="C849" s="110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78"/>
      <c r="BS849" s="78"/>
      <c r="BT849" s="78"/>
      <c r="BU849" s="78"/>
      <c r="BV849" s="78"/>
      <c r="BW849" s="78"/>
      <c r="BX849" s="78"/>
      <c r="BY849" s="78"/>
      <c r="BZ849" s="78"/>
      <c r="CA849" s="78"/>
      <c r="CB849" s="78"/>
      <c r="CC849" s="78"/>
    </row>
    <row r="850" ht="15.75" customHeight="1">
      <c r="A850" s="110"/>
      <c r="B850" s="110"/>
      <c r="C850" s="110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78"/>
      <c r="BS850" s="78"/>
      <c r="BT850" s="78"/>
      <c r="BU850" s="78"/>
      <c r="BV850" s="78"/>
      <c r="BW850" s="78"/>
      <c r="BX850" s="78"/>
      <c r="BY850" s="78"/>
      <c r="BZ850" s="78"/>
      <c r="CA850" s="78"/>
      <c r="CB850" s="78"/>
      <c r="CC850" s="78"/>
    </row>
    <row r="851" ht="15.75" customHeight="1">
      <c r="A851" s="110"/>
      <c r="B851" s="110"/>
      <c r="C851" s="110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78"/>
      <c r="BS851" s="78"/>
      <c r="BT851" s="78"/>
      <c r="BU851" s="78"/>
      <c r="BV851" s="78"/>
      <c r="BW851" s="78"/>
      <c r="BX851" s="78"/>
      <c r="BY851" s="78"/>
      <c r="BZ851" s="78"/>
      <c r="CA851" s="78"/>
      <c r="CB851" s="78"/>
      <c r="CC851" s="78"/>
    </row>
    <row r="852" ht="15.75" customHeight="1">
      <c r="A852" s="110"/>
      <c r="B852" s="110"/>
      <c r="C852" s="110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78"/>
      <c r="BS852" s="78"/>
      <c r="BT852" s="78"/>
      <c r="BU852" s="78"/>
      <c r="BV852" s="78"/>
      <c r="BW852" s="78"/>
      <c r="BX852" s="78"/>
      <c r="BY852" s="78"/>
      <c r="BZ852" s="78"/>
      <c r="CA852" s="78"/>
      <c r="CB852" s="78"/>
      <c r="CC852" s="78"/>
    </row>
    <row r="853" ht="15.75" customHeight="1">
      <c r="A853" s="110"/>
      <c r="B853" s="110"/>
      <c r="C853" s="110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78"/>
      <c r="BS853" s="78"/>
      <c r="BT853" s="78"/>
      <c r="BU853" s="78"/>
      <c r="BV853" s="78"/>
      <c r="BW853" s="78"/>
      <c r="BX853" s="78"/>
      <c r="BY853" s="78"/>
      <c r="BZ853" s="78"/>
      <c r="CA853" s="78"/>
      <c r="CB853" s="78"/>
      <c r="CC853" s="78"/>
    </row>
    <row r="854" ht="15.75" customHeight="1">
      <c r="A854" s="110"/>
      <c r="B854" s="110"/>
      <c r="C854" s="110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78"/>
      <c r="BS854" s="78"/>
      <c r="BT854" s="78"/>
      <c r="BU854" s="78"/>
      <c r="BV854" s="78"/>
      <c r="BW854" s="78"/>
      <c r="BX854" s="78"/>
      <c r="BY854" s="78"/>
      <c r="BZ854" s="78"/>
      <c r="CA854" s="78"/>
      <c r="CB854" s="78"/>
      <c r="CC854" s="78"/>
    </row>
    <row r="855" ht="15.75" customHeight="1">
      <c r="A855" s="110"/>
      <c r="B855" s="110"/>
      <c r="C855" s="110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78"/>
      <c r="BS855" s="78"/>
      <c r="BT855" s="78"/>
      <c r="BU855" s="78"/>
      <c r="BV855" s="78"/>
      <c r="BW855" s="78"/>
      <c r="BX855" s="78"/>
      <c r="BY855" s="78"/>
      <c r="BZ855" s="78"/>
      <c r="CA855" s="78"/>
      <c r="CB855" s="78"/>
      <c r="CC855" s="78"/>
    </row>
    <row r="856" ht="15.75" customHeight="1">
      <c r="A856" s="110"/>
      <c r="B856" s="110"/>
      <c r="C856" s="110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78"/>
      <c r="BS856" s="78"/>
      <c r="BT856" s="78"/>
      <c r="BU856" s="78"/>
      <c r="BV856" s="78"/>
      <c r="BW856" s="78"/>
      <c r="BX856" s="78"/>
      <c r="BY856" s="78"/>
      <c r="BZ856" s="78"/>
      <c r="CA856" s="78"/>
      <c r="CB856" s="78"/>
      <c r="CC856" s="78"/>
    </row>
    <row r="857" ht="15.75" customHeight="1">
      <c r="A857" s="110"/>
      <c r="B857" s="110"/>
      <c r="C857" s="110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78"/>
      <c r="BS857" s="78"/>
      <c r="BT857" s="78"/>
      <c r="BU857" s="78"/>
      <c r="BV857" s="78"/>
      <c r="BW857" s="78"/>
      <c r="BX857" s="78"/>
      <c r="BY857" s="78"/>
      <c r="BZ857" s="78"/>
      <c r="CA857" s="78"/>
      <c r="CB857" s="78"/>
      <c r="CC857" s="78"/>
    </row>
    <row r="858" ht="15.75" customHeight="1">
      <c r="A858" s="110"/>
      <c r="B858" s="110"/>
      <c r="C858" s="110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78"/>
      <c r="BS858" s="78"/>
      <c r="BT858" s="78"/>
      <c r="BU858" s="78"/>
      <c r="BV858" s="78"/>
      <c r="BW858" s="78"/>
      <c r="BX858" s="78"/>
      <c r="BY858" s="78"/>
      <c r="BZ858" s="78"/>
      <c r="CA858" s="78"/>
      <c r="CB858" s="78"/>
      <c r="CC858" s="78"/>
    </row>
    <row r="859" ht="15.75" customHeight="1">
      <c r="A859" s="110"/>
      <c r="B859" s="110"/>
      <c r="C859" s="110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78"/>
      <c r="BS859" s="78"/>
      <c r="BT859" s="78"/>
      <c r="BU859" s="78"/>
      <c r="BV859" s="78"/>
      <c r="BW859" s="78"/>
      <c r="BX859" s="78"/>
      <c r="BY859" s="78"/>
      <c r="BZ859" s="78"/>
      <c r="CA859" s="78"/>
      <c r="CB859" s="78"/>
      <c r="CC859" s="78"/>
    </row>
    <row r="860" ht="15.75" customHeight="1">
      <c r="A860" s="110"/>
      <c r="B860" s="110"/>
      <c r="C860" s="110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</row>
    <row r="861" ht="15.75" customHeight="1">
      <c r="A861" s="110"/>
      <c r="B861" s="110"/>
      <c r="C861" s="110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</row>
    <row r="862" ht="15.75" customHeight="1">
      <c r="A862" s="110"/>
      <c r="B862" s="110"/>
      <c r="C862" s="110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78"/>
      <c r="BS862" s="78"/>
      <c r="BT862" s="78"/>
      <c r="BU862" s="78"/>
      <c r="BV862" s="78"/>
      <c r="BW862" s="78"/>
      <c r="BX862" s="78"/>
      <c r="BY862" s="78"/>
      <c r="BZ862" s="78"/>
      <c r="CA862" s="78"/>
      <c r="CB862" s="78"/>
      <c r="CC862" s="78"/>
    </row>
    <row r="863" ht="15.75" customHeight="1">
      <c r="A863" s="110"/>
      <c r="B863" s="110"/>
      <c r="C863" s="110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78"/>
      <c r="BS863" s="78"/>
      <c r="BT863" s="78"/>
      <c r="BU863" s="78"/>
      <c r="BV863" s="78"/>
      <c r="BW863" s="78"/>
      <c r="BX863" s="78"/>
      <c r="BY863" s="78"/>
      <c r="BZ863" s="78"/>
      <c r="CA863" s="78"/>
      <c r="CB863" s="78"/>
      <c r="CC863" s="78"/>
    </row>
    <row r="864" ht="15.75" customHeight="1">
      <c r="A864" s="110"/>
      <c r="B864" s="110"/>
      <c r="C864" s="110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78"/>
      <c r="BS864" s="78"/>
      <c r="BT864" s="78"/>
      <c r="BU864" s="78"/>
      <c r="BV864" s="78"/>
      <c r="BW864" s="78"/>
      <c r="BX864" s="78"/>
      <c r="BY864" s="78"/>
      <c r="BZ864" s="78"/>
      <c r="CA864" s="78"/>
      <c r="CB864" s="78"/>
      <c r="CC864" s="78"/>
    </row>
    <row r="865" ht="15.75" customHeight="1">
      <c r="A865" s="110"/>
      <c r="B865" s="110"/>
      <c r="C865" s="110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78"/>
      <c r="BS865" s="78"/>
      <c r="BT865" s="78"/>
      <c r="BU865" s="78"/>
      <c r="BV865" s="78"/>
      <c r="BW865" s="78"/>
      <c r="BX865" s="78"/>
      <c r="BY865" s="78"/>
      <c r="BZ865" s="78"/>
      <c r="CA865" s="78"/>
      <c r="CB865" s="78"/>
      <c r="CC865" s="78"/>
    </row>
    <row r="866" ht="15.75" customHeight="1">
      <c r="A866" s="110"/>
      <c r="B866" s="110"/>
      <c r="C866" s="110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78"/>
      <c r="BS866" s="78"/>
      <c r="BT866" s="78"/>
      <c r="BU866" s="78"/>
      <c r="BV866" s="78"/>
      <c r="BW866" s="78"/>
      <c r="BX866" s="78"/>
      <c r="BY866" s="78"/>
      <c r="BZ866" s="78"/>
      <c r="CA866" s="78"/>
      <c r="CB866" s="78"/>
      <c r="CC866" s="78"/>
    </row>
    <row r="867" ht="15.75" customHeight="1">
      <c r="A867" s="110"/>
      <c r="B867" s="110"/>
      <c r="C867" s="110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78"/>
      <c r="BS867" s="78"/>
      <c r="BT867" s="78"/>
      <c r="BU867" s="78"/>
      <c r="BV867" s="78"/>
      <c r="BW867" s="78"/>
      <c r="BX867" s="78"/>
      <c r="BY867" s="78"/>
      <c r="BZ867" s="78"/>
      <c r="CA867" s="78"/>
      <c r="CB867" s="78"/>
      <c r="CC867" s="78"/>
    </row>
    <row r="868" ht="15.75" customHeight="1">
      <c r="A868" s="110"/>
      <c r="B868" s="110"/>
      <c r="C868" s="110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78"/>
      <c r="BS868" s="78"/>
      <c r="BT868" s="78"/>
      <c r="BU868" s="78"/>
      <c r="BV868" s="78"/>
      <c r="BW868" s="78"/>
      <c r="BX868" s="78"/>
      <c r="BY868" s="78"/>
      <c r="BZ868" s="78"/>
      <c r="CA868" s="78"/>
      <c r="CB868" s="78"/>
      <c r="CC868" s="78"/>
    </row>
    <row r="869" ht="15.75" customHeight="1">
      <c r="A869" s="110"/>
      <c r="B869" s="110"/>
      <c r="C869" s="110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78"/>
      <c r="BS869" s="78"/>
      <c r="BT869" s="78"/>
      <c r="BU869" s="78"/>
      <c r="BV869" s="78"/>
      <c r="BW869" s="78"/>
      <c r="BX869" s="78"/>
      <c r="BY869" s="78"/>
      <c r="BZ869" s="78"/>
      <c r="CA869" s="78"/>
      <c r="CB869" s="78"/>
      <c r="CC869" s="78"/>
    </row>
    <row r="870" ht="15.75" customHeight="1">
      <c r="A870" s="110"/>
      <c r="B870" s="110"/>
      <c r="C870" s="110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78"/>
      <c r="BS870" s="78"/>
      <c r="BT870" s="78"/>
      <c r="BU870" s="78"/>
      <c r="BV870" s="78"/>
      <c r="BW870" s="78"/>
      <c r="BX870" s="78"/>
      <c r="BY870" s="78"/>
      <c r="BZ870" s="78"/>
      <c r="CA870" s="78"/>
      <c r="CB870" s="78"/>
      <c r="CC870" s="78"/>
    </row>
    <row r="871" ht="15.75" customHeight="1">
      <c r="A871" s="110"/>
      <c r="B871" s="110"/>
      <c r="C871" s="110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78"/>
      <c r="BS871" s="78"/>
      <c r="BT871" s="78"/>
      <c r="BU871" s="78"/>
      <c r="BV871" s="78"/>
      <c r="BW871" s="78"/>
      <c r="BX871" s="78"/>
      <c r="BY871" s="78"/>
      <c r="BZ871" s="78"/>
      <c r="CA871" s="78"/>
      <c r="CB871" s="78"/>
      <c r="CC871" s="78"/>
    </row>
    <row r="872" ht="15.75" customHeight="1">
      <c r="A872" s="110"/>
      <c r="B872" s="110"/>
      <c r="C872" s="110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78"/>
      <c r="BS872" s="78"/>
      <c r="BT872" s="78"/>
      <c r="BU872" s="78"/>
      <c r="BV872" s="78"/>
      <c r="BW872" s="78"/>
      <c r="BX872" s="78"/>
      <c r="BY872" s="78"/>
      <c r="BZ872" s="78"/>
      <c r="CA872" s="78"/>
      <c r="CB872" s="78"/>
      <c r="CC872" s="78"/>
    </row>
    <row r="873" ht="15.75" customHeight="1">
      <c r="A873" s="110"/>
      <c r="B873" s="110"/>
      <c r="C873" s="110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78"/>
      <c r="BX873" s="78"/>
      <c r="BY873" s="78"/>
      <c r="BZ873" s="78"/>
      <c r="CA873" s="78"/>
      <c r="CB873" s="78"/>
      <c r="CC873" s="78"/>
    </row>
    <row r="874" ht="15.75" customHeight="1">
      <c r="A874" s="110"/>
      <c r="B874" s="110"/>
      <c r="C874" s="110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78"/>
      <c r="BS874" s="78"/>
      <c r="BT874" s="78"/>
      <c r="BU874" s="78"/>
      <c r="BV874" s="78"/>
      <c r="BW874" s="78"/>
      <c r="BX874" s="78"/>
      <c r="BY874" s="78"/>
      <c r="BZ874" s="78"/>
      <c r="CA874" s="78"/>
      <c r="CB874" s="78"/>
      <c r="CC874" s="78"/>
    </row>
    <row r="875" ht="15.75" customHeight="1">
      <c r="A875" s="110"/>
      <c r="B875" s="110"/>
      <c r="C875" s="110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78"/>
      <c r="BS875" s="78"/>
      <c r="BT875" s="78"/>
      <c r="BU875" s="78"/>
      <c r="BV875" s="78"/>
      <c r="BW875" s="78"/>
      <c r="BX875" s="78"/>
      <c r="BY875" s="78"/>
      <c r="BZ875" s="78"/>
      <c r="CA875" s="78"/>
      <c r="CB875" s="78"/>
      <c r="CC875" s="78"/>
    </row>
    <row r="876" ht="15.75" customHeight="1">
      <c r="A876" s="110"/>
      <c r="B876" s="110"/>
      <c r="C876" s="110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78"/>
      <c r="BS876" s="78"/>
      <c r="BT876" s="78"/>
      <c r="BU876" s="78"/>
      <c r="BV876" s="78"/>
      <c r="BW876" s="78"/>
      <c r="BX876" s="78"/>
      <c r="BY876" s="78"/>
      <c r="BZ876" s="78"/>
      <c r="CA876" s="78"/>
      <c r="CB876" s="78"/>
      <c r="CC876" s="78"/>
    </row>
    <row r="877" ht="15.75" customHeight="1">
      <c r="A877" s="110"/>
      <c r="B877" s="110"/>
      <c r="C877" s="110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78"/>
      <c r="BS877" s="78"/>
      <c r="BT877" s="78"/>
      <c r="BU877" s="78"/>
      <c r="BV877" s="78"/>
      <c r="BW877" s="78"/>
      <c r="BX877" s="78"/>
      <c r="BY877" s="78"/>
      <c r="BZ877" s="78"/>
      <c r="CA877" s="78"/>
      <c r="CB877" s="78"/>
      <c r="CC877" s="78"/>
    </row>
    <row r="878" ht="15.75" customHeight="1">
      <c r="A878" s="110"/>
      <c r="B878" s="110"/>
      <c r="C878" s="110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78"/>
      <c r="BS878" s="78"/>
      <c r="BT878" s="78"/>
      <c r="BU878" s="78"/>
      <c r="BV878" s="78"/>
      <c r="BW878" s="78"/>
      <c r="BX878" s="78"/>
      <c r="BY878" s="78"/>
      <c r="BZ878" s="78"/>
      <c r="CA878" s="78"/>
      <c r="CB878" s="78"/>
      <c r="CC878" s="78"/>
    </row>
    <row r="879" ht="15.75" customHeight="1">
      <c r="A879" s="110"/>
      <c r="B879" s="110"/>
      <c r="C879" s="110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78"/>
      <c r="BS879" s="78"/>
      <c r="BT879" s="78"/>
      <c r="BU879" s="78"/>
      <c r="BV879" s="78"/>
      <c r="BW879" s="78"/>
      <c r="BX879" s="78"/>
      <c r="BY879" s="78"/>
      <c r="BZ879" s="78"/>
      <c r="CA879" s="78"/>
      <c r="CB879" s="78"/>
      <c r="CC879" s="78"/>
    </row>
    <row r="880" ht="15.75" customHeight="1">
      <c r="A880" s="110"/>
      <c r="B880" s="110"/>
      <c r="C880" s="110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78"/>
      <c r="BS880" s="78"/>
      <c r="BT880" s="78"/>
      <c r="BU880" s="78"/>
      <c r="BV880" s="78"/>
      <c r="BW880" s="78"/>
      <c r="BX880" s="78"/>
      <c r="BY880" s="78"/>
      <c r="BZ880" s="78"/>
      <c r="CA880" s="78"/>
      <c r="CB880" s="78"/>
      <c r="CC880" s="78"/>
    </row>
    <row r="881" ht="15.75" customHeight="1">
      <c r="A881" s="110"/>
      <c r="B881" s="110"/>
      <c r="C881" s="110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78"/>
      <c r="BS881" s="78"/>
      <c r="BT881" s="78"/>
      <c r="BU881" s="78"/>
      <c r="BV881" s="78"/>
      <c r="BW881" s="78"/>
      <c r="BX881" s="78"/>
      <c r="BY881" s="78"/>
      <c r="BZ881" s="78"/>
      <c r="CA881" s="78"/>
      <c r="CB881" s="78"/>
      <c r="CC881" s="78"/>
    </row>
    <row r="882" ht="15.75" customHeight="1">
      <c r="A882" s="110"/>
      <c r="B882" s="110"/>
      <c r="C882" s="110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78"/>
      <c r="BS882" s="78"/>
      <c r="BT882" s="78"/>
      <c r="BU882" s="78"/>
      <c r="BV882" s="78"/>
      <c r="BW882" s="78"/>
      <c r="BX882" s="78"/>
      <c r="BY882" s="78"/>
      <c r="BZ882" s="78"/>
      <c r="CA882" s="78"/>
      <c r="CB882" s="78"/>
      <c r="CC882" s="78"/>
    </row>
    <row r="883" ht="15.75" customHeight="1">
      <c r="A883" s="110"/>
      <c r="B883" s="110"/>
      <c r="C883" s="110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78"/>
      <c r="BS883" s="78"/>
      <c r="BT883" s="78"/>
      <c r="BU883" s="78"/>
      <c r="BV883" s="78"/>
      <c r="BW883" s="78"/>
      <c r="BX883" s="78"/>
      <c r="BY883" s="78"/>
      <c r="BZ883" s="78"/>
      <c r="CA883" s="78"/>
      <c r="CB883" s="78"/>
      <c r="CC883" s="78"/>
    </row>
    <row r="884" ht="15.75" customHeight="1">
      <c r="A884" s="110"/>
      <c r="B884" s="110"/>
      <c r="C884" s="110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78"/>
      <c r="BS884" s="78"/>
      <c r="BT884" s="78"/>
      <c r="BU884" s="78"/>
      <c r="BV884" s="78"/>
      <c r="BW884" s="78"/>
      <c r="BX884" s="78"/>
      <c r="BY884" s="78"/>
      <c r="BZ884" s="78"/>
      <c r="CA884" s="78"/>
      <c r="CB884" s="78"/>
      <c r="CC884" s="78"/>
    </row>
    <row r="885" ht="15.75" customHeight="1">
      <c r="A885" s="110"/>
      <c r="B885" s="110"/>
      <c r="C885" s="110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78"/>
      <c r="BS885" s="78"/>
      <c r="BT885" s="78"/>
      <c r="BU885" s="78"/>
      <c r="BV885" s="78"/>
      <c r="BW885" s="78"/>
      <c r="BX885" s="78"/>
      <c r="BY885" s="78"/>
      <c r="BZ885" s="78"/>
      <c r="CA885" s="78"/>
      <c r="CB885" s="78"/>
      <c r="CC885" s="78"/>
    </row>
    <row r="886" ht="15.75" customHeight="1">
      <c r="A886" s="110"/>
      <c r="B886" s="110"/>
      <c r="C886" s="110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78"/>
      <c r="BS886" s="78"/>
      <c r="BT886" s="78"/>
      <c r="BU886" s="78"/>
      <c r="BV886" s="78"/>
      <c r="BW886" s="78"/>
      <c r="BX886" s="78"/>
      <c r="BY886" s="78"/>
      <c r="BZ886" s="78"/>
      <c r="CA886" s="78"/>
      <c r="CB886" s="78"/>
      <c r="CC886" s="78"/>
    </row>
    <row r="887" ht="15.75" customHeight="1">
      <c r="A887" s="110"/>
      <c r="B887" s="110"/>
      <c r="C887" s="110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78"/>
      <c r="BS887" s="78"/>
      <c r="BT887" s="78"/>
      <c r="BU887" s="78"/>
      <c r="BV887" s="78"/>
      <c r="BW887" s="78"/>
      <c r="BX887" s="78"/>
      <c r="BY887" s="78"/>
      <c r="BZ887" s="78"/>
      <c r="CA887" s="78"/>
      <c r="CB887" s="78"/>
      <c r="CC887" s="78"/>
    </row>
    <row r="888" ht="15.75" customHeight="1">
      <c r="A888" s="110"/>
      <c r="B888" s="110"/>
      <c r="C888" s="110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78"/>
      <c r="BS888" s="78"/>
      <c r="BT888" s="78"/>
      <c r="BU888" s="78"/>
      <c r="BV888" s="78"/>
      <c r="BW888" s="78"/>
      <c r="BX888" s="78"/>
      <c r="BY888" s="78"/>
      <c r="BZ888" s="78"/>
      <c r="CA888" s="78"/>
      <c r="CB888" s="78"/>
      <c r="CC888" s="78"/>
    </row>
    <row r="889" ht="15.75" customHeight="1">
      <c r="A889" s="110"/>
      <c r="B889" s="110"/>
      <c r="C889" s="110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78"/>
      <c r="BS889" s="78"/>
      <c r="BT889" s="78"/>
      <c r="BU889" s="78"/>
      <c r="BV889" s="78"/>
      <c r="BW889" s="78"/>
      <c r="BX889" s="78"/>
      <c r="BY889" s="78"/>
      <c r="BZ889" s="78"/>
      <c r="CA889" s="78"/>
      <c r="CB889" s="78"/>
      <c r="CC889" s="78"/>
    </row>
    <row r="890" ht="15.75" customHeight="1">
      <c r="A890" s="110"/>
      <c r="B890" s="110"/>
      <c r="C890" s="110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78"/>
      <c r="BS890" s="78"/>
      <c r="BT890" s="78"/>
      <c r="BU890" s="78"/>
      <c r="BV890" s="78"/>
      <c r="BW890" s="78"/>
      <c r="BX890" s="78"/>
      <c r="BY890" s="78"/>
      <c r="BZ890" s="78"/>
      <c r="CA890" s="78"/>
      <c r="CB890" s="78"/>
      <c r="CC890" s="78"/>
    </row>
    <row r="891" ht="15.75" customHeight="1">
      <c r="A891" s="110"/>
      <c r="B891" s="110"/>
      <c r="C891" s="110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78"/>
      <c r="BS891" s="78"/>
      <c r="BT891" s="78"/>
      <c r="BU891" s="78"/>
      <c r="BV891" s="78"/>
      <c r="BW891" s="78"/>
      <c r="BX891" s="78"/>
      <c r="BY891" s="78"/>
      <c r="BZ891" s="78"/>
      <c r="CA891" s="78"/>
      <c r="CB891" s="78"/>
      <c r="CC891" s="78"/>
    </row>
    <row r="892" ht="15.75" customHeight="1">
      <c r="A892" s="110"/>
      <c r="B892" s="110"/>
      <c r="C892" s="110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78"/>
      <c r="BS892" s="78"/>
      <c r="BT892" s="78"/>
      <c r="BU892" s="78"/>
      <c r="BV892" s="78"/>
      <c r="BW892" s="78"/>
      <c r="BX892" s="78"/>
      <c r="BY892" s="78"/>
      <c r="BZ892" s="78"/>
      <c r="CA892" s="78"/>
      <c r="CB892" s="78"/>
      <c r="CC892" s="78"/>
    </row>
    <row r="893" ht="15.75" customHeight="1">
      <c r="A893" s="110"/>
      <c r="B893" s="110"/>
      <c r="C893" s="110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78"/>
      <c r="BS893" s="78"/>
      <c r="BT893" s="78"/>
      <c r="BU893" s="78"/>
      <c r="BV893" s="78"/>
      <c r="BW893" s="78"/>
      <c r="BX893" s="78"/>
      <c r="BY893" s="78"/>
      <c r="BZ893" s="78"/>
      <c r="CA893" s="78"/>
      <c r="CB893" s="78"/>
      <c r="CC893" s="78"/>
    </row>
    <row r="894" ht="15.75" customHeight="1">
      <c r="A894" s="110"/>
      <c r="B894" s="110"/>
      <c r="C894" s="110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78"/>
      <c r="BS894" s="78"/>
      <c r="BT894" s="78"/>
      <c r="BU894" s="78"/>
      <c r="BV894" s="78"/>
      <c r="BW894" s="78"/>
      <c r="BX894" s="78"/>
      <c r="BY894" s="78"/>
      <c r="BZ894" s="78"/>
      <c r="CA894" s="78"/>
      <c r="CB894" s="78"/>
      <c r="CC894" s="78"/>
    </row>
    <row r="895" ht="15.75" customHeight="1">
      <c r="A895" s="110"/>
      <c r="B895" s="110"/>
      <c r="C895" s="110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78"/>
      <c r="BS895" s="78"/>
      <c r="BT895" s="78"/>
      <c r="BU895" s="78"/>
      <c r="BV895" s="78"/>
      <c r="BW895" s="78"/>
      <c r="BX895" s="78"/>
      <c r="BY895" s="78"/>
      <c r="BZ895" s="78"/>
      <c r="CA895" s="78"/>
      <c r="CB895" s="78"/>
      <c r="CC895" s="78"/>
    </row>
    <row r="896" ht="15.75" customHeight="1">
      <c r="A896" s="110"/>
      <c r="B896" s="110"/>
      <c r="C896" s="110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78"/>
      <c r="BS896" s="78"/>
      <c r="BT896" s="78"/>
      <c r="BU896" s="78"/>
      <c r="BV896" s="78"/>
      <c r="BW896" s="78"/>
      <c r="BX896" s="78"/>
      <c r="BY896" s="78"/>
      <c r="BZ896" s="78"/>
      <c r="CA896" s="78"/>
      <c r="CB896" s="78"/>
      <c r="CC896" s="78"/>
    </row>
    <row r="897" ht="15.75" customHeight="1">
      <c r="A897" s="110"/>
      <c r="B897" s="110"/>
      <c r="C897" s="110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78"/>
      <c r="BS897" s="78"/>
      <c r="BT897" s="78"/>
      <c r="BU897" s="78"/>
      <c r="BV897" s="78"/>
      <c r="BW897" s="78"/>
      <c r="BX897" s="78"/>
      <c r="BY897" s="78"/>
      <c r="BZ897" s="78"/>
      <c r="CA897" s="78"/>
      <c r="CB897" s="78"/>
      <c r="CC897" s="78"/>
    </row>
    <row r="898" ht="15.75" customHeight="1">
      <c r="A898" s="110"/>
      <c r="B898" s="110"/>
      <c r="C898" s="110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78"/>
      <c r="BS898" s="78"/>
      <c r="BT898" s="78"/>
      <c r="BU898" s="78"/>
      <c r="BV898" s="78"/>
      <c r="BW898" s="78"/>
      <c r="BX898" s="78"/>
      <c r="BY898" s="78"/>
      <c r="BZ898" s="78"/>
      <c r="CA898" s="78"/>
      <c r="CB898" s="78"/>
      <c r="CC898" s="78"/>
    </row>
    <row r="899" ht="15.75" customHeight="1">
      <c r="A899" s="110"/>
      <c r="B899" s="110"/>
      <c r="C899" s="110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78"/>
      <c r="BS899" s="78"/>
      <c r="BT899" s="78"/>
      <c r="BU899" s="78"/>
      <c r="BV899" s="78"/>
      <c r="BW899" s="78"/>
      <c r="BX899" s="78"/>
      <c r="BY899" s="78"/>
      <c r="BZ899" s="78"/>
      <c r="CA899" s="78"/>
      <c r="CB899" s="78"/>
      <c r="CC899" s="78"/>
    </row>
    <row r="900" ht="15.75" customHeight="1">
      <c r="A900" s="110"/>
      <c r="B900" s="110"/>
      <c r="C900" s="110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78"/>
      <c r="BS900" s="78"/>
      <c r="BT900" s="78"/>
      <c r="BU900" s="78"/>
      <c r="BV900" s="78"/>
      <c r="BW900" s="78"/>
      <c r="BX900" s="78"/>
      <c r="BY900" s="78"/>
      <c r="BZ900" s="78"/>
      <c r="CA900" s="78"/>
      <c r="CB900" s="78"/>
      <c r="CC900" s="78"/>
    </row>
    <row r="901" ht="15.75" customHeight="1">
      <c r="A901" s="110"/>
      <c r="B901" s="110"/>
      <c r="C901" s="110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78"/>
      <c r="BS901" s="78"/>
      <c r="BT901" s="78"/>
      <c r="BU901" s="78"/>
      <c r="BV901" s="78"/>
      <c r="BW901" s="78"/>
      <c r="BX901" s="78"/>
      <c r="BY901" s="78"/>
      <c r="BZ901" s="78"/>
      <c r="CA901" s="78"/>
      <c r="CB901" s="78"/>
      <c r="CC901" s="78"/>
    </row>
    <row r="902" ht="15.75" customHeight="1">
      <c r="A902" s="110"/>
      <c r="B902" s="110"/>
      <c r="C902" s="110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78"/>
      <c r="BS902" s="78"/>
      <c r="BT902" s="78"/>
      <c r="BU902" s="78"/>
      <c r="BV902" s="78"/>
      <c r="BW902" s="78"/>
      <c r="BX902" s="78"/>
      <c r="BY902" s="78"/>
      <c r="BZ902" s="78"/>
      <c r="CA902" s="78"/>
      <c r="CB902" s="78"/>
      <c r="CC902" s="78"/>
    </row>
    <row r="903" ht="15.75" customHeight="1">
      <c r="A903" s="110"/>
      <c r="B903" s="110"/>
      <c r="C903" s="110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78"/>
      <c r="BS903" s="78"/>
      <c r="BT903" s="78"/>
      <c r="BU903" s="78"/>
      <c r="BV903" s="78"/>
      <c r="BW903" s="78"/>
      <c r="BX903" s="78"/>
      <c r="BY903" s="78"/>
      <c r="BZ903" s="78"/>
      <c r="CA903" s="78"/>
      <c r="CB903" s="78"/>
      <c r="CC903" s="78"/>
    </row>
    <row r="904" ht="15.75" customHeight="1">
      <c r="A904" s="110"/>
      <c r="B904" s="110"/>
      <c r="C904" s="110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78"/>
      <c r="BS904" s="78"/>
      <c r="BT904" s="78"/>
      <c r="BU904" s="78"/>
      <c r="BV904" s="78"/>
      <c r="BW904" s="78"/>
      <c r="BX904" s="78"/>
      <c r="BY904" s="78"/>
      <c r="BZ904" s="78"/>
      <c r="CA904" s="78"/>
      <c r="CB904" s="78"/>
      <c r="CC904" s="78"/>
    </row>
    <row r="905" ht="15.75" customHeight="1">
      <c r="A905" s="110"/>
      <c r="B905" s="110"/>
      <c r="C905" s="110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78"/>
      <c r="BS905" s="78"/>
      <c r="BT905" s="78"/>
      <c r="BU905" s="78"/>
      <c r="BV905" s="78"/>
      <c r="BW905" s="78"/>
      <c r="BX905" s="78"/>
      <c r="BY905" s="78"/>
      <c r="BZ905" s="78"/>
      <c r="CA905" s="78"/>
      <c r="CB905" s="78"/>
      <c r="CC905" s="78"/>
    </row>
    <row r="906" ht="15.75" customHeight="1">
      <c r="A906" s="110"/>
      <c r="B906" s="110"/>
      <c r="C906" s="110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78"/>
      <c r="BS906" s="78"/>
      <c r="BT906" s="78"/>
      <c r="BU906" s="78"/>
      <c r="BV906" s="78"/>
      <c r="BW906" s="78"/>
      <c r="BX906" s="78"/>
      <c r="BY906" s="78"/>
      <c r="BZ906" s="78"/>
      <c r="CA906" s="78"/>
      <c r="CB906" s="78"/>
      <c r="CC906" s="78"/>
    </row>
    <row r="907" ht="15.75" customHeight="1">
      <c r="A907" s="110"/>
      <c r="B907" s="110"/>
      <c r="C907" s="110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78"/>
      <c r="BS907" s="78"/>
      <c r="BT907" s="78"/>
      <c r="BU907" s="78"/>
      <c r="BV907" s="78"/>
      <c r="BW907" s="78"/>
      <c r="BX907" s="78"/>
      <c r="BY907" s="78"/>
      <c r="BZ907" s="78"/>
      <c r="CA907" s="78"/>
      <c r="CB907" s="78"/>
      <c r="CC907" s="78"/>
    </row>
    <row r="908" ht="15.75" customHeight="1">
      <c r="A908" s="110"/>
      <c r="B908" s="110"/>
      <c r="C908" s="110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78"/>
      <c r="BS908" s="78"/>
      <c r="BT908" s="78"/>
      <c r="BU908" s="78"/>
      <c r="BV908" s="78"/>
      <c r="BW908" s="78"/>
      <c r="BX908" s="78"/>
      <c r="BY908" s="78"/>
      <c r="BZ908" s="78"/>
      <c r="CA908" s="78"/>
      <c r="CB908" s="78"/>
      <c r="CC908" s="78"/>
    </row>
    <row r="909" ht="15.75" customHeight="1">
      <c r="A909" s="110"/>
      <c r="B909" s="110"/>
      <c r="C909" s="110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78"/>
      <c r="BS909" s="78"/>
      <c r="BT909" s="78"/>
      <c r="BU909" s="78"/>
      <c r="BV909" s="78"/>
      <c r="BW909" s="78"/>
      <c r="BX909" s="78"/>
      <c r="BY909" s="78"/>
      <c r="BZ909" s="78"/>
      <c r="CA909" s="78"/>
      <c r="CB909" s="78"/>
      <c r="CC909" s="78"/>
    </row>
    <row r="910" ht="15.75" customHeight="1">
      <c r="A910" s="110"/>
      <c r="B910" s="110"/>
      <c r="C910" s="110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78"/>
      <c r="BS910" s="78"/>
      <c r="BT910" s="78"/>
      <c r="BU910" s="78"/>
      <c r="BV910" s="78"/>
      <c r="BW910" s="78"/>
      <c r="BX910" s="78"/>
      <c r="BY910" s="78"/>
      <c r="BZ910" s="78"/>
      <c r="CA910" s="78"/>
      <c r="CB910" s="78"/>
      <c r="CC910" s="78"/>
    </row>
    <row r="911" ht="15.75" customHeight="1">
      <c r="A911" s="110"/>
      <c r="B911" s="110"/>
      <c r="C911" s="110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78"/>
      <c r="BS911" s="78"/>
      <c r="BT911" s="78"/>
      <c r="BU911" s="78"/>
      <c r="BV911" s="78"/>
      <c r="BW911" s="78"/>
      <c r="BX911" s="78"/>
      <c r="BY911" s="78"/>
      <c r="BZ911" s="78"/>
      <c r="CA911" s="78"/>
      <c r="CB911" s="78"/>
      <c r="CC911" s="78"/>
    </row>
    <row r="912" ht="15.75" customHeight="1">
      <c r="A912" s="110"/>
      <c r="B912" s="110"/>
      <c r="C912" s="110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78"/>
      <c r="BS912" s="78"/>
      <c r="BT912" s="78"/>
      <c r="BU912" s="78"/>
      <c r="BV912" s="78"/>
      <c r="BW912" s="78"/>
      <c r="BX912" s="78"/>
      <c r="BY912" s="78"/>
      <c r="BZ912" s="78"/>
      <c r="CA912" s="78"/>
      <c r="CB912" s="78"/>
      <c r="CC912" s="78"/>
    </row>
    <row r="913" ht="15.75" customHeight="1">
      <c r="A913" s="110"/>
      <c r="B913" s="110"/>
      <c r="C913" s="110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78"/>
      <c r="BS913" s="78"/>
      <c r="BT913" s="78"/>
      <c r="BU913" s="78"/>
      <c r="BV913" s="78"/>
      <c r="BW913" s="78"/>
      <c r="BX913" s="78"/>
      <c r="BY913" s="78"/>
      <c r="BZ913" s="78"/>
      <c r="CA913" s="78"/>
      <c r="CB913" s="78"/>
      <c r="CC913" s="78"/>
    </row>
    <row r="914" ht="15.75" customHeight="1">
      <c r="A914" s="110"/>
      <c r="B914" s="110"/>
      <c r="C914" s="110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78"/>
      <c r="BS914" s="78"/>
      <c r="BT914" s="78"/>
      <c r="BU914" s="78"/>
      <c r="BV914" s="78"/>
      <c r="BW914" s="78"/>
      <c r="BX914" s="78"/>
      <c r="BY914" s="78"/>
      <c r="BZ914" s="78"/>
      <c r="CA914" s="78"/>
      <c r="CB914" s="78"/>
      <c r="CC914" s="78"/>
    </row>
    <row r="915" ht="15.75" customHeight="1">
      <c r="A915" s="110"/>
      <c r="B915" s="110"/>
      <c r="C915" s="110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78"/>
      <c r="BS915" s="78"/>
      <c r="BT915" s="78"/>
      <c r="BU915" s="78"/>
      <c r="BV915" s="78"/>
      <c r="BW915" s="78"/>
      <c r="BX915" s="78"/>
      <c r="BY915" s="78"/>
      <c r="BZ915" s="78"/>
      <c r="CA915" s="78"/>
      <c r="CB915" s="78"/>
      <c r="CC915" s="78"/>
    </row>
    <row r="916" ht="15.75" customHeight="1">
      <c r="A916" s="110"/>
      <c r="B916" s="110"/>
      <c r="C916" s="110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78"/>
      <c r="BS916" s="78"/>
      <c r="BT916" s="78"/>
      <c r="BU916" s="78"/>
      <c r="BV916" s="78"/>
      <c r="BW916" s="78"/>
      <c r="BX916" s="78"/>
      <c r="BY916" s="78"/>
      <c r="BZ916" s="78"/>
      <c r="CA916" s="78"/>
      <c r="CB916" s="78"/>
      <c r="CC916" s="78"/>
    </row>
    <row r="917" ht="15.75" customHeight="1">
      <c r="A917" s="110"/>
      <c r="B917" s="110"/>
      <c r="C917" s="110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78"/>
      <c r="BS917" s="78"/>
      <c r="BT917" s="78"/>
      <c r="BU917" s="78"/>
      <c r="BV917" s="78"/>
      <c r="BW917" s="78"/>
      <c r="BX917" s="78"/>
      <c r="BY917" s="78"/>
      <c r="BZ917" s="78"/>
      <c r="CA917" s="78"/>
      <c r="CB917" s="78"/>
      <c r="CC917" s="78"/>
    </row>
    <row r="918" ht="15.75" customHeight="1">
      <c r="A918" s="110"/>
      <c r="B918" s="110"/>
      <c r="C918" s="110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78"/>
      <c r="BS918" s="78"/>
      <c r="BT918" s="78"/>
      <c r="BU918" s="78"/>
      <c r="BV918" s="78"/>
      <c r="BW918" s="78"/>
      <c r="BX918" s="78"/>
      <c r="BY918" s="78"/>
      <c r="BZ918" s="78"/>
      <c r="CA918" s="78"/>
      <c r="CB918" s="78"/>
      <c r="CC918" s="78"/>
    </row>
    <row r="919" ht="15.75" customHeight="1">
      <c r="A919" s="110"/>
      <c r="B919" s="110"/>
      <c r="C919" s="110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78"/>
      <c r="BS919" s="78"/>
      <c r="BT919" s="78"/>
      <c r="BU919" s="78"/>
      <c r="BV919" s="78"/>
      <c r="BW919" s="78"/>
      <c r="BX919" s="78"/>
      <c r="BY919" s="78"/>
      <c r="BZ919" s="78"/>
      <c r="CA919" s="78"/>
      <c r="CB919" s="78"/>
      <c r="CC919" s="78"/>
    </row>
    <row r="920" ht="15.75" customHeight="1">
      <c r="A920" s="110"/>
      <c r="B920" s="110"/>
      <c r="C920" s="110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78"/>
      <c r="BS920" s="78"/>
      <c r="BT920" s="78"/>
      <c r="BU920" s="78"/>
      <c r="BV920" s="78"/>
      <c r="BW920" s="78"/>
      <c r="BX920" s="78"/>
      <c r="BY920" s="78"/>
      <c r="BZ920" s="78"/>
      <c r="CA920" s="78"/>
      <c r="CB920" s="78"/>
      <c r="CC920" s="78"/>
    </row>
    <row r="921" ht="15.75" customHeight="1">
      <c r="A921" s="110"/>
      <c r="B921" s="110"/>
      <c r="C921" s="110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78"/>
      <c r="BS921" s="78"/>
      <c r="BT921" s="78"/>
      <c r="BU921" s="78"/>
      <c r="BV921" s="78"/>
      <c r="BW921" s="78"/>
      <c r="BX921" s="78"/>
      <c r="BY921" s="78"/>
      <c r="BZ921" s="78"/>
      <c r="CA921" s="78"/>
      <c r="CB921" s="78"/>
      <c r="CC921" s="78"/>
    </row>
    <row r="922" ht="15.75" customHeight="1">
      <c r="A922" s="110"/>
      <c r="B922" s="110"/>
      <c r="C922" s="110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78"/>
      <c r="BS922" s="78"/>
      <c r="BT922" s="78"/>
      <c r="BU922" s="78"/>
      <c r="BV922" s="78"/>
      <c r="BW922" s="78"/>
      <c r="BX922" s="78"/>
      <c r="BY922" s="78"/>
      <c r="BZ922" s="78"/>
      <c r="CA922" s="78"/>
      <c r="CB922" s="78"/>
      <c r="CC922" s="78"/>
    </row>
    <row r="923" ht="15.75" customHeight="1">
      <c r="A923" s="110"/>
      <c r="B923" s="110"/>
      <c r="C923" s="110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78"/>
      <c r="BS923" s="78"/>
      <c r="BT923" s="78"/>
      <c r="BU923" s="78"/>
      <c r="BV923" s="78"/>
      <c r="BW923" s="78"/>
      <c r="BX923" s="78"/>
      <c r="BY923" s="78"/>
      <c r="BZ923" s="78"/>
      <c r="CA923" s="78"/>
      <c r="CB923" s="78"/>
      <c r="CC923" s="78"/>
    </row>
    <row r="924" ht="15.75" customHeight="1">
      <c r="A924" s="110"/>
      <c r="B924" s="110"/>
      <c r="C924" s="110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78"/>
      <c r="BS924" s="78"/>
      <c r="BT924" s="78"/>
      <c r="BU924" s="78"/>
      <c r="BV924" s="78"/>
      <c r="BW924" s="78"/>
      <c r="BX924" s="78"/>
      <c r="BY924" s="78"/>
      <c r="BZ924" s="78"/>
      <c r="CA924" s="78"/>
      <c r="CB924" s="78"/>
      <c r="CC924" s="78"/>
    </row>
    <row r="925" ht="15.75" customHeight="1">
      <c r="A925" s="110"/>
      <c r="B925" s="110"/>
      <c r="C925" s="110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78"/>
      <c r="BS925" s="78"/>
      <c r="BT925" s="78"/>
      <c r="BU925" s="78"/>
      <c r="BV925" s="78"/>
      <c r="BW925" s="78"/>
      <c r="BX925" s="78"/>
      <c r="BY925" s="78"/>
      <c r="BZ925" s="78"/>
      <c r="CA925" s="78"/>
      <c r="CB925" s="78"/>
      <c r="CC925" s="78"/>
    </row>
    <row r="926" ht="15.75" customHeight="1">
      <c r="A926" s="110"/>
      <c r="B926" s="110"/>
      <c r="C926" s="110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78"/>
      <c r="BS926" s="78"/>
      <c r="BT926" s="78"/>
      <c r="BU926" s="78"/>
      <c r="BV926" s="78"/>
      <c r="BW926" s="78"/>
      <c r="BX926" s="78"/>
      <c r="BY926" s="78"/>
      <c r="BZ926" s="78"/>
      <c r="CA926" s="78"/>
      <c r="CB926" s="78"/>
      <c r="CC926" s="78"/>
    </row>
    <row r="927" ht="15.75" customHeight="1">
      <c r="A927" s="110"/>
      <c r="B927" s="110"/>
      <c r="C927" s="110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78"/>
      <c r="BS927" s="78"/>
      <c r="BT927" s="78"/>
      <c r="BU927" s="78"/>
      <c r="BV927" s="78"/>
      <c r="BW927" s="78"/>
      <c r="BX927" s="78"/>
      <c r="BY927" s="78"/>
      <c r="BZ927" s="78"/>
      <c r="CA927" s="78"/>
      <c r="CB927" s="78"/>
      <c r="CC927" s="78"/>
    </row>
    <row r="928" ht="15.75" customHeight="1">
      <c r="A928" s="110"/>
      <c r="B928" s="110"/>
      <c r="C928" s="110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78"/>
      <c r="BS928" s="78"/>
      <c r="BT928" s="78"/>
      <c r="BU928" s="78"/>
      <c r="BV928" s="78"/>
      <c r="BW928" s="78"/>
      <c r="BX928" s="78"/>
      <c r="BY928" s="78"/>
      <c r="BZ928" s="78"/>
      <c r="CA928" s="78"/>
      <c r="CB928" s="78"/>
      <c r="CC928" s="78"/>
    </row>
    <row r="929" ht="15.75" customHeight="1">
      <c r="A929" s="110"/>
      <c r="B929" s="110"/>
      <c r="C929" s="110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78"/>
      <c r="BS929" s="78"/>
      <c r="BT929" s="78"/>
      <c r="BU929" s="78"/>
      <c r="BV929" s="78"/>
      <c r="BW929" s="78"/>
      <c r="BX929" s="78"/>
      <c r="BY929" s="78"/>
      <c r="BZ929" s="78"/>
      <c r="CA929" s="78"/>
      <c r="CB929" s="78"/>
      <c r="CC929" s="78"/>
    </row>
    <row r="930" ht="15.75" customHeight="1">
      <c r="A930" s="110"/>
      <c r="B930" s="110"/>
      <c r="C930" s="110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78"/>
      <c r="BS930" s="78"/>
      <c r="BT930" s="78"/>
      <c r="BU930" s="78"/>
      <c r="BV930" s="78"/>
      <c r="BW930" s="78"/>
      <c r="BX930" s="78"/>
      <c r="BY930" s="78"/>
      <c r="BZ930" s="78"/>
      <c r="CA930" s="78"/>
      <c r="CB930" s="78"/>
      <c r="CC930" s="78"/>
    </row>
    <row r="931" ht="15.75" customHeight="1">
      <c r="A931" s="110"/>
      <c r="B931" s="110"/>
      <c r="C931" s="110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78"/>
      <c r="BS931" s="78"/>
      <c r="BT931" s="78"/>
      <c r="BU931" s="78"/>
      <c r="BV931" s="78"/>
      <c r="BW931" s="78"/>
      <c r="BX931" s="78"/>
      <c r="BY931" s="78"/>
      <c r="BZ931" s="78"/>
      <c r="CA931" s="78"/>
      <c r="CB931" s="78"/>
      <c r="CC931" s="78"/>
    </row>
    <row r="932" ht="15.75" customHeight="1">
      <c r="A932" s="110"/>
      <c r="B932" s="110"/>
      <c r="C932" s="110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78"/>
      <c r="BS932" s="78"/>
      <c r="BT932" s="78"/>
      <c r="BU932" s="78"/>
      <c r="BV932" s="78"/>
      <c r="BW932" s="78"/>
      <c r="BX932" s="78"/>
      <c r="BY932" s="78"/>
      <c r="BZ932" s="78"/>
      <c r="CA932" s="78"/>
      <c r="CB932" s="78"/>
      <c r="CC932" s="78"/>
    </row>
    <row r="933" ht="15.75" customHeight="1">
      <c r="A933" s="110"/>
      <c r="B933" s="110"/>
      <c r="C933" s="110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78"/>
      <c r="BS933" s="78"/>
      <c r="BT933" s="78"/>
      <c r="BU933" s="78"/>
      <c r="BV933" s="78"/>
      <c r="BW933" s="78"/>
      <c r="BX933" s="78"/>
      <c r="BY933" s="78"/>
      <c r="BZ933" s="78"/>
      <c r="CA933" s="78"/>
      <c r="CB933" s="78"/>
      <c r="CC933" s="78"/>
    </row>
    <row r="934" ht="15.75" customHeight="1">
      <c r="A934" s="110"/>
      <c r="B934" s="110"/>
      <c r="C934" s="110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  <c r="BG934" s="78"/>
      <c r="BH934" s="78"/>
      <c r="BI934" s="78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78"/>
      <c r="BX934" s="78"/>
      <c r="BY934" s="78"/>
      <c r="BZ934" s="78"/>
      <c r="CA934" s="78"/>
      <c r="CB934" s="78"/>
      <c r="CC934" s="78"/>
    </row>
    <row r="935" ht="15.75" customHeight="1">
      <c r="A935" s="110"/>
      <c r="B935" s="110"/>
      <c r="C935" s="110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78"/>
      <c r="BE935" s="78"/>
      <c r="BF935" s="78"/>
      <c r="BG935" s="78"/>
      <c r="BH935" s="78"/>
      <c r="BI935" s="78"/>
      <c r="BJ935" s="78"/>
      <c r="BK935" s="78"/>
      <c r="BL935" s="78"/>
      <c r="BM935" s="78"/>
      <c r="BN935" s="78"/>
      <c r="BO935" s="78"/>
      <c r="BP935" s="78"/>
      <c r="BQ935" s="78"/>
      <c r="BR935" s="78"/>
      <c r="BS935" s="78"/>
      <c r="BT935" s="78"/>
      <c r="BU935" s="78"/>
      <c r="BV935" s="78"/>
      <c r="BW935" s="78"/>
      <c r="BX935" s="78"/>
      <c r="BY935" s="78"/>
      <c r="BZ935" s="78"/>
      <c r="CA935" s="78"/>
      <c r="CB935" s="78"/>
      <c r="CC935" s="78"/>
    </row>
    <row r="936" ht="15.75" customHeight="1">
      <c r="A936" s="110"/>
      <c r="B936" s="110"/>
      <c r="C936" s="110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78"/>
      <c r="BE936" s="78"/>
      <c r="BF936" s="78"/>
      <c r="BG936" s="78"/>
      <c r="BH936" s="78"/>
      <c r="BI936" s="78"/>
      <c r="BJ936" s="78"/>
      <c r="BK936" s="78"/>
      <c r="BL936" s="78"/>
      <c r="BM936" s="78"/>
      <c r="BN936" s="78"/>
      <c r="BO936" s="78"/>
      <c r="BP936" s="78"/>
      <c r="BQ936" s="78"/>
      <c r="BR936" s="78"/>
      <c r="BS936" s="78"/>
      <c r="BT936" s="78"/>
      <c r="BU936" s="78"/>
      <c r="BV936" s="78"/>
      <c r="BW936" s="78"/>
      <c r="BX936" s="78"/>
      <c r="BY936" s="78"/>
      <c r="BZ936" s="78"/>
      <c r="CA936" s="78"/>
      <c r="CB936" s="78"/>
      <c r="CC936" s="78"/>
    </row>
    <row r="937" ht="15.75" customHeight="1">
      <c r="A937" s="110"/>
      <c r="B937" s="110"/>
      <c r="C937" s="110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78"/>
      <c r="BE937" s="78"/>
      <c r="BF937" s="78"/>
      <c r="BG937" s="78"/>
      <c r="BH937" s="78"/>
      <c r="BI937" s="78"/>
      <c r="BJ937" s="78"/>
      <c r="BK937" s="78"/>
      <c r="BL937" s="78"/>
      <c r="BM937" s="78"/>
      <c r="BN937" s="78"/>
      <c r="BO937" s="78"/>
      <c r="BP937" s="78"/>
      <c r="BQ937" s="78"/>
      <c r="BR937" s="78"/>
      <c r="BS937" s="78"/>
      <c r="BT937" s="78"/>
      <c r="BU937" s="78"/>
      <c r="BV937" s="78"/>
      <c r="BW937" s="78"/>
      <c r="BX937" s="78"/>
      <c r="BY937" s="78"/>
      <c r="BZ937" s="78"/>
      <c r="CA937" s="78"/>
      <c r="CB937" s="78"/>
      <c r="CC937" s="78"/>
    </row>
    <row r="938" ht="15.75" customHeight="1">
      <c r="A938" s="110"/>
      <c r="B938" s="110"/>
      <c r="C938" s="110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78"/>
      <c r="BE938" s="78"/>
      <c r="BF938" s="78"/>
      <c r="BG938" s="78"/>
      <c r="BH938" s="78"/>
      <c r="BI938" s="78"/>
      <c r="BJ938" s="78"/>
      <c r="BK938" s="78"/>
      <c r="BL938" s="78"/>
      <c r="BM938" s="78"/>
      <c r="BN938" s="78"/>
      <c r="BO938" s="78"/>
      <c r="BP938" s="78"/>
      <c r="BQ938" s="78"/>
      <c r="BR938" s="78"/>
      <c r="BS938" s="78"/>
      <c r="BT938" s="78"/>
      <c r="BU938" s="78"/>
      <c r="BV938" s="78"/>
      <c r="BW938" s="78"/>
      <c r="BX938" s="78"/>
      <c r="BY938" s="78"/>
      <c r="BZ938" s="78"/>
      <c r="CA938" s="78"/>
      <c r="CB938" s="78"/>
      <c r="CC938" s="78"/>
    </row>
    <row r="939" ht="15.75" customHeight="1">
      <c r="A939" s="110"/>
      <c r="B939" s="110"/>
      <c r="C939" s="110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78"/>
      <c r="BE939" s="78"/>
      <c r="BF939" s="78"/>
      <c r="BG939" s="78"/>
      <c r="BH939" s="78"/>
      <c r="BI939" s="78"/>
      <c r="BJ939" s="78"/>
      <c r="BK939" s="78"/>
      <c r="BL939" s="78"/>
      <c r="BM939" s="78"/>
      <c r="BN939" s="78"/>
      <c r="BO939" s="78"/>
      <c r="BP939" s="78"/>
      <c r="BQ939" s="78"/>
      <c r="BR939" s="78"/>
      <c r="BS939" s="78"/>
      <c r="BT939" s="78"/>
      <c r="BU939" s="78"/>
      <c r="BV939" s="78"/>
      <c r="BW939" s="78"/>
      <c r="BX939" s="78"/>
      <c r="BY939" s="78"/>
      <c r="BZ939" s="78"/>
      <c r="CA939" s="78"/>
      <c r="CB939" s="78"/>
      <c r="CC939" s="78"/>
    </row>
    <row r="940" ht="15.75" customHeight="1">
      <c r="A940" s="110"/>
      <c r="B940" s="110"/>
      <c r="C940" s="110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78"/>
      <c r="BE940" s="78"/>
      <c r="BF940" s="78"/>
      <c r="BG940" s="78"/>
      <c r="BH940" s="78"/>
      <c r="BI940" s="78"/>
      <c r="BJ940" s="78"/>
      <c r="BK940" s="78"/>
      <c r="BL940" s="78"/>
      <c r="BM940" s="78"/>
      <c r="BN940" s="78"/>
      <c r="BO940" s="78"/>
      <c r="BP940" s="78"/>
      <c r="BQ940" s="78"/>
      <c r="BR940" s="78"/>
      <c r="BS940" s="78"/>
      <c r="BT940" s="78"/>
      <c r="BU940" s="78"/>
      <c r="BV940" s="78"/>
      <c r="BW940" s="78"/>
      <c r="BX940" s="78"/>
      <c r="BY940" s="78"/>
      <c r="BZ940" s="78"/>
      <c r="CA940" s="78"/>
      <c r="CB940" s="78"/>
      <c r="CC940" s="78"/>
    </row>
    <row r="941" ht="15.75" customHeight="1">
      <c r="A941" s="110"/>
      <c r="B941" s="110"/>
      <c r="C941" s="110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78"/>
      <c r="BE941" s="78"/>
      <c r="BF941" s="78"/>
      <c r="BG941" s="78"/>
      <c r="BH941" s="78"/>
      <c r="BI941" s="78"/>
      <c r="BJ941" s="78"/>
      <c r="BK941" s="78"/>
      <c r="BL941" s="78"/>
      <c r="BM941" s="78"/>
      <c r="BN941" s="78"/>
      <c r="BO941" s="78"/>
      <c r="BP941" s="78"/>
      <c r="BQ941" s="78"/>
      <c r="BR941" s="78"/>
      <c r="BS941" s="78"/>
      <c r="BT941" s="78"/>
      <c r="BU941" s="78"/>
      <c r="BV941" s="78"/>
      <c r="BW941" s="78"/>
      <c r="BX941" s="78"/>
      <c r="BY941" s="78"/>
      <c r="BZ941" s="78"/>
      <c r="CA941" s="78"/>
      <c r="CB941" s="78"/>
      <c r="CC941" s="78"/>
    </row>
    <row r="942" ht="15.75" customHeight="1">
      <c r="A942" s="110"/>
      <c r="B942" s="110"/>
      <c r="C942" s="110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78"/>
      <c r="BE942" s="78"/>
      <c r="BF942" s="78"/>
      <c r="BG942" s="78"/>
      <c r="BH942" s="78"/>
      <c r="BI942" s="78"/>
      <c r="BJ942" s="78"/>
      <c r="BK942" s="78"/>
      <c r="BL942" s="78"/>
      <c r="BM942" s="78"/>
      <c r="BN942" s="78"/>
      <c r="BO942" s="78"/>
      <c r="BP942" s="78"/>
      <c r="BQ942" s="78"/>
      <c r="BR942" s="78"/>
      <c r="BS942" s="78"/>
      <c r="BT942" s="78"/>
      <c r="BU942" s="78"/>
      <c r="BV942" s="78"/>
      <c r="BW942" s="78"/>
      <c r="BX942" s="78"/>
      <c r="BY942" s="78"/>
      <c r="BZ942" s="78"/>
      <c r="CA942" s="78"/>
      <c r="CB942" s="78"/>
      <c r="CC942" s="78"/>
    </row>
    <row r="943" ht="15.75" customHeight="1">
      <c r="A943" s="110"/>
      <c r="B943" s="110"/>
      <c r="C943" s="110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78"/>
      <c r="BE943" s="78"/>
      <c r="BF943" s="78"/>
      <c r="BG943" s="78"/>
      <c r="BH943" s="78"/>
      <c r="BI943" s="78"/>
      <c r="BJ943" s="78"/>
      <c r="BK943" s="78"/>
      <c r="BL943" s="78"/>
      <c r="BM943" s="78"/>
      <c r="BN943" s="78"/>
      <c r="BO943" s="78"/>
      <c r="BP943" s="78"/>
      <c r="BQ943" s="78"/>
      <c r="BR943" s="78"/>
      <c r="BS943" s="78"/>
      <c r="BT943" s="78"/>
      <c r="BU943" s="78"/>
      <c r="BV943" s="78"/>
      <c r="BW943" s="78"/>
      <c r="BX943" s="78"/>
      <c r="BY943" s="78"/>
      <c r="BZ943" s="78"/>
      <c r="CA943" s="78"/>
      <c r="CB943" s="78"/>
      <c r="CC943" s="78"/>
    </row>
    <row r="944" ht="15.75" customHeight="1">
      <c r="A944" s="110"/>
      <c r="B944" s="110"/>
      <c r="C944" s="110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78"/>
      <c r="BE944" s="78"/>
      <c r="BF944" s="78"/>
      <c r="BG944" s="78"/>
      <c r="BH944" s="78"/>
      <c r="BI944" s="78"/>
      <c r="BJ944" s="78"/>
      <c r="BK944" s="78"/>
      <c r="BL944" s="78"/>
      <c r="BM944" s="78"/>
      <c r="BN944" s="78"/>
      <c r="BO944" s="78"/>
      <c r="BP944" s="78"/>
      <c r="BQ944" s="78"/>
      <c r="BR944" s="78"/>
      <c r="BS944" s="78"/>
      <c r="BT944" s="78"/>
      <c r="BU944" s="78"/>
      <c r="BV944" s="78"/>
      <c r="BW944" s="78"/>
      <c r="BX944" s="78"/>
      <c r="BY944" s="78"/>
      <c r="BZ944" s="78"/>
      <c r="CA944" s="78"/>
      <c r="CB944" s="78"/>
      <c r="CC944" s="78"/>
    </row>
    <row r="945" ht="15.75" customHeight="1">
      <c r="A945" s="110"/>
      <c r="B945" s="110"/>
      <c r="C945" s="110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78"/>
      <c r="BE945" s="78"/>
      <c r="BF945" s="78"/>
      <c r="BG945" s="78"/>
      <c r="BH945" s="78"/>
      <c r="BI945" s="78"/>
      <c r="BJ945" s="78"/>
      <c r="BK945" s="78"/>
      <c r="BL945" s="78"/>
      <c r="BM945" s="78"/>
      <c r="BN945" s="78"/>
      <c r="BO945" s="78"/>
      <c r="BP945" s="78"/>
      <c r="BQ945" s="78"/>
      <c r="BR945" s="78"/>
      <c r="BS945" s="78"/>
      <c r="BT945" s="78"/>
      <c r="BU945" s="78"/>
      <c r="BV945" s="78"/>
      <c r="BW945" s="78"/>
      <c r="BX945" s="78"/>
      <c r="BY945" s="78"/>
      <c r="BZ945" s="78"/>
      <c r="CA945" s="78"/>
      <c r="CB945" s="78"/>
      <c r="CC945" s="78"/>
    </row>
    <row r="946" ht="15.75" customHeight="1">
      <c r="A946" s="110"/>
      <c r="B946" s="110"/>
      <c r="C946" s="110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78"/>
      <c r="BE946" s="78"/>
      <c r="BF946" s="78"/>
      <c r="BG946" s="78"/>
      <c r="BH946" s="78"/>
      <c r="BI946" s="78"/>
      <c r="BJ946" s="78"/>
      <c r="BK946" s="78"/>
      <c r="BL946" s="78"/>
      <c r="BM946" s="78"/>
      <c r="BN946" s="78"/>
      <c r="BO946" s="78"/>
      <c r="BP946" s="78"/>
      <c r="BQ946" s="78"/>
      <c r="BR946" s="78"/>
      <c r="BS946" s="78"/>
      <c r="BT946" s="78"/>
      <c r="BU946" s="78"/>
      <c r="BV946" s="78"/>
      <c r="BW946" s="78"/>
      <c r="BX946" s="78"/>
      <c r="BY946" s="78"/>
      <c r="BZ946" s="78"/>
      <c r="CA946" s="78"/>
      <c r="CB946" s="78"/>
      <c r="CC946" s="78"/>
    </row>
    <row r="947" ht="15.75" customHeight="1">
      <c r="A947" s="110"/>
      <c r="B947" s="110"/>
      <c r="C947" s="110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78"/>
      <c r="BE947" s="78"/>
      <c r="BF947" s="78"/>
      <c r="BG947" s="78"/>
      <c r="BH947" s="78"/>
      <c r="BI947" s="78"/>
      <c r="BJ947" s="78"/>
      <c r="BK947" s="78"/>
      <c r="BL947" s="78"/>
      <c r="BM947" s="78"/>
      <c r="BN947" s="78"/>
      <c r="BO947" s="78"/>
      <c r="BP947" s="78"/>
      <c r="BQ947" s="78"/>
      <c r="BR947" s="78"/>
      <c r="BS947" s="78"/>
      <c r="BT947" s="78"/>
      <c r="BU947" s="78"/>
      <c r="BV947" s="78"/>
      <c r="BW947" s="78"/>
      <c r="BX947" s="78"/>
      <c r="BY947" s="78"/>
      <c r="BZ947" s="78"/>
      <c r="CA947" s="78"/>
      <c r="CB947" s="78"/>
      <c r="CC947" s="78"/>
    </row>
    <row r="948" ht="15.75" customHeight="1">
      <c r="A948" s="110"/>
      <c r="B948" s="110"/>
      <c r="C948" s="110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78"/>
      <c r="BE948" s="78"/>
      <c r="BF948" s="78"/>
      <c r="BG948" s="78"/>
      <c r="BH948" s="78"/>
      <c r="BI948" s="78"/>
      <c r="BJ948" s="78"/>
      <c r="BK948" s="78"/>
      <c r="BL948" s="78"/>
      <c r="BM948" s="78"/>
      <c r="BN948" s="78"/>
      <c r="BO948" s="78"/>
      <c r="BP948" s="78"/>
      <c r="BQ948" s="78"/>
      <c r="BR948" s="78"/>
      <c r="BS948" s="78"/>
      <c r="BT948" s="78"/>
      <c r="BU948" s="78"/>
      <c r="BV948" s="78"/>
      <c r="BW948" s="78"/>
      <c r="BX948" s="78"/>
      <c r="BY948" s="78"/>
      <c r="BZ948" s="78"/>
      <c r="CA948" s="78"/>
      <c r="CB948" s="78"/>
      <c r="CC948" s="78"/>
    </row>
    <row r="949" ht="15.75" customHeight="1">
      <c r="A949" s="110"/>
      <c r="B949" s="110"/>
      <c r="C949" s="110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78"/>
      <c r="BE949" s="78"/>
      <c r="BF949" s="78"/>
      <c r="BG949" s="78"/>
      <c r="BH949" s="78"/>
      <c r="BI949" s="78"/>
      <c r="BJ949" s="78"/>
      <c r="BK949" s="78"/>
      <c r="BL949" s="78"/>
      <c r="BM949" s="78"/>
      <c r="BN949" s="78"/>
      <c r="BO949" s="78"/>
      <c r="BP949" s="78"/>
      <c r="BQ949" s="78"/>
      <c r="BR949" s="78"/>
      <c r="BS949" s="78"/>
      <c r="BT949" s="78"/>
      <c r="BU949" s="78"/>
      <c r="BV949" s="78"/>
      <c r="BW949" s="78"/>
      <c r="BX949" s="78"/>
      <c r="BY949" s="78"/>
      <c r="BZ949" s="78"/>
      <c r="CA949" s="78"/>
      <c r="CB949" s="78"/>
      <c r="CC949" s="78"/>
    </row>
    <row r="950" ht="15.75" customHeight="1">
      <c r="A950" s="110"/>
      <c r="B950" s="110"/>
      <c r="C950" s="110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78"/>
      <c r="BE950" s="78"/>
      <c r="BF950" s="78"/>
      <c r="BG950" s="78"/>
      <c r="BH950" s="78"/>
      <c r="BI950" s="78"/>
      <c r="BJ950" s="78"/>
      <c r="BK950" s="78"/>
      <c r="BL950" s="78"/>
      <c r="BM950" s="78"/>
      <c r="BN950" s="78"/>
      <c r="BO950" s="78"/>
      <c r="BP950" s="78"/>
      <c r="BQ950" s="78"/>
      <c r="BR950" s="78"/>
      <c r="BS950" s="78"/>
      <c r="BT950" s="78"/>
      <c r="BU950" s="78"/>
      <c r="BV950" s="78"/>
      <c r="BW950" s="78"/>
      <c r="BX950" s="78"/>
      <c r="BY950" s="78"/>
      <c r="BZ950" s="78"/>
      <c r="CA950" s="78"/>
      <c r="CB950" s="78"/>
      <c r="CC950" s="78"/>
    </row>
    <row r="951" ht="15.75" customHeight="1">
      <c r="A951" s="110"/>
      <c r="B951" s="110"/>
      <c r="C951" s="110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8"/>
      <c r="BI951" s="78"/>
      <c r="BJ951" s="78"/>
      <c r="BK951" s="78"/>
      <c r="BL951" s="78"/>
      <c r="BM951" s="78"/>
      <c r="BN951" s="78"/>
      <c r="BO951" s="78"/>
      <c r="BP951" s="78"/>
      <c r="BQ951" s="78"/>
      <c r="BR951" s="78"/>
      <c r="BS951" s="78"/>
      <c r="BT951" s="78"/>
      <c r="BU951" s="78"/>
      <c r="BV951" s="78"/>
      <c r="BW951" s="78"/>
      <c r="BX951" s="78"/>
      <c r="BY951" s="78"/>
      <c r="BZ951" s="78"/>
      <c r="CA951" s="78"/>
      <c r="CB951" s="78"/>
      <c r="CC951" s="78"/>
    </row>
    <row r="952" ht="15.75" customHeight="1">
      <c r="A952" s="110"/>
      <c r="B952" s="110"/>
      <c r="C952" s="110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8"/>
      <c r="BI952" s="78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78"/>
      <c r="BX952" s="78"/>
      <c r="BY952" s="78"/>
      <c r="BZ952" s="78"/>
      <c r="CA952" s="78"/>
      <c r="CB952" s="78"/>
      <c r="CC952" s="78"/>
    </row>
    <row r="953" ht="15.75" customHeight="1">
      <c r="A953" s="110"/>
      <c r="B953" s="110"/>
      <c r="C953" s="110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8"/>
      <c r="BI953" s="78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78"/>
      <c r="BX953" s="78"/>
      <c r="BY953" s="78"/>
      <c r="BZ953" s="78"/>
      <c r="CA953" s="78"/>
      <c r="CB953" s="78"/>
      <c r="CC953" s="78"/>
    </row>
    <row r="954" ht="15.75" customHeight="1">
      <c r="A954" s="110"/>
      <c r="B954" s="110"/>
      <c r="C954" s="110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78"/>
      <c r="BE954" s="78"/>
      <c r="BF954" s="78"/>
      <c r="BG954" s="78"/>
      <c r="BH954" s="78"/>
      <c r="BI954" s="78"/>
      <c r="BJ954" s="78"/>
      <c r="BK954" s="78"/>
      <c r="BL954" s="78"/>
      <c r="BM954" s="78"/>
      <c r="BN954" s="78"/>
      <c r="BO954" s="78"/>
      <c r="BP954" s="78"/>
      <c r="BQ954" s="78"/>
      <c r="BR954" s="78"/>
      <c r="BS954" s="78"/>
      <c r="BT954" s="78"/>
      <c r="BU954" s="78"/>
      <c r="BV954" s="78"/>
      <c r="BW954" s="78"/>
      <c r="BX954" s="78"/>
      <c r="BY954" s="78"/>
      <c r="BZ954" s="78"/>
      <c r="CA954" s="78"/>
      <c r="CB954" s="78"/>
      <c r="CC954" s="78"/>
    </row>
    <row r="955" ht="15.75" customHeight="1">
      <c r="A955" s="110"/>
      <c r="B955" s="110"/>
      <c r="C955" s="110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78"/>
      <c r="BE955" s="78"/>
      <c r="BF955" s="78"/>
      <c r="BG955" s="78"/>
      <c r="BH955" s="78"/>
      <c r="BI955" s="78"/>
      <c r="BJ955" s="78"/>
      <c r="BK955" s="78"/>
      <c r="BL955" s="78"/>
      <c r="BM955" s="78"/>
      <c r="BN955" s="78"/>
      <c r="BO955" s="78"/>
      <c r="BP955" s="78"/>
      <c r="BQ955" s="78"/>
      <c r="BR955" s="78"/>
      <c r="BS955" s="78"/>
      <c r="BT955" s="78"/>
      <c r="BU955" s="78"/>
      <c r="BV955" s="78"/>
      <c r="BW955" s="78"/>
      <c r="BX955" s="78"/>
      <c r="BY955" s="78"/>
      <c r="BZ955" s="78"/>
      <c r="CA955" s="78"/>
      <c r="CB955" s="78"/>
      <c r="CC955" s="78"/>
    </row>
    <row r="956" ht="15.75" customHeight="1">
      <c r="A956" s="110"/>
      <c r="B956" s="110"/>
      <c r="C956" s="110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78"/>
      <c r="BE956" s="78"/>
      <c r="BF956" s="78"/>
      <c r="BG956" s="78"/>
      <c r="BH956" s="78"/>
      <c r="BI956" s="78"/>
      <c r="BJ956" s="78"/>
      <c r="BK956" s="78"/>
      <c r="BL956" s="78"/>
      <c r="BM956" s="78"/>
      <c r="BN956" s="78"/>
      <c r="BO956" s="78"/>
      <c r="BP956" s="78"/>
      <c r="BQ956" s="78"/>
      <c r="BR956" s="78"/>
      <c r="BS956" s="78"/>
      <c r="BT956" s="78"/>
      <c r="BU956" s="78"/>
      <c r="BV956" s="78"/>
      <c r="BW956" s="78"/>
      <c r="BX956" s="78"/>
      <c r="BY956" s="78"/>
      <c r="BZ956" s="78"/>
      <c r="CA956" s="78"/>
      <c r="CB956" s="78"/>
      <c r="CC956" s="78"/>
    </row>
    <row r="957" ht="15.75" customHeight="1">
      <c r="A957" s="110"/>
      <c r="B957" s="110"/>
      <c r="C957" s="110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78"/>
      <c r="BE957" s="78"/>
      <c r="BF957" s="78"/>
      <c r="BG957" s="78"/>
      <c r="BH957" s="78"/>
      <c r="BI957" s="78"/>
      <c r="BJ957" s="78"/>
      <c r="BK957" s="78"/>
      <c r="BL957" s="78"/>
      <c r="BM957" s="78"/>
      <c r="BN957" s="78"/>
      <c r="BO957" s="78"/>
      <c r="BP957" s="78"/>
      <c r="BQ957" s="78"/>
      <c r="BR957" s="78"/>
      <c r="BS957" s="78"/>
      <c r="BT957" s="78"/>
      <c r="BU957" s="78"/>
      <c r="BV957" s="78"/>
      <c r="BW957" s="78"/>
      <c r="BX957" s="78"/>
      <c r="BY957" s="78"/>
      <c r="BZ957" s="78"/>
      <c r="CA957" s="78"/>
      <c r="CB957" s="78"/>
      <c r="CC957" s="78"/>
    </row>
    <row r="958" ht="15.75" customHeight="1">
      <c r="A958" s="110"/>
      <c r="B958" s="110"/>
      <c r="C958" s="110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78"/>
      <c r="BE958" s="78"/>
      <c r="BF958" s="78"/>
      <c r="BG958" s="78"/>
      <c r="BH958" s="78"/>
      <c r="BI958" s="78"/>
      <c r="BJ958" s="78"/>
      <c r="BK958" s="78"/>
      <c r="BL958" s="78"/>
      <c r="BM958" s="78"/>
      <c r="BN958" s="78"/>
      <c r="BO958" s="78"/>
      <c r="BP958" s="78"/>
      <c r="BQ958" s="78"/>
      <c r="BR958" s="78"/>
      <c r="BS958" s="78"/>
      <c r="BT958" s="78"/>
      <c r="BU958" s="78"/>
      <c r="BV958" s="78"/>
      <c r="BW958" s="78"/>
      <c r="BX958" s="78"/>
      <c r="BY958" s="78"/>
      <c r="BZ958" s="78"/>
      <c r="CA958" s="78"/>
      <c r="CB958" s="78"/>
      <c r="CC958" s="78"/>
    </row>
    <row r="959" ht="15.75" customHeight="1">
      <c r="A959" s="110"/>
      <c r="B959" s="110"/>
      <c r="C959" s="110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78"/>
      <c r="BE959" s="78"/>
      <c r="BF959" s="78"/>
      <c r="BG959" s="78"/>
      <c r="BH959" s="78"/>
      <c r="BI959" s="78"/>
      <c r="BJ959" s="78"/>
      <c r="BK959" s="78"/>
      <c r="BL959" s="78"/>
      <c r="BM959" s="78"/>
      <c r="BN959" s="78"/>
      <c r="BO959" s="78"/>
      <c r="BP959" s="78"/>
      <c r="BQ959" s="78"/>
      <c r="BR959" s="78"/>
      <c r="BS959" s="78"/>
      <c r="BT959" s="78"/>
      <c r="BU959" s="78"/>
      <c r="BV959" s="78"/>
      <c r="BW959" s="78"/>
      <c r="BX959" s="78"/>
      <c r="BY959" s="78"/>
      <c r="BZ959" s="78"/>
      <c r="CA959" s="78"/>
      <c r="CB959" s="78"/>
      <c r="CC959" s="78"/>
    </row>
    <row r="960" ht="15.75" customHeight="1">
      <c r="A960" s="110"/>
      <c r="B960" s="110"/>
      <c r="C960" s="110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78"/>
      <c r="BE960" s="78"/>
      <c r="BF960" s="78"/>
      <c r="BG960" s="78"/>
      <c r="BH960" s="78"/>
      <c r="BI960" s="78"/>
      <c r="BJ960" s="78"/>
      <c r="BK960" s="78"/>
      <c r="BL960" s="78"/>
      <c r="BM960" s="78"/>
      <c r="BN960" s="78"/>
      <c r="BO960" s="78"/>
      <c r="BP960" s="78"/>
      <c r="BQ960" s="78"/>
      <c r="BR960" s="78"/>
      <c r="BS960" s="78"/>
      <c r="BT960" s="78"/>
      <c r="BU960" s="78"/>
      <c r="BV960" s="78"/>
      <c r="BW960" s="78"/>
      <c r="BX960" s="78"/>
      <c r="BY960" s="78"/>
      <c r="BZ960" s="78"/>
      <c r="CA960" s="78"/>
      <c r="CB960" s="78"/>
      <c r="CC960" s="78"/>
    </row>
    <row r="961" ht="15.75" customHeight="1">
      <c r="A961" s="110"/>
      <c r="B961" s="110"/>
      <c r="C961" s="110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78"/>
      <c r="BE961" s="78"/>
      <c r="BF961" s="78"/>
      <c r="BG961" s="78"/>
      <c r="BH961" s="78"/>
      <c r="BI961" s="78"/>
      <c r="BJ961" s="78"/>
      <c r="BK961" s="78"/>
      <c r="BL961" s="78"/>
      <c r="BM961" s="78"/>
      <c r="BN961" s="78"/>
      <c r="BO961" s="78"/>
      <c r="BP961" s="78"/>
      <c r="BQ961" s="78"/>
      <c r="BR961" s="78"/>
      <c r="BS961" s="78"/>
      <c r="BT961" s="78"/>
      <c r="BU961" s="78"/>
      <c r="BV961" s="78"/>
      <c r="BW961" s="78"/>
      <c r="BX961" s="78"/>
      <c r="BY961" s="78"/>
      <c r="BZ961" s="78"/>
      <c r="CA961" s="78"/>
      <c r="CB961" s="78"/>
      <c r="CC961" s="78"/>
    </row>
    <row r="962" ht="15.75" customHeight="1">
      <c r="A962" s="110"/>
      <c r="B962" s="110"/>
      <c r="C962" s="110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78"/>
      <c r="BE962" s="78"/>
      <c r="BF962" s="78"/>
      <c r="BG962" s="78"/>
      <c r="BH962" s="78"/>
      <c r="BI962" s="78"/>
      <c r="BJ962" s="78"/>
      <c r="BK962" s="78"/>
      <c r="BL962" s="78"/>
      <c r="BM962" s="78"/>
      <c r="BN962" s="78"/>
      <c r="BO962" s="78"/>
      <c r="BP962" s="78"/>
      <c r="BQ962" s="78"/>
      <c r="BR962" s="78"/>
      <c r="BS962" s="78"/>
      <c r="BT962" s="78"/>
      <c r="BU962" s="78"/>
      <c r="BV962" s="78"/>
      <c r="BW962" s="78"/>
      <c r="BX962" s="78"/>
      <c r="BY962" s="78"/>
      <c r="BZ962" s="78"/>
      <c r="CA962" s="78"/>
      <c r="CB962" s="78"/>
      <c r="CC962" s="78"/>
    </row>
    <row r="963" ht="15.75" customHeight="1">
      <c r="A963" s="110"/>
      <c r="B963" s="110"/>
      <c r="C963" s="110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78"/>
      <c r="BE963" s="78"/>
      <c r="BF963" s="78"/>
      <c r="BG963" s="78"/>
      <c r="BH963" s="78"/>
      <c r="BI963" s="78"/>
      <c r="BJ963" s="78"/>
      <c r="BK963" s="78"/>
      <c r="BL963" s="78"/>
      <c r="BM963" s="78"/>
      <c r="BN963" s="78"/>
      <c r="BO963" s="78"/>
      <c r="BP963" s="78"/>
      <c r="BQ963" s="78"/>
      <c r="BR963" s="78"/>
      <c r="BS963" s="78"/>
      <c r="BT963" s="78"/>
      <c r="BU963" s="78"/>
      <c r="BV963" s="78"/>
      <c r="BW963" s="78"/>
      <c r="BX963" s="78"/>
      <c r="BY963" s="78"/>
      <c r="BZ963" s="78"/>
      <c r="CA963" s="78"/>
      <c r="CB963" s="78"/>
      <c r="CC963" s="78"/>
    </row>
    <row r="964" ht="15.75" customHeight="1">
      <c r="A964" s="110"/>
      <c r="B964" s="110"/>
      <c r="C964" s="110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78"/>
      <c r="BE964" s="78"/>
      <c r="BF964" s="78"/>
      <c r="BG964" s="78"/>
      <c r="BH964" s="78"/>
      <c r="BI964" s="78"/>
      <c r="BJ964" s="78"/>
      <c r="BK964" s="78"/>
      <c r="BL964" s="78"/>
      <c r="BM964" s="78"/>
      <c r="BN964" s="78"/>
      <c r="BO964" s="78"/>
      <c r="BP964" s="78"/>
      <c r="BQ964" s="78"/>
      <c r="BR964" s="78"/>
      <c r="BS964" s="78"/>
      <c r="BT964" s="78"/>
      <c r="BU964" s="78"/>
      <c r="BV964" s="78"/>
      <c r="BW964" s="78"/>
      <c r="BX964" s="78"/>
      <c r="BY964" s="78"/>
      <c r="BZ964" s="78"/>
      <c r="CA964" s="78"/>
      <c r="CB964" s="78"/>
      <c r="CC964" s="78"/>
    </row>
    <row r="965" ht="15.75" customHeight="1">
      <c r="A965" s="110"/>
      <c r="B965" s="110"/>
      <c r="C965" s="110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78"/>
      <c r="BE965" s="78"/>
      <c r="BF965" s="78"/>
      <c r="BG965" s="78"/>
      <c r="BH965" s="78"/>
      <c r="BI965" s="78"/>
      <c r="BJ965" s="78"/>
      <c r="BK965" s="78"/>
      <c r="BL965" s="78"/>
      <c r="BM965" s="78"/>
      <c r="BN965" s="78"/>
      <c r="BO965" s="78"/>
      <c r="BP965" s="78"/>
      <c r="BQ965" s="78"/>
      <c r="BR965" s="78"/>
      <c r="BS965" s="78"/>
      <c r="BT965" s="78"/>
      <c r="BU965" s="78"/>
      <c r="BV965" s="78"/>
      <c r="BW965" s="78"/>
      <c r="BX965" s="78"/>
      <c r="BY965" s="78"/>
      <c r="BZ965" s="78"/>
      <c r="CA965" s="78"/>
      <c r="CB965" s="78"/>
      <c r="CC965" s="78"/>
    </row>
    <row r="966" ht="15.75" customHeight="1">
      <c r="A966" s="110"/>
      <c r="B966" s="110"/>
      <c r="C966" s="110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78"/>
      <c r="BE966" s="78"/>
      <c r="BF966" s="78"/>
      <c r="BG966" s="78"/>
      <c r="BH966" s="78"/>
      <c r="BI966" s="78"/>
      <c r="BJ966" s="78"/>
      <c r="BK966" s="78"/>
      <c r="BL966" s="78"/>
      <c r="BM966" s="78"/>
      <c r="BN966" s="78"/>
      <c r="BO966" s="78"/>
      <c r="BP966" s="78"/>
      <c r="BQ966" s="78"/>
      <c r="BR966" s="78"/>
      <c r="BS966" s="78"/>
      <c r="BT966" s="78"/>
      <c r="BU966" s="78"/>
      <c r="BV966" s="78"/>
      <c r="BW966" s="78"/>
      <c r="BX966" s="78"/>
      <c r="BY966" s="78"/>
      <c r="BZ966" s="78"/>
      <c r="CA966" s="78"/>
      <c r="CB966" s="78"/>
      <c r="CC966" s="78"/>
    </row>
    <row r="967" ht="15.75" customHeight="1">
      <c r="A967" s="110"/>
      <c r="B967" s="110"/>
      <c r="C967" s="110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78"/>
      <c r="BE967" s="78"/>
      <c r="BF967" s="78"/>
      <c r="BG967" s="78"/>
      <c r="BH967" s="78"/>
      <c r="BI967" s="78"/>
      <c r="BJ967" s="78"/>
      <c r="BK967" s="78"/>
      <c r="BL967" s="78"/>
      <c r="BM967" s="78"/>
      <c r="BN967" s="78"/>
      <c r="BO967" s="78"/>
      <c r="BP967" s="78"/>
      <c r="BQ967" s="78"/>
      <c r="BR967" s="78"/>
      <c r="BS967" s="78"/>
      <c r="BT967" s="78"/>
      <c r="BU967" s="78"/>
      <c r="BV967" s="78"/>
      <c r="BW967" s="78"/>
      <c r="BX967" s="78"/>
      <c r="BY967" s="78"/>
      <c r="BZ967" s="78"/>
      <c r="CA967" s="78"/>
      <c r="CB967" s="78"/>
      <c r="CC967" s="78"/>
    </row>
    <row r="968" ht="15.75" customHeight="1">
      <c r="A968" s="110"/>
      <c r="B968" s="110"/>
      <c r="C968" s="110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78"/>
      <c r="BE968" s="78"/>
      <c r="BF968" s="78"/>
      <c r="BG968" s="78"/>
      <c r="BH968" s="78"/>
      <c r="BI968" s="78"/>
      <c r="BJ968" s="78"/>
      <c r="BK968" s="78"/>
      <c r="BL968" s="78"/>
      <c r="BM968" s="78"/>
      <c r="BN968" s="78"/>
      <c r="BO968" s="78"/>
      <c r="BP968" s="78"/>
      <c r="BQ968" s="78"/>
      <c r="BR968" s="78"/>
      <c r="BS968" s="78"/>
      <c r="BT968" s="78"/>
      <c r="BU968" s="78"/>
      <c r="BV968" s="78"/>
      <c r="BW968" s="78"/>
      <c r="BX968" s="78"/>
      <c r="BY968" s="78"/>
      <c r="BZ968" s="78"/>
      <c r="CA968" s="78"/>
      <c r="CB968" s="78"/>
      <c r="CC968" s="78"/>
    </row>
    <row r="969" ht="15.75" customHeight="1">
      <c r="A969" s="110"/>
      <c r="B969" s="110"/>
      <c r="C969" s="110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78"/>
      <c r="BE969" s="78"/>
      <c r="BF969" s="78"/>
      <c r="BG969" s="78"/>
      <c r="BH969" s="78"/>
      <c r="BI969" s="78"/>
      <c r="BJ969" s="78"/>
      <c r="BK969" s="78"/>
      <c r="BL969" s="78"/>
      <c r="BM969" s="78"/>
      <c r="BN969" s="78"/>
      <c r="BO969" s="78"/>
      <c r="BP969" s="78"/>
      <c r="BQ969" s="78"/>
      <c r="BR969" s="78"/>
      <c r="BS969" s="78"/>
      <c r="BT969" s="78"/>
      <c r="BU969" s="78"/>
      <c r="BV969" s="78"/>
      <c r="BW969" s="78"/>
      <c r="BX969" s="78"/>
      <c r="BY969" s="78"/>
      <c r="BZ969" s="78"/>
      <c r="CA969" s="78"/>
      <c r="CB969" s="78"/>
      <c r="CC969" s="78"/>
    </row>
    <row r="970" ht="15.75" customHeight="1">
      <c r="A970" s="110"/>
      <c r="B970" s="110"/>
      <c r="C970" s="110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78"/>
      <c r="BE970" s="78"/>
      <c r="BF970" s="78"/>
      <c r="BG970" s="78"/>
      <c r="BH970" s="78"/>
      <c r="BI970" s="78"/>
      <c r="BJ970" s="78"/>
      <c r="BK970" s="78"/>
      <c r="BL970" s="78"/>
      <c r="BM970" s="78"/>
      <c r="BN970" s="78"/>
      <c r="BO970" s="78"/>
      <c r="BP970" s="78"/>
      <c r="BQ970" s="78"/>
      <c r="BR970" s="78"/>
      <c r="BS970" s="78"/>
      <c r="BT970" s="78"/>
      <c r="BU970" s="78"/>
      <c r="BV970" s="78"/>
      <c r="BW970" s="78"/>
      <c r="BX970" s="78"/>
      <c r="BY970" s="78"/>
      <c r="BZ970" s="78"/>
      <c r="CA970" s="78"/>
      <c r="CB970" s="78"/>
      <c r="CC970" s="78"/>
    </row>
    <row r="971" ht="15.75" customHeight="1">
      <c r="A971" s="110"/>
      <c r="B971" s="110"/>
      <c r="C971" s="110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78"/>
      <c r="BE971" s="78"/>
      <c r="BF971" s="78"/>
      <c r="BG971" s="78"/>
      <c r="BH971" s="78"/>
      <c r="BI971" s="78"/>
      <c r="BJ971" s="78"/>
      <c r="BK971" s="78"/>
      <c r="BL971" s="78"/>
      <c r="BM971" s="78"/>
      <c r="BN971" s="78"/>
      <c r="BO971" s="78"/>
      <c r="BP971" s="78"/>
      <c r="BQ971" s="78"/>
      <c r="BR971" s="78"/>
      <c r="BS971" s="78"/>
      <c r="BT971" s="78"/>
      <c r="BU971" s="78"/>
      <c r="BV971" s="78"/>
      <c r="BW971" s="78"/>
      <c r="BX971" s="78"/>
      <c r="BY971" s="78"/>
      <c r="BZ971" s="78"/>
      <c r="CA971" s="78"/>
      <c r="CB971" s="78"/>
      <c r="CC971" s="78"/>
    </row>
    <row r="972" ht="15.75" customHeight="1">
      <c r="A972" s="110"/>
      <c r="B972" s="110"/>
      <c r="C972" s="110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78"/>
      <c r="BE972" s="78"/>
      <c r="BF972" s="78"/>
      <c r="BG972" s="78"/>
      <c r="BH972" s="78"/>
      <c r="BI972" s="78"/>
      <c r="BJ972" s="78"/>
      <c r="BK972" s="78"/>
      <c r="BL972" s="78"/>
      <c r="BM972" s="78"/>
      <c r="BN972" s="78"/>
      <c r="BO972" s="78"/>
      <c r="BP972" s="78"/>
      <c r="BQ972" s="78"/>
      <c r="BR972" s="78"/>
      <c r="BS972" s="78"/>
      <c r="BT972" s="78"/>
      <c r="BU972" s="78"/>
      <c r="BV972" s="78"/>
      <c r="BW972" s="78"/>
      <c r="BX972" s="78"/>
      <c r="BY972" s="78"/>
      <c r="BZ972" s="78"/>
      <c r="CA972" s="78"/>
      <c r="CB972" s="78"/>
      <c r="CC972" s="78"/>
    </row>
    <row r="973" ht="15.75" customHeight="1">
      <c r="A973" s="110"/>
      <c r="B973" s="110"/>
      <c r="C973" s="110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78"/>
      <c r="BE973" s="78"/>
      <c r="BF973" s="78"/>
      <c r="BG973" s="78"/>
      <c r="BH973" s="78"/>
      <c r="BI973" s="78"/>
      <c r="BJ973" s="78"/>
      <c r="BK973" s="78"/>
      <c r="BL973" s="78"/>
      <c r="BM973" s="78"/>
      <c r="BN973" s="78"/>
      <c r="BO973" s="78"/>
      <c r="BP973" s="78"/>
      <c r="BQ973" s="78"/>
      <c r="BR973" s="78"/>
      <c r="BS973" s="78"/>
      <c r="BT973" s="78"/>
      <c r="BU973" s="78"/>
      <c r="BV973" s="78"/>
      <c r="BW973" s="78"/>
      <c r="BX973" s="78"/>
      <c r="BY973" s="78"/>
      <c r="BZ973" s="78"/>
      <c r="CA973" s="78"/>
      <c r="CB973" s="78"/>
      <c r="CC973" s="78"/>
    </row>
    <row r="974" ht="15.75" customHeight="1">
      <c r="A974" s="110"/>
      <c r="B974" s="110"/>
      <c r="C974" s="110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78"/>
      <c r="BE974" s="78"/>
      <c r="BF974" s="78"/>
      <c r="BG974" s="78"/>
      <c r="BH974" s="78"/>
      <c r="BI974" s="78"/>
      <c r="BJ974" s="78"/>
      <c r="BK974" s="78"/>
      <c r="BL974" s="78"/>
      <c r="BM974" s="78"/>
      <c r="BN974" s="78"/>
      <c r="BO974" s="78"/>
      <c r="BP974" s="78"/>
      <c r="BQ974" s="78"/>
      <c r="BR974" s="78"/>
      <c r="BS974" s="78"/>
      <c r="BT974" s="78"/>
      <c r="BU974" s="78"/>
      <c r="BV974" s="78"/>
      <c r="BW974" s="78"/>
      <c r="BX974" s="78"/>
      <c r="BY974" s="78"/>
      <c r="BZ974" s="78"/>
      <c r="CA974" s="78"/>
      <c r="CB974" s="78"/>
      <c r="CC974" s="78"/>
    </row>
    <row r="975" ht="15.75" customHeight="1">
      <c r="A975" s="110"/>
      <c r="B975" s="110"/>
      <c r="C975" s="110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78"/>
      <c r="BE975" s="78"/>
      <c r="BF975" s="78"/>
      <c r="BG975" s="78"/>
      <c r="BH975" s="78"/>
      <c r="BI975" s="78"/>
      <c r="BJ975" s="78"/>
      <c r="BK975" s="78"/>
      <c r="BL975" s="78"/>
      <c r="BM975" s="78"/>
      <c r="BN975" s="78"/>
      <c r="BO975" s="78"/>
      <c r="BP975" s="78"/>
      <c r="BQ975" s="78"/>
      <c r="BR975" s="78"/>
      <c r="BS975" s="78"/>
      <c r="BT975" s="78"/>
      <c r="BU975" s="78"/>
      <c r="BV975" s="78"/>
      <c r="BW975" s="78"/>
      <c r="BX975" s="78"/>
      <c r="BY975" s="78"/>
      <c r="BZ975" s="78"/>
      <c r="CA975" s="78"/>
      <c r="CB975" s="78"/>
      <c r="CC975" s="78"/>
    </row>
    <row r="976" ht="15.75" customHeight="1">
      <c r="A976" s="110"/>
      <c r="B976" s="110"/>
      <c r="C976" s="110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78"/>
      <c r="BE976" s="78"/>
      <c r="BF976" s="78"/>
      <c r="BG976" s="78"/>
      <c r="BH976" s="78"/>
      <c r="BI976" s="78"/>
      <c r="BJ976" s="78"/>
      <c r="BK976" s="78"/>
      <c r="BL976" s="78"/>
      <c r="BM976" s="78"/>
      <c r="BN976" s="78"/>
      <c r="BO976" s="78"/>
      <c r="BP976" s="78"/>
      <c r="BQ976" s="78"/>
      <c r="BR976" s="78"/>
      <c r="BS976" s="78"/>
      <c r="BT976" s="78"/>
      <c r="BU976" s="78"/>
      <c r="BV976" s="78"/>
      <c r="BW976" s="78"/>
      <c r="BX976" s="78"/>
      <c r="BY976" s="78"/>
      <c r="BZ976" s="78"/>
      <c r="CA976" s="78"/>
      <c r="CB976" s="78"/>
      <c r="CC976" s="78"/>
    </row>
    <row r="977" ht="15.75" customHeight="1">
      <c r="A977" s="110"/>
      <c r="B977" s="110"/>
      <c r="C977" s="110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78"/>
      <c r="BE977" s="78"/>
      <c r="BF977" s="78"/>
      <c r="BG977" s="78"/>
      <c r="BH977" s="78"/>
      <c r="BI977" s="78"/>
      <c r="BJ977" s="78"/>
      <c r="BK977" s="78"/>
      <c r="BL977" s="78"/>
      <c r="BM977" s="78"/>
      <c r="BN977" s="78"/>
      <c r="BO977" s="78"/>
      <c r="BP977" s="78"/>
      <c r="BQ977" s="78"/>
      <c r="BR977" s="78"/>
      <c r="BS977" s="78"/>
      <c r="BT977" s="78"/>
      <c r="BU977" s="78"/>
      <c r="BV977" s="78"/>
      <c r="BW977" s="78"/>
      <c r="BX977" s="78"/>
      <c r="BY977" s="78"/>
      <c r="BZ977" s="78"/>
      <c r="CA977" s="78"/>
      <c r="CB977" s="78"/>
      <c r="CC977" s="78"/>
    </row>
    <row r="978" ht="15.75" customHeight="1">
      <c r="A978" s="110"/>
      <c r="B978" s="110"/>
      <c r="C978" s="110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78"/>
      <c r="BE978" s="78"/>
      <c r="BF978" s="78"/>
      <c r="BG978" s="78"/>
      <c r="BH978" s="78"/>
      <c r="BI978" s="78"/>
      <c r="BJ978" s="78"/>
      <c r="BK978" s="78"/>
      <c r="BL978" s="78"/>
      <c r="BM978" s="78"/>
      <c r="BN978" s="78"/>
      <c r="BO978" s="78"/>
      <c r="BP978" s="78"/>
      <c r="BQ978" s="78"/>
      <c r="BR978" s="78"/>
      <c r="BS978" s="78"/>
      <c r="BT978" s="78"/>
      <c r="BU978" s="78"/>
      <c r="BV978" s="78"/>
      <c r="BW978" s="78"/>
      <c r="BX978" s="78"/>
      <c r="BY978" s="78"/>
      <c r="BZ978" s="78"/>
      <c r="CA978" s="78"/>
      <c r="CB978" s="78"/>
      <c r="CC978" s="78"/>
    </row>
    <row r="979" ht="15.75" customHeight="1">
      <c r="A979" s="110"/>
      <c r="B979" s="110"/>
      <c r="C979" s="110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78"/>
      <c r="BE979" s="78"/>
      <c r="BF979" s="78"/>
      <c r="BG979" s="78"/>
      <c r="BH979" s="78"/>
      <c r="BI979" s="78"/>
      <c r="BJ979" s="78"/>
      <c r="BK979" s="78"/>
      <c r="BL979" s="78"/>
      <c r="BM979" s="78"/>
      <c r="BN979" s="78"/>
      <c r="BO979" s="78"/>
      <c r="BP979" s="78"/>
      <c r="BQ979" s="78"/>
      <c r="BR979" s="78"/>
      <c r="BS979" s="78"/>
      <c r="BT979" s="78"/>
      <c r="BU979" s="78"/>
      <c r="BV979" s="78"/>
      <c r="BW979" s="78"/>
      <c r="BX979" s="78"/>
      <c r="BY979" s="78"/>
      <c r="BZ979" s="78"/>
      <c r="CA979" s="78"/>
      <c r="CB979" s="78"/>
      <c r="CC979" s="78"/>
    </row>
    <row r="980" ht="15.75" customHeight="1">
      <c r="A980" s="110"/>
      <c r="B980" s="110"/>
      <c r="C980" s="110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78"/>
      <c r="BE980" s="78"/>
      <c r="BF980" s="78"/>
      <c r="BG980" s="78"/>
      <c r="BH980" s="78"/>
      <c r="BI980" s="78"/>
      <c r="BJ980" s="78"/>
      <c r="BK980" s="78"/>
      <c r="BL980" s="78"/>
      <c r="BM980" s="78"/>
      <c r="BN980" s="78"/>
      <c r="BO980" s="78"/>
      <c r="BP980" s="78"/>
      <c r="BQ980" s="78"/>
      <c r="BR980" s="78"/>
      <c r="BS980" s="78"/>
      <c r="BT980" s="78"/>
      <c r="BU980" s="78"/>
      <c r="BV980" s="78"/>
      <c r="BW980" s="78"/>
      <c r="BX980" s="78"/>
      <c r="BY980" s="78"/>
      <c r="BZ980" s="78"/>
      <c r="CA980" s="78"/>
      <c r="CB980" s="78"/>
      <c r="CC980" s="78"/>
    </row>
    <row r="981" ht="15.75" customHeight="1">
      <c r="A981" s="110"/>
      <c r="B981" s="110"/>
      <c r="C981" s="110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78"/>
      <c r="BE981" s="78"/>
      <c r="BF981" s="78"/>
      <c r="BG981" s="78"/>
      <c r="BH981" s="78"/>
      <c r="BI981" s="78"/>
      <c r="BJ981" s="78"/>
      <c r="BK981" s="78"/>
      <c r="BL981" s="78"/>
      <c r="BM981" s="78"/>
      <c r="BN981" s="78"/>
      <c r="BO981" s="78"/>
      <c r="BP981" s="78"/>
      <c r="BQ981" s="78"/>
      <c r="BR981" s="78"/>
      <c r="BS981" s="78"/>
      <c r="BT981" s="78"/>
      <c r="BU981" s="78"/>
      <c r="BV981" s="78"/>
      <c r="BW981" s="78"/>
      <c r="BX981" s="78"/>
      <c r="BY981" s="78"/>
      <c r="BZ981" s="78"/>
      <c r="CA981" s="78"/>
      <c r="CB981" s="78"/>
      <c r="CC981" s="78"/>
    </row>
    <row r="982" ht="15.75" customHeight="1">
      <c r="A982" s="110"/>
      <c r="B982" s="110"/>
      <c r="C982" s="110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78"/>
      <c r="BE982" s="78"/>
      <c r="BF982" s="78"/>
      <c r="BG982" s="78"/>
      <c r="BH982" s="78"/>
      <c r="BI982" s="78"/>
      <c r="BJ982" s="78"/>
      <c r="BK982" s="78"/>
      <c r="BL982" s="78"/>
      <c r="BM982" s="78"/>
      <c r="BN982" s="78"/>
      <c r="BO982" s="78"/>
      <c r="BP982" s="78"/>
      <c r="BQ982" s="78"/>
      <c r="BR982" s="78"/>
      <c r="BS982" s="78"/>
      <c r="BT982" s="78"/>
      <c r="BU982" s="78"/>
      <c r="BV982" s="78"/>
      <c r="BW982" s="78"/>
      <c r="BX982" s="78"/>
      <c r="BY982" s="78"/>
      <c r="BZ982" s="78"/>
      <c r="CA982" s="78"/>
      <c r="CB982" s="78"/>
      <c r="CC982" s="78"/>
    </row>
    <row r="983" ht="15.75" customHeight="1">
      <c r="A983" s="110"/>
      <c r="B983" s="110"/>
      <c r="C983" s="110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78"/>
      <c r="BE983" s="78"/>
      <c r="BF983" s="78"/>
      <c r="BG983" s="78"/>
      <c r="BH983" s="78"/>
      <c r="BI983" s="78"/>
      <c r="BJ983" s="78"/>
      <c r="BK983" s="78"/>
      <c r="BL983" s="78"/>
      <c r="BM983" s="78"/>
      <c r="BN983" s="78"/>
      <c r="BO983" s="78"/>
      <c r="BP983" s="78"/>
      <c r="BQ983" s="78"/>
      <c r="BR983" s="78"/>
      <c r="BS983" s="78"/>
      <c r="BT983" s="78"/>
      <c r="BU983" s="78"/>
      <c r="BV983" s="78"/>
      <c r="BW983" s="78"/>
      <c r="BX983" s="78"/>
      <c r="BY983" s="78"/>
      <c r="BZ983" s="78"/>
      <c r="CA983" s="78"/>
      <c r="CB983" s="78"/>
      <c r="CC983" s="78"/>
    </row>
    <row r="984" ht="15.75" customHeight="1">
      <c r="A984" s="110"/>
      <c r="B984" s="110"/>
      <c r="C984" s="110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78"/>
      <c r="BE984" s="78"/>
      <c r="BF984" s="78"/>
      <c r="BG984" s="78"/>
      <c r="BH984" s="78"/>
      <c r="BI984" s="78"/>
      <c r="BJ984" s="78"/>
      <c r="BK984" s="78"/>
      <c r="BL984" s="78"/>
      <c r="BM984" s="78"/>
      <c r="BN984" s="78"/>
      <c r="BO984" s="78"/>
      <c r="BP984" s="78"/>
      <c r="BQ984" s="78"/>
      <c r="BR984" s="78"/>
      <c r="BS984" s="78"/>
      <c r="BT984" s="78"/>
      <c r="BU984" s="78"/>
      <c r="BV984" s="78"/>
      <c r="BW984" s="78"/>
      <c r="BX984" s="78"/>
      <c r="BY984" s="78"/>
      <c r="BZ984" s="78"/>
      <c r="CA984" s="78"/>
      <c r="CB984" s="78"/>
      <c r="CC984" s="78"/>
    </row>
    <row r="985" ht="15.75" customHeight="1">
      <c r="A985" s="110"/>
      <c r="B985" s="110"/>
      <c r="C985" s="110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78"/>
      <c r="BE985" s="78"/>
      <c r="BF985" s="78"/>
      <c r="BG985" s="78"/>
      <c r="BH985" s="78"/>
      <c r="BI985" s="78"/>
      <c r="BJ985" s="78"/>
      <c r="BK985" s="78"/>
      <c r="BL985" s="78"/>
      <c r="BM985" s="78"/>
      <c r="BN985" s="78"/>
      <c r="BO985" s="78"/>
      <c r="BP985" s="78"/>
      <c r="BQ985" s="78"/>
      <c r="BR985" s="78"/>
      <c r="BS985" s="78"/>
      <c r="BT985" s="78"/>
      <c r="BU985" s="78"/>
      <c r="BV985" s="78"/>
      <c r="BW985" s="78"/>
      <c r="BX985" s="78"/>
      <c r="BY985" s="78"/>
      <c r="BZ985" s="78"/>
      <c r="CA985" s="78"/>
      <c r="CB985" s="78"/>
      <c r="CC985" s="78"/>
    </row>
    <row r="986" ht="15.75" customHeight="1">
      <c r="A986" s="110"/>
      <c r="B986" s="110"/>
      <c r="C986" s="110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78"/>
      <c r="BE986" s="78"/>
      <c r="BF986" s="78"/>
      <c r="BG986" s="78"/>
      <c r="BH986" s="78"/>
      <c r="BI986" s="78"/>
      <c r="BJ986" s="78"/>
      <c r="BK986" s="78"/>
      <c r="BL986" s="78"/>
      <c r="BM986" s="78"/>
      <c r="BN986" s="78"/>
      <c r="BO986" s="78"/>
      <c r="BP986" s="78"/>
      <c r="BQ986" s="78"/>
      <c r="BR986" s="78"/>
      <c r="BS986" s="78"/>
      <c r="BT986" s="78"/>
      <c r="BU986" s="78"/>
      <c r="BV986" s="78"/>
      <c r="BW986" s="78"/>
      <c r="BX986" s="78"/>
      <c r="BY986" s="78"/>
      <c r="BZ986" s="78"/>
      <c r="CA986" s="78"/>
      <c r="CB986" s="78"/>
      <c r="CC986" s="78"/>
    </row>
    <row r="987" ht="15.75" customHeight="1">
      <c r="A987" s="110"/>
      <c r="B987" s="110"/>
      <c r="C987" s="110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78"/>
      <c r="BE987" s="78"/>
      <c r="BF987" s="78"/>
      <c r="BG987" s="78"/>
      <c r="BH987" s="78"/>
      <c r="BI987" s="78"/>
      <c r="BJ987" s="78"/>
      <c r="BK987" s="78"/>
      <c r="BL987" s="78"/>
      <c r="BM987" s="78"/>
      <c r="BN987" s="78"/>
      <c r="BO987" s="78"/>
      <c r="BP987" s="78"/>
      <c r="BQ987" s="78"/>
      <c r="BR987" s="78"/>
      <c r="BS987" s="78"/>
      <c r="BT987" s="78"/>
      <c r="BU987" s="78"/>
      <c r="BV987" s="78"/>
      <c r="BW987" s="78"/>
      <c r="BX987" s="78"/>
      <c r="BY987" s="78"/>
      <c r="BZ987" s="78"/>
      <c r="CA987" s="78"/>
      <c r="CB987" s="78"/>
      <c r="CC987" s="78"/>
    </row>
    <row r="988" ht="15.75" customHeight="1">
      <c r="A988" s="110"/>
      <c r="B988" s="110"/>
      <c r="C988" s="110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78"/>
      <c r="BE988" s="78"/>
      <c r="BF988" s="78"/>
      <c r="BG988" s="78"/>
      <c r="BH988" s="78"/>
      <c r="BI988" s="78"/>
      <c r="BJ988" s="78"/>
      <c r="BK988" s="78"/>
      <c r="BL988" s="78"/>
      <c r="BM988" s="78"/>
      <c r="BN988" s="78"/>
      <c r="BO988" s="78"/>
      <c r="BP988" s="78"/>
      <c r="BQ988" s="78"/>
      <c r="BR988" s="78"/>
      <c r="BS988" s="78"/>
      <c r="BT988" s="78"/>
      <c r="BU988" s="78"/>
      <c r="BV988" s="78"/>
      <c r="BW988" s="78"/>
      <c r="BX988" s="78"/>
      <c r="BY988" s="78"/>
      <c r="BZ988" s="78"/>
      <c r="CA988" s="78"/>
      <c r="CB988" s="78"/>
      <c r="CC988" s="78"/>
    </row>
    <row r="989" ht="15.75" customHeight="1">
      <c r="A989" s="110"/>
      <c r="B989" s="110"/>
      <c r="C989" s="110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78"/>
      <c r="BE989" s="78"/>
      <c r="BF989" s="78"/>
      <c r="BG989" s="78"/>
      <c r="BH989" s="78"/>
      <c r="BI989" s="78"/>
      <c r="BJ989" s="78"/>
      <c r="BK989" s="78"/>
      <c r="BL989" s="78"/>
      <c r="BM989" s="78"/>
      <c r="BN989" s="78"/>
      <c r="BO989" s="78"/>
      <c r="BP989" s="78"/>
      <c r="BQ989" s="78"/>
      <c r="BR989" s="78"/>
      <c r="BS989" s="78"/>
      <c r="BT989" s="78"/>
      <c r="BU989" s="78"/>
      <c r="BV989" s="78"/>
      <c r="BW989" s="78"/>
      <c r="BX989" s="78"/>
      <c r="BY989" s="78"/>
      <c r="BZ989" s="78"/>
      <c r="CA989" s="78"/>
      <c r="CB989" s="78"/>
      <c r="CC989" s="78"/>
    </row>
    <row r="990" ht="15.75" customHeight="1">
      <c r="A990" s="110"/>
      <c r="B990" s="110"/>
      <c r="C990" s="110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78"/>
      <c r="BE990" s="78"/>
      <c r="BF990" s="78"/>
      <c r="BG990" s="78"/>
      <c r="BH990" s="78"/>
      <c r="BI990" s="78"/>
      <c r="BJ990" s="78"/>
      <c r="BK990" s="78"/>
      <c r="BL990" s="78"/>
      <c r="BM990" s="78"/>
      <c r="BN990" s="78"/>
      <c r="BO990" s="78"/>
      <c r="BP990" s="78"/>
      <c r="BQ990" s="78"/>
      <c r="BR990" s="78"/>
      <c r="BS990" s="78"/>
      <c r="BT990" s="78"/>
      <c r="BU990" s="78"/>
      <c r="BV990" s="78"/>
      <c r="BW990" s="78"/>
      <c r="BX990" s="78"/>
      <c r="BY990" s="78"/>
      <c r="BZ990" s="78"/>
      <c r="CA990" s="78"/>
      <c r="CB990" s="78"/>
      <c r="CC990" s="78"/>
    </row>
    <row r="991" ht="15.75" customHeight="1">
      <c r="A991" s="110"/>
      <c r="B991" s="110"/>
      <c r="C991" s="110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78"/>
      <c r="BE991" s="78"/>
      <c r="BF991" s="78"/>
      <c r="BG991" s="78"/>
      <c r="BH991" s="78"/>
      <c r="BI991" s="78"/>
      <c r="BJ991" s="78"/>
      <c r="BK991" s="78"/>
      <c r="BL991" s="78"/>
      <c r="BM991" s="78"/>
      <c r="BN991" s="78"/>
      <c r="BO991" s="78"/>
      <c r="BP991" s="78"/>
      <c r="BQ991" s="78"/>
      <c r="BR991" s="78"/>
      <c r="BS991" s="78"/>
      <c r="BT991" s="78"/>
      <c r="BU991" s="78"/>
      <c r="BV991" s="78"/>
      <c r="BW991" s="78"/>
      <c r="BX991" s="78"/>
      <c r="BY991" s="78"/>
      <c r="BZ991" s="78"/>
      <c r="CA991" s="78"/>
      <c r="CB991" s="78"/>
      <c r="CC991" s="78"/>
    </row>
    <row r="992" ht="15.75" customHeight="1">
      <c r="A992" s="110"/>
      <c r="B992" s="110"/>
      <c r="C992" s="110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78"/>
      <c r="BE992" s="78"/>
      <c r="BF992" s="78"/>
      <c r="BG992" s="78"/>
      <c r="BH992" s="78"/>
      <c r="BI992" s="78"/>
      <c r="BJ992" s="78"/>
      <c r="BK992" s="78"/>
      <c r="BL992" s="78"/>
      <c r="BM992" s="78"/>
      <c r="BN992" s="78"/>
      <c r="BO992" s="78"/>
      <c r="BP992" s="78"/>
      <c r="BQ992" s="78"/>
      <c r="BR992" s="78"/>
      <c r="BS992" s="78"/>
      <c r="BT992" s="78"/>
      <c r="BU992" s="78"/>
      <c r="BV992" s="78"/>
      <c r="BW992" s="78"/>
      <c r="BX992" s="78"/>
      <c r="BY992" s="78"/>
      <c r="BZ992" s="78"/>
      <c r="CA992" s="78"/>
      <c r="CB992" s="78"/>
      <c r="CC992" s="78"/>
    </row>
    <row r="993" ht="15.75" customHeight="1">
      <c r="A993" s="110"/>
      <c r="B993" s="110"/>
      <c r="C993" s="110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78"/>
      <c r="BE993" s="78"/>
      <c r="BF993" s="78"/>
      <c r="BG993" s="78"/>
      <c r="BH993" s="78"/>
      <c r="BI993" s="78"/>
      <c r="BJ993" s="78"/>
      <c r="BK993" s="78"/>
      <c r="BL993" s="78"/>
      <c r="BM993" s="78"/>
      <c r="BN993" s="78"/>
      <c r="BO993" s="78"/>
      <c r="BP993" s="78"/>
      <c r="BQ993" s="78"/>
      <c r="BR993" s="78"/>
      <c r="BS993" s="78"/>
      <c r="BT993" s="78"/>
      <c r="BU993" s="78"/>
      <c r="BV993" s="78"/>
      <c r="BW993" s="78"/>
      <c r="BX993" s="78"/>
      <c r="BY993" s="78"/>
      <c r="BZ993" s="78"/>
      <c r="CA993" s="78"/>
      <c r="CB993" s="78"/>
      <c r="CC993" s="78"/>
    </row>
    <row r="994" ht="15.75" customHeight="1">
      <c r="A994" s="110"/>
      <c r="B994" s="110"/>
      <c r="C994" s="110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78"/>
      <c r="BE994" s="78"/>
      <c r="BF994" s="78"/>
      <c r="BG994" s="78"/>
      <c r="BH994" s="78"/>
      <c r="BI994" s="78"/>
      <c r="BJ994" s="78"/>
      <c r="BK994" s="78"/>
      <c r="BL994" s="78"/>
      <c r="BM994" s="78"/>
      <c r="BN994" s="78"/>
      <c r="BO994" s="78"/>
      <c r="BP994" s="78"/>
      <c r="BQ994" s="78"/>
      <c r="BR994" s="78"/>
      <c r="BS994" s="78"/>
      <c r="BT994" s="78"/>
      <c r="BU994" s="78"/>
      <c r="BV994" s="78"/>
      <c r="BW994" s="78"/>
      <c r="BX994" s="78"/>
      <c r="BY994" s="78"/>
      <c r="BZ994" s="78"/>
      <c r="CA994" s="78"/>
      <c r="CB994" s="78"/>
      <c r="CC994" s="78"/>
    </row>
    <row r="995" ht="15.75" customHeight="1">
      <c r="A995" s="110"/>
      <c r="B995" s="110"/>
      <c r="C995" s="110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78"/>
      <c r="BE995" s="78"/>
      <c r="BF995" s="78"/>
      <c r="BG995" s="78"/>
      <c r="BH995" s="78"/>
      <c r="BI995" s="78"/>
      <c r="BJ995" s="78"/>
      <c r="BK995" s="78"/>
      <c r="BL995" s="78"/>
      <c r="BM995" s="78"/>
      <c r="BN995" s="78"/>
      <c r="BO995" s="78"/>
      <c r="BP995" s="78"/>
      <c r="BQ995" s="78"/>
      <c r="BR995" s="78"/>
      <c r="BS995" s="78"/>
      <c r="BT995" s="78"/>
      <c r="BU995" s="78"/>
      <c r="BV995" s="78"/>
      <c r="BW995" s="78"/>
      <c r="BX995" s="78"/>
      <c r="BY995" s="78"/>
      <c r="BZ995" s="78"/>
      <c r="CA995" s="78"/>
      <c r="CB995" s="78"/>
      <c r="CC995" s="78"/>
    </row>
    <row r="996" ht="15.75" customHeight="1">
      <c r="A996" s="110"/>
      <c r="B996" s="110"/>
      <c r="C996" s="110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78"/>
      <c r="BE996" s="78"/>
      <c r="BF996" s="78"/>
      <c r="BG996" s="78"/>
      <c r="BH996" s="78"/>
      <c r="BI996" s="78"/>
      <c r="BJ996" s="78"/>
      <c r="BK996" s="78"/>
      <c r="BL996" s="78"/>
      <c r="BM996" s="78"/>
      <c r="BN996" s="78"/>
      <c r="BO996" s="78"/>
      <c r="BP996" s="78"/>
      <c r="BQ996" s="78"/>
      <c r="BR996" s="78"/>
      <c r="BS996" s="78"/>
      <c r="BT996" s="78"/>
      <c r="BU996" s="78"/>
      <c r="BV996" s="78"/>
      <c r="BW996" s="78"/>
      <c r="BX996" s="78"/>
      <c r="BY996" s="78"/>
      <c r="BZ996" s="78"/>
      <c r="CA996" s="78"/>
      <c r="CB996" s="78"/>
      <c r="CC996" s="78"/>
    </row>
    <row r="997" ht="15.75" customHeight="1">
      <c r="A997" s="110"/>
      <c r="B997" s="110"/>
      <c r="C997" s="110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78"/>
      <c r="BE997" s="78"/>
      <c r="BF997" s="78"/>
      <c r="BG997" s="78"/>
      <c r="BH997" s="78"/>
      <c r="BI997" s="78"/>
      <c r="BJ997" s="78"/>
      <c r="BK997" s="78"/>
      <c r="BL997" s="78"/>
      <c r="BM997" s="78"/>
      <c r="BN997" s="78"/>
      <c r="BO997" s="78"/>
      <c r="BP997" s="78"/>
      <c r="BQ997" s="78"/>
      <c r="BR997" s="78"/>
      <c r="BS997" s="78"/>
      <c r="BT997" s="78"/>
      <c r="BU997" s="78"/>
      <c r="BV997" s="78"/>
      <c r="BW997" s="78"/>
      <c r="BX997" s="78"/>
      <c r="BY997" s="78"/>
      <c r="BZ997" s="78"/>
      <c r="CA997" s="78"/>
      <c r="CB997" s="78"/>
      <c r="CC997" s="78"/>
    </row>
    <row r="998" ht="15.75" customHeight="1">
      <c r="A998" s="110"/>
      <c r="B998" s="110"/>
      <c r="C998" s="110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78"/>
      <c r="BE998" s="78"/>
      <c r="BF998" s="78"/>
      <c r="BG998" s="78"/>
      <c r="BH998" s="78"/>
      <c r="BI998" s="78"/>
      <c r="BJ998" s="78"/>
      <c r="BK998" s="78"/>
      <c r="BL998" s="78"/>
      <c r="BM998" s="78"/>
      <c r="BN998" s="78"/>
      <c r="BO998" s="78"/>
      <c r="BP998" s="78"/>
      <c r="BQ998" s="78"/>
      <c r="BR998" s="78"/>
      <c r="BS998" s="78"/>
      <c r="BT998" s="78"/>
      <c r="BU998" s="78"/>
      <c r="BV998" s="78"/>
      <c r="BW998" s="78"/>
      <c r="BX998" s="78"/>
      <c r="BY998" s="78"/>
      <c r="BZ998" s="78"/>
      <c r="CA998" s="78"/>
      <c r="CB998" s="78"/>
      <c r="CC998" s="78"/>
    </row>
    <row r="999" ht="15.75" customHeight="1">
      <c r="A999" s="110"/>
      <c r="B999" s="110"/>
      <c r="C999" s="110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78"/>
      <c r="BE999" s="78"/>
      <c r="BF999" s="78"/>
      <c r="BG999" s="78"/>
      <c r="BH999" s="78"/>
      <c r="BI999" s="78"/>
      <c r="BJ999" s="78"/>
      <c r="BK999" s="78"/>
      <c r="BL999" s="78"/>
      <c r="BM999" s="78"/>
      <c r="BN999" s="78"/>
      <c r="BO999" s="78"/>
      <c r="BP999" s="78"/>
      <c r="BQ999" s="78"/>
      <c r="BR999" s="78"/>
      <c r="BS999" s="78"/>
      <c r="BT999" s="78"/>
      <c r="BU999" s="78"/>
      <c r="BV999" s="78"/>
      <c r="BW999" s="78"/>
      <c r="BX999" s="78"/>
      <c r="BY999" s="78"/>
      <c r="BZ999" s="78"/>
      <c r="CA999" s="78"/>
      <c r="CB999" s="78"/>
      <c r="CC999" s="78"/>
    </row>
    <row r="1000" ht="15.75" customHeight="1">
      <c r="A1000" s="110"/>
      <c r="B1000" s="110"/>
      <c r="C1000" s="110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78"/>
      <c r="BE1000" s="78"/>
      <c r="BF1000" s="78"/>
      <c r="BG1000" s="78"/>
      <c r="BH1000" s="78"/>
      <c r="BI1000" s="78"/>
      <c r="BJ1000" s="78"/>
      <c r="BK1000" s="78"/>
      <c r="BL1000" s="78"/>
      <c r="BM1000" s="78"/>
      <c r="BN1000" s="78"/>
      <c r="BO1000" s="78"/>
      <c r="BP1000" s="78"/>
      <c r="BQ1000" s="78"/>
      <c r="BR1000" s="78"/>
      <c r="BS1000" s="78"/>
      <c r="BT1000" s="78"/>
      <c r="BU1000" s="78"/>
      <c r="BV1000" s="78"/>
      <c r="BW1000" s="78"/>
      <c r="BX1000" s="78"/>
      <c r="BY1000" s="78"/>
      <c r="BZ1000" s="78"/>
      <c r="CA1000" s="78"/>
      <c r="CB1000" s="78"/>
      <c r="CC1000" s="78"/>
    </row>
  </sheetData>
  <mergeCells count="10">
    <mergeCell ref="D10:K10"/>
    <mergeCell ref="D11:G11"/>
    <mergeCell ref="H11:K11"/>
    <mergeCell ref="A10:A12"/>
    <mergeCell ref="B10:B12"/>
    <mergeCell ref="C10:C11"/>
    <mergeCell ref="L10:Q10"/>
    <mergeCell ref="R10:AA10"/>
    <mergeCell ref="AB10:AU10"/>
    <mergeCell ref="AV10:AV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40.43"/>
    <col customWidth="1" min="4" max="4" width="13.0"/>
    <col customWidth="1" min="5" max="5" width="12.71"/>
    <col customWidth="1" min="6" max="6" width="9.14"/>
    <col customWidth="1" min="7" max="15" width="9.71"/>
    <col customWidth="1" min="16" max="26" width="8.71"/>
  </cols>
  <sheetData>
    <row r="1">
      <c r="A1" s="78"/>
      <c r="B1" s="78"/>
      <c r="C1" s="80" t="s">
        <v>197</v>
      </c>
      <c r="D1" s="78">
        <f>'In Sem Evaluation'!D1</f>
        <v>204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8"/>
      <c r="B2" s="78"/>
      <c r="C2" s="80" t="s">
        <v>198</v>
      </c>
      <c r="D2" s="78">
        <f t="shared" ref="D2:E2" si="1">COUNTIF(D13:D112,"&lt;&gt;")-COUNTIF(D13:D112,"AB")</f>
        <v>0</v>
      </c>
      <c r="E2" s="78">
        <f t="shared" si="1"/>
        <v>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78"/>
      <c r="B3" s="78"/>
      <c r="C3" s="80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>
      <c r="A4" s="78"/>
      <c r="B4" s="78"/>
      <c r="C4" s="80" t="s">
        <v>199</v>
      </c>
      <c r="D4" s="78">
        <f>'CO Attainment Calculation'!G36</f>
        <v>0</v>
      </c>
      <c r="E4" s="78">
        <f>'CO Attainment Calculation'!G37</f>
        <v>0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>
      <c r="A5" s="78"/>
      <c r="B5" s="78"/>
      <c r="C5" s="80"/>
      <c r="D5" s="78"/>
      <c r="E5" s="78"/>
      <c r="F5" s="78"/>
      <c r="G5" s="78"/>
      <c r="H5" s="143" t="s">
        <v>80</v>
      </c>
      <c r="I5" s="11"/>
      <c r="J5" s="11"/>
      <c r="K5" s="12"/>
      <c r="L5" s="144" t="s">
        <v>82</v>
      </c>
      <c r="M5" s="11"/>
      <c r="N5" s="11"/>
      <c r="O5" s="12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0" customHeight="1">
      <c r="A6" s="78"/>
      <c r="B6" s="78"/>
      <c r="C6" s="80"/>
      <c r="D6" s="78"/>
      <c r="E6" s="78"/>
      <c r="F6" s="78"/>
      <c r="G6" s="78"/>
      <c r="H6" s="145" t="s">
        <v>186</v>
      </c>
      <c r="I6" s="145" t="s">
        <v>187</v>
      </c>
      <c r="J6" s="145" t="s">
        <v>188</v>
      </c>
      <c r="K6" s="145" t="s">
        <v>189</v>
      </c>
      <c r="L6" s="146" t="s">
        <v>186</v>
      </c>
      <c r="M6" s="146" t="s">
        <v>187</v>
      </c>
      <c r="N6" s="146" t="s">
        <v>188</v>
      </c>
      <c r="O6" s="146" t="s">
        <v>189</v>
      </c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0" customHeight="1">
      <c r="A7" s="78"/>
      <c r="B7" s="111"/>
      <c r="C7" s="80"/>
      <c r="D7" s="114"/>
      <c r="E7" s="114"/>
      <c r="F7" s="78"/>
      <c r="G7" s="78"/>
      <c r="H7" s="102"/>
      <c r="I7" s="102"/>
      <c r="J7" s="102"/>
      <c r="K7" s="102"/>
      <c r="L7" s="102"/>
      <c r="M7" s="102"/>
      <c r="N7" s="102"/>
      <c r="O7" s="102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>
      <c r="A8" s="78"/>
      <c r="B8" s="78"/>
      <c r="C8" s="78"/>
      <c r="D8" s="78"/>
      <c r="E8" s="78"/>
      <c r="F8" s="78"/>
      <c r="G8" s="78"/>
      <c r="H8" s="102"/>
      <c r="I8" s="102"/>
      <c r="J8" s="102"/>
      <c r="K8" s="102"/>
      <c r="L8" s="102"/>
      <c r="M8" s="102"/>
      <c r="N8" s="102"/>
      <c r="O8" s="102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35.25" customHeight="1">
      <c r="A9" s="147"/>
      <c r="B9" s="147"/>
      <c r="C9" s="147"/>
      <c r="D9" s="147"/>
      <c r="E9" s="147"/>
      <c r="F9" s="147"/>
      <c r="G9" s="147"/>
      <c r="H9" s="51"/>
      <c r="I9" s="51"/>
      <c r="J9" s="51"/>
      <c r="K9" s="51"/>
      <c r="L9" s="51"/>
      <c r="M9" s="51"/>
      <c r="N9" s="51"/>
      <c r="O9" s="51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</row>
    <row r="10">
      <c r="A10" s="78"/>
      <c r="B10" s="100" t="s">
        <v>200</v>
      </c>
      <c r="C10" s="115" t="s">
        <v>411</v>
      </c>
      <c r="D10" s="100" t="s">
        <v>80</v>
      </c>
      <c r="E10" s="100" t="s">
        <v>82</v>
      </c>
      <c r="F10" s="78"/>
      <c r="G10" s="72" t="str">
        <f>Cover!E7</f>
        <v/>
      </c>
      <c r="H10" s="148">
        <f>Cover!C66</f>
        <v>54</v>
      </c>
      <c r="I10" s="148">
        <f>H10*$D$4/100</f>
        <v>0</v>
      </c>
      <c r="J10" s="148">
        <f>COUNTIF($D$13:$D$112,"&gt;="&amp;I10 )</f>
        <v>0</v>
      </c>
      <c r="K10" s="149">
        <f>IF(I10=0,0,J10*100/$D$2)</f>
        <v>0</v>
      </c>
      <c r="L10" s="150">
        <f>Cover!D66</f>
        <v>54</v>
      </c>
      <c r="M10" s="150">
        <f>L10*$E$4/100</f>
        <v>0</v>
      </c>
      <c r="N10" s="150">
        <f>COUNTIF($E$13:$E$112,"&gt;="&amp;M10 )</f>
        <v>0</v>
      </c>
      <c r="O10" s="151">
        <f>IF(M10=0,0,N10*100/$E$2)</f>
        <v>0</v>
      </c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>
      <c r="A11" s="78"/>
      <c r="B11" s="102"/>
      <c r="C11" s="102"/>
      <c r="D11" s="102"/>
      <c r="E11" s="102"/>
      <c r="F11" s="78"/>
      <c r="G11" s="16"/>
      <c r="H11" s="78"/>
      <c r="I11" s="78"/>
      <c r="J11" s="78"/>
      <c r="K11" s="114"/>
      <c r="L11" s="78"/>
      <c r="M11" s="78"/>
      <c r="N11" s="78"/>
      <c r="O11" s="114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>
      <c r="A12" s="78"/>
      <c r="B12" s="51"/>
      <c r="C12" s="51"/>
      <c r="D12" s="51"/>
      <c r="E12" s="51"/>
      <c r="F12" s="78"/>
      <c r="G12" s="16"/>
      <c r="H12" s="78"/>
      <c r="I12" s="78"/>
      <c r="J12" s="78"/>
      <c r="K12" s="114"/>
      <c r="L12" s="78"/>
      <c r="M12" s="78"/>
      <c r="N12" s="78"/>
      <c r="O12" s="114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>
      <c r="A13" s="78"/>
      <c r="B13" s="91">
        <f>'In Sem Evaluation'!B13</f>
        <v>1</v>
      </c>
      <c r="C13" s="152" t="str">
        <f>'In Sem Evaluation'!C13</f>
        <v>ABHIJEET HALDAR</v>
      </c>
      <c r="D13" s="113"/>
      <c r="E13" s="113"/>
      <c r="F13" s="78"/>
      <c r="G13" s="16"/>
      <c r="H13" s="78"/>
      <c r="I13" s="78"/>
      <c r="J13" s="78"/>
      <c r="K13" s="114"/>
      <c r="L13" s="78"/>
      <c r="M13" s="78"/>
      <c r="N13" s="78"/>
      <c r="O13" s="114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>
      <c r="A14" s="78"/>
      <c r="B14" s="91">
        <f>'In Sem Evaluation'!B14</f>
        <v>2</v>
      </c>
      <c r="C14" s="152" t="str">
        <f>'In Sem Evaluation'!C14</f>
        <v>ABHISHEK YOGESH JAMBHALE</v>
      </c>
      <c r="D14" s="113"/>
      <c r="E14" s="113"/>
      <c r="F14" s="78"/>
      <c r="G14" s="16"/>
      <c r="H14" s="78"/>
      <c r="I14" s="78"/>
      <c r="J14" s="78"/>
      <c r="K14" s="114"/>
      <c r="L14" s="78"/>
      <c r="M14" s="78"/>
      <c r="N14" s="78"/>
      <c r="O14" s="114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>
      <c r="A15" s="78"/>
      <c r="B15" s="91">
        <f>'In Sem Evaluation'!B15</f>
        <v>3</v>
      </c>
      <c r="C15" s="152" t="str">
        <f>'In Sem Evaluation'!C15</f>
        <v>ADITYA SUNIL KUMBHAR</v>
      </c>
      <c r="D15" s="113"/>
      <c r="E15" s="113"/>
      <c r="F15" s="78"/>
      <c r="G15" s="16"/>
      <c r="H15" s="78"/>
      <c r="I15" s="78"/>
      <c r="J15" s="78"/>
      <c r="K15" s="114"/>
      <c r="L15" s="78"/>
      <c r="M15" s="78"/>
      <c r="N15" s="78"/>
      <c r="O15" s="114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>
      <c r="A16" s="78"/>
      <c r="B16" s="91">
        <f>'In Sem Evaluation'!B16</f>
        <v>4</v>
      </c>
      <c r="C16" s="152" t="str">
        <f>'In Sem Evaluation'!C16</f>
        <v>AMBADE DIXIT NAMDEO</v>
      </c>
      <c r="D16" s="113"/>
      <c r="E16" s="113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>
      <c r="A17" s="78"/>
      <c r="B17" s="91">
        <f>'In Sem Evaluation'!B17</f>
        <v>5</v>
      </c>
      <c r="C17" s="152" t="str">
        <f>'In Sem Evaluation'!C17</f>
        <v>AMBAVALE ADITI ARVIND</v>
      </c>
      <c r="D17" s="113"/>
      <c r="E17" s="113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>
      <c r="A18" s="78"/>
      <c r="B18" s="91">
        <f>'In Sem Evaluation'!B18</f>
        <v>6</v>
      </c>
      <c r="C18" s="152" t="str">
        <f>'In Sem Evaluation'!C18</f>
        <v>AMRITA MOHAN</v>
      </c>
      <c r="D18" s="113"/>
      <c r="E18" s="11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>
      <c r="A19" s="78"/>
      <c r="B19" s="91">
        <f>'In Sem Evaluation'!B19</f>
        <v>7</v>
      </c>
      <c r="C19" s="152" t="str">
        <f>'In Sem Evaluation'!C19</f>
        <v>ANJARLEKAR PRATHMESH HARISHCHANDRA</v>
      </c>
      <c r="D19" s="113"/>
      <c r="E19" s="113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>
      <c r="A20" s="78"/>
      <c r="B20" s="91">
        <f>'In Sem Evaluation'!B20</f>
        <v>8</v>
      </c>
      <c r="C20" s="152" t="str">
        <f>'In Sem Evaluation'!C20</f>
        <v>ANUJA SUBASH</v>
      </c>
      <c r="D20" s="113"/>
      <c r="E20" s="113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91">
        <f>'In Sem Evaluation'!B21</f>
        <v>9</v>
      </c>
      <c r="C21" s="152" t="str">
        <f>'In Sem Evaluation'!C21</f>
        <v>BADGUJAR PRANJAL CHANDRASHEKHAR</v>
      </c>
      <c r="D21" s="113"/>
      <c r="E21" s="113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91">
        <f>'In Sem Evaluation'!B22</f>
        <v>10</v>
      </c>
      <c r="C22" s="152" t="str">
        <f>'In Sem Evaluation'!C22</f>
        <v>BADHE TANVI NAMDEO</v>
      </c>
      <c r="D22" s="113"/>
      <c r="E22" s="113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91">
        <f>'In Sem Evaluation'!B23</f>
        <v>11</v>
      </c>
      <c r="C23" s="153" t="str">
        <f>'In Sem Evaluation'!C23</f>
        <v>BANDEKAR PARTH SUDHAKAR</v>
      </c>
      <c r="D23" s="113"/>
      <c r="E23" s="113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91">
        <f>'In Sem Evaluation'!B24</f>
        <v>12</v>
      </c>
      <c r="C24" s="153" t="str">
        <f>'In Sem Evaluation'!C24</f>
        <v>BARHATE KOMAL PANKAJ</v>
      </c>
      <c r="D24" s="113"/>
      <c r="E24" s="113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91">
        <f>'In Sem Evaluation'!B25</f>
        <v>13</v>
      </c>
      <c r="C25" s="153" t="str">
        <f>'In Sem Evaluation'!C25</f>
        <v>BHAGIRATH NILAKSHI MANOHAR</v>
      </c>
      <c r="D25" s="113"/>
      <c r="E25" s="113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91">
        <f>'In Sem Evaluation'!B26</f>
        <v>14</v>
      </c>
      <c r="C26" s="153" t="str">
        <f>'In Sem Evaluation'!C26</f>
        <v>BHANDAKKAR AJINKYA BHARAT</v>
      </c>
      <c r="D26" s="113"/>
      <c r="E26" s="113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91">
        <f>'In Sem Evaluation'!B27</f>
        <v>15</v>
      </c>
      <c r="C27" s="153" t="str">
        <f>'In Sem Evaluation'!C27</f>
        <v>BHANDARY PRAJWALA VIJAY</v>
      </c>
      <c r="D27" s="113"/>
      <c r="E27" s="113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91">
        <f>'In Sem Evaluation'!B28</f>
        <v>16</v>
      </c>
      <c r="C28" s="153" t="str">
        <f>'In Sem Evaluation'!C28</f>
        <v>BHATI MANISH SURESH</v>
      </c>
      <c r="D28" s="113"/>
      <c r="E28" s="113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91">
        <f>'In Sem Evaluation'!B29</f>
        <v>17</v>
      </c>
      <c r="C29" s="153" t="str">
        <f>'In Sem Evaluation'!C29</f>
        <v>BHAVSAR MAITRI CHANDRAKANT</v>
      </c>
      <c r="D29" s="113"/>
      <c r="E29" s="113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91">
        <f>'In Sem Evaluation'!B30</f>
        <v>18</v>
      </c>
      <c r="C30" s="153" t="str">
        <f>'In Sem Evaluation'!C30</f>
        <v>BHAVSAR NAMAN ATULKUMAR</v>
      </c>
      <c r="D30" s="113"/>
      <c r="E30" s="113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91">
        <f>'In Sem Evaluation'!B31</f>
        <v>19</v>
      </c>
      <c r="C31" s="153" t="str">
        <f>'In Sem Evaluation'!C31</f>
        <v>BHIRUD YASH MINESH</v>
      </c>
      <c r="D31" s="113"/>
      <c r="E31" s="113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91">
        <f>'In Sem Evaluation'!B32</f>
        <v>20</v>
      </c>
      <c r="C32" s="153" t="str">
        <f>'In Sem Evaluation'!C32</f>
        <v>BHORI RIDDHI ANIL</v>
      </c>
      <c r="D32" s="113"/>
      <c r="E32" s="113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91">
        <f>'In Sem Evaluation'!B33</f>
        <v>21</v>
      </c>
      <c r="C33" s="153" t="str">
        <f>'In Sem Evaluation'!C33</f>
        <v>BHUYAL CHETAN NARESH</v>
      </c>
      <c r="D33" s="113"/>
      <c r="E33" s="113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91">
        <f>'In Sem Evaluation'!B34</f>
        <v>22</v>
      </c>
      <c r="C34" s="153" t="str">
        <f>'In Sem Evaluation'!C34</f>
        <v>BODKE OMKAR PANDHARINATH</v>
      </c>
      <c r="D34" s="113"/>
      <c r="E34" s="113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91">
        <f>'In Sem Evaluation'!B35</f>
        <v>23</v>
      </c>
      <c r="C35" s="153" t="str">
        <f>'In Sem Evaluation'!C35</f>
        <v>CHANDALIYA PRIYANSH PARAMVEER</v>
      </c>
      <c r="D35" s="113"/>
      <c r="E35" s="113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91">
        <f>'In Sem Evaluation'!B36</f>
        <v>24</v>
      </c>
      <c r="C36" s="152" t="str">
        <f>'In Sem Evaluation'!C36</f>
        <v>CHATTERJEE ANIK TARUN</v>
      </c>
      <c r="D36" s="113"/>
      <c r="E36" s="113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91">
        <f>'In Sem Evaluation'!B37</f>
        <v>25</v>
      </c>
      <c r="C37" s="152" t="str">
        <f>'In Sem Evaluation'!C37</f>
        <v>CHAUDHARI AAYUSHI BHUPENDRA</v>
      </c>
      <c r="D37" s="113"/>
      <c r="E37" s="113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91">
        <f>'In Sem Evaluation'!B38</f>
        <v>26</v>
      </c>
      <c r="C38" s="152" t="str">
        <f>'In Sem Evaluation'!C38</f>
        <v>CHAUDHARI ADITYA VIJAY</v>
      </c>
      <c r="D38" s="113"/>
      <c r="E38" s="113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91">
        <f>'In Sem Evaluation'!B39</f>
        <v>27</v>
      </c>
      <c r="C39" s="152" t="str">
        <f>'In Sem Evaluation'!C39</f>
        <v>CHAUDHARY UMAIR AHMAD MOHD HUSSAIN</v>
      </c>
      <c r="D39" s="113"/>
      <c r="E39" s="113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91">
        <f>'In Sem Evaluation'!B40</f>
        <v>28</v>
      </c>
      <c r="C40" s="152" t="str">
        <f>'In Sem Evaluation'!C40</f>
        <v>CHAUHAN ALOK AWADHESH</v>
      </c>
      <c r="D40" s="113"/>
      <c r="E40" s="113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91">
        <f>'In Sem Evaluation'!B41</f>
        <v>29</v>
      </c>
      <c r="C41" s="152" t="str">
        <f>'In Sem Evaluation'!C41</f>
        <v>CHAUHAN HARSHIT SHANKARLAL</v>
      </c>
      <c r="D41" s="113"/>
      <c r="E41" s="113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91">
        <f>'In Sem Evaluation'!B42</f>
        <v>30</v>
      </c>
      <c r="C42" s="152" t="str">
        <f>'In Sem Evaluation'!C42</f>
        <v>CHAUHAN MONI RAJKUMAR</v>
      </c>
      <c r="D42" s="113"/>
      <c r="E42" s="113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91">
        <f>'In Sem Evaluation'!B43</f>
        <v>31</v>
      </c>
      <c r="C43" s="152" t="str">
        <f>'In Sem Evaluation'!C43</f>
        <v>CHAVAN ARYAN KAMALAKAR</v>
      </c>
      <c r="D43" s="113"/>
      <c r="E43" s="113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91">
        <f>'In Sem Evaluation'!B44</f>
        <v>32</v>
      </c>
      <c r="C44" s="153" t="str">
        <f>'In Sem Evaluation'!C44</f>
        <v>CHINCHOLE SHRIKANT JALBA</v>
      </c>
      <c r="D44" s="113"/>
      <c r="E44" s="113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91">
        <f>'In Sem Evaluation'!B45</f>
        <v>33</v>
      </c>
      <c r="C45" s="153" t="str">
        <f>'In Sem Evaluation'!C45</f>
        <v>CHORGHE VIDHI AJAY</v>
      </c>
      <c r="D45" s="113"/>
      <c r="E45" s="113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91">
        <f>'In Sem Evaluation'!B46</f>
        <v>34</v>
      </c>
      <c r="C46" s="153" t="str">
        <f>'In Sem Evaluation'!C46</f>
        <v>CHOUDHARY SONAL BHANARAM</v>
      </c>
      <c r="D46" s="113"/>
      <c r="E46" s="113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91">
        <f>'In Sem Evaluation'!B47</f>
        <v>35</v>
      </c>
      <c r="C47" s="153" t="str">
        <f>'In Sem Evaluation'!C47</f>
        <v>DALVI MANISH SUNIL</v>
      </c>
      <c r="D47" s="113"/>
      <c r="E47" s="113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91">
        <f>'In Sem Evaluation'!B48</f>
        <v>36</v>
      </c>
      <c r="C48" s="152" t="str">
        <f>'In Sem Evaluation'!C48</f>
        <v>DAWANE RUTUJA PREMDAS</v>
      </c>
      <c r="D48" s="113"/>
      <c r="E48" s="113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91">
        <f>'In Sem Evaluation'!B49</f>
        <v>37</v>
      </c>
      <c r="C49" s="152" t="str">
        <f>'In Sem Evaluation'!C49</f>
        <v>DESALE SUHANI SUHAS</v>
      </c>
      <c r="D49" s="113"/>
      <c r="E49" s="113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91">
        <f>'In Sem Evaluation'!B50</f>
        <v>38</v>
      </c>
      <c r="C50" s="152" t="str">
        <f>'In Sem Evaluation'!C50</f>
        <v>DHUMAL ALISHA AMAR</v>
      </c>
      <c r="D50" s="113"/>
      <c r="E50" s="113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91">
        <f>'In Sem Evaluation'!B51</f>
        <v>39</v>
      </c>
      <c r="C51" s="152" t="str">
        <f>'In Sem Evaluation'!C51</f>
        <v>GALANDE TEJAS POPAT</v>
      </c>
      <c r="D51" s="113"/>
      <c r="E51" s="113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91">
        <f>'In Sem Evaluation'!B52</f>
        <v>40</v>
      </c>
      <c r="C52" s="152" t="str">
        <f>'In Sem Evaluation'!C52</f>
        <v>GAONKAR PURVA PANDURANG</v>
      </c>
      <c r="D52" s="113"/>
      <c r="E52" s="113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91">
        <f>'In Sem Evaluation'!B53</f>
        <v>41</v>
      </c>
      <c r="C53" s="152" t="str">
        <f>'In Sem Evaluation'!C53</f>
        <v>GARJE TUSHAR SUNIL</v>
      </c>
      <c r="D53" s="113"/>
      <c r="E53" s="113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91">
        <f>'In Sem Evaluation'!B54</f>
        <v>42</v>
      </c>
      <c r="C54" s="152" t="str">
        <f>'In Sem Evaluation'!C54</f>
        <v>GAWADE GAYATRI RAMKRISHNA</v>
      </c>
      <c r="D54" s="113"/>
      <c r="E54" s="113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91">
        <f>'In Sem Evaluation'!B55</f>
        <v>43</v>
      </c>
      <c r="C55" s="152" t="str">
        <f>'In Sem Evaluation'!C55</f>
        <v>GHARAT PIYUSH BHARAT</v>
      </c>
      <c r="D55" s="113"/>
      <c r="E55" s="113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91">
        <f>'In Sem Evaluation'!B56</f>
        <v>44</v>
      </c>
      <c r="C56" s="152" t="str">
        <f>'In Sem Evaluation'!C56</f>
        <v>GHUGARE AYUSH MARUTI</v>
      </c>
      <c r="D56" s="113"/>
      <c r="E56" s="113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91">
        <f>'In Sem Evaluation'!B57</f>
        <v>45</v>
      </c>
      <c r="C57" s="152" t="str">
        <f>'In Sem Evaluation'!C57</f>
        <v>GHUGE ATIKSH SANDEEP</v>
      </c>
      <c r="D57" s="113"/>
      <c r="E57" s="113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91">
        <f>'In Sem Evaluation'!B58</f>
        <v>46</v>
      </c>
      <c r="C58" s="152" t="str">
        <f>'In Sem Evaluation'!C58</f>
        <v>GOHIL JAINEEL MAHESH</v>
      </c>
      <c r="D58" s="113"/>
      <c r="E58" s="113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91">
        <f>'In Sem Evaluation'!B59</f>
        <v>47</v>
      </c>
      <c r="C59" s="152" t="str">
        <f>'In Sem Evaluation'!C59</f>
        <v>GULBHILE MADHURI MAHADEV</v>
      </c>
      <c r="D59" s="113"/>
      <c r="E59" s="113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91">
        <f>'In Sem Evaluation'!B60</f>
        <v>48</v>
      </c>
      <c r="C60" s="152" t="str">
        <f>'In Sem Evaluation'!C60</f>
        <v>GUPTA AARYA OMPRAKASH</v>
      </c>
      <c r="D60" s="113"/>
      <c r="E60" s="113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91">
        <f>'In Sem Evaluation'!B61</f>
        <v>49</v>
      </c>
      <c r="C61" s="153" t="str">
        <f>'In Sem Evaluation'!C61</f>
        <v>GUPTA AMISHA SUNIL</v>
      </c>
      <c r="D61" s="113"/>
      <c r="E61" s="113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91">
        <f>'In Sem Evaluation'!B62</f>
        <v>50</v>
      </c>
      <c r="C62" s="153" t="str">
        <f>'In Sem Evaluation'!C62</f>
        <v>GUPTA RAJ RAMPYARE</v>
      </c>
      <c r="D62" s="113"/>
      <c r="E62" s="113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91">
        <f>'In Sem Evaluation'!B63</f>
        <v>51</v>
      </c>
      <c r="C63" s="153" t="str">
        <f>'In Sem Evaluation'!C63</f>
        <v>HARDULE PRANAY DILIRAM</v>
      </c>
      <c r="D63" s="113"/>
      <c r="E63" s="113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91">
        <f>'In Sem Evaluation'!B64</f>
        <v>52</v>
      </c>
      <c r="C64" s="153" t="str">
        <f>'In Sem Evaluation'!C64</f>
        <v>HARIJAN AKLESH KAMLESH</v>
      </c>
      <c r="D64" s="113"/>
      <c r="E64" s="113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91">
        <f>'In Sem Evaluation'!B65</f>
        <v>53</v>
      </c>
      <c r="C65" s="153" t="str">
        <f>'In Sem Evaluation'!C65</f>
        <v>HONSHETTE SAMBHAJI SHIVANAND</v>
      </c>
      <c r="D65" s="113"/>
      <c r="E65" s="113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91">
        <f>'In Sem Evaluation'!B66</f>
        <v>54</v>
      </c>
      <c r="C66" s="153" t="str">
        <f>'In Sem Evaluation'!C66</f>
        <v>JABAR TANMAY ANKUSH</v>
      </c>
      <c r="D66" s="113"/>
      <c r="E66" s="113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91">
        <f>'In Sem Evaluation'!B67</f>
        <v>55</v>
      </c>
      <c r="C67" s="153" t="str">
        <f>'In Sem Evaluation'!C67</f>
        <v>JADHAV ATHARVA PRASHANT</v>
      </c>
      <c r="D67" s="113"/>
      <c r="E67" s="113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91">
        <f>'In Sem Evaluation'!B68</f>
        <v>56</v>
      </c>
      <c r="C68" s="153" t="str">
        <f>'In Sem Evaluation'!C68</f>
        <v>JADHAV SANSKAR MAHESH</v>
      </c>
      <c r="D68" s="113"/>
      <c r="E68" s="113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91">
        <f>'In Sem Evaluation'!B69</f>
        <v>57</v>
      </c>
      <c r="C69" s="153" t="str">
        <f>'In Sem Evaluation'!C69</f>
        <v>JAGTAP SAMYAK SANDEEP</v>
      </c>
      <c r="D69" s="113"/>
      <c r="E69" s="113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91">
        <f>'In Sem Evaluation'!B70</f>
        <v>58</v>
      </c>
      <c r="C70" s="153" t="str">
        <f>'In Sem Evaluation'!C70</f>
        <v>JAI DNYANESHWAR KALE</v>
      </c>
      <c r="D70" s="113"/>
      <c r="E70" s="113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91">
        <f>'In Sem Evaluation'!B71</f>
        <v>59</v>
      </c>
      <c r="C71" s="153" t="str">
        <f>'In Sem Evaluation'!C71</f>
        <v>JAIN JAINAM DEEPAK</v>
      </c>
      <c r="D71" s="113"/>
      <c r="E71" s="113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91">
        <f>'In Sem Evaluation'!B72</f>
        <v>60</v>
      </c>
      <c r="C72" s="152" t="str">
        <f>'In Sem Evaluation'!C72</f>
        <v>JALGAONKAR AAKANSHA PRADEEP</v>
      </c>
      <c r="D72" s="113"/>
      <c r="E72" s="113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91">
        <f>'In Sem Evaluation'!B73</f>
        <v>61</v>
      </c>
      <c r="C73" s="153" t="str">
        <f>'In Sem Evaluation'!C73</f>
        <v>JAMDADE SAIRAJ SURESH</v>
      </c>
      <c r="D73" s="113"/>
      <c r="E73" s="113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91">
        <f>'In Sem Evaluation'!B74</f>
        <v>62</v>
      </c>
      <c r="C74" s="153" t="str">
        <f>'In Sem Evaluation'!C74</f>
        <v>JOSHI KRISHNA CHETAN</v>
      </c>
      <c r="D74" s="113"/>
      <c r="E74" s="113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91">
        <f>'In Sem Evaluation'!B75</f>
        <v>63</v>
      </c>
      <c r="C75" s="152" t="str">
        <f>'In Sem Evaluation'!C75</f>
        <v>KADAM MANSI SURESH</v>
      </c>
      <c r="D75" s="113"/>
      <c r="E75" s="113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91">
        <f>'In Sem Evaluation'!B76</f>
        <v>64</v>
      </c>
      <c r="C76" s="128" t="str">
        <f>'In Sem Evaluation'!C76</f>
        <v>KADAM PRATIKA GANESH</v>
      </c>
      <c r="D76" s="113"/>
      <c r="E76" s="113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91">
        <f>'In Sem Evaluation'!B77</f>
        <v>65</v>
      </c>
      <c r="C77" s="128" t="str">
        <f>'In Sem Evaluation'!C77</f>
        <v>KADUKAR SIDDHESH SURAJ</v>
      </c>
      <c r="D77" s="113"/>
      <c r="E77" s="113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91">
        <f>'In Sem Evaluation'!B78</f>
        <v>66</v>
      </c>
      <c r="C78" s="128" t="str">
        <f>'In Sem Evaluation'!C78</f>
        <v>KAJOLI SHUBHAM GURUDAS</v>
      </c>
      <c r="D78" s="113"/>
      <c r="E78" s="113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91">
        <f>'In Sem Evaluation'!B79</f>
        <v>67</v>
      </c>
      <c r="C79" s="128" t="str">
        <f>'In Sem Evaluation'!C79</f>
        <v>KAKADE HARSH VINAY</v>
      </c>
      <c r="D79" s="113"/>
      <c r="E79" s="113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91">
        <f>'In Sem Evaluation'!B80</f>
        <v>68</v>
      </c>
      <c r="C80" s="128" t="str">
        <f>'In Sem Evaluation'!C80</f>
        <v>KAMBLE ANSH SURESH</v>
      </c>
      <c r="D80" s="113"/>
      <c r="E80" s="113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91">
        <f>'In Sem Evaluation'!B81</f>
        <v>69</v>
      </c>
      <c r="C81" s="128" t="str">
        <f>'In Sem Evaluation'!C81</f>
        <v>KAMBLE HARSH DEEPAK</v>
      </c>
      <c r="D81" s="113"/>
      <c r="E81" s="113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91">
        <f>'In Sem Evaluation'!B82</f>
        <v>70</v>
      </c>
      <c r="C82" s="128" t="str">
        <f>'In Sem Evaluation'!C82</f>
        <v>KAMBLE PRABODH BALAJI</v>
      </c>
      <c r="D82" s="113"/>
      <c r="E82" s="113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91">
        <f>'In Sem Evaluation'!B83</f>
        <v>71</v>
      </c>
      <c r="C83" s="128" t="str">
        <f>'In Sem Evaluation'!C83</f>
        <v>KAMBLE RUSHIKESH RAVINDRA</v>
      </c>
      <c r="D83" s="113"/>
      <c r="E83" s="113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91">
        <f>'In Sem Evaluation'!B84</f>
        <v>72</v>
      </c>
      <c r="C84" s="128" t="str">
        <f>'In Sem Evaluation'!C84</f>
        <v>KAMBLE SRUSHTI AKASH</v>
      </c>
      <c r="D84" s="113"/>
      <c r="E84" s="113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91">
        <f>'In Sem Evaluation'!B85</f>
        <v>73</v>
      </c>
      <c r="C85" s="128" t="str">
        <f>'In Sem Evaluation'!C85</f>
        <v>KAPSE TANMAY SANTOSH</v>
      </c>
      <c r="D85" s="113"/>
      <c r="E85" s="113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91">
        <f>'In Sem Evaluation'!B86</f>
        <v>74</v>
      </c>
      <c r="C86" s="128" t="str">
        <f>'In Sem Evaluation'!C86</f>
        <v>KARALKAR DIPESH MAHESH</v>
      </c>
      <c r="D86" s="113"/>
      <c r="E86" s="113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91">
        <f>'In Sem Evaluation'!B87</f>
        <v>75</v>
      </c>
      <c r="C87" s="128" t="str">
        <f>'In Sem Evaluation'!C87</f>
        <v>KATE ARYAN NITIN</v>
      </c>
      <c r="D87" s="113"/>
      <c r="E87" s="113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91">
        <f>'In Sem Evaluation'!B88</f>
        <v>76</v>
      </c>
      <c r="C88" s="128" t="str">
        <f>'In Sem Evaluation'!C88</f>
        <v>KEVADIYA MEET NARSHIBHAI</v>
      </c>
      <c r="D88" s="113"/>
      <c r="E88" s="113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91">
        <f>'In Sem Evaluation'!B89</f>
        <v>77</v>
      </c>
      <c r="C89" s="128" t="str">
        <f>'In Sem Evaluation'!C89</f>
        <v>KHAN MOHD TAHA MOHD ZUBER</v>
      </c>
      <c r="D89" s="113"/>
      <c r="E89" s="113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91">
        <f>'In Sem Evaluation'!B90</f>
        <v>78</v>
      </c>
      <c r="C90" s="128" t="str">
        <f>'In Sem Evaluation'!C90</f>
        <v>KHAN PARVEZ LUKMAN GANI</v>
      </c>
      <c r="D90" s="113"/>
      <c r="E90" s="113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91">
        <f>'In Sem Evaluation'!B91</f>
        <v>79</v>
      </c>
      <c r="C91" s="128" t="str">
        <f>'In Sem Evaluation'!C91</f>
        <v>KHANOLKAR ROHIT KOMAL</v>
      </c>
      <c r="D91" s="113"/>
      <c r="E91" s="113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91">
        <f>'In Sem Evaluation'!B92</f>
        <v>80</v>
      </c>
      <c r="C92" s="128" t="str">
        <f>'In Sem Evaluation'!C92</f>
        <v>KONDUSKAR SANSKRUTI DASHRATH</v>
      </c>
      <c r="D92" s="113"/>
      <c r="E92" s="113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91">
        <f>'In Sem Evaluation'!B93</f>
        <v>81</v>
      </c>
      <c r="C93" s="128" t="str">
        <f>'In Sem Evaluation'!C93</f>
        <v>KORDE SANKET VITHOBA</v>
      </c>
      <c r="D93" s="113"/>
      <c r="E93" s="113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91">
        <f>'In Sem Evaluation'!B94</f>
        <v>82</v>
      </c>
      <c r="C94" s="128" t="str">
        <f>'In Sem Evaluation'!C94</f>
        <v>KULKARNI DIVIT ASHISH</v>
      </c>
      <c r="D94" s="113"/>
      <c r="E94" s="113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91">
        <f>'In Sem Evaluation'!B95</f>
        <v>83</v>
      </c>
      <c r="C95" s="128" t="str">
        <f>'In Sem Evaluation'!C95</f>
        <v>KUMARE VED RAVINDRA</v>
      </c>
      <c r="D95" s="113"/>
      <c r="E95" s="113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91">
        <f>'In Sem Evaluation'!B96</f>
        <v>84</v>
      </c>
      <c r="C96" s="128" t="str">
        <f>'In Sem Evaluation'!C96</f>
        <v>KURMI ARYAN SUBHASH</v>
      </c>
      <c r="D96" s="113"/>
      <c r="E96" s="113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91">
        <f>'In Sem Evaluation'!B97</f>
        <v>85</v>
      </c>
      <c r="C97" s="128" t="str">
        <f>'In Sem Evaluation'!C97</f>
        <v>KUSHWAHA PRATIKSHA ANIL</v>
      </c>
      <c r="D97" s="113"/>
      <c r="E97" s="113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91">
        <f>'In Sem Evaluation'!B98</f>
        <v>86</v>
      </c>
      <c r="C98" s="128" t="str">
        <f>'In Sem Evaluation'!C98</f>
        <v>KUTE YASH DASHRATH</v>
      </c>
      <c r="D98" s="113"/>
      <c r="E98" s="113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91">
        <f>'In Sem Evaluation'!B99</f>
        <v>87</v>
      </c>
      <c r="C99" s="128" t="str">
        <f>'In Sem Evaluation'!C99</f>
        <v>KUVAR ARYAN PRAFULLA</v>
      </c>
      <c r="D99" s="113"/>
      <c r="E99" s="113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91">
        <f>'In Sem Evaluation'!B100</f>
        <v>88</v>
      </c>
      <c r="C100" s="128" t="str">
        <f>'In Sem Evaluation'!C100</f>
        <v>LAD MADHURA PRASHIL</v>
      </c>
      <c r="D100" s="113"/>
      <c r="E100" s="113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91">
        <f>'In Sem Evaluation'!B101</f>
        <v>89</v>
      </c>
      <c r="C101" s="128" t="str">
        <f>'In Sem Evaluation'!C101</f>
        <v>LOHAR SRUSHTI KIRAN</v>
      </c>
      <c r="D101" s="113"/>
      <c r="E101" s="113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91">
        <f>'In Sem Evaluation'!B102</f>
        <v>90</v>
      </c>
      <c r="C102" s="128" t="str">
        <f>'In Sem Evaluation'!C102</f>
        <v>LOKARE SWAYAM MANGESH</v>
      </c>
      <c r="D102" s="113"/>
      <c r="E102" s="113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91">
        <f>'In Sem Evaluation'!B103</f>
        <v>91</v>
      </c>
      <c r="C103" s="128" t="str">
        <f>'In Sem Evaluation'!C103</f>
        <v>MAHADIK AAYUSH BHAGWAN</v>
      </c>
      <c r="D103" s="113"/>
      <c r="E103" s="113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91">
        <f>'In Sem Evaluation'!B104</f>
        <v>92</v>
      </c>
      <c r="C104" s="128" t="str">
        <f>'In Sem Evaluation'!C104</f>
        <v>MAHADIK MALATI SANTOSH</v>
      </c>
      <c r="D104" s="113"/>
      <c r="E104" s="113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91">
        <f>'In Sem Evaluation'!B105</f>
        <v>93</v>
      </c>
      <c r="C105" s="128" t="str">
        <f>'In Sem Evaluation'!C105</f>
        <v>MAHAJAN NIHARIKA MUKUNDA</v>
      </c>
      <c r="D105" s="113"/>
      <c r="E105" s="113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91">
        <f>'In Sem Evaluation'!B106</f>
        <v>94</v>
      </c>
      <c r="C106" s="128" t="str">
        <f>'In Sem Evaluation'!C106</f>
        <v>MAHALE UDAY RAMAN</v>
      </c>
      <c r="D106" s="113"/>
      <c r="E106" s="113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91">
        <f>'In Sem Evaluation'!B107</f>
        <v>95</v>
      </c>
      <c r="C107" s="128" t="str">
        <f>'In Sem Evaluation'!C107</f>
        <v>MAKWANA YASH PIYUSH</v>
      </c>
      <c r="D107" s="113"/>
      <c r="E107" s="113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91">
        <f>'In Sem Evaluation'!B108</f>
        <v>96</v>
      </c>
      <c r="C108" s="128" t="str">
        <f>'In Sem Evaluation'!C108</f>
        <v>MALAVADE TANISH SANDEEP</v>
      </c>
      <c r="D108" s="113"/>
      <c r="E108" s="113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91">
        <f>'In Sem Evaluation'!B109</f>
        <v>97</v>
      </c>
      <c r="C109" s="128" t="str">
        <f>'In Sem Evaluation'!C109</f>
        <v>MANE ASAWARI ANIL</v>
      </c>
      <c r="D109" s="113"/>
      <c r="E109" s="113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91">
        <f>'In Sem Evaluation'!B110</f>
        <v>98</v>
      </c>
      <c r="C110" s="128" t="str">
        <f>'In Sem Evaluation'!C110</f>
        <v>MANE DEEPAK VISHWAS</v>
      </c>
      <c r="D110" s="113"/>
      <c r="E110" s="113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91">
        <f>'In Sem Evaluation'!B111</f>
        <v>99</v>
      </c>
      <c r="C111" s="128" t="str">
        <f>'In Sem Evaluation'!C111</f>
        <v>MANUSHREE MISTY</v>
      </c>
      <c r="D111" s="113"/>
      <c r="E111" s="113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91">
        <f>'In Sem Evaluation'!B112</f>
        <v>100</v>
      </c>
      <c r="C112" s="128" t="str">
        <f>'In Sem Evaluation'!C112</f>
        <v>MEHTA MEET HITESH</v>
      </c>
      <c r="D112" s="113"/>
      <c r="E112" s="113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14">
    <mergeCell ref="M6:M9"/>
    <mergeCell ref="N6:N9"/>
    <mergeCell ref="H6:H9"/>
    <mergeCell ref="B10:B12"/>
    <mergeCell ref="C10:C12"/>
    <mergeCell ref="D10:D12"/>
    <mergeCell ref="E10:E12"/>
    <mergeCell ref="H5:K5"/>
    <mergeCell ref="L5:O5"/>
    <mergeCell ref="I6:I9"/>
    <mergeCell ref="J6:J9"/>
    <mergeCell ref="K6:K9"/>
    <mergeCell ref="L6:L9"/>
    <mergeCell ref="O6:O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7.86"/>
    <col customWidth="1" min="3" max="8" width="9.14"/>
    <col customWidth="1" min="9" max="26" width="8.71"/>
  </cols>
  <sheetData>
    <row r="1">
      <c r="A1" s="78"/>
      <c r="B1" s="80" t="s">
        <v>197</v>
      </c>
      <c r="C1" s="78">
        <f>'In Sem Evaluation'!D1</f>
        <v>204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8"/>
      <c r="B2" s="80" t="s">
        <v>198</v>
      </c>
      <c r="C2" s="78">
        <f t="shared" ref="C2:H2" si="1">COUNTIF(C10:C213,"&gt;0")</f>
        <v>204</v>
      </c>
      <c r="D2" s="78">
        <f t="shared" si="1"/>
        <v>204</v>
      </c>
      <c r="E2" s="78">
        <f t="shared" si="1"/>
        <v>204</v>
      </c>
      <c r="F2" s="78">
        <f t="shared" si="1"/>
        <v>204</v>
      </c>
      <c r="G2" s="78">
        <f t="shared" si="1"/>
        <v>204</v>
      </c>
      <c r="H2" s="78">
        <f t="shared" si="1"/>
        <v>204</v>
      </c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78"/>
      <c r="B3" s="80" t="s">
        <v>186</v>
      </c>
      <c r="C3" s="78">
        <f>IF( C9="CO1", Cover!$F$66, IF(C9="CO2", Cover!$F$67, IF(C9="CO3", Cover!$F$68,  IF(C9="CO4", Cover!$F$69,  IF(C9="CO5", Cover!$F$70,  IF(C9="CO6", Cover!$F$71,  ) ) ) ) ) )</f>
        <v>64</v>
      </c>
      <c r="D3" s="78">
        <f>IF( D9="CO1", Cover!$F$66, IF(D9="CO2", Cover!$F$67, IF(D9="CO3", Cover!$F$68,  IF(D9="CO4", Cover!$F$69,  IF(D9="CO5", Cover!$F$70,  IF(D9="CO6", Cover!$F$71,  ) ) ) ) ) )</f>
        <v>64</v>
      </c>
      <c r="E3" s="78">
        <f>IF( E9="CO1", Cover!$F$66, IF(E9="CO2", Cover!$F$67, IF(E9="CO3", Cover!$F$68,  IF(E9="CO4", Cover!$F$69,  IF(E9="CO5", Cover!$F$70,  IF(E9="CO6", Cover!$F$71,  ) ) ) ) ) )</f>
        <v>64</v>
      </c>
      <c r="F3" s="78">
        <f>IF( F9="CO1", Cover!$F$66, IF(F9="CO2", Cover!$F$67, IF(F9="CO3", Cover!$F$68,  IF(F9="CO4", Cover!$F$69,  IF(F9="CO5", Cover!$F$70,  IF(F9="CO6", Cover!$F$71,  ) ) ) ) ) )</f>
        <v>64</v>
      </c>
      <c r="G3" s="78">
        <f>IF( G9="CO1", Cover!$F$66, IF(G9="CO2", Cover!$F$67, IF(G9="CO3", Cover!$F$68,  IF(G9="CO4", Cover!$F$69,  IF(G9="CO5", Cover!$F$70,  IF(G9="CO6", Cover!$F$71,  ) ) ) ) ) )</f>
        <v>64</v>
      </c>
      <c r="H3" s="78">
        <f>IF( H9="CO1", Cover!$F$66, IF(H9="CO2", Cover!$F$67, IF(H9="CO3", Cover!$F$68,  IF(H9="CO4", Cover!$F$69,  IF(H9="CO5", Cover!$F$70,  IF(H9="CO6", Cover!$F$71,  ) ) ) ) ) )</f>
        <v>64</v>
      </c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>
      <c r="A4" s="78"/>
      <c r="B4" s="80" t="s">
        <v>412</v>
      </c>
      <c r="C4" s="113">
        <v>5.0</v>
      </c>
      <c r="D4" s="113">
        <v>5.0</v>
      </c>
      <c r="E4" s="113">
        <v>5.0</v>
      </c>
      <c r="F4" s="113">
        <v>5.0</v>
      </c>
      <c r="G4" s="113">
        <v>5.0</v>
      </c>
      <c r="H4" s="113">
        <v>5.0</v>
      </c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>
      <c r="A5" s="78"/>
      <c r="B5" s="80" t="s">
        <v>187</v>
      </c>
      <c r="C5" s="78">
        <f t="shared" ref="C5:H5" si="2">C4*C3/100</f>
        <v>3.2</v>
      </c>
      <c r="D5" s="78">
        <f t="shared" si="2"/>
        <v>3.2</v>
      </c>
      <c r="E5" s="78">
        <f t="shared" si="2"/>
        <v>3.2</v>
      </c>
      <c r="F5" s="78">
        <f t="shared" si="2"/>
        <v>3.2</v>
      </c>
      <c r="G5" s="78">
        <f t="shared" si="2"/>
        <v>3.2</v>
      </c>
      <c r="H5" s="78">
        <f t="shared" si="2"/>
        <v>3.2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>
      <c r="A6" s="78"/>
      <c r="B6" s="80" t="s">
        <v>188</v>
      </c>
      <c r="C6" s="78">
        <f t="shared" ref="C6:H6" si="3">COUNTIF(C10:C213,"&gt;="&amp;C5)</f>
        <v>179</v>
      </c>
      <c r="D6" s="78">
        <f t="shared" si="3"/>
        <v>191</v>
      </c>
      <c r="E6" s="78">
        <f t="shared" si="3"/>
        <v>193</v>
      </c>
      <c r="F6" s="78">
        <f t="shared" si="3"/>
        <v>180</v>
      </c>
      <c r="G6" s="78">
        <f t="shared" si="3"/>
        <v>175</v>
      </c>
      <c r="H6" s="78">
        <f t="shared" si="3"/>
        <v>185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>
      <c r="A7" s="78"/>
      <c r="B7" s="80" t="s">
        <v>189</v>
      </c>
      <c r="C7" s="114">
        <f t="shared" ref="C7:H7" si="4">IF(C2=0," ", C6*100/C2)</f>
        <v>87.74509804</v>
      </c>
      <c r="D7" s="114">
        <f t="shared" si="4"/>
        <v>93.62745098</v>
      </c>
      <c r="E7" s="114">
        <f t="shared" si="4"/>
        <v>94.60784314</v>
      </c>
      <c r="F7" s="114">
        <f t="shared" si="4"/>
        <v>88.23529412</v>
      </c>
      <c r="G7" s="114">
        <f t="shared" si="4"/>
        <v>85.78431373</v>
      </c>
      <c r="H7" s="114">
        <f t="shared" si="4"/>
        <v>90.68627451</v>
      </c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>
      <c r="A9" s="78"/>
      <c r="B9" s="106" t="s">
        <v>413</v>
      </c>
      <c r="C9" s="123" t="s">
        <v>28</v>
      </c>
      <c r="D9" s="123" t="s">
        <v>30</v>
      </c>
      <c r="E9" s="123" t="s">
        <v>32</v>
      </c>
      <c r="F9" s="123" t="s">
        <v>34</v>
      </c>
      <c r="G9" s="123" t="s">
        <v>36</v>
      </c>
      <c r="H9" s="123" t="s">
        <v>38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>
      <c r="A10" s="78"/>
      <c r="B10" s="154">
        <v>1.0</v>
      </c>
      <c r="C10" s="136">
        <v>5.0</v>
      </c>
      <c r="D10" s="136">
        <v>5.0</v>
      </c>
      <c r="E10" s="136">
        <v>5.0</v>
      </c>
      <c r="F10" s="136">
        <v>4.0</v>
      </c>
      <c r="G10" s="136">
        <v>5.0</v>
      </c>
      <c r="H10" s="136">
        <v>5.0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>
      <c r="A11" s="78"/>
      <c r="B11" s="154">
        <v>2.0</v>
      </c>
      <c r="C11" s="136">
        <v>3.0</v>
      </c>
      <c r="D11" s="136">
        <v>5.0</v>
      </c>
      <c r="E11" s="136">
        <v>5.0</v>
      </c>
      <c r="F11" s="136">
        <v>5.0</v>
      </c>
      <c r="G11" s="136">
        <v>4.0</v>
      </c>
      <c r="H11" s="136">
        <v>4.0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>
      <c r="A12" s="78"/>
      <c r="B12" s="154">
        <v>3.0</v>
      </c>
      <c r="C12" s="136">
        <v>5.0</v>
      </c>
      <c r="D12" s="136">
        <v>5.0</v>
      </c>
      <c r="E12" s="136">
        <v>5.0</v>
      </c>
      <c r="F12" s="136">
        <v>3.0</v>
      </c>
      <c r="G12" s="136">
        <v>5.0</v>
      </c>
      <c r="H12" s="136">
        <v>5.0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>
      <c r="A13" s="78"/>
      <c r="B13" s="154">
        <v>4.0</v>
      </c>
      <c r="C13" s="136">
        <v>5.0</v>
      </c>
      <c r="D13" s="136">
        <v>4.0</v>
      </c>
      <c r="E13" s="136">
        <v>3.0</v>
      </c>
      <c r="F13" s="136">
        <v>5.0</v>
      </c>
      <c r="G13" s="136">
        <v>5.0</v>
      </c>
      <c r="H13" s="136">
        <v>3.0</v>
      </c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>
      <c r="A14" s="78"/>
      <c r="B14" s="154">
        <v>5.0</v>
      </c>
      <c r="C14" s="136">
        <v>4.0</v>
      </c>
      <c r="D14" s="136">
        <v>5.0</v>
      </c>
      <c r="E14" s="136">
        <v>5.0</v>
      </c>
      <c r="F14" s="136">
        <v>4.0</v>
      </c>
      <c r="G14" s="136">
        <v>4.0</v>
      </c>
      <c r="H14" s="136">
        <v>5.0</v>
      </c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>
      <c r="A15" s="78"/>
      <c r="B15" s="154">
        <v>6.0</v>
      </c>
      <c r="C15" s="136">
        <v>4.0</v>
      </c>
      <c r="D15" s="136">
        <v>4.0</v>
      </c>
      <c r="E15" s="136">
        <v>5.0</v>
      </c>
      <c r="F15" s="136">
        <v>5.0</v>
      </c>
      <c r="G15" s="136">
        <v>5.0</v>
      </c>
      <c r="H15" s="136">
        <v>5.0</v>
      </c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>
      <c r="A16" s="78"/>
      <c r="B16" s="154">
        <v>7.0</v>
      </c>
      <c r="C16" s="136">
        <v>5.0</v>
      </c>
      <c r="D16" s="136">
        <v>5.0</v>
      </c>
      <c r="E16" s="136">
        <v>5.0</v>
      </c>
      <c r="F16" s="136">
        <v>4.0</v>
      </c>
      <c r="G16" s="136">
        <v>4.0</v>
      </c>
      <c r="H16" s="136">
        <v>5.0</v>
      </c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>
      <c r="A17" s="78"/>
      <c r="B17" s="154">
        <v>8.0</v>
      </c>
      <c r="C17" s="136">
        <v>3.0</v>
      </c>
      <c r="D17" s="136">
        <v>5.0</v>
      </c>
      <c r="E17" s="136">
        <v>5.0</v>
      </c>
      <c r="F17" s="136">
        <v>5.0</v>
      </c>
      <c r="G17" s="136">
        <v>3.0</v>
      </c>
      <c r="H17" s="136">
        <v>5.0</v>
      </c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>
      <c r="A18" s="78"/>
      <c r="B18" s="154">
        <v>9.0</v>
      </c>
      <c r="C18" s="136">
        <v>5.0</v>
      </c>
      <c r="D18" s="136">
        <v>5.0</v>
      </c>
      <c r="E18" s="136">
        <v>5.0</v>
      </c>
      <c r="F18" s="136">
        <v>4.0</v>
      </c>
      <c r="G18" s="136">
        <v>5.0</v>
      </c>
      <c r="H18" s="136">
        <v>5.0</v>
      </c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>
      <c r="A19" s="78"/>
      <c r="B19" s="154">
        <v>10.0</v>
      </c>
      <c r="C19" s="136">
        <v>5.0</v>
      </c>
      <c r="D19" s="136">
        <v>5.0</v>
      </c>
      <c r="E19" s="136">
        <v>5.0</v>
      </c>
      <c r="F19" s="136">
        <v>4.0</v>
      </c>
      <c r="G19" s="136">
        <v>5.0</v>
      </c>
      <c r="H19" s="136">
        <v>5.0</v>
      </c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>
      <c r="A20" s="78"/>
      <c r="B20" s="154">
        <v>11.0</v>
      </c>
      <c r="C20" s="136">
        <v>5.0</v>
      </c>
      <c r="D20" s="136">
        <v>5.0</v>
      </c>
      <c r="E20" s="136">
        <v>4.0</v>
      </c>
      <c r="F20" s="136">
        <v>5.0</v>
      </c>
      <c r="G20" s="136">
        <v>5.0</v>
      </c>
      <c r="H20" s="136">
        <v>5.0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154">
        <v>12.0</v>
      </c>
      <c r="C21" s="136">
        <v>4.0</v>
      </c>
      <c r="D21" s="136">
        <v>5.0</v>
      </c>
      <c r="E21" s="136">
        <v>5.0</v>
      </c>
      <c r="F21" s="136">
        <v>5.0</v>
      </c>
      <c r="G21" s="136">
        <v>5.0</v>
      </c>
      <c r="H21" s="136">
        <v>5.0</v>
      </c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154">
        <v>13.0</v>
      </c>
      <c r="C22" s="136">
        <v>5.0</v>
      </c>
      <c r="D22" s="136">
        <v>4.0</v>
      </c>
      <c r="E22" s="136">
        <v>5.0</v>
      </c>
      <c r="F22" s="136">
        <v>5.0</v>
      </c>
      <c r="G22" s="136">
        <v>5.0</v>
      </c>
      <c r="H22" s="136">
        <v>5.0</v>
      </c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154">
        <v>14.0</v>
      </c>
      <c r="C23" s="136">
        <v>5.0</v>
      </c>
      <c r="D23" s="136">
        <v>5.0</v>
      </c>
      <c r="E23" s="136">
        <v>5.0</v>
      </c>
      <c r="F23" s="136">
        <v>5.0</v>
      </c>
      <c r="G23" s="136">
        <v>5.0</v>
      </c>
      <c r="H23" s="136">
        <v>5.0</v>
      </c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154">
        <v>15.0</v>
      </c>
      <c r="C24" s="136">
        <v>5.0</v>
      </c>
      <c r="D24" s="136">
        <v>5.0</v>
      </c>
      <c r="E24" s="136">
        <v>4.0</v>
      </c>
      <c r="F24" s="136">
        <v>5.0</v>
      </c>
      <c r="G24" s="136">
        <v>5.0</v>
      </c>
      <c r="H24" s="136">
        <v>3.0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154">
        <v>16.0</v>
      </c>
      <c r="C25" s="136">
        <v>5.0</v>
      </c>
      <c r="D25" s="136">
        <v>5.0</v>
      </c>
      <c r="E25" s="136">
        <v>5.0</v>
      </c>
      <c r="F25" s="136">
        <v>4.0</v>
      </c>
      <c r="G25" s="136">
        <v>5.0</v>
      </c>
      <c r="H25" s="136">
        <v>4.0</v>
      </c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154">
        <v>17.0</v>
      </c>
      <c r="C26" s="136">
        <v>5.0</v>
      </c>
      <c r="D26" s="136">
        <v>4.0</v>
      </c>
      <c r="E26" s="136">
        <v>5.0</v>
      </c>
      <c r="F26" s="136">
        <v>5.0</v>
      </c>
      <c r="G26" s="136">
        <v>5.0</v>
      </c>
      <c r="H26" s="136">
        <v>5.0</v>
      </c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154">
        <v>18.0</v>
      </c>
      <c r="C27" s="136">
        <v>5.0</v>
      </c>
      <c r="D27" s="136">
        <v>5.0</v>
      </c>
      <c r="E27" s="136">
        <v>4.0</v>
      </c>
      <c r="F27" s="136">
        <v>5.0</v>
      </c>
      <c r="G27" s="136">
        <v>5.0</v>
      </c>
      <c r="H27" s="136">
        <v>5.0</v>
      </c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154">
        <v>19.0</v>
      </c>
      <c r="C28" s="136">
        <v>3.0</v>
      </c>
      <c r="D28" s="136">
        <v>4.0</v>
      </c>
      <c r="E28" s="136">
        <v>5.0</v>
      </c>
      <c r="F28" s="136">
        <v>5.0</v>
      </c>
      <c r="G28" s="136">
        <v>5.0</v>
      </c>
      <c r="H28" s="136">
        <v>4.0</v>
      </c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154">
        <v>20.0</v>
      </c>
      <c r="C29" s="136">
        <v>5.0</v>
      </c>
      <c r="D29" s="136">
        <v>5.0</v>
      </c>
      <c r="E29" s="136">
        <v>5.0</v>
      </c>
      <c r="F29" s="136">
        <v>5.0</v>
      </c>
      <c r="G29" s="136">
        <v>3.0</v>
      </c>
      <c r="H29" s="136">
        <v>4.0</v>
      </c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154">
        <v>21.0</v>
      </c>
      <c r="C30" s="136">
        <v>5.0</v>
      </c>
      <c r="D30" s="136">
        <v>3.0</v>
      </c>
      <c r="E30" s="136">
        <v>5.0</v>
      </c>
      <c r="F30" s="136">
        <v>5.0</v>
      </c>
      <c r="G30" s="136">
        <v>5.0</v>
      </c>
      <c r="H30" s="136">
        <v>5.0</v>
      </c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154">
        <v>22.0</v>
      </c>
      <c r="C31" s="136">
        <v>5.0</v>
      </c>
      <c r="D31" s="136">
        <v>5.0</v>
      </c>
      <c r="E31" s="136">
        <v>5.0</v>
      </c>
      <c r="F31" s="136">
        <v>3.0</v>
      </c>
      <c r="G31" s="136">
        <v>4.0</v>
      </c>
      <c r="H31" s="136">
        <v>5.0</v>
      </c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154">
        <v>23.0</v>
      </c>
      <c r="C32" s="136">
        <v>3.0</v>
      </c>
      <c r="D32" s="136">
        <v>5.0</v>
      </c>
      <c r="E32" s="136">
        <v>5.0</v>
      </c>
      <c r="F32" s="136">
        <v>3.0</v>
      </c>
      <c r="G32" s="136">
        <v>5.0</v>
      </c>
      <c r="H32" s="136">
        <v>5.0</v>
      </c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154">
        <v>24.0</v>
      </c>
      <c r="C33" s="136">
        <v>5.0</v>
      </c>
      <c r="D33" s="136">
        <v>4.0</v>
      </c>
      <c r="E33" s="136">
        <v>5.0</v>
      </c>
      <c r="F33" s="136">
        <v>3.0</v>
      </c>
      <c r="G33" s="136">
        <v>5.0</v>
      </c>
      <c r="H33" s="136">
        <v>5.0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154">
        <v>25.0</v>
      </c>
      <c r="C34" s="136">
        <v>4.0</v>
      </c>
      <c r="D34" s="136">
        <v>5.0</v>
      </c>
      <c r="E34" s="136">
        <v>5.0</v>
      </c>
      <c r="F34" s="136">
        <v>5.0</v>
      </c>
      <c r="G34" s="136">
        <v>5.0</v>
      </c>
      <c r="H34" s="136">
        <v>5.0</v>
      </c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154">
        <v>26.0</v>
      </c>
      <c r="C35" s="136">
        <v>5.0</v>
      </c>
      <c r="D35" s="136">
        <v>5.0</v>
      </c>
      <c r="E35" s="136">
        <v>5.0</v>
      </c>
      <c r="F35" s="136">
        <v>5.0</v>
      </c>
      <c r="G35" s="136">
        <v>3.0</v>
      </c>
      <c r="H35" s="136">
        <v>5.0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154">
        <v>27.0</v>
      </c>
      <c r="C36" s="136">
        <v>5.0</v>
      </c>
      <c r="D36" s="136">
        <v>4.0</v>
      </c>
      <c r="E36" s="136">
        <v>5.0</v>
      </c>
      <c r="F36" s="136">
        <v>5.0</v>
      </c>
      <c r="G36" s="136">
        <v>5.0</v>
      </c>
      <c r="H36" s="136">
        <v>5.0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154">
        <v>28.0</v>
      </c>
      <c r="C37" s="136">
        <v>5.0</v>
      </c>
      <c r="D37" s="136">
        <v>4.0</v>
      </c>
      <c r="E37" s="136">
        <v>5.0</v>
      </c>
      <c r="F37" s="136">
        <v>5.0</v>
      </c>
      <c r="G37" s="136">
        <v>5.0</v>
      </c>
      <c r="H37" s="136">
        <v>5.0</v>
      </c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154">
        <v>29.0</v>
      </c>
      <c r="C38" s="136">
        <v>3.0</v>
      </c>
      <c r="D38" s="136">
        <v>4.0</v>
      </c>
      <c r="E38" s="136">
        <v>5.0</v>
      </c>
      <c r="F38" s="136">
        <v>5.0</v>
      </c>
      <c r="G38" s="136">
        <v>5.0</v>
      </c>
      <c r="H38" s="136">
        <v>4.0</v>
      </c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154">
        <v>30.0</v>
      </c>
      <c r="C39" s="136">
        <v>5.0</v>
      </c>
      <c r="D39" s="136">
        <v>5.0</v>
      </c>
      <c r="E39" s="136">
        <v>5.0</v>
      </c>
      <c r="F39" s="136">
        <v>5.0</v>
      </c>
      <c r="G39" s="136">
        <v>3.0</v>
      </c>
      <c r="H39" s="136">
        <v>4.0</v>
      </c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154">
        <v>31.0</v>
      </c>
      <c r="C40" s="136">
        <v>5.0</v>
      </c>
      <c r="D40" s="136">
        <v>5.0</v>
      </c>
      <c r="E40" s="136">
        <v>5.0</v>
      </c>
      <c r="F40" s="136">
        <v>4.0</v>
      </c>
      <c r="G40" s="136">
        <v>5.0</v>
      </c>
      <c r="H40" s="136">
        <v>5.0</v>
      </c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154">
        <v>32.0</v>
      </c>
      <c r="C41" s="136">
        <v>4.0</v>
      </c>
      <c r="D41" s="136">
        <v>5.0</v>
      </c>
      <c r="E41" s="136">
        <v>5.0</v>
      </c>
      <c r="F41" s="136">
        <v>5.0</v>
      </c>
      <c r="G41" s="136">
        <v>3.0</v>
      </c>
      <c r="H41" s="136">
        <v>5.0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154">
        <v>33.0</v>
      </c>
      <c r="C42" s="136">
        <v>4.0</v>
      </c>
      <c r="D42" s="136">
        <v>5.0</v>
      </c>
      <c r="E42" s="136">
        <v>5.0</v>
      </c>
      <c r="F42" s="136">
        <v>5.0</v>
      </c>
      <c r="G42" s="136">
        <v>5.0</v>
      </c>
      <c r="H42" s="136">
        <v>5.0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154">
        <v>34.0</v>
      </c>
      <c r="C43" s="136">
        <v>4.0</v>
      </c>
      <c r="D43" s="136">
        <v>5.0</v>
      </c>
      <c r="E43" s="136">
        <v>3.0</v>
      </c>
      <c r="F43" s="136">
        <v>5.0</v>
      </c>
      <c r="G43" s="136">
        <v>5.0</v>
      </c>
      <c r="H43" s="136">
        <v>5.0</v>
      </c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154">
        <v>35.0</v>
      </c>
      <c r="C44" s="136">
        <v>5.0</v>
      </c>
      <c r="D44" s="136">
        <v>4.0</v>
      </c>
      <c r="E44" s="136">
        <v>5.0</v>
      </c>
      <c r="F44" s="136">
        <v>5.0</v>
      </c>
      <c r="G44" s="136">
        <v>4.0</v>
      </c>
      <c r="H44" s="136">
        <v>4.0</v>
      </c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154">
        <v>36.0</v>
      </c>
      <c r="C45" s="136">
        <v>3.0</v>
      </c>
      <c r="D45" s="136">
        <v>3.0</v>
      </c>
      <c r="E45" s="136">
        <v>5.0</v>
      </c>
      <c r="F45" s="136">
        <v>3.0</v>
      </c>
      <c r="G45" s="136">
        <v>3.0</v>
      </c>
      <c r="H45" s="136">
        <v>5.0</v>
      </c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154">
        <v>37.0</v>
      </c>
      <c r="C46" s="136">
        <v>5.0</v>
      </c>
      <c r="D46" s="136">
        <v>4.0</v>
      </c>
      <c r="E46" s="136">
        <v>4.0</v>
      </c>
      <c r="F46" s="136">
        <v>5.0</v>
      </c>
      <c r="G46" s="136">
        <v>5.0</v>
      </c>
      <c r="H46" s="136">
        <v>3.0</v>
      </c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154">
        <v>38.0</v>
      </c>
      <c r="C47" s="136">
        <v>5.0</v>
      </c>
      <c r="D47" s="136">
        <v>5.0</v>
      </c>
      <c r="E47" s="136">
        <v>5.0</v>
      </c>
      <c r="F47" s="136">
        <v>5.0</v>
      </c>
      <c r="G47" s="136">
        <v>5.0</v>
      </c>
      <c r="H47" s="136">
        <v>5.0</v>
      </c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154">
        <v>39.0</v>
      </c>
      <c r="C48" s="136">
        <v>5.0</v>
      </c>
      <c r="D48" s="136">
        <v>4.0</v>
      </c>
      <c r="E48" s="136">
        <v>5.0</v>
      </c>
      <c r="F48" s="136">
        <v>5.0</v>
      </c>
      <c r="G48" s="136">
        <v>5.0</v>
      </c>
      <c r="H48" s="136">
        <v>5.0</v>
      </c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154">
        <v>40.0</v>
      </c>
      <c r="C49" s="136">
        <v>5.0</v>
      </c>
      <c r="D49" s="136">
        <v>4.0</v>
      </c>
      <c r="E49" s="136">
        <v>5.0</v>
      </c>
      <c r="F49" s="136">
        <v>5.0</v>
      </c>
      <c r="G49" s="136">
        <v>3.0</v>
      </c>
      <c r="H49" s="136">
        <v>5.0</v>
      </c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154">
        <v>41.0</v>
      </c>
      <c r="C50" s="136">
        <v>5.0</v>
      </c>
      <c r="D50" s="136">
        <v>4.0</v>
      </c>
      <c r="E50" s="136">
        <v>4.0</v>
      </c>
      <c r="F50" s="136">
        <v>5.0</v>
      </c>
      <c r="G50" s="136">
        <v>3.0</v>
      </c>
      <c r="H50" s="136">
        <v>5.0</v>
      </c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154">
        <v>42.0</v>
      </c>
      <c r="C51" s="136">
        <v>4.0</v>
      </c>
      <c r="D51" s="136">
        <v>5.0</v>
      </c>
      <c r="E51" s="136">
        <v>5.0</v>
      </c>
      <c r="F51" s="136">
        <v>3.0</v>
      </c>
      <c r="G51" s="136">
        <v>5.0</v>
      </c>
      <c r="H51" s="136">
        <v>4.0</v>
      </c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154">
        <v>43.0</v>
      </c>
      <c r="C52" s="136">
        <v>4.0</v>
      </c>
      <c r="D52" s="136">
        <v>5.0</v>
      </c>
      <c r="E52" s="136">
        <v>4.0</v>
      </c>
      <c r="F52" s="136">
        <v>5.0</v>
      </c>
      <c r="G52" s="136">
        <v>5.0</v>
      </c>
      <c r="H52" s="136">
        <v>5.0</v>
      </c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154">
        <v>44.0</v>
      </c>
      <c r="C53" s="136">
        <v>5.0</v>
      </c>
      <c r="D53" s="136">
        <v>5.0</v>
      </c>
      <c r="E53" s="136">
        <v>5.0</v>
      </c>
      <c r="F53" s="136">
        <v>5.0</v>
      </c>
      <c r="G53" s="136">
        <v>4.0</v>
      </c>
      <c r="H53" s="136">
        <v>4.0</v>
      </c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154">
        <v>45.0</v>
      </c>
      <c r="C54" s="136">
        <v>4.0</v>
      </c>
      <c r="D54" s="136">
        <v>5.0</v>
      </c>
      <c r="E54" s="136">
        <v>5.0</v>
      </c>
      <c r="F54" s="136">
        <v>5.0</v>
      </c>
      <c r="G54" s="136">
        <v>4.0</v>
      </c>
      <c r="H54" s="136">
        <v>3.0</v>
      </c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154">
        <v>46.0</v>
      </c>
      <c r="C55" s="136">
        <v>5.0</v>
      </c>
      <c r="D55" s="136">
        <v>5.0</v>
      </c>
      <c r="E55" s="136">
        <v>5.0</v>
      </c>
      <c r="F55" s="136">
        <v>5.0</v>
      </c>
      <c r="G55" s="136">
        <v>5.0</v>
      </c>
      <c r="H55" s="136">
        <v>5.0</v>
      </c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154">
        <v>47.0</v>
      </c>
      <c r="C56" s="136">
        <v>5.0</v>
      </c>
      <c r="D56" s="136">
        <v>5.0</v>
      </c>
      <c r="E56" s="136">
        <v>5.0</v>
      </c>
      <c r="F56" s="136">
        <v>5.0</v>
      </c>
      <c r="G56" s="136">
        <v>5.0</v>
      </c>
      <c r="H56" s="136">
        <v>5.0</v>
      </c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154">
        <v>48.0</v>
      </c>
      <c r="C57" s="136">
        <v>4.0</v>
      </c>
      <c r="D57" s="136">
        <v>5.0</v>
      </c>
      <c r="E57" s="136">
        <v>5.0</v>
      </c>
      <c r="F57" s="136">
        <v>4.0</v>
      </c>
      <c r="G57" s="136">
        <v>5.0</v>
      </c>
      <c r="H57" s="136">
        <v>5.0</v>
      </c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154">
        <v>49.0</v>
      </c>
      <c r="C58" s="136">
        <v>5.0</v>
      </c>
      <c r="D58" s="136">
        <v>5.0</v>
      </c>
      <c r="E58" s="136">
        <v>5.0</v>
      </c>
      <c r="F58" s="136">
        <v>5.0</v>
      </c>
      <c r="G58" s="136">
        <v>4.0</v>
      </c>
      <c r="H58" s="136">
        <v>5.0</v>
      </c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154">
        <v>50.0</v>
      </c>
      <c r="C59" s="136">
        <v>4.0</v>
      </c>
      <c r="D59" s="136">
        <v>3.0</v>
      </c>
      <c r="E59" s="136">
        <v>4.0</v>
      </c>
      <c r="F59" s="136">
        <v>4.0</v>
      </c>
      <c r="G59" s="136">
        <v>5.0</v>
      </c>
      <c r="H59" s="136">
        <v>5.0</v>
      </c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154">
        <v>51.0</v>
      </c>
      <c r="C60" s="136">
        <v>5.0</v>
      </c>
      <c r="D60" s="136">
        <v>5.0</v>
      </c>
      <c r="E60" s="136">
        <v>5.0</v>
      </c>
      <c r="F60" s="136">
        <v>3.0</v>
      </c>
      <c r="G60" s="136">
        <v>4.0</v>
      </c>
      <c r="H60" s="136">
        <v>5.0</v>
      </c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154">
        <v>52.0</v>
      </c>
      <c r="C61" s="136">
        <v>4.0</v>
      </c>
      <c r="D61" s="136">
        <v>3.0</v>
      </c>
      <c r="E61" s="136">
        <v>5.0</v>
      </c>
      <c r="F61" s="136">
        <v>5.0</v>
      </c>
      <c r="G61" s="136">
        <v>5.0</v>
      </c>
      <c r="H61" s="136">
        <v>5.0</v>
      </c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154">
        <v>53.0</v>
      </c>
      <c r="C62" s="136">
        <v>4.0</v>
      </c>
      <c r="D62" s="136">
        <v>5.0</v>
      </c>
      <c r="E62" s="136">
        <v>4.0</v>
      </c>
      <c r="F62" s="136">
        <v>5.0</v>
      </c>
      <c r="G62" s="136">
        <v>5.0</v>
      </c>
      <c r="H62" s="136">
        <v>5.0</v>
      </c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154">
        <v>54.0</v>
      </c>
      <c r="C63" s="136">
        <v>5.0</v>
      </c>
      <c r="D63" s="136">
        <v>4.0</v>
      </c>
      <c r="E63" s="136">
        <v>5.0</v>
      </c>
      <c r="F63" s="136">
        <v>5.0</v>
      </c>
      <c r="G63" s="136">
        <v>5.0</v>
      </c>
      <c r="H63" s="136">
        <v>5.0</v>
      </c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154">
        <v>55.0</v>
      </c>
      <c r="C64" s="136">
        <v>5.0</v>
      </c>
      <c r="D64" s="136">
        <v>5.0</v>
      </c>
      <c r="E64" s="136">
        <v>4.0</v>
      </c>
      <c r="F64" s="136">
        <v>5.0</v>
      </c>
      <c r="G64" s="136">
        <v>4.0</v>
      </c>
      <c r="H64" s="136">
        <v>5.0</v>
      </c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154">
        <v>56.0</v>
      </c>
      <c r="C65" s="136">
        <v>5.0</v>
      </c>
      <c r="D65" s="136">
        <v>5.0</v>
      </c>
      <c r="E65" s="136">
        <v>4.0</v>
      </c>
      <c r="F65" s="136">
        <v>3.0</v>
      </c>
      <c r="G65" s="136">
        <v>5.0</v>
      </c>
      <c r="H65" s="136">
        <v>3.0</v>
      </c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154">
        <v>57.0</v>
      </c>
      <c r="C66" s="136">
        <v>4.0</v>
      </c>
      <c r="D66" s="136">
        <v>5.0</v>
      </c>
      <c r="E66" s="136">
        <v>5.0</v>
      </c>
      <c r="F66" s="136">
        <v>5.0</v>
      </c>
      <c r="G66" s="136">
        <v>3.0</v>
      </c>
      <c r="H66" s="136">
        <v>5.0</v>
      </c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154">
        <v>58.0</v>
      </c>
      <c r="C67" s="136">
        <v>5.0</v>
      </c>
      <c r="D67" s="136">
        <v>5.0</v>
      </c>
      <c r="E67" s="136">
        <v>4.0</v>
      </c>
      <c r="F67" s="136">
        <v>5.0</v>
      </c>
      <c r="G67" s="136">
        <v>5.0</v>
      </c>
      <c r="H67" s="136">
        <v>5.0</v>
      </c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154">
        <v>59.0</v>
      </c>
      <c r="C68" s="136">
        <v>3.0</v>
      </c>
      <c r="D68" s="136">
        <v>5.0</v>
      </c>
      <c r="E68" s="136">
        <v>5.0</v>
      </c>
      <c r="F68" s="136">
        <v>4.0</v>
      </c>
      <c r="G68" s="136">
        <v>5.0</v>
      </c>
      <c r="H68" s="136">
        <v>5.0</v>
      </c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154">
        <v>60.0</v>
      </c>
      <c r="C69" s="136">
        <v>5.0</v>
      </c>
      <c r="D69" s="136">
        <v>5.0</v>
      </c>
      <c r="E69" s="136">
        <v>5.0</v>
      </c>
      <c r="F69" s="136">
        <v>4.0</v>
      </c>
      <c r="G69" s="136">
        <v>5.0</v>
      </c>
      <c r="H69" s="136">
        <v>4.0</v>
      </c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154">
        <v>61.0</v>
      </c>
      <c r="C70" s="136">
        <v>5.0</v>
      </c>
      <c r="D70" s="136">
        <v>5.0</v>
      </c>
      <c r="E70" s="136">
        <v>5.0</v>
      </c>
      <c r="F70" s="136">
        <v>5.0</v>
      </c>
      <c r="G70" s="136">
        <v>5.0</v>
      </c>
      <c r="H70" s="136">
        <v>5.0</v>
      </c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154">
        <v>62.0</v>
      </c>
      <c r="C71" s="136">
        <v>5.0</v>
      </c>
      <c r="D71" s="136">
        <v>5.0</v>
      </c>
      <c r="E71" s="136">
        <v>5.0</v>
      </c>
      <c r="F71" s="136">
        <v>5.0</v>
      </c>
      <c r="G71" s="136">
        <v>5.0</v>
      </c>
      <c r="H71" s="136">
        <v>4.0</v>
      </c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154">
        <v>63.0</v>
      </c>
      <c r="C72" s="136">
        <v>5.0</v>
      </c>
      <c r="D72" s="136">
        <v>4.0</v>
      </c>
      <c r="E72" s="136">
        <v>4.0</v>
      </c>
      <c r="F72" s="136">
        <v>5.0</v>
      </c>
      <c r="G72" s="136">
        <v>5.0</v>
      </c>
      <c r="H72" s="136">
        <v>5.0</v>
      </c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154">
        <v>64.0</v>
      </c>
      <c r="C73" s="136">
        <v>5.0</v>
      </c>
      <c r="D73" s="136">
        <v>5.0</v>
      </c>
      <c r="E73" s="136">
        <v>4.0</v>
      </c>
      <c r="F73" s="136">
        <v>5.0</v>
      </c>
      <c r="G73" s="136">
        <v>5.0</v>
      </c>
      <c r="H73" s="136">
        <v>5.0</v>
      </c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154">
        <v>65.0</v>
      </c>
      <c r="C74" s="136">
        <v>5.0</v>
      </c>
      <c r="D74" s="136">
        <v>4.0</v>
      </c>
      <c r="E74" s="136">
        <v>4.0</v>
      </c>
      <c r="F74" s="136">
        <v>5.0</v>
      </c>
      <c r="G74" s="136">
        <v>5.0</v>
      </c>
      <c r="H74" s="136">
        <v>5.0</v>
      </c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154">
        <v>66.0</v>
      </c>
      <c r="C75" s="136">
        <v>5.0</v>
      </c>
      <c r="D75" s="136">
        <v>5.0</v>
      </c>
      <c r="E75" s="136">
        <v>5.0</v>
      </c>
      <c r="F75" s="136">
        <v>5.0</v>
      </c>
      <c r="G75" s="136">
        <v>4.0</v>
      </c>
      <c r="H75" s="136">
        <v>4.0</v>
      </c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154">
        <v>67.0</v>
      </c>
      <c r="C76" s="136">
        <v>5.0</v>
      </c>
      <c r="D76" s="136">
        <v>5.0</v>
      </c>
      <c r="E76" s="136">
        <v>5.0</v>
      </c>
      <c r="F76" s="136">
        <v>5.0</v>
      </c>
      <c r="G76" s="136">
        <v>5.0</v>
      </c>
      <c r="H76" s="136">
        <v>5.0</v>
      </c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154">
        <v>68.0</v>
      </c>
      <c r="C77" s="136">
        <v>5.0</v>
      </c>
      <c r="D77" s="136">
        <v>4.0</v>
      </c>
      <c r="E77" s="136">
        <v>5.0</v>
      </c>
      <c r="F77" s="136">
        <v>5.0</v>
      </c>
      <c r="G77" s="136">
        <v>5.0</v>
      </c>
      <c r="H77" s="136">
        <v>5.0</v>
      </c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154">
        <v>69.0</v>
      </c>
      <c r="C78" s="136">
        <v>3.0</v>
      </c>
      <c r="D78" s="136">
        <v>5.0</v>
      </c>
      <c r="E78" s="136">
        <v>5.0</v>
      </c>
      <c r="F78" s="136">
        <v>4.0</v>
      </c>
      <c r="G78" s="136">
        <v>5.0</v>
      </c>
      <c r="H78" s="136">
        <v>3.0</v>
      </c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154">
        <v>70.0</v>
      </c>
      <c r="C79" s="136">
        <v>4.0</v>
      </c>
      <c r="D79" s="136">
        <v>4.0</v>
      </c>
      <c r="E79" s="136">
        <v>3.0</v>
      </c>
      <c r="F79" s="136">
        <v>4.0</v>
      </c>
      <c r="G79" s="136">
        <v>3.0</v>
      </c>
      <c r="H79" s="136">
        <v>3.0</v>
      </c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154">
        <v>71.0</v>
      </c>
      <c r="C80" s="136">
        <v>4.0</v>
      </c>
      <c r="D80" s="136">
        <v>5.0</v>
      </c>
      <c r="E80" s="136">
        <v>5.0</v>
      </c>
      <c r="F80" s="136">
        <v>5.0</v>
      </c>
      <c r="G80" s="136">
        <v>4.0</v>
      </c>
      <c r="H80" s="136">
        <v>4.0</v>
      </c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154">
        <v>72.0</v>
      </c>
      <c r="C81" s="136">
        <v>5.0</v>
      </c>
      <c r="D81" s="136">
        <v>5.0</v>
      </c>
      <c r="E81" s="136">
        <v>3.0</v>
      </c>
      <c r="F81" s="136">
        <v>5.0</v>
      </c>
      <c r="G81" s="136">
        <v>5.0</v>
      </c>
      <c r="H81" s="136">
        <v>5.0</v>
      </c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154">
        <v>73.0</v>
      </c>
      <c r="C82" s="136">
        <v>3.0</v>
      </c>
      <c r="D82" s="136">
        <v>5.0</v>
      </c>
      <c r="E82" s="136">
        <v>5.0</v>
      </c>
      <c r="F82" s="136">
        <v>5.0</v>
      </c>
      <c r="G82" s="136">
        <v>5.0</v>
      </c>
      <c r="H82" s="136">
        <v>5.0</v>
      </c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154">
        <v>74.0</v>
      </c>
      <c r="C83" s="136">
        <v>4.0</v>
      </c>
      <c r="D83" s="136">
        <v>4.0</v>
      </c>
      <c r="E83" s="136">
        <v>5.0</v>
      </c>
      <c r="F83" s="136">
        <v>4.0</v>
      </c>
      <c r="G83" s="136">
        <v>5.0</v>
      </c>
      <c r="H83" s="136">
        <v>3.0</v>
      </c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154">
        <v>75.0</v>
      </c>
      <c r="C84" s="136">
        <v>5.0</v>
      </c>
      <c r="D84" s="136">
        <v>3.0</v>
      </c>
      <c r="E84" s="136">
        <v>5.0</v>
      </c>
      <c r="F84" s="136">
        <v>4.0</v>
      </c>
      <c r="G84" s="136">
        <v>3.0</v>
      </c>
      <c r="H84" s="136">
        <v>3.0</v>
      </c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154">
        <v>76.0</v>
      </c>
      <c r="C85" s="136">
        <v>4.0</v>
      </c>
      <c r="D85" s="136">
        <v>4.0</v>
      </c>
      <c r="E85" s="136">
        <v>5.0</v>
      </c>
      <c r="F85" s="136">
        <v>4.0</v>
      </c>
      <c r="G85" s="136">
        <v>5.0</v>
      </c>
      <c r="H85" s="136">
        <v>5.0</v>
      </c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154">
        <v>77.0</v>
      </c>
      <c r="C86" s="136">
        <v>5.0</v>
      </c>
      <c r="D86" s="136">
        <v>5.0</v>
      </c>
      <c r="E86" s="136">
        <v>5.0</v>
      </c>
      <c r="F86" s="136">
        <v>5.0</v>
      </c>
      <c r="G86" s="136">
        <v>4.0</v>
      </c>
      <c r="H86" s="136">
        <v>4.0</v>
      </c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154">
        <v>78.0</v>
      </c>
      <c r="C87" s="136">
        <v>4.0</v>
      </c>
      <c r="D87" s="136">
        <v>5.0</v>
      </c>
      <c r="E87" s="136">
        <v>3.0</v>
      </c>
      <c r="F87" s="136">
        <v>3.0</v>
      </c>
      <c r="G87" s="136">
        <v>5.0</v>
      </c>
      <c r="H87" s="136">
        <v>5.0</v>
      </c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154">
        <v>79.0</v>
      </c>
      <c r="C88" s="136">
        <v>3.0</v>
      </c>
      <c r="D88" s="136">
        <v>4.0</v>
      </c>
      <c r="E88" s="136">
        <v>4.0</v>
      </c>
      <c r="F88" s="136">
        <v>5.0</v>
      </c>
      <c r="G88" s="136">
        <v>5.0</v>
      </c>
      <c r="H88" s="136">
        <v>3.0</v>
      </c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154">
        <v>80.0</v>
      </c>
      <c r="C89" s="136">
        <v>4.0</v>
      </c>
      <c r="D89" s="136">
        <v>5.0</v>
      </c>
      <c r="E89" s="136">
        <v>5.0</v>
      </c>
      <c r="F89" s="136">
        <v>4.0</v>
      </c>
      <c r="G89" s="136">
        <v>4.0</v>
      </c>
      <c r="H89" s="136">
        <v>5.0</v>
      </c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154">
        <v>81.0</v>
      </c>
      <c r="C90" s="136">
        <v>4.0</v>
      </c>
      <c r="D90" s="136">
        <v>4.0</v>
      </c>
      <c r="E90" s="136">
        <v>5.0</v>
      </c>
      <c r="F90" s="136">
        <v>5.0</v>
      </c>
      <c r="G90" s="136">
        <v>5.0</v>
      </c>
      <c r="H90" s="136">
        <v>5.0</v>
      </c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154">
        <v>82.0</v>
      </c>
      <c r="C91" s="136">
        <v>5.0</v>
      </c>
      <c r="D91" s="136">
        <v>4.0</v>
      </c>
      <c r="E91" s="136">
        <v>5.0</v>
      </c>
      <c r="F91" s="136">
        <v>4.0</v>
      </c>
      <c r="G91" s="136">
        <v>4.0</v>
      </c>
      <c r="H91" s="136">
        <v>5.0</v>
      </c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154">
        <v>83.0</v>
      </c>
      <c r="C92" s="136">
        <v>5.0</v>
      </c>
      <c r="D92" s="136">
        <v>5.0</v>
      </c>
      <c r="E92" s="136">
        <v>5.0</v>
      </c>
      <c r="F92" s="136">
        <v>5.0</v>
      </c>
      <c r="G92" s="136">
        <v>3.0</v>
      </c>
      <c r="H92" s="136">
        <v>5.0</v>
      </c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154">
        <v>84.0</v>
      </c>
      <c r="C93" s="136">
        <v>5.0</v>
      </c>
      <c r="D93" s="136">
        <v>4.0</v>
      </c>
      <c r="E93" s="136">
        <v>5.0</v>
      </c>
      <c r="F93" s="136">
        <v>4.0</v>
      </c>
      <c r="G93" s="136">
        <v>5.0</v>
      </c>
      <c r="H93" s="136">
        <v>5.0</v>
      </c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154">
        <v>85.0</v>
      </c>
      <c r="C94" s="136">
        <v>3.0</v>
      </c>
      <c r="D94" s="136">
        <v>5.0</v>
      </c>
      <c r="E94" s="136">
        <v>5.0</v>
      </c>
      <c r="F94" s="136">
        <v>4.0</v>
      </c>
      <c r="G94" s="136">
        <v>5.0</v>
      </c>
      <c r="H94" s="136">
        <v>5.0</v>
      </c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154">
        <v>86.0</v>
      </c>
      <c r="C95" s="136">
        <v>5.0</v>
      </c>
      <c r="D95" s="136">
        <v>5.0</v>
      </c>
      <c r="E95" s="136">
        <v>5.0</v>
      </c>
      <c r="F95" s="136">
        <v>5.0</v>
      </c>
      <c r="G95" s="136">
        <v>5.0</v>
      </c>
      <c r="H95" s="136">
        <v>5.0</v>
      </c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154">
        <v>87.0</v>
      </c>
      <c r="C96" s="136">
        <v>5.0</v>
      </c>
      <c r="D96" s="136">
        <v>4.0</v>
      </c>
      <c r="E96" s="136">
        <v>4.0</v>
      </c>
      <c r="F96" s="136">
        <v>5.0</v>
      </c>
      <c r="G96" s="136">
        <v>5.0</v>
      </c>
      <c r="H96" s="136">
        <v>5.0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154">
        <v>88.0</v>
      </c>
      <c r="C97" s="136">
        <v>5.0</v>
      </c>
      <c r="D97" s="136">
        <v>5.0</v>
      </c>
      <c r="E97" s="136">
        <v>5.0</v>
      </c>
      <c r="F97" s="136">
        <v>5.0</v>
      </c>
      <c r="G97" s="136">
        <v>5.0</v>
      </c>
      <c r="H97" s="136">
        <v>5.0</v>
      </c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154">
        <v>89.0</v>
      </c>
      <c r="C98" s="136">
        <v>5.0</v>
      </c>
      <c r="D98" s="136">
        <v>5.0</v>
      </c>
      <c r="E98" s="136">
        <v>4.0</v>
      </c>
      <c r="F98" s="136">
        <v>5.0</v>
      </c>
      <c r="G98" s="136">
        <v>5.0</v>
      </c>
      <c r="H98" s="136">
        <v>5.0</v>
      </c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154">
        <v>90.0</v>
      </c>
      <c r="C99" s="136">
        <v>5.0</v>
      </c>
      <c r="D99" s="136">
        <v>5.0</v>
      </c>
      <c r="E99" s="136">
        <v>4.0</v>
      </c>
      <c r="F99" s="136">
        <v>5.0</v>
      </c>
      <c r="G99" s="136">
        <v>5.0</v>
      </c>
      <c r="H99" s="136">
        <v>3.0</v>
      </c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154">
        <v>91.0</v>
      </c>
      <c r="C100" s="136">
        <v>5.0</v>
      </c>
      <c r="D100" s="136">
        <v>5.0</v>
      </c>
      <c r="E100" s="136">
        <v>5.0</v>
      </c>
      <c r="F100" s="136">
        <v>4.0</v>
      </c>
      <c r="G100" s="136">
        <v>5.0</v>
      </c>
      <c r="H100" s="136">
        <v>4.0</v>
      </c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154">
        <v>92.0</v>
      </c>
      <c r="C101" s="136">
        <v>3.0</v>
      </c>
      <c r="D101" s="136">
        <v>4.0</v>
      </c>
      <c r="E101" s="136">
        <v>3.0</v>
      </c>
      <c r="F101" s="136">
        <v>5.0</v>
      </c>
      <c r="G101" s="136">
        <v>5.0</v>
      </c>
      <c r="H101" s="136">
        <v>5.0</v>
      </c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154">
        <v>93.0</v>
      </c>
      <c r="C102" s="136">
        <v>5.0</v>
      </c>
      <c r="D102" s="136">
        <v>3.0</v>
      </c>
      <c r="E102" s="136">
        <v>4.0</v>
      </c>
      <c r="F102" s="136">
        <v>5.0</v>
      </c>
      <c r="G102" s="136">
        <v>5.0</v>
      </c>
      <c r="H102" s="136">
        <v>5.0</v>
      </c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154">
        <v>94.0</v>
      </c>
      <c r="C103" s="136">
        <v>4.0</v>
      </c>
      <c r="D103" s="136">
        <v>5.0</v>
      </c>
      <c r="E103" s="136">
        <v>4.0</v>
      </c>
      <c r="F103" s="136">
        <v>5.0</v>
      </c>
      <c r="G103" s="136">
        <v>5.0</v>
      </c>
      <c r="H103" s="136">
        <v>4.0</v>
      </c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154">
        <v>95.0</v>
      </c>
      <c r="C104" s="136">
        <v>5.0</v>
      </c>
      <c r="D104" s="136">
        <v>4.0</v>
      </c>
      <c r="E104" s="136">
        <v>5.0</v>
      </c>
      <c r="F104" s="136">
        <v>5.0</v>
      </c>
      <c r="G104" s="136">
        <v>3.0</v>
      </c>
      <c r="H104" s="136">
        <v>4.0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154">
        <v>96.0</v>
      </c>
      <c r="C105" s="136">
        <v>5.0</v>
      </c>
      <c r="D105" s="136">
        <v>5.0</v>
      </c>
      <c r="E105" s="136">
        <v>5.0</v>
      </c>
      <c r="F105" s="136">
        <v>5.0</v>
      </c>
      <c r="G105" s="136">
        <v>5.0</v>
      </c>
      <c r="H105" s="136">
        <v>5.0</v>
      </c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154">
        <v>97.0</v>
      </c>
      <c r="C106" s="136">
        <v>5.0</v>
      </c>
      <c r="D106" s="136">
        <v>5.0</v>
      </c>
      <c r="E106" s="136">
        <v>5.0</v>
      </c>
      <c r="F106" s="136">
        <v>3.0</v>
      </c>
      <c r="G106" s="136">
        <v>4.0</v>
      </c>
      <c r="H106" s="136">
        <v>5.0</v>
      </c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154">
        <v>98.0</v>
      </c>
      <c r="C107" s="136">
        <v>4.0</v>
      </c>
      <c r="D107" s="136">
        <v>5.0</v>
      </c>
      <c r="E107" s="136">
        <v>5.0</v>
      </c>
      <c r="F107" s="136">
        <v>3.0</v>
      </c>
      <c r="G107" s="136">
        <v>5.0</v>
      </c>
      <c r="H107" s="136">
        <v>5.0</v>
      </c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154">
        <v>99.0</v>
      </c>
      <c r="C108" s="136">
        <v>5.0</v>
      </c>
      <c r="D108" s="136">
        <v>4.0</v>
      </c>
      <c r="E108" s="136">
        <v>5.0</v>
      </c>
      <c r="F108" s="136">
        <v>3.0</v>
      </c>
      <c r="G108" s="136">
        <v>5.0</v>
      </c>
      <c r="H108" s="136">
        <v>5.0</v>
      </c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154">
        <v>100.0</v>
      </c>
      <c r="C109" s="136">
        <v>5.0</v>
      </c>
      <c r="D109" s="136">
        <v>3.0</v>
      </c>
      <c r="E109" s="136">
        <v>5.0</v>
      </c>
      <c r="F109" s="136">
        <v>5.0</v>
      </c>
      <c r="G109" s="136">
        <v>5.0</v>
      </c>
      <c r="H109" s="136">
        <v>5.0</v>
      </c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154">
        <v>101.0</v>
      </c>
      <c r="C110" s="136">
        <v>5.0</v>
      </c>
      <c r="D110" s="136">
        <v>5.0</v>
      </c>
      <c r="E110" s="136">
        <v>5.0</v>
      </c>
      <c r="F110" s="136">
        <v>5.0</v>
      </c>
      <c r="G110" s="136">
        <v>3.0</v>
      </c>
      <c r="H110" s="136">
        <v>5.0</v>
      </c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154">
        <v>102.0</v>
      </c>
      <c r="C111" s="136">
        <v>3.0</v>
      </c>
      <c r="D111" s="136">
        <v>5.0</v>
      </c>
      <c r="E111" s="136">
        <v>4.0</v>
      </c>
      <c r="F111" s="136">
        <v>5.0</v>
      </c>
      <c r="G111" s="136">
        <v>5.0</v>
      </c>
      <c r="H111" s="136">
        <v>5.0</v>
      </c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154">
        <v>103.0</v>
      </c>
      <c r="C112" s="136">
        <v>3.0</v>
      </c>
      <c r="D112" s="136">
        <v>5.0</v>
      </c>
      <c r="E112" s="136">
        <v>5.0</v>
      </c>
      <c r="F112" s="136">
        <v>5.0</v>
      </c>
      <c r="G112" s="136">
        <v>5.0</v>
      </c>
      <c r="H112" s="136">
        <v>5.0</v>
      </c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154">
        <v>104.0</v>
      </c>
      <c r="C113" s="136">
        <v>5.0</v>
      </c>
      <c r="D113" s="136">
        <v>4.0</v>
      </c>
      <c r="E113" s="136">
        <v>5.0</v>
      </c>
      <c r="F113" s="136">
        <v>5.0</v>
      </c>
      <c r="G113" s="136">
        <v>5.0</v>
      </c>
      <c r="H113" s="136">
        <v>4.0</v>
      </c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154">
        <v>105.0</v>
      </c>
      <c r="C114" s="136">
        <v>5.0</v>
      </c>
      <c r="D114" s="136">
        <v>5.0</v>
      </c>
      <c r="E114" s="136">
        <v>5.0</v>
      </c>
      <c r="F114" s="136">
        <v>5.0</v>
      </c>
      <c r="G114" s="136">
        <v>3.0</v>
      </c>
      <c r="H114" s="136">
        <v>4.0</v>
      </c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154">
        <v>106.0</v>
      </c>
      <c r="C115" s="136">
        <v>5.0</v>
      </c>
      <c r="D115" s="136">
        <v>4.0</v>
      </c>
      <c r="E115" s="136">
        <v>5.0</v>
      </c>
      <c r="F115" s="136">
        <v>4.0</v>
      </c>
      <c r="G115" s="136">
        <v>5.0</v>
      </c>
      <c r="H115" s="136">
        <v>5.0</v>
      </c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154">
        <v>107.0</v>
      </c>
      <c r="C116" s="136">
        <v>4.0</v>
      </c>
      <c r="D116" s="136">
        <v>5.0</v>
      </c>
      <c r="E116" s="136">
        <v>5.0</v>
      </c>
      <c r="F116" s="136">
        <v>5.0</v>
      </c>
      <c r="G116" s="136">
        <v>3.0</v>
      </c>
      <c r="H116" s="136">
        <v>5.0</v>
      </c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154">
        <v>108.0</v>
      </c>
      <c r="C117" s="136">
        <v>5.0</v>
      </c>
      <c r="D117" s="136">
        <v>5.0</v>
      </c>
      <c r="E117" s="136">
        <v>3.0</v>
      </c>
      <c r="F117" s="136">
        <v>5.0</v>
      </c>
      <c r="G117" s="136">
        <v>5.0</v>
      </c>
      <c r="H117" s="136">
        <v>5.0</v>
      </c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154">
        <v>109.0</v>
      </c>
      <c r="C118" s="136">
        <v>3.0</v>
      </c>
      <c r="D118" s="136">
        <v>5.0</v>
      </c>
      <c r="E118" s="136">
        <v>5.0</v>
      </c>
      <c r="F118" s="136">
        <v>5.0</v>
      </c>
      <c r="G118" s="136">
        <v>5.0</v>
      </c>
      <c r="H118" s="136">
        <v>5.0</v>
      </c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154">
        <v>110.0</v>
      </c>
      <c r="C119" s="136">
        <v>4.0</v>
      </c>
      <c r="D119" s="136">
        <v>4.0</v>
      </c>
      <c r="E119" s="136">
        <v>5.0</v>
      </c>
      <c r="F119" s="136">
        <v>5.0</v>
      </c>
      <c r="G119" s="136">
        <v>4.0</v>
      </c>
      <c r="H119" s="136">
        <v>4.0</v>
      </c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154">
        <v>111.0</v>
      </c>
      <c r="C120" s="136">
        <v>5.0</v>
      </c>
      <c r="D120" s="136">
        <v>3.0</v>
      </c>
      <c r="E120" s="136">
        <v>5.0</v>
      </c>
      <c r="F120" s="136">
        <v>3.0</v>
      </c>
      <c r="G120" s="136">
        <v>3.0</v>
      </c>
      <c r="H120" s="136">
        <v>5.0</v>
      </c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154">
        <v>112.0</v>
      </c>
      <c r="C121" s="136">
        <v>4.0</v>
      </c>
      <c r="D121" s="136">
        <v>4.0</v>
      </c>
      <c r="E121" s="136">
        <v>5.0</v>
      </c>
      <c r="F121" s="136">
        <v>5.0</v>
      </c>
      <c r="G121" s="136">
        <v>5.0</v>
      </c>
      <c r="H121" s="136">
        <v>3.0</v>
      </c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154">
        <v>113.0</v>
      </c>
      <c r="C122" s="136">
        <v>5.0</v>
      </c>
      <c r="D122" s="136">
        <v>5.0</v>
      </c>
      <c r="E122" s="136">
        <v>5.0</v>
      </c>
      <c r="F122" s="136">
        <v>5.0</v>
      </c>
      <c r="G122" s="136">
        <v>5.0</v>
      </c>
      <c r="H122" s="136">
        <v>5.0</v>
      </c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154">
        <v>114.0</v>
      </c>
      <c r="C123" s="136">
        <v>4.0</v>
      </c>
      <c r="D123" s="136">
        <v>5.0</v>
      </c>
      <c r="E123" s="136">
        <v>3.0</v>
      </c>
      <c r="F123" s="136">
        <v>5.0</v>
      </c>
      <c r="G123" s="136">
        <v>5.0</v>
      </c>
      <c r="H123" s="136">
        <v>5.0</v>
      </c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154">
        <v>115.0</v>
      </c>
      <c r="C124" s="136">
        <v>3.0</v>
      </c>
      <c r="D124" s="136">
        <v>4.0</v>
      </c>
      <c r="E124" s="136">
        <v>4.0</v>
      </c>
      <c r="F124" s="136">
        <v>5.0</v>
      </c>
      <c r="G124" s="136">
        <v>3.0</v>
      </c>
      <c r="H124" s="136">
        <v>5.0</v>
      </c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154">
        <v>116.0</v>
      </c>
      <c r="C125" s="136">
        <v>4.0</v>
      </c>
      <c r="D125" s="136">
        <v>5.0</v>
      </c>
      <c r="E125" s="136">
        <v>5.0</v>
      </c>
      <c r="F125" s="136">
        <v>5.0</v>
      </c>
      <c r="G125" s="136">
        <v>3.0</v>
      </c>
      <c r="H125" s="136">
        <v>5.0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154">
        <v>117.0</v>
      </c>
      <c r="C126" s="136">
        <v>4.0</v>
      </c>
      <c r="D126" s="136">
        <v>4.0</v>
      </c>
      <c r="E126" s="136">
        <v>5.0</v>
      </c>
      <c r="F126" s="136">
        <v>3.0</v>
      </c>
      <c r="G126" s="136">
        <v>5.0</v>
      </c>
      <c r="H126" s="136">
        <v>4.0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154">
        <v>118.0</v>
      </c>
      <c r="C127" s="136">
        <v>5.0</v>
      </c>
      <c r="D127" s="136">
        <v>4.0</v>
      </c>
      <c r="E127" s="136">
        <v>5.0</v>
      </c>
      <c r="F127" s="136">
        <v>5.0</v>
      </c>
      <c r="G127" s="136">
        <v>5.0</v>
      </c>
      <c r="H127" s="136">
        <v>5.0</v>
      </c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154">
        <v>119.0</v>
      </c>
      <c r="C128" s="136">
        <v>5.0</v>
      </c>
      <c r="D128" s="136">
        <v>5.0</v>
      </c>
      <c r="E128" s="136">
        <v>5.0</v>
      </c>
      <c r="F128" s="136">
        <v>5.0</v>
      </c>
      <c r="G128" s="136">
        <v>4.0</v>
      </c>
      <c r="H128" s="136">
        <v>4.0</v>
      </c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154">
        <v>120.0</v>
      </c>
      <c r="C129" s="136">
        <v>5.0</v>
      </c>
      <c r="D129" s="136">
        <v>4.0</v>
      </c>
      <c r="E129" s="136">
        <v>5.0</v>
      </c>
      <c r="F129" s="136">
        <v>5.0</v>
      </c>
      <c r="G129" s="136">
        <v>4.0</v>
      </c>
      <c r="H129" s="136">
        <v>3.0</v>
      </c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154">
        <v>121.0</v>
      </c>
      <c r="C130" s="136">
        <v>3.0</v>
      </c>
      <c r="D130" s="136">
        <v>5.0</v>
      </c>
      <c r="E130" s="136">
        <v>5.0</v>
      </c>
      <c r="F130" s="136">
        <v>5.0</v>
      </c>
      <c r="G130" s="136">
        <v>5.0</v>
      </c>
      <c r="H130" s="136">
        <v>5.0</v>
      </c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154">
        <v>122.0</v>
      </c>
      <c r="C131" s="136">
        <v>5.0</v>
      </c>
      <c r="D131" s="136">
        <v>5.0</v>
      </c>
      <c r="E131" s="136">
        <v>5.0</v>
      </c>
      <c r="F131" s="136">
        <v>5.0</v>
      </c>
      <c r="G131" s="136">
        <v>5.0</v>
      </c>
      <c r="H131" s="136">
        <v>5.0</v>
      </c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154">
        <v>123.0</v>
      </c>
      <c r="C132" s="136">
        <v>5.0</v>
      </c>
      <c r="D132" s="136">
        <v>4.0</v>
      </c>
      <c r="E132" s="136">
        <v>4.0</v>
      </c>
      <c r="F132" s="136">
        <v>4.0</v>
      </c>
      <c r="G132" s="136">
        <v>5.0</v>
      </c>
      <c r="H132" s="136">
        <v>5.0</v>
      </c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154">
        <v>124.0</v>
      </c>
      <c r="C133" s="136">
        <v>5.0</v>
      </c>
      <c r="D133" s="136">
        <v>5.0</v>
      </c>
      <c r="E133" s="136">
        <v>5.0</v>
      </c>
      <c r="F133" s="136">
        <v>5.0</v>
      </c>
      <c r="G133" s="136">
        <v>4.0</v>
      </c>
      <c r="H133" s="136">
        <v>5.0</v>
      </c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154">
        <v>125.0</v>
      </c>
      <c r="C134" s="136">
        <v>5.0</v>
      </c>
      <c r="D134" s="136">
        <v>5.0</v>
      </c>
      <c r="E134" s="136">
        <v>4.0</v>
      </c>
      <c r="F134" s="136">
        <v>4.0</v>
      </c>
      <c r="G134" s="136">
        <v>5.0</v>
      </c>
      <c r="H134" s="136">
        <v>5.0</v>
      </c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154">
        <v>126.0</v>
      </c>
      <c r="C135" s="136">
        <v>5.0</v>
      </c>
      <c r="D135" s="136">
        <v>5.0</v>
      </c>
      <c r="E135" s="136">
        <v>4.0</v>
      </c>
      <c r="F135" s="136">
        <v>3.0</v>
      </c>
      <c r="G135" s="136">
        <v>4.0</v>
      </c>
      <c r="H135" s="136">
        <v>5.0</v>
      </c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154">
        <v>127.0</v>
      </c>
      <c r="C136" s="136">
        <v>5.0</v>
      </c>
      <c r="D136" s="136">
        <v>5.0</v>
      </c>
      <c r="E136" s="136">
        <v>5.0</v>
      </c>
      <c r="F136" s="136">
        <v>5.0</v>
      </c>
      <c r="G136" s="136">
        <v>5.0</v>
      </c>
      <c r="H136" s="136">
        <v>5.0</v>
      </c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154">
        <v>128.0</v>
      </c>
      <c r="C137" s="136">
        <v>3.0</v>
      </c>
      <c r="D137" s="136">
        <v>4.0</v>
      </c>
      <c r="E137" s="136">
        <v>3.0</v>
      </c>
      <c r="F137" s="136">
        <v>5.0</v>
      </c>
      <c r="G137" s="136">
        <v>5.0</v>
      </c>
      <c r="H137" s="136">
        <v>5.0</v>
      </c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154">
        <v>129.0</v>
      </c>
      <c r="C138" s="136">
        <v>5.0</v>
      </c>
      <c r="D138" s="136">
        <v>3.0</v>
      </c>
      <c r="E138" s="136">
        <v>4.0</v>
      </c>
      <c r="F138" s="136">
        <v>5.0</v>
      </c>
      <c r="G138" s="136">
        <v>5.0</v>
      </c>
      <c r="H138" s="136">
        <v>5.0</v>
      </c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154">
        <v>130.0</v>
      </c>
      <c r="C139" s="136">
        <v>4.0</v>
      </c>
      <c r="D139" s="136">
        <v>5.0</v>
      </c>
      <c r="E139" s="136">
        <v>4.0</v>
      </c>
      <c r="F139" s="136">
        <v>5.0</v>
      </c>
      <c r="G139" s="136">
        <v>4.0</v>
      </c>
      <c r="H139" s="136">
        <v>5.0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154">
        <v>131.0</v>
      </c>
      <c r="C140" s="136">
        <v>5.0</v>
      </c>
      <c r="D140" s="136">
        <v>4.0</v>
      </c>
      <c r="E140" s="136">
        <v>5.0</v>
      </c>
      <c r="F140" s="136">
        <v>3.0</v>
      </c>
      <c r="G140" s="136">
        <v>5.0</v>
      </c>
      <c r="H140" s="136">
        <v>3.0</v>
      </c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154">
        <v>132.0</v>
      </c>
      <c r="C141" s="136">
        <v>5.0</v>
      </c>
      <c r="D141" s="136">
        <v>5.0</v>
      </c>
      <c r="E141" s="136">
        <v>5.0</v>
      </c>
      <c r="F141" s="136">
        <v>5.0</v>
      </c>
      <c r="G141" s="136">
        <v>3.0</v>
      </c>
      <c r="H141" s="136">
        <v>5.0</v>
      </c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154">
        <v>133.0</v>
      </c>
      <c r="C142" s="136">
        <v>5.0</v>
      </c>
      <c r="D142" s="136">
        <v>5.0</v>
      </c>
      <c r="E142" s="136">
        <v>5.0</v>
      </c>
      <c r="F142" s="136">
        <v>5.0</v>
      </c>
      <c r="G142" s="136">
        <v>5.0</v>
      </c>
      <c r="H142" s="136">
        <v>5.0</v>
      </c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154">
        <v>134.0</v>
      </c>
      <c r="C143" s="136">
        <v>4.0</v>
      </c>
      <c r="D143" s="136">
        <v>5.0</v>
      </c>
      <c r="E143" s="136">
        <v>5.0</v>
      </c>
      <c r="F143" s="136">
        <v>4.0</v>
      </c>
      <c r="G143" s="136">
        <v>5.0</v>
      </c>
      <c r="H143" s="136">
        <v>5.0</v>
      </c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154">
        <v>135.0</v>
      </c>
      <c r="C144" s="136">
        <v>5.0</v>
      </c>
      <c r="D144" s="136">
        <v>4.0</v>
      </c>
      <c r="E144" s="136">
        <v>5.0</v>
      </c>
      <c r="F144" s="136">
        <v>4.0</v>
      </c>
      <c r="G144" s="136">
        <v>5.0</v>
      </c>
      <c r="H144" s="136">
        <v>4.0</v>
      </c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154">
        <v>136.0</v>
      </c>
      <c r="C145" s="136">
        <v>5.0</v>
      </c>
      <c r="D145" s="136">
        <v>5.0</v>
      </c>
      <c r="E145" s="136">
        <v>5.0</v>
      </c>
      <c r="F145" s="136">
        <v>4.0</v>
      </c>
      <c r="G145" s="136">
        <v>5.0</v>
      </c>
      <c r="H145" s="136">
        <v>5.0</v>
      </c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154">
        <v>137.0</v>
      </c>
      <c r="C146" s="136">
        <v>3.0</v>
      </c>
      <c r="D146" s="136">
        <v>5.0</v>
      </c>
      <c r="E146" s="136">
        <v>5.0</v>
      </c>
      <c r="F146" s="136">
        <v>5.0</v>
      </c>
      <c r="G146" s="136">
        <v>4.0</v>
      </c>
      <c r="H146" s="136">
        <v>4.0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154">
        <v>138.0</v>
      </c>
      <c r="C147" s="136">
        <v>5.0</v>
      </c>
      <c r="D147" s="136">
        <v>5.0</v>
      </c>
      <c r="E147" s="136">
        <v>5.0</v>
      </c>
      <c r="F147" s="136">
        <v>3.0</v>
      </c>
      <c r="G147" s="136">
        <v>5.0</v>
      </c>
      <c r="H147" s="136">
        <v>5.0</v>
      </c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154">
        <v>139.0</v>
      </c>
      <c r="C148" s="136">
        <v>5.0</v>
      </c>
      <c r="D148" s="136">
        <v>4.0</v>
      </c>
      <c r="E148" s="136">
        <v>3.0</v>
      </c>
      <c r="F148" s="136">
        <v>5.0</v>
      </c>
      <c r="G148" s="136">
        <v>5.0</v>
      </c>
      <c r="H148" s="136">
        <v>3.0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154">
        <v>140.0</v>
      </c>
      <c r="C149" s="136">
        <v>4.0</v>
      </c>
      <c r="D149" s="136">
        <v>5.0</v>
      </c>
      <c r="E149" s="136">
        <v>5.0</v>
      </c>
      <c r="F149" s="136">
        <v>4.0</v>
      </c>
      <c r="G149" s="136">
        <v>4.0</v>
      </c>
      <c r="H149" s="136">
        <v>5.0</v>
      </c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154">
        <v>141.0</v>
      </c>
      <c r="C150" s="136">
        <v>4.0</v>
      </c>
      <c r="D150" s="136">
        <v>4.0</v>
      </c>
      <c r="E150" s="136">
        <v>5.0</v>
      </c>
      <c r="F150" s="136">
        <v>5.0</v>
      </c>
      <c r="G150" s="136">
        <v>5.0</v>
      </c>
      <c r="H150" s="136">
        <v>5.0</v>
      </c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154">
        <v>142.0</v>
      </c>
      <c r="C151" s="136">
        <v>5.0</v>
      </c>
      <c r="D151" s="136">
        <v>5.0</v>
      </c>
      <c r="E151" s="136">
        <v>5.0</v>
      </c>
      <c r="F151" s="136">
        <v>4.0</v>
      </c>
      <c r="G151" s="136">
        <v>4.0</v>
      </c>
      <c r="H151" s="136">
        <v>5.0</v>
      </c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154">
        <v>143.0</v>
      </c>
      <c r="C152" s="136">
        <v>3.0</v>
      </c>
      <c r="D152" s="136">
        <v>5.0</v>
      </c>
      <c r="E152" s="136">
        <v>5.0</v>
      </c>
      <c r="F152" s="136">
        <v>5.0</v>
      </c>
      <c r="G152" s="136">
        <v>3.0</v>
      </c>
      <c r="H152" s="136">
        <v>5.0</v>
      </c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154">
        <v>144.0</v>
      </c>
      <c r="C153" s="136">
        <v>5.0</v>
      </c>
      <c r="D153" s="136">
        <v>5.0</v>
      </c>
      <c r="E153" s="136">
        <v>5.0</v>
      </c>
      <c r="F153" s="136">
        <v>4.0</v>
      </c>
      <c r="G153" s="136">
        <v>5.0</v>
      </c>
      <c r="H153" s="136">
        <v>5.0</v>
      </c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154">
        <v>145.0</v>
      </c>
      <c r="C154" s="136">
        <v>5.0</v>
      </c>
      <c r="D154" s="136">
        <v>5.0</v>
      </c>
      <c r="E154" s="136">
        <v>5.0</v>
      </c>
      <c r="F154" s="136">
        <v>4.0</v>
      </c>
      <c r="G154" s="136">
        <v>5.0</v>
      </c>
      <c r="H154" s="136">
        <v>5.0</v>
      </c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154">
        <v>146.0</v>
      </c>
      <c r="C155" s="136">
        <v>5.0</v>
      </c>
      <c r="D155" s="136">
        <v>5.0</v>
      </c>
      <c r="E155" s="136">
        <v>4.0</v>
      </c>
      <c r="F155" s="136">
        <v>5.0</v>
      </c>
      <c r="G155" s="136">
        <v>5.0</v>
      </c>
      <c r="H155" s="136">
        <v>5.0</v>
      </c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154">
        <v>147.0</v>
      </c>
      <c r="C156" s="136">
        <v>4.0</v>
      </c>
      <c r="D156" s="136">
        <v>5.0</v>
      </c>
      <c r="E156" s="136">
        <v>5.0</v>
      </c>
      <c r="F156" s="136">
        <v>5.0</v>
      </c>
      <c r="G156" s="136">
        <v>5.0</v>
      </c>
      <c r="H156" s="136">
        <v>5.0</v>
      </c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154">
        <v>148.0</v>
      </c>
      <c r="C157" s="136">
        <v>5.0</v>
      </c>
      <c r="D157" s="136">
        <v>4.0</v>
      </c>
      <c r="E157" s="136">
        <v>5.0</v>
      </c>
      <c r="F157" s="136">
        <v>5.0</v>
      </c>
      <c r="G157" s="136">
        <v>5.0</v>
      </c>
      <c r="H157" s="136">
        <v>5.0</v>
      </c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154">
        <v>149.0</v>
      </c>
      <c r="C158" s="136">
        <v>5.0</v>
      </c>
      <c r="D158" s="136">
        <v>5.0</v>
      </c>
      <c r="E158" s="136">
        <v>5.0</v>
      </c>
      <c r="F158" s="136">
        <v>5.0</v>
      </c>
      <c r="G158" s="136">
        <v>5.0</v>
      </c>
      <c r="H158" s="136">
        <v>5.0</v>
      </c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154">
        <v>150.0</v>
      </c>
      <c r="C159" s="136">
        <v>5.0</v>
      </c>
      <c r="D159" s="136">
        <v>5.0</v>
      </c>
      <c r="E159" s="136">
        <v>4.0</v>
      </c>
      <c r="F159" s="136">
        <v>5.0</v>
      </c>
      <c r="G159" s="136">
        <v>5.0</v>
      </c>
      <c r="H159" s="136">
        <v>3.0</v>
      </c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154">
        <v>151.0</v>
      </c>
      <c r="C160" s="136">
        <v>5.0</v>
      </c>
      <c r="D160" s="136">
        <v>5.0</v>
      </c>
      <c r="E160" s="136">
        <v>5.0</v>
      </c>
      <c r="F160" s="136">
        <v>4.0</v>
      </c>
      <c r="G160" s="136">
        <v>5.0</v>
      </c>
      <c r="H160" s="136">
        <v>4.0</v>
      </c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154">
        <v>152.0</v>
      </c>
      <c r="C161" s="136">
        <v>5.0</v>
      </c>
      <c r="D161" s="136">
        <v>4.0</v>
      </c>
      <c r="E161" s="136">
        <v>5.0</v>
      </c>
      <c r="F161" s="136">
        <v>5.0</v>
      </c>
      <c r="G161" s="136">
        <v>5.0</v>
      </c>
      <c r="H161" s="136">
        <v>5.0</v>
      </c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154">
        <v>153.0</v>
      </c>
      <c r="C162" s="136">
        <v>5.0</v>
      </c>
      <c r="D162" s="136">
        <v>5.0</v>
      </c>
      <c r="E162" s="136">
        <v>4.0</v>
      </c>
      <c r="F162" s="136">
        <v>5.0</v>
      </c>
      <c r="G162" s="136">
        <v>5.0</v>
      </c>
      <c r="H162" s="136">
        <v>5.0</v>
      </c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154">
        <v>154.0</v>
      </c>
      <c r="C163" s="136">
        <v>3.0</v>
      </c>
      <c r="D163" s="136">
        <v>4.0</v>
      </c>
      <c r="E163" s="136">
        <v>5.0</v>
      </c>
      <c r="F163" s="136">
        <v>5.0</v>
      </c>
      <c r="G163" s="136">
        <v>5.0</v>
      </c>
      <c r="H163" s="136">
        <v>4.0</v>
      </c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154">
        <v>155.0</v>
      </c>
      <c r="C164" s="136">
        <v>5.0</v>
      </c>
      <c r="D164" s="136">
        <v>5.0</v>
      </c>
      <c r="E164" s="136">
        <v>5.0</v>
      </c>
      <c r="F164" s="136">
        <v>5.0</v>
      </c>
      <c r="G164" s="136">
        <v>3.0</v>
      </c>
      <c r="H164" s="136">
        <v>4.0</v>
      </c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154">
        <v>156.0</v>
      </c>
      <c r="C165" s="136">
        <v>5.0</v>
      </c>
      <c r="D165" s="136">
        <v>3.0</v>
      </c>
      <c r="E165" s="136">
        <v>5.0</v>
      </c>
      <c r="F165" s="136">
        <v>5.0</v>
      </c>
      <c r="G165" s="136">
        <v>5.0</v>
      </c>
      <c r="H165" s="136">
        <v>5.0</v>
      </c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154">
        <v>157.0</v>
      </c>
      <c r="C166" s="136">
        <v>5.0</v>
      </c>
      <c r="D166" s="136">
        <v>5.0</v>
      </c>
      <c r="E166" s="136">
        <v>5.0</v>
      </c>
      <c r="F166" s="136">
        <v>3.0</v>
      </c>
      <c r="G166" s="136">
        <v>4.0</v>
      </c>
      <c r="H166" s="136">
        <v>5.0</v>
      </c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154">
        <v>158.0</v>
      </c>
      <c r="C167" s="136">
        <v>3.0</v>
      </c>
      <c r="D167" s="136">
        <v>5.0</v>
      </c>
      <c r="E167" s="136">
        <v>5.0</v>
      </c>
      <c r="F167" s="136">
        <v>3.0</v>
      </c>
      <c r="G167" s="136">
        <v>5.0</v>
      </c>
      <c r="H167" s="136">
        <v>5.0</v>
      </c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154">
        <v>159.0</v>
      </c>
      <c r="C168" s="136">
        <v>5.0</v>
      </c>
      <c r="D168" s="136">
        <v>4.0</v>
      </c>
      <c r="E168" s="136">
        <v>5.0</v>
      </c>
      <c r="F168" s="136">
        <v>3.0</v>
      </c>
      <c r="G168" s="136">
        <v>5.0</v>
      </c>
      <c r="H168" s="136">
        <v>5.0</v>
      </c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154">
        <v>160.0</v>
      </c>
      <c r="C169" s="136">
        <v>4.0</v>
      </c>
      <c r="D169" s="136">
        <v>5.0</v>
      </c>
      <c r="E169" s="136">
        <v>5.0</v>
      </c>
      <c r="F169" s="136">
        <v>5.0</v>
      </c>
      <c r="G169" s="136">
        <v>5.0</v>
      </c>
      <c r="H169" s="136">
        <v>5.0</v>
      </c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154">
        <v>161.0</v>
      </c>
      <c r="C170" s="136">
        <v>5.0</v>
      </c>
      <c r="D170" s="136">
        <v>5.0</v>
      </c>
      <c r="E170" s="136">
        <v>5.0</v>
      </c>
      <c r="F170" s="136">
        <v>5.0</v>
      </c>
      <c r="G170" s="136">
        <v>3.0</v>
      </c>
      <c r="H170" s="136">
        <v>5.0</v>
      </c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154">
        <v>162.0</v>
      </c>
      <c r="C171" s="136">
        <v>5.0</v>
      </c>
      <c r="D171" s="136">
        <v>4.0</v>
      </c>
      <c r="E171" s="136">
        <v>5.0</v>
      </c>
      <c r="F171" s="136">
        <v>5.0</v>
      </c>
      <c r="G171" s="136">
        <v>5.0</v>
      </c>
      <c r="H171" s="136">
        <v>5.0</v>
      </c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154">
        <v>163.0</v>
      </c>
      <c r="C172" s="136">
        <v>5.0</v>
      </c>
      <c r="D172" s="136">
        <v>4.0</v>
      </c>
      <c r="E172" s="136">
        <v>5.0</v>
      </c>
      <c r="F172" s="136">
        <v>5.0</v>
      </c>
      <c r="G172" s="136">
        <v>5.0</v>
      </c>
      <c r="H172" s="136">
        <v>5.0</v>
      </c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154">
        <v>164.0</v>
      </c>
      <c r="C173" s="136">
        <v>3.0</v>
      </c>
      <c r="D173" s="136">
        <v>4.0</v>
      </c>
      <c r="E173" s="136">
        <v>5.0</v>
      </c>
      <c r="F173" s="136">
        <v>5.0</v>
      </c>
      <c r="G173" s="136">
        <v>5.0</v>
      </c>
      <c r="H173" s="136">
        <v>4.0</v>
      </c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154">
        <v>165.0</v>
      </c>
      <c r="C174" s="136">
        <v>5.0</v>
      </c>
      <c r="D174" s="136">
        <v>5.0</v>
      </c>
      <c r="E174" s="136">
        <v>5.0</v>
      </c>
      <c r="F174" s="136">
        <v>5.0</v>
      </c>
      <c r="G174" s="136">
        <v>3.0</v>
      </c>
      <c r="H174" s="136">
        <v>4.0</v>
      </c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154">
        <v>166.0</v>
      </c>
      <c r="C175" s="136">
        <v>5.0</v>
      </c>
      <c r="D175" s="136">
        <v>5.0</v>
      </c>
      <c r="E175" s="136">
        <v>5.0</v>
      </c>
      <c r="F175" s="136">
        <v>4.0</v>
      </c>
      <c r="G175" s="136">
        <v>5.0</v>
      </c>
      <c r="H175" s="136">
        <v>5.0</v>
      </c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154">
        <v>167.0</v>
      </c>
      <c r="C176" s="136">
        <v>4.0</v>
      </c>
      <c r="D176" s="136">
        <v>5.0</v>
      </c>
      <c r="E176" s="136">
        <v>5.0</v>
      </c>
      <c r="F176" s="136">
        <v>5.0</v>
      </c>
      <c r="G176" s="136">
        <v>3.0</v>
      </c>
      <c r="H176" s="136">
        <v>5.0</v>
      </c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154">
        <v>168.0</v>
      </c>
      <c r="C177" s="136">
        <v>4.0</v>
      </c>
      <c r="D177" s="136">
        <v>5.0</v>
      </c>
      <c r="E177" s="136">
        <v>5.0</v>
      </c>
      <c r="F177" s="136">
        <v>5.0</v>
      </c>
      <c r="G177" s="136">
        <v>5.0</v>
      </c>
      <c r="H177" s="136">
        <v>5.0</v>
      </c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154">
        <v>169.0</v>
      </c>
      <c r="C178" s="136">
        <v>4.0</v>
      </c>
      <c r="D178" s="136">
        <v>5.0</v>
      </c>
      <c r="E178" s="136">
        <v>3.0</v>
      </c>
      <c r="F178" s="136">
        <v>5.0</v>
      </c>
      <c r="G178" s="136">
        <v>5.0</v>
      </c>
      <c r="H178" s="136">
        <v>5.0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154">
        <v>170.0</v>
      </c>
      <c r="C179" s="136">
        <v>5.0</v>
      </c>
      <c r="D179" s="136">
        <v>4.0</v>
      </c>
      <c r="E179" s="136">
        <v>5.0</v>
      </c>
      <c r="F179" s="136">
        <v>5.0</v>
      </c>
      <c r="G179" s="136">
        <v>4.0</v>
      </c>
      <c r="H179" s="136">
        <v>4.0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154">
        <v>171.0</v>
      </c>
      <c r="C180" s="136">
        <v>3.0</v>
      </c>
      <c r="D180" s="136">
        <v>3.0</v>
      </c>
      <c r="E180" s="136">
        <v>5.0</v>
      </c>
      <c r="F180" s="136">
        <v>3.0</v>
      </c>
      <c r="G180" s="136">
        <v>3.0</v>
      </c>
      <c r="H180" s="136">
        <v>5.0</v>
      </c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154">
        <v>172.0</v>
      </c>
      <c r="C181" s="136">
        <v>5.0</v>
      </c>
      <c r="D181" s="136">
        <v>4.0</v>
      </c>
      <c r="E181" s="136">
        <v>4.0</v>
      </c>
      <c r="F181" s="136">
        <v>5.0</v>
      </c>
      <c r="G181" s="136">
        <v>5.0</v>
      </c>
      <c r="H181" s="136">
        <v>3.0</v>
      </c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154">
        <v>173.0</v>
      </c>
      <c r="C182" s="136">
        <v>5.0</v>
      </c>
      <c r="D182" s="136">
        <v>5.0</v>
      </c>
      <c r="E182" s="136">
        <v>5.0</v>
      </c>
      <c r="F182" s="136">
        <v>5.0</v>
      </c>
      <c r="G182" s="136">
        <v>5.0</v>
      </c>
      <c r="H182" s="136">
        <v>5.0</v>
      </c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154">
        <v>174.0</v>
      </c>
      <c r="C183" s="136">
        <v>5.0</v>
      </c>
      <c r="D183" s="136">
        <v>4.0</v>
      </c>
      <c r="E183" s="136">
        <v>5.0</v>
      </c>
      <c r="F183" s="136">
        <v>5.0</v>
      </c>
      <c r="G183" s="136">
        <v>5.0</v>
      </c>
      <c r="H183" s="136">
        <v>5.0</v>
      </c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154">
        <v>175.0</v>
      </c>
      <c r="C184" s="136">
        <v>5.0</v>
      </c>
      <c r="D184" s="136">
        <v>4.0</v>
      </c>
      <c r="E184" s="136">
        <v>5.0</v>
      </c>
      <c r="F184" s="136">
        <v>5.0</v>
      </c>
      <c r="G184" s="136">
        <v>3.0</v>
      </c>
      <c r="H184" s="136">
        <v>5.0</v>
      </c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154">
        <v>176.0</v>
      </c>
      <c r="C185" s="136">
        <v>5.0</v>
      </c>
      <c r="D185" s="136">
        <v>4.0</v>
      </c>
      <c r="E185" s="136">
        <v>4.0</v>
      </c>
      <c r="F185" s="136">
        <v>5.0</v>
      </c>
      <c r="G185" s="136">
        <v>3.0</v>
      </c>
      <c r="H185" s="136">
        <v>5.0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154">
        <v>177.0</v>
      </c>
      <c r="C186" s="136">
        <v>4.0</v>
      </c>
      <c r="D186" s="136">
        <v>5.0</v>
      </c>
      <c r="E186" s="136">
        <v>5.0</v>
      </c>
      <c r="F186" s="136">
        <v>3.0</v>
      </c>
      <c r="G186" s="136">
        <v>5.0</v>
      </c>
      <c r="H186" s="136">
        <v>4.0</v>
      </c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154">
        <v>178.0</v>
      </c>
      <c r="C187" s="136">
        <v>4.0</v>
      </c>
      <c r="D187" s="136">
        <v>5.0</v>
      </c>
      <c r="E187" s="136">
        <v>4.0</v>
      </c>
      <c r="F187" s="136">
        <v>5.0</v>
      </c>
      <c r="G187" s="136">
        <v>5.0</v>
      </c>
      <c r="H187" s="136">
        <v>5.0</v>
      </c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154">
        <v>179.0</v>
      </c>
      <c r="C188" s="136">
        <v>5.0</v>
      </c>
      <c r="D188" s="136">
        <v>5.0</v>
      </c>
      <c r="E188" s="136">
        <v>5.0</v>
      </c>
      <c r="F188" s="136">
        <v>5.0</v>
      </c>
      <c r="G188" s="136">
        <v>4.0</v>
      </c>
      <c r="H188" s="136">
        <v>4.0</v>
      </c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154">
        <v>180.0</v>
      </c>
      <c r="C189" s="136">
        <v>4.0</v>
      </c>
      <c r="D189" s="136">
        <v>5.0</v>
      </c>
      <c r="E189" s="136">
        <v>5.0</v>
      </c>
      <c r="F189" s="136">
        <v>5.0</v>
      </c>
      <c r="G189" s="136">
        <v>4.0</v>
      </c>
      <c r="H189" s="136">
        <v>3.0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154">
        <v>181.0</v>
      </c>
      <c r="C190" s="136">
        <v>5.0</v>
      </c>
      <c r="D190" s="136">
        <v>5.0</v>
      </c>
      <c r="E190" s="136">
        <v>5.0</v>
      </c>
      <c r="F190" s="136">
        <v>5.0</v>
      </c>
      <c r="G190" s="136">
        <v>5.0</v>
      </c>
      <c r="H190" s="136">
        <v>5.0</v>
      </c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154">
        <v>182.0</v>
      </c>
      <c r="C191" s="136">
        <v>5.0</v>
      </c>
      <c r="D191" s="136">
        <v>5.0</v>
      </c>
      <c r="E191" s="136">
        <v>5.0</v>
      </c>
      <c r="F191" s="136">
        <v>5.0</v>
      </c>
      <c r="G191" s="136">
        <v>5.0</v>
      </c>
      <c r="H191" s="136">
        <v>5.0</v>
      </c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154">
        <v>183.0</v>
      </c>
      <c r="C192" s="136">
        <v>4.0</v>
      </c>
      <c r="D192" s="136">
        <v>5.0</v>
      </c>
      <c r="E192" s="136">
        <v>5.0</v>
      </c>
      <c r="F192" s="136">
        <v>4.0</v>
      </c>
      <c r="G192" s="136">
        <v>5.0</v>
      </c>
      <c r="H192" s="136">
        <v>5.0</v>
      </c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154">
        <v>184.0</v>
      </c>
      <c r="C193" s="136">
        <v>5.0</v>
      </c>
      <c r="D193" s="136">
        <v>5.0</v>
      </c>
      <c r="E193" s="136">
        <v>5.0</v>
      </c>
      <c r="F193" s="136">
        <v>5.0</v>
      </c>
      <c r="G193" s="136">
        <v>4.0</v>
      </c>
      <c r="H193" s="136">
        <v>5.0</v>
      </c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154">
        <v>185.0</v>
      </c>
      <c r="C194" s="136">
        <v>4.0</v>
      </c>
      <c r="D194" s="136">
        <v>3.0</v>
      </c>
      <c r="E194" s="136">
        <v>4.0</v>
      </c>
      <c r="F194" s="136">
        <v>4.0</v>
      </c>
      <c r="G194" s="136">
        <v>5.0</v>
      </c>
      <c r="H194" s="136">
        <v>5.0</v>
      </c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154">
        <v>186.0</v>
      </c>
      <c r="C195" s="136">
        <v>5.0</v>
      </c>
      <c r="D195" s="136">
        <v>5.0</v>
      </c>
      <c r="E195" s="136">
        <v>5.0</v>
      </c>
      <c r="F195" s="136">
        <v>3.0</v>
      </c>
      <c r="G195" s="136">
        <v>4.0</v>
      </c>
      <c r="H195" s="136">
        <v>5.0</v>
      </c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154">
        <v>187.0</v>
      </c>
      <c r="C196" s="136">
        <v>4.0</v>
      </c>
      <c r="D196" s="136">
        <v>3.0</v>
      </c>
      <c r="E196" s="136">
        <v>5.0</v>
      </c>
      <c r="F196" s="136">
        <v>5.0</v>
      </c>
      <c r="G196" s="136">
        <v>5.0</v>
      </c>
      <c r="H196" s="136">
        <v>5.0</v>
      </c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154">
        <v>188.0</v>
      </c>
      <c r="C197" s="136">
        <v>4.0</v>
      </c>
      <c r="D197" s="136">
        <v>5.0</v>
      </c>
      <c r="E197" s="136">
        <v>4.0</v>
      </c>
      <c r="F197" s="136">
        <v>5.0</v>
      </c>
      <c r="G197" s="136">
        <v>5.0</v>
      </c>
      <c r="H197" s="136">
        <v>5.0</v>
      </c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154">
        <v>189.0</v>
      </c>
      <c r="C198" s="136">
        <v>5.0</v>
      </c>
      <c r="D198" s="136">
        <v>4.0</v>
      </c>
      <c r="E198" s="136">
        <v>5.0</v>
      </c>
      <c r="F198" s="136">
        <v>5.0</v>
      </c>
      <c r="G198" s="136">
        <v>5.0</v>
      </c>
      <c r="H198" s="136">
        <v>5.0</v>
      </c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154">
        <v>190.0</v>
      </c>
      <c r="C199" s="136">
        <v>5.0</v>
      </c>
      <c r="D199" s="136">
        <v>5.0</v>
      </c>
      <c r="E199" s="136">
        <v>4.0</v>
      </c>
      <c r="F199" s="136">
        <v>5.0</v>
      </c>
      <c r="G199" s="136">
        <v>4.0</v>
      </c>
      <c r="H199" s="136">
        <v>5.0</v>
      </c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154">
        <v>191.0</v>
      </c>
      <c r="C200" s="136">
        <v>5.0</v>
      </c>
      <c r="D200" s="136">
        <v>5.0</v>
      </c>
      <c r="E200" s="136">
        <v>4.0</v>
      </c>
      <c r="F200" s="136">
        <v>3.0</v>
      </c>
      <c r="G200" s="136">
        <v>5.0</v>
      </c>
      <c r="H200" s="136">
        <v>3.0</v>
      </c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154">
        <v>192.0</v>
      </c>
      <c r="C201" s="136">
        <v>4.0</v>
      </c>
      <c r="D201" s="136">
        <v>5.0</v>
      </c>
      <c r="E201" s="136">
        <v>5.0</v>
      </c>
      <c r="F201" s="136">
        <v>5.0</v>
      </c>
      <c r="G201" s="136">
        <v>3.0</v>
      </c>
      <c r="H201" s="136">
        <v>5.0</v>
      </c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154">
        <v>193.0</v>
      </c>
      <c r="C202" s="136">
        <v>5.0</v>
      </c>
      <c r="D202" s="136">
        <v>5.0</v>
      </c>
      <c r="E202" s="136">
        <v>4.0</v>
      </c>
      <c r="F202" s="136">
        <v>5.0</v>
      </c>
      <c r="G202" s="136">
        <v>5.0</v>
      </c>
      <c r="H202" s="136">
        <v>5.0</v>
      </c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154">
        <v>194.0</v>
      </c>
      <c r="C203" s="136">
        <v>3.0</v>
      </c>
      <c r="D203" s="136">
        <v>5.0</v>
      </c>
      <c r="E203" s="136">
        <v>5.0</v>
      </c>
      <c r="F203" s="136">
        <v>4.0</v>
      </c>
      <c r="G203" s="136">
        <v>5.0</v>
      </c>
      <c r="H203" s="136">
        <v>5.0</v>
      </c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154">
        <v>195.0</v>
      </c>
      <c r="C204" s="136">
        <v>5.0</v>
      </c>
      <c r="D204" s="136">
        <v>5.0</v>
      </c>
      <c r="E204" s="136">
        <v>5.0</v>
      </c>
      <c r="F204" s="136">
        <v>4.0</v>
      </c>
      <c r="G204" s="136">
        <v>5.0</v>
      </c>
      <c r="H204" s="136">
        <v>4.0</v>
      </c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154">
        <v>196.0</v>
      </c>
      <c r="C205" s="136">
        <v>5.0</v>
      </c>
      <c r="D205" s="136">
        <v>5.0</v>
      </c>
      <c r="E205" s="136">
        <v>5.0</v>
      </c>
      <c r="F205" s="136">
        <v>5.0</v>
      </c>
      <c r="G205" s="136">
        <v>5.0</v>
      </c>
      <c r="H205" s="136">
        <v>5.0</v>
      </c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154">
        <v>197.0</v>
      </c>
      <c r="C206" s="136">
        <v>5.0</v>
      </c>
      <c r="D206" s="136">
        <v>5.0</v>
      </c>
      <c r="E206" s="136">
        <v>5.0</v>
      </c>
      <c r="F206" s="136">
        <v>5.0</v>
      </c>
      <c r="G206" s="136">
        <v>5.0</v>
      </c>
      <c r="H206" s="136">
        <v>4.0</v>
      </c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154">
        <v>198.0</v>
      </c>
      <c r="C207" s="136">
        <v>5.0</v>
      </c>
      <c r="D207" s="136">
        <v>4.0</v>
      </c>
      <c r="E207" s="136">
        <v>4.0</v>
      </c>
      <c r="F207" s="136">
        <v>5.0</v>
      </c>
      <c r="G207" s="136">
        <v>5.0</v>
      </c>
      <c r="H207" s="136">
        <v>5.0</v>
      </c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154">
        <v>199.0</v>
      </c>
      <c r="C208" s="136">
        <v>5.0</v>
      </c>
      <c r="D208" s="136">
        <v>5.0</v>
      </c>
      <c r="E208" s="136">
        <v>4.0</v>
      </c>
      <c r="F208" s="136">
        <v>5.0</v>
      </c>
      <c r="G208" s="136">
        <v>5.0</v>
      </c>
      <c r="H208" s="136">
        <v>5.0</v>
      </c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154">
        <v>200.0</v>
      </c>
      <c r="C209" s="136">
        <v>5.0</v>
      </c>
      <c r="D209" s="136">
        <v>4.0</v>
      </c>
      <c r="E209" s="136">
        <v>4.0</v>
      </c>
      <c r="F209" s="136">
        <v>5.0</v>
      </c>
      <c r="G209" s="136">
        <v>5.0</v>
      </c>
      <c r="H209" s="136">
        <v>5.0</v>
      </c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154">
        <v>201.0</v>
      </c>
      <c r="C210" s="136">
        <v>5.0</v>
      </c>
      <c r="D210" s="136">
        <v>5.0</v>
      </c>
      <c r="E210" s="136">
        <v>5.0</v>
      </c>
      <c r="F210" s="136">
        <v>5.0</v>
      </c>
      <c r="G210" s="136">
        <v>4.0</v>
      </c>
      <c r="H210" s="136">
        <v>4.0</v>
      </c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154">
        <v>202.0</v>
      </c>
      <c r="C211" s="136">
        <v>5.0</v>
      </c>
      <c r="D211" s="136">
        <v>5.0</v>
      </c>
      <c r="E211" s="136">
        <v>5.0</v>
      </c>
      <c r="F211" s="136">
        <v>5.0</v>
      </c>
      <c r="G211" s="136">
        <v>5.0</v>
      </c>
      <c r="H211" s="136">
        <v>5.0</v>
      </c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154">
        <v>203.0</v>
      </c>
      <c r="C212" s="136">
        <v>5.0</v>
      </c>
      <c r="D212" s="136">
        <v>4.0</v>
      </c>
      <c r="E212" s="136">
        <v>5.0</v>
      </c>
      <c r="F212" s="136">
        <v>5.0</v>
      </c>
      <c r="G212" s="136">
        <v>5.0</v>
      </c>
      <c r="H212" s="136">
        <v>5.0</v>
      </c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154">
        <v>204.0</v>
      </c>
      <c r="C213" s="136">
        <v>5.0</v>
      </c>
      <c r="D213" s="136">
        <v>5.0</v>
      </c>
      <c r="E213" s="136">
        <v>5.0</v>
      </c>
      <c r="F213" s="136">
        <v>4.0</v>
      </c>
      <c r="G213" s="136">
        <v>5.0</v>
      </c>
      <c r="H213" s="136">
        <v>4.0</v>
      </c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2020-07-08T03:54:33Z</dcterms:created>
  <dc:creator>Ashish V Vanmali</dc:creator>
</cp:coreProperties>
</file>