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YellowSheets\SEM-II\"/>
    </mc:Choice>
  </mc:AlternateContent>
  <xr:revisionPtr revIDLastSave="0" documentId="13_ncr:1_{01FC92DB-36AB-49F3-AFFE-C0B58BB7C2A4}" xr6:coauthVersionLast="47" xr6:coauthVersionMax="47" xr10:uidLastSave="{00000000-0000-0000-0000-000000000000}"/>
  <workbookProtection workbookAlgorithmName="SHA-512" workbookHashValue="gccv2XoYvvnxC00ZEasZ7PBV3IdfPslMUL7glmCiCgljtEMSaiaZe8rdWnRajR7IfjiCh137GHOh3LBDcFllKw==" workbookSaltValue="pcPI3otD+I5aIcXCgzfWJg==" workbookSpinCount="100000" lockStructure="1"/>
  <bookViews>
    <workbookView xWindow="-120" yWindow="-120" windowWidth="29040" windowHeight="15840" tabRatio="711" activeTab="5" xr2:uid="{00000000-000D-0000-FFFF-FFFF00000000}"/>
  </bookViews>
  <sheets>
    <sheet name="Instructions" sheetId="6" r:id="rId1"/>
    <sheet name="Cover" sheetId="1" r:id="rId2"/>
    <sheet name="CO Attainment Calculation" sheetId="3" r:id="rId3"/>
    <sheet name="In Sem Evaluation" sheetId="2" r:id="rId4"/>
    <sheet name="End Sem Evaluation" sheetId="5" r:id="rId5"/>
    <sheet name="Course Exit Survey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E6" i="4"/>
  <c r="F6" i="4"/>
  <c r="G6" i="4"/>
  <c r="H6" i="4"/>
  <c r="C6" i="4"/>
  <c r="D2" i="4"/>
  <c r="E2" i="4"/>
  <c r="F2" i="4"/>
  <c r="G2" i="4"/>
  <c r="H2" i="4"/>
  <c r="C2" i="4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D6" i="2"/>
  <c r="S2" i="2"/>
  <c r="T2" i="2"/>
  <c r="U2" i="2"/>
  <c r="V2" i="2"/>
  <c r="W2" i="2"/>
  <c r="R2" i="2"/>
  <c r="M2" i="2"/>
  <c r="N2" i="2"/>
  <c r="O2" i="2"/>
  <c r="P2" i="2"/>
  <c r="Q2" i="2"/>
  <c r="L2" i="2"/>
  <c r="J2" i="2"/>
  <c r="I2" i="2"/>
  <c r="H2" i="2"/>
  <c r="F2" i="2"/>
  <c r="E2" i="2"/>
  <c r="D2" i="2"/>
  <c r="G146" i="2"/>
  <c r="K146" i="2"/>
  <c r="K80" i="2" l="1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K5" i="2" l="1"/>
  <c r="G5" i="2"/>
  <c r="K13" i="2"/>
  <c r="K14" i="2"/>
  <c r="K15" i="2"/>
  <c r="AA102" i="1" l="1"/>
  <c r="AB102" i="1"/>
  <c r="AC102" i="1"/>
  <c r="AD102" i="1"/>
  <c r="AH102" i="1"/>
  <c r="AI102" i="1"/>
  <c r="AJ102" i="1"/>
  <c r="AK102" i="1"/>
  <c r="AL102" i="1"/>
  <c r="AA103" i="1"/>
  <c r="AB103" i="1"/>
  <c r="AC103" i="1"/>
  <c r="AD103" i="1"/>
  <c r="AH103" i="1"/>
  <c r="AJ103" i="1"/>
  <c r="AK103" i="1"/>
  <c r="AL103" i="1"/>
  <c r="AA104" i="1"/>
  <c r="AB104" i="1"/>
  <c r="AC104" i="1"/>
  <c r="AD104" i="1"/>
  <c r="AH104" i="1"/>
  <c r="AI104" i="1"/>
  <c r="AJ104" i="1"/>
  <c r="AK104" i="1"/>
  <c r="AL104" i="1"/>
  <c r="AA105" i="1"/>
  <c r="AB105" i="1"/>
  <c r="AC105" i="1"/>
  <c r="AD105" i="1"/>
  <c r="AH105" i="1"/>
  <c r="AI105" i="1"/>
  <c r="AJ105" i="1"/>
  <c r="AK105" i="1"/>
  <c r="AL105" i="1"/>
  <c r="AA106" i="1"/>
  <c r="AB106" i="1"/>
  <c r="AC106" i="1"/>
  <c r="AD106" i="1"/>
  <c r="AH106" i="1"/>
  <c r="AI106" i="1"/>
  <c r="AJ106" i="1"/>
  <c r="AK106" i="1"/>
  <c r="AL106" i="1"/>
  <c r="AA107" i="1"/>
  <c r="AB107" i="1"/>
  <c r="AC107" i="1"/>
  <c r="AD107" i="1"/>
  <c r="AH107" i="1"/>
  <c r="AI107" i="1"/>
  <c r="AJ107" i="1"/>
  <c r="AK107" i="1"/>
  <c r="AL107" i="1"/>
  <c r="H61" i="1"/>
  <c r="H60" i="1"/>
  <c r="AA114" i="1"/>
  <c r="AB114" i="1"/>
  <c r="AC114" i="1"/>
  <c r="AD114" i="1"/>
  <c r="AH114" i="1"/>
  <c r="AJ114" i="1"/>
  <c r="AK114" i="1"/>
  <c r="AL114" i="1"/>
  <c r="AA115" i="1"/>
  <c r="AB115" i="1"/>
  <c r="AC115" i="1"/>
  <c r="AD115" i="1"/>
  <c r="AH115" i="1"/>
  <c r="AI115" i="1"/>
  <c r="AJ115" i="1"/>
  <c r="AK115" i="1"/>
  <c r="AL115" i="1"/>
  <c r="AA116" i="1"/>
  <c r="AB116" i="1"/>
  <c r="AC116" i="1"/>
  <c r="AD116" i="1"/>
  <c r="AH116" i="1"/>
  <c r="AI116" i="1"/>
  <c r="AJ116" i="1"/>
  <c r="AK116" i="1"/>
  <c r="AL116" i="1"/>
  <c r="AA117" i="1"/>
  <c r="AB117" i="1"/>
  <c r="AC117" i="1"/>
  <c r="AD117" i="1"/>
  <c r="AH117" i="1"/>
  <c r="AI117" i="1"/>
  <c r="AJ117" i="1"/>
  <c r="AK117" i="1"/>
  <c r="AL117" i="1"/>
  <c r="AA118" i="1"/>
  <c r="AB118" i="1"/>
  <c r="AC118" i="1"/>
  <c r="AD118" i="1"/>
  <c r="AH118" i="1"/>
  <c r="AI118" i="1"/>
  <c r="AJ118" i="1"/>
  <c r="AK118" i="1"/>
  <c r="AL118" i="1"/>
  <c r="AA113" i="1"/>
  <c r="AB113" i="1"/>
  <c r="AC113" i="1"/>
  <c r="AD113" i="1"/>
  <c r="AH113" i="1"/>
  <c r="AI113" i="1"/>
  <c r="AJ113" i="1"/>
  <c r="AK113" i="1"/>
  <c r="AL113" i="1"/>
  <c r="W103" i="1" l="1"/>
  <c r="W104" i="1"/>
  <c r="W105" i="1"/>
  <c r="W106" i="1"/>
  <c r="W107" i="1"/>
  <c r="W102" i="1"/>
  <c r="H59" i="1"/>
  <c r="X119" i="1"/>
  <c r="AG119" i="1"/>
  <c r="Y119" i="1" l="1"/>
  <c r="Z119" i="1"/>
  <c r="AA119" i="1"/>
  <c r="AB119" i="1"/>
  <c r="AC119" i="1"/>
  <c r="AD119" i="1"/>
  <c r="AE119" i="1"/>
  <c r="AF119" i="1"/>
  <c r="AH119" i="1"/>
  <c r="AI119" i="1"/>
  <c r="AJ119" i="1"/>
  <c r="AK119" i="1"/>
  <c r="AL119" i="1"/>
  <c r="B27" i="1"/>
  <c r="H49" i="1"/>
  <c r="H50" i="1"/>
  <c r="H51" i="1"/>
  <c r="H52" i="1"/>
  <c r="H53" i="1"/>
  <c r="H48" i="1"/>
  <c r="G14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C7" i="3"/>
  <c r="D7" i="3"/>
  <c r="E7" i="3"/>
  <c r="F7" i="3"/>
  <c r="G7" i="3"/>
  <c r="I7" i="3"/>
  <c r="J7" i="3"/>
  <c r="K7" i="3"/>
  <c r="L7" i="3"/>
  <c r="B8" i="3"/>
  <c r="D8" i="3"/>
  <c r="E8" i="3"/>
  <c r="F8" i="3"/>
  <c r="G8" i="3"/>
  <c r="H8" i="3"/>
  <c r="J8" i="3"/>
  <c r="K8" i="3"/>
  <c r="L8" i="3"/>
  <c r="B9" i="3"/>
  <c r="C9" i="3"/>
  <c r="F9" i="3"/>
  <c r="G9" i="3"/>
  <c r="H9" i="3"/>
  <c r="I9" i="3"/>
  <c r="K9" i="3"/>
  <c r="L9" i="3"/>
  <c r="B10" i="3"/>
  <c r="C10" i="3"/>
  <c r="D10" i="3"/>
  <c r="G10" i="3"/>
  <c r="H10" i="3"/>
  <c r="I10" i="3"/>
  <c r="J10" i="3"/>
  <c r="L10" i="3"/>
  <c r="B11" i="3"/>
  <c r="C11" i="3"/>
  <c r="D11" i="3"/>
  <c r="E11" i="3"/>
  <c r="G11" i="3"/>
  <c r="H11" i="3"/>
  <c r="I11" i="3"/>
  <c r="J11" i="3"/>
  <c r="K11" i="3"/>
  <c r="C12" i="3"/>
  <c r="D12" i="3"/>
  <c r="E12" i="3"/>
  <c r="F12" i="3"/>
  <c r="H12" i="3"/>
  <c r="I12" i="3"/>
  <c r="J12" i="3"/>
  <c r="K12" i="3"/>
  <c r="L12" i="3"/>
  <c r="G10" i="5"/>
  <c r="F90" i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E2" i="5" l="1"/>
  <c r="D2" i="5"/>
  <c r="I49" i="1" l="1"/>
  <c r="I50" i="1"/>
  <c r="I51" i="1"/>
  <c r="I52" i="1"/>
  <c r="I53" i="1"/>
  <c r="I48" i="1"/>
  <c r="C67" i="1" l="1"/>
  <c r="C68" i="1"/>
  <c r="C69" i="1"/>
  <c r="C66" i="1"/>
  <c r="C70" i="1"/>
  <c r="C71" i="1"/>
  <c r="F67" i="1"/>
  <c r="F69" i="1"/>
  <c r="F71" i="1"/>
  <c r="F70" i="1"/>
  <c r="F68" i="1"/>
  <c r="F66" i="1"/>
  <c r="D67" i="1"/>
  <c r="D68" i="1"/>
  <c r="D66" i="1"/>
  <c r="D69" i="1"/>
  <c r="D70" i="1"/>
  <c r="D71" i="1"/>
  <c r="E69" i="1"/>
  <c r="E70" i="1"/>
  <c r="E67" i="1"/>
  <c r="E71" i="1"/>
  <c r="E68" i="1"/>
  <c r="E66" i="1"/>
  <c r="AV3" i="2" s="1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A111" i="1" l="1"/>
  <c r="B28" i="1" l="1"/>
  <c r="B112" i="1" s="1"/>
  <c r="E50" i="3" l="1"/>
  <c r="D1" i="2" l="1"/>
  <c r="G37" i="3"/>
  <c r="G36" i="3"/>
  <c r="A107" i="1" l="1"/>
  <c r="E51" i="3"/>
  <c r="D54" i="3" s="1"/>
  <c r="E4" i="5"/>
  <c r="D4" i="5"/>
  <c r="D1" i="5"/>
  <c r="C1" i="4"/>
  <c r="F78" i="1"/>
  <c r="F79" i="1"/>
  <c r="F80" i="1"/>
  <c r="D78" i="1"/>
  <c r="D79" i="1"/>
  <c r="D80" i="1"/>
  <c r="F77" i="1"/>
  <c r="D77" i="1"/>
  <c r="B78" i="1"/>
  <c r="B79" i="1"/>
  <c r="B80" i="1"/>
  <c r="B77" i="1"/>
  <c r="J17" i="3"/>
  <c r="K17" i="3"/>
  <c r="L17" i="3"/>
  <c r="M7" i="3"/>
  <c r="M17" i="3" s="1"/>
  <c r="O7" i="3"/>
  <c r="O17" i="3" s="1"/>
  <c r="P7" i="3"/>
  <c r="P17" i="3" s="1"/>
  <c r="Q7" i="3"/>
  <c r="Q17" i="3" s="1"/>
  <c r="R7" i="3"/>
  <c r="R17" i="3" s="1"/>
  <c r="S7" i="3"/>
  <c r="S17" i="3" s="1"/>
  <c r="T7" i="3"/>
  <c r="T17" i="3" s="1"/>
  <c r="U7" i="3"/>
  <c r="U17" i="3" s="1"/>
  <c r="V7" i="3"/>
  <c r="V17" i="3" s="1"/>
  <c r="W7" i="3"/>
  <c r="W17" i="3" s="1"/>
  <c r="AA7" i="3"/>
  <c r="AA17" i="3" s="1"/>
  <c r="AB7" i="3"/>
  <c r="AB17" i="3" s="1"/>
  <c r="AC7" i="3"/>
  <c r="AC17" i="3" s="1"/>
  <c r="AD7" i="3"/>
  <c r="AD17" i="3" s="1"/>
  <c r="AE7" i="3"/>
  <c r="AE17" i="3" s="1"/>
  <c r="AF7" i="3"/>
  <c r="AF17" i="3" s="1"/>
  <c r="AG7" i="3"/>
  <c r="AG17" i="3" s="1"/>
  <c r="AH7" i="3"/>
  <c r="AH17" i="3" s="1"/>
  <c r="AI7" i="3"/>
  <c r="AI17" i="3" s="1"/>
  <c r="AK7" i="3"/>
  <c r="AK17" i="3" s="1"/>
  <c r="AL7" i="3"/>
  <c r="AL17" i="3" s="1"/>
  <c r="AM7" i="3"/>
  <c r="AM17" i="3" s="1"/>
  <c r="AN7" i="3"/>
  <c r="AN17" i="3" s="1"/>
  <c r="AO7" i="3"/>
  <c r="AO17" i="3" s="1"/>
  <c r="AQ7" i="3"/>
  <c r="AQ17" i="3" s="1"/>
  <c r="AT7" i="3"/>
  <c r="AT17" i="3" s="1"/>
  <c r="AU7" i="3"/>
  <c r="AU17" i="3" s="1"/>
  <c r="AW7" i="3"/>
  <c r="AW17" i="3" s="1"/>
  <c r="AX7" i="3"/>
  <c r="AX17" i="3" s="1"/>
  <c r="AY7" i="3"/>
  <c r="AY17" i="3" s="1"/>
  <c r="AZ7" i="3"/>
  <c r="AZ17" i="3" s="1"/>
  <c r="BA7" i="3"/>
  <c r="BA17" i="3" s="1"/>
  <c r="BB7" i="3"/>
  <c r="BB17" i="3" s="1"/>
  <c r="BC7" i="3"/>
  <c r="BC17" i="3" s="1"/>
  <c r="BD7" i="3"/>
  <c r="BD17" i="3" s="1"/>
  <c r="BE7" i="3"/>
  <c r="BE17" i="3" s="1"/>
  <c r="J18" i="3"/>
  <c r="K18" i="3"/>
  <c r="L18" i="3"/>
  <c r="M8" i="3"/>
  <c r="M18" i="3" s="1"/>
  <c r="N8" i="3"/>
  <c r="N18" i="3" s="1"/>
  <c r="P8" i="3"/>
  <c r="P18" i="3" s="1"/>
  <c r="Q8" i="3"/>
  <c r="Q18" i="3" s="1"/>
  <c r="R8" i="3"/>
  <c r="R18" i="3" s="1"/>
  <c r="S8" i="3"/>
  <c r="S18" i="3" s="1"/>
  <c r="T8" i="3"/>
  <c r="T18" i="3" s="1"/>
  <c r="U8" i="3"/>
  <c r="U18" i="3" s="1"/>
  <c r="V8" i="3"/>
  <c r="V18" i="3" s="1"/>
  <c r="W8" i="3"/>
  <c r="W18" i="3" s="1"/>
  <c r="X8" i="3"/>
  <c r="X18" i="3" s="1"/>
  <c r="Y8" i="3"/>
  <c r="Y18" i="3" s="1"/>
  <c r="Z8" i="3"/>
  <c r="Z18" i="3" s="1"/>
  <c r="AE8" i="3"/>
  <c r="AE18" i="3" s="1"/>
  <c r="AF8" i="3"/>
  <c r="AF18" i="3" s="1"/>
  <c r="AG8" i="3"/>
  <c r="AG18" i="3" s="1"/>
  <c r="AI8" i="3"/>
  <c r="AI18" i="3" s="1"/>
  <c r="AJ8" i="3"/>
  <c r="AJ18" i="3" s="1"/>
  <c r="AL8" i="3"/>
  <c r="AL18" i="3" s="1"/>
  <c r="AM8" i="3"/>
  <c r="AM18" i="3" s="1"/>
  <c r="AN8" i="3"/>
  <c r="AN18" i="3" s="1"/>
  <c r="AO8" i="3"/>
  <c r="AO18" i="3" s="1"/>
  <c r="AS8" i="3"/>
  <c r="AS18" i="3" s="1"/>
  <c r="AU8" i="3"/>
  <c r="AU18" i="3" s="1"/>
  <c r="AV8" i="3"/>
  <c r="AV18" i="3" s="1"/>
  <c r="AW8" i="3"/>
  <c r="AW18" i="3" s="1"/>
  <c r="AX8" i="3"/>
  <c r="AX18" i="3" s="1"/>
  <c r="AY8" i="3"/>
  <c r="AY18" i="3" s="1"/>
  <c r="AZ8" i="3"/>
  <c r="AZ18" i="3" s="1"/>
  <c r="BA8" i="3"/>
  <c r="BA18" i="3" s="1"/>
  <c r="BB8" i="3"/>
  <c r="BB18" i="3" s="1"/>
  <c r="BC8" i="3"/>
  <c r="BC18" i="3" s="1"/>
  <c r="BD8" i="3"/>
  <c r="BD18" i="3" s="1"/>
  <c r="BE8" i="3"/>
  <c r="BE18" i="3" s="1"/>
  <c r="K19" i="3"/>
  <c r="L19" i="3"/>
  <c r="M9" i="3"/>
  <c r="M19" i="3" s="1"/>
  <c r="N9" i="3"/>
  <c r="N19" i="3" s="1"/>
  <c r="O9" i="3"/>
  <c r="O19" i="3" s="1"/>
  <c r="Q9" i="3"/>
  <c r="Q19" i="3" s="1"/>
  <c r="R9" i="3"/>
  <c r="R19" i="3" s="1"/>
  <c r="S9" i="3"/>
  <c r="S19" i="3" s="1"/>
  <c r="T9" i="3"/>
  <c r="T19" i="3" s="1"/>
  <c r="U9" i="3"/>
  <c r="U19" i="3" s="1"/>
  <c r="V9" i="3"/>
  <c r="V19" i="3" s="1"/>
  <c r="W9" i="3"/>
  <c r="W19" i="3" s="1"/>
  <c r="X9" i="3"/>
  <c r="X19" i="3" s="1"/>
  <c r="Y9" i="3"/>
  <c r="Y19" i="3" s="1"/>
  <c r="Z9" i="3"/>
  <c r="Z19" i="3" s="1"/>
  <c r="AA9" i="3"/>
  <c r="AA19" i="3" s="1"/>
  <c r="AB9" i="3"/>
  <c r="AB19" i="3" s="1"/>
  <c r="AC9" i="3"/>
  <c r="AC19" i="3" s="1"/>
  <c r="AD9" i="3"/>
  <c r="AD19" i="3" s="1"/>
  <c r="AG9" i="3"/>
  <c r="AG19" i="3" s="1"/>
  <c r="AH9" i="3"/>
  <c r="AH19" i="3" s="1"/>
  <c r="AI9" i="3"/>
  <c r="AI19" i="3" s="1"/>
  <c r="AJ9" i="3"/>
  <c r="AJ19" i="3" s="1"/>
  <c r="AK9" i="3"/>
  <c r="AK19" i="3" s="1"/>
  <c r="AM9" i="3"/>
  <c r="AM19" i="3" s="1"/>
  <c r="AN9" i="3"/>
  <c r="AN19" i="3" s="1"/>
  <c r="AO9" i="3"/>
  <c r="AO19" i="3" s="1"/>
  <c r="AP9" i="3"/>
  <c r="AP19" i="3" s="1"/>
  <c r="AQ9" i="3"/>
  <c r="AQ19" i="3" s="1"/>
  <c r="AS9" i="3"/>
  <c r="AS19" i="3" s="1"/>
  <c r="AT9" i="3"/>
  <c r="AT19" i="3" s="1"/>
  <c r="AV9" i="3"/>
  <c r="AV19" i="3" s="1"/>
  <c r="AW9" i="3"/>
  <c r="AW19" i="3" s="1"/>
  <c r="AX9" i="3"/>
  <c r="AX19" i="3" s="1"/>
  <c r="AY9" i="3"/>
  <c r="AY19" i="3" s="1"/>
  <c r="AZ9" i="3"/>
  <c r="AZ19" i="3" s="1"/>
  <c r="BA9" i="3"/>
  <c r="BA19" i="3" s="1"/>
  <c r="BB9" i="3"/>
  <c r="BB19" i="3" s="1"/>
  <c r="BC9" i="3"/>
  <c r="BC19" i="3" s="1"/>
  <c r="BD9" i="3"/>
  <c r="BD19" i="3" s="1"/>
  <c r="BE9" i="3"/>
  <c r="BE19" i="3" s="1"/>
  <c r="J20" i="3"/>
  <c r="L20" i="3"/>
  <c r="M10" i="3"/>
  <c r="M20" i="3" s="1"/>
  <c r="N10" i="3"/>
  <c r="N20" i="3" s="1"/>
  <c r="O10" i="3"/>
  <c r="O20" i="3" s="1"/>
  <c r="P10" i="3"/>
  <c r="P20" i="3" s="1"/>
  <c r="R10" i="3"/>
  <c r="R20" i="3" s="1"/>
  <c r="S10" i="3"/>
  <c r="S20" i="3" s="1"/>
  <c r="T10" i="3"/>
  <c r="T20" i="3" s="1"/>
  <c r="U10" i="3"/>
  <c r="U20" i="3" s="1"/>
  <c r="V10" i="3"/>
  <c r="V20" i="3" s="1"/>
  <c r="W10" i="3"/>
  <c r="W20" i="3" s="1"/>
  <c r="X10" i="3"/>
  <c r="X20" i="3" s="1"/>
  <c r="Y10" i="3"/>
  <c r="Y20" i="3" s="1"/>
  <c r="Z10" i="3"/>
  <c r="Z20" i="3" s="1"/>
  <c r="AA10" i="3"/>
  <c r="AA20" i="3" s="1"/>
  <c r="AB10" i="3"/>
  <c r="AB20" i="3" s="1"/>
  <c r="AC10" i="3"/>
  <c r="AC20" i="3" s="1"/>
  <c r="AD10" i="3"/>
  <c r="AD20" i="3" s="1"/>
  <c r="AE10" i="3"/>
  <c r="AE20" i="3" s="1"/>
  <c r="AF10" i="3"/>
  <c r="AF20" i="3" s="1"/>
  <c r="AH10" i="3"/>
  <c r="AH20" i="3" s="1"/>
  <c r="AI10" i="3"/>
  <c r="AI20" i="3" s="1"/>
  <c r="AJ10" i="3"/>
  <c r="AJ20" i="3" s="1"/>
  <c r="AK10" i="3"/>
  <c r="AK20" i="3" s="1"/>
  <c r="AL10" i="3"/>
  <c r="AL20" i="3" s="1"/>
  <c r="AN10" i="3"/>
  <c r="AN20" i="3" s="1"/>
  <c r="AO10" i="3"/>
  <c r="AO20" i="3" s="1"/>
  <c r="AP10" i="3"/>
  <c r="AP20" i="3" s="1"/>
  <c r="AT10" i="3"/>
  <c r="AT20" i="3" s="1"/>
  <c r="AU10" i="3"/>
  <c r="AU20" i="3" s="1"/>
  <c r="AX10" i="3"/>
  <c r="AX20" i="3" s="1"/>
  <c r="AY10" i="3"/>
  <c r="AY20" i="3" s="1"/>
  <c r="AZ10" i="3"/>
  <c r="AZ20" i="3" s="1"/>
  <c r="BA10" i="3"/>
  <c r="BA20" i="3" s="1"/>
  <c r="BB10" i="3"/>
  <c r="BB20" i="3" s="1"/>
  <c r="BC10" i="3"/>
  <c r="BC20" i="3" s="1"/>
  <c r="BD10" i="3"/>
  <c r="BD20" i="3" s="1"/>
  <c r="BE10" i="3"/>
  <c r="BE20" i="3" s="1"/>
  <c r="J21" i="3"/>
  <c r="K21" i="3"/>
  <c r="M11" i="3"/>
  <c r="M21" i="3" s="1"/>
  <c r="O11" i="3"/>
  <c r="O21" i="3" s="1"/>
  <c r="P11" i="3"/>
  <c r="P21" i="3" s="1"/>
  <c r="Q11" i="3"/>
  <c r="Q21" i="3" s="1"/>
  <c r="S11" i="3"/>
  <c r="S21" i="3" s="1"/>
  <c r="T11" i="3"/>
  <c r="T21" i="3" s="1"/>
  <c r="U11" i="3"/>
  <c r="U21" i="3" s="1"/>
  <c r="V11" i="3"/>
  <c r="V21" i="3" s="1"/>
  <c r="W11" i="3"/>
  <c r="W21" i="3" s="1"/>
  <c r="X11" i="3"/>
  <c r="X21" i="3" s="1"/>
  <c r="Y11" i="3"/>
  <c r="Y21" i="3" s="1"/>
  <c r="Z11" i="3"/>
  <c r="Z21" i="3" s="1"/>
  <c r="AA11" i="3"/>
  <c r="AA21" i="3" s="1"/>
  <c r="AB11" i="3"/>
  <c r="AB21" i="3" s="1"/>
  <c r="AC11" i="3"/>
  <c r="AC21" i="3" s="1"/>
  <c r="AD11" i="3"/>
  <c r="AD21" i="3" s="1"/>
  <c r="AF11" i="3"/>
  <c r="AF21" i="3" s="1"/>
  <c r="AG11" i="3"/>
  <c r="AG21" i="3" s="1"/>
  <c r="AH11" i="3"/>
  <c r="AH21" i="3" s="1"/>
  <c r="AI11" i="3"/>
  <c r="AI21" i="3" s="1"/>
  <c r="AJ11" i="3"/>
  <c r="AJ21" i="3" s="1"/>
  <c r="AK11" i="3"/>
  <c r="AK21" i="3" s="1"/>
  <c r="AL11" i="3"/>
  <c r="AL21" i="3" s="1"/>
  <c r="AM11" i="3"/>
  <c r="AM21" i="3" s="1"/>
  <c r="AO11" i="3"/>
  <c r="AO21" i="3" s="1"/>
  <c r="AP11" i="3"/>
  <c r="AP21" i="3" s="1"/>
  <c r="AQ11" i="3"/>
  <c r="AQ21" i="3" s="1"/>
  <c r="AS11" i="3"/>
  <c r="AS21" i="3" s="1"/>
  <c r="AU11" i="3"/>
  <c r="AU21" i="3" s="1"/>
  <c r="AV11" i="3"/>
  <c r="AV21" i="3" s="1"/>
  <c r="AX11" i="3"/>
  <c r="AX21" i="3" s="1"/>
  <c r="AY11" i="3"/>
  <c r="AY21" i="3" s="1"/>
  <c r="AZ11" i="3"/>
  <c r="AZ21" i="3" s="1"/>
  <c r="BA11" i="3"/>
  <c r="BA21" i="3" s="1"/>
  <c r="BB11" i="3"/>
  <c r="BB21" i="3" s="1"/>
  <c r="BC11" i="3"/>
  <c r="BC21" i="3" s="1"/>
  <c r="BD11" i="3"/>
  <c r="BD21" i="3" s="1"/>
  <c r="BE11" i="3"/>
  <c r="BE21" i="3" s="1"/>
  <c r="J22" i="3"/>
  <c r="K22" i="3"/>
  <c r="L22" i="3"/>
  <c r="N12" i="3"/>
  <c r="N22" i="3" s="1"/>
  <c r="O12" i="3"/>
  <c r="O22" i="3" s="1"/>
  <c r="P12" i="3"/>
  <c r="P22" i="3" s="1"/>
  <c r="Q12" i="3"/>
  <c r="Q22" i="3" s="1"/>
  <c r="R12" i="3"/>
  <c r="R22" i="3" s="1"/>
  <c r="T12" i="3"/>
  <c r="T22" i="3" s="1"/>
  <c r="U12" i="3"/>
  <c r="U22" i="3" s="1"/>
  <c r="V12" i="3"/>
  <c r="V22" i="3" s="1"/>
  <c r="W12" i="3"/>
  <c r="W22" i="3" s="1"/>
  <c r="X12" i="3"/>
  <c r="X22" i="3" s="1"/>
  <c r="Y12" i="3"/>
  <c r="Y22" i="3" s="1"/>
  <c r="Z12" i="3"/>
  <c r="Z22" i="3" s="1"/>
  <c r="AA12" i="3"/>
  <c r="AA22" i="3" s="1"/>
  <c r="AB12" i="3"/>
  <c r="AB22" i="3" s="1"/>
  <c r="AC12" i="3"/>
  <c r="AC22" i="3" s="1"/>
  <c r="AE12" i="3"/>
  <c r="AE22" i="3" s="1"/>
  <c r="AF12" i="3"/>
  <c r="AF22" i="3" s="1"/>
  <c r="AG12" i="3"/>
  <c r="AG22" i="3" s="1"/>
  <c r="AH12" i="3"/>
  <c r="AH22" i="3" s="1"/>
  <c r="AI12" i="3"/>
  <c r="AI22" i="3" s="1"/>
  <c r="AJ12" i="3"/>
  <c r="AJ22" i="3" s="1"/>
  <c r="AK12" i="3"/>
  <c r="AK22" i="3" s="1"/>
  <c r="AL12" i="3"/>
  <c r="AL22" i="3" s="1"/>
  <c r="AM12" i="3"/>
  <c r="AM22" i="3" s="1"/>
  <c r="AN12" i="3"/>
  <c r="AN22" i="3" s="1"/>
  <c r="AP12" i="3"/>
  <c r="AP22" i="3" s="1"/>
  <c r="AQ12" i="3"/>
  <c r="AQ22" i="3" s="1"/>
  <c r="AS12" i="3"/>
  <c r="AS22" i="3" s="1"/>
  <c r="AT12" i="3"/>
  <c r="AT22" i="3" s="1"/>
  <c r="AV12" i="3"/>
  <c r="AV22" i="3" s="1"/>
  <c r="AW12" i="3"/>
  <c r="AW22" i="3" s="1"/>
  <c r="AY12" i="3"/>
  <c r="AY22" i="3" s="1"/>
  <c r="AZ12" i="3"/>
  <c r="AZ22" i="3" s="1"/>
  <c r="BA12" i="3"/>
  <c r="BA22" i="3" s="1"/>
  <c r="BB12" i="3"/>
  <c r="BB22" i="3" s="1"/>
  <c r="BC12" i="3"/>
  <c r="BC22" i="3" s="1"/>
  <c r="BD12" i="3"/>
  <c r="BD22" i="3" s="1"/>
  <c r="BE12" i="3"/>
  <c r="BE22" i="3" s="1"/>
  <c r="I22" i="3"/>
  <c r="I21" i="3"/>
  <c r="I20" i="3"/>
  <c r="I19" i="3"/>
  <c r="I17" i="3"/>
  <c r="H22" i="3"/>
  <c r="H21" i="3"/>
  <c r="H20" i="3"/>
  <c r="H19" i="3"/>
  <c r="H18" i="3"/>
  <c r="G17" i="3"/>
  <c r="G21" i="3"/>
  <c r="G20" i="3"/>
  <c r="G19" i="3"/>
  <c r="G18" i="3"/>
  <c r="F17" i="3"/>
  <c r="F22" i="3"/>
  <c r="F19" i="3"/>
  <c r="F18" i="3"/>
  <c r="E17" i="3"/>
  <c r="E22" i="3"/>
  <c r="E21" i="3"/>
  <c r="E18" i="3"/>
  <c r="D22" i="3"/>
  <c r="D21" i="3"/>
  <c r="D20" i="3"/>
  <c r="D18" i="3"/>
  <c r="D17" i="3"/>
  <c r="C22" i="3"/>
  <c r="C20" i="3"/>
  <c r="C19" i="3"/>
  <c r="C17" i="3"/>
  <c r="B21" i="3"/>
  <c r="B19" i="3"/>
  <c r="F3" i="2"/>
  <c r="F5" i="2" s="1"/>
  <c r="J3" i="2"/>
  <c r="J5" i="2" s="1"/>
  <c r="AL3" i="2"/>
  <c r="AL5" i="2" s="1"/>
  <c r="AL6" i="2" s="1"/>
  <c r="AM3" i="2"/>
  <c r="AM5" i="2" s="1"/>
  <c r="AM6" i="2" s="1"/>
  <c r="BB3" i="2"/>
  <c r="BB5" i="2" s="1"/>
  <c r="BB6" i="2" s="1"/>
  <c r="BC3" i="2"/>
  <c r="BC5" i="2" s="1"/>
  <c r="BC6" i="2" s="1"/>
  <c r="BD3" i="2"/>
  <c r="BD5" i="2" s="1"/>
  <c r="BD6" i="2" s="1"/>
  <c r="BE3" i="2"/>
  <c r="BE5" i="2" s="1"/>
  <c r="BE6" i="2" s="1"/>
  <c r="BF3" i="2"/>
  <c r="BF5" i="2" s="1"/>
  <c r="BF6" i="2" s="1"/>
  <c r="BG3" i="2"/>
  <c r="BG5" i="2" s="1"/>
  <c r="BG6" i="2" s="1"/>
  <c r="BH3" i="2"/>
  <c r="BH5" i="2" s="1"/>
  <c r="BH6" i="2" s="1"/>
  <c r="BI3" i="2"/>
  <c r="BI5" i="2" s="1"/>
  <c r="BI6" i="2" s="1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G13" i="2"/>
  <c r="G7" i="2" s="1"/>
  <c r="C27" i="1"/>
  <c r="C28" i="1" s="1"/>
  <c r="C112" i="1" s="1"/>
  <c r="D27" i="1"/>
  <c r="D28" i="1" s="1"/>
  <c r="D112" i="1" s="1"/>
  <c r="E27" i="1"/>
  <c r="E28" i="1" s="1"/>
  <c r="E112" i="1" s="1"/>
  <c r="F27" i="1"/>
  <c r="F28" i="1" s="1"/>
  <c r="F112" i="1" s="1"/>
  <c r="G27" i="1"/>
  <c r="G28" i="1" s="1"/>
  <c r="G112" i="1" s="1"/>
  <c r="H27" i="1"/>
  <c r="H28" i="1" s="1"/>
  <c r="H112" i="1" s="1"/>
  <c r="I27" i="1"/>
  <c r="I28" i="1" s="1"/>
  <c r="I112" i="1" s="1"/>
  <c r="J27" i="1"/>
  <c r="J28" i="1" s="1"/>
  <c r="J112" i="1" s="1"/>
  <c r="K27" i="1"/>
  <c r="K28" i="1" s="1"/>
  <c r="K112" i="1" s="1"/>
  <c r="L27" i="1"/>
  <c r="L28" i="1" s="1"/>
  <c r="L112" i="1" s="1"/>
  <c r="M27" i="1"/>
  <c r="M28" i="1" s="1"/>
  <c r="M112" i="1" s="1"/>
  <c r="N27" i="1"/>
  <c r="N28" i="1" s="1"/>
  <c r="N112" i="1" s="1"/>
  <c r="O27" i="1"/>
  <c r="O28" i="1" s="1"/>
  <c r="O112" i="1" s="1"/>
  <c r="P27" i="1"/>
  <c r="P28" i="1" s="1"/>
  <c r="P112" i="1" s="1"/>
  <c r="W118" i="1"/>
  <c r="W117" i="1"/>
  <c r="W116" i="1"/>
  <c r="W115" i="1"/>
  <c r="W114" i="1"/>
  <c r="W113" i="1"/>
  <c r="B71" i="1"/>
  <c r="B70" i="1"/>
  <c r="B69" i="1"/>
  <c r="B68" i="1"/>
  <c r="B67" i="1"/>
  <c r="B66" i="1"/>
  <c r="AA3" i="2"/>
  <c r="AA5" i="2" s="1"/>
  <c r="AA6" i="2" s="1"/>
  <c r="S3" i="2"/>
  <c r="S5" i="2" s="1"/>
  <c r="G53" i="1"/>
  <c r="G52" i="1"/>
  <c r="G51" i="1"/>
  <c r="G50" i="1"/>
  <c r="G49" i="1"/>
  <c r="G48" i="1"/>
  <c r="G45" i="1"/>
  <c r="G44" i="1"/>
  <c r="G43" i="1"/>
  <c r="G42" i="1"/>
  <c r="G41" i="1"/>
  <c r="G40" i="1"/>
  <c r="G38" i="1"/>
  <c r="G37" i="1"/>
  <c r="G36" i="1"/>
  <c r="G35" i="1"/>
  <c r="G34" i="1"/>
  <c r="G33" i="1"/>
  <c r="K7" i="2" l="1"/>
  <c r="D3" i="4"/>
  <c r="D5" i="4" s="1"/>
  <c r="D7" i="4" s="1"/>
  <c r="BF8" i="3" s="1"/>
  <c r="BF18" i="3" s="1"/>
  <c r="AS3" i="2"/>
  <c r="J48" i="1"/>
  <c r="B100" i="1" s="1"/>
  <c r="AB3" i="2"/>
  <c r="J49" i="1"/>
  <c r="B101" i="1" s="1"/>
  <c r="J50" i="1"/>
  <c r="B102" i="1" s="1"/>
  <c r="J51" i="1"/>
  <c r="B103" i="1" s="1"/>
  <c r="J52" i="1"/>
  <c r="B104" i="1" s="1"/>
  <c r="J53" i="1"/>
  <c r="B105" i="1" s="1"/>
  <c r="H3" i="4"/>
  <c r="H5" i="4" s="1"/>
  <c r="H7" i="4" s="1"/>
  <c r="A11" i="3"/>
  <c r="A21" i="3"/>
  <c r="A18" i="3"/>
  <c r="A22" i="3"/>
  <c r="L10" i="5"/>
  <c r="C44" i="3" s="1"/>
  <c r="C3" i="4"/>
  <c r="C5" i="4" s="1"/>
  <c r="C7" i="4" s="1"/>
  <c r="A17" i="3"/>
  <c r="A28" i="3"/>
  <c r="A19" i="3"/>
  <c r="A10" i="3"/>
  <c r="A20" i="3"/>
  <c r="AY3" i="2"/>
  <c r="AY5" i="2" s="1"/>
  <c r="AY6" i="2" s="1"/>
  <c r="AY7" i="2" s="1"/>
  <c r="AZ3" i="2"/>
  <c r="AZ5" i="2" s="1"/>
  <c r="AZ6" i="2" s="1"/>
  <c r="AZ7" i="2" s="1"/>
  <c r="AT3" i="2"/>
  <c r="AT5" i="2" s="1"/>
  <c r="AT6" i="2" s="1"/>
  <c r="AT7" i="2" s="1"/>
  <c r="A60" i="3"/>
  <c r="A56" i="3"/>
  <c r="A59" i="3"/>
  <c r="A58" i="3"/>
  <c r="A55" i="3"/>
  <c r="A57" i="3"/>
  <c r="G3" i="4"/>
  <c r="G5" i="4" s="1"/>
  <c r="G7" i="4" s="1"/>
  <c r="F7" i="2"/>
  <c r="D9" i="3" s="1"/>
  <c r="D19" i="3" s="1"/>
  <c r="BG7" i="2"/>
  <c r="BC7" i="2"/>
  <c r="AM7" i="2"/>
  <c r="AA7" i="2"/>
  <c r="S7" i="2"/>
  <c r="O8" i="3" s="1"/>
  <c r="O18" i="3" s="1"/>
  <c r="J7" i="2"/>
  <c r="G12" i="3" s="1"/>
  <c r="G22" i="3" s="1"/>
  <c r="BF7" i="2"/>
  <c r="BB7" i="2"/>
  <c r="AX12" i="3" s="1"/>
  <c r="AX22" i="3" s="1"/>
  <c r="AL7" i="2"/>
  <c r="AH8" i="3" s="1"/>
  <c r="AH18" i="3" s="1"/>
  <c r="BI7" i="2"/>
  <c r="BE7" i="2"/>
  <c r="BH7" i="2"/>
  <c r="BD7" i="2"/>
  <c r="A9" i="3"/>
  <c r="A31" i="3"/>
  <c r="A12" i="3"/>
  <c r="A8" i="3"/>
  <c r="A30" i="3"/>
  <c r="A7" i="3"/>
  <c r="A26" i="3"/>
  <c r="A29" i="3"/>
  <c r="A27" i="3"/>
  <c r="B20" i="3"/>
  <c r="R3" i="2"/>
  <c r="Z3" i="2"/>
  <c r="V3" i="2"/>
  <c r="Q3" i="2"/>
  <c r="Y3" i="2"/>
  <c r="AN3" i="2"/>
  <c r="X3" i="2"/>
  <c r="AU3" i="2"/>
  <c r="AU5" i="2" s="1"/>
  <c r="AU6" i="2" s="1"/>
  <c r="AV7" i="3" l="1"/>
  <c r="AV17" i="3" s="1"/>
  <c r="AV10" i="3"/>
  <c r="AV20" i="3" s="1"/>
  <c r="AU12" i="3"/>
  <c r="AU22" i="3" s="1"/>
  <c r="AU9" i="3"/>
  <c r="AU19" i="3" s="1"/>
  <c r="L3" i="2"/>
  <c r="L5" i="2" s="1"/>
  <c r="L7" i="2" s="1"/>
  <c r="H7" i="3" s="1"/>
  <c r="AD3" i="2"/>
  <c r="AD5" i="2" s="1"/>
  <c r="AD6" i="2" s="1"/>
  <c r="AD7" i="2" s="1"/>
  <c r="AC3" i="2"/>
  <c r="AC5" i="2" s="1"/>
  <c r="AC6" i="2" s="1"/>
  <c r="D3" i="2"/>
  <c r="D5" i="2" s="1"/>
  <c r="D7" i="2" s="1"/>
  <c r="B12" i="3" s="1"/>
  <c r="B22" i="3" s="1"/>
  <c r="BF11" i="3"/>
  <c r="BF21" i="3" s="1"/>
  <c r="BF7" i="3"/>
  <c r="BF17" i="3" s="1"/>
  <c r="BF12" i="3"/>
  <c r="BF22" i="3" s="1"/>
  <c r="AU7" i="2"/>
  <c r="AQ8" i="3" s="1"/>
  <c r="AQ18" i="3" s="1"/>
  <c r="P3" i="2"/>
  <c r="P5" i="2" s="1"/>
  <c r="AX3" i="2"/>
  <c r="AP8" i="3"/>
  <c r="AP18" i="3" s="1"/>
  <c r="AP7" i="3"/>
  <c r="AP17" i="3" s="1"/>
  <c r="AQ10" i="3"/>
  <c r="AQ20" i="3" s="1"/>
  <c r="B18" i="3"/>
  <c r="H10" i="5"/>
  <c r="C43" i="3" s="1"/>
  <c r="D82" i="1"/>
  <c r="D83" i="1"/>
  <c r="AR3" i="2"/>
  <c r="AR5" i="2" s="1"/>
  <c r="AR6" i="2" s="1"/>
  <c r="AR7" i="2" s="1"/>
  <c r="M10" i="5"/>
  <c r="D44" i="3" s="1"/>
  <c r="F3" i="4"/>
  <c r="F5" i="4" s="1"/>
  <c r="F7" i="4" s="1"/>
  <c r="E3" i="4"/>
  <c r="E5" i="4" s="1"/>
  <c r="E7" i="4" s="1"/>
  <c r="Y5" i="2"/>
  <c r="Y6" i="2" s="1"/>
  <c r="Y7" i="2"/>
  <c r="V5" i="2"/>
  <c r="V7" i="2" s="1"/>
  <c r="R11" i="3" s="1"/>
  <c r="R21" i="3" s="1"/>
  <c r="AN5" i="2"/>
  <c r="AN6" i="2" s="1"/>
  <c r="AN7" i="2" s="1"/>
  <c r="Z5" i="2"/>
  <c r="Z6" i="2" s="1"/>
  <c r="Z7" i="2"/>
  <c r="R5" i="2"/>
  <c r="R7" i="2" s="1"/>
  <c r="AS5" i="2"/>
  <c r="AS6" i="2" s="1"/>
  <c r="X5" i="2"/>
  <c r="X6" i="2" s="1"/>
  <c r="X7" i="2"/>
  <c r="AB5" i="2"/>
  <c r="AB6" i="2" s="1"/>
  <c r="AB7" i="2" s="1"/>
  <c r="Q5" i="2"/>
  <c r="Q7" i="2" s="1"/>
  <c r="M12" i="3" s="1"/>
  <c r="M22" i="3" s="1"/>
  <c r="AE3" i="2"/>
  <c r="T3" i="2"/>
  <c r="AF3" i="2"/>
  <c r="E3" i="2"/>
  <c r="M3" i="2"/>
  <c r="U3" i="2"/>
  <c r="AG3" i="2"/>
  <c r="AH3" i="2"/>
  <c r="AO3" i="2"/>
  <c r="N11" i="3" l="1"/>
  <c r="N21" i="3" s="1"/>
  <c r="N7" i="3"/>
  <c r="N17" i="3" s="1"/>
  <c r="B7" i="3"/>
  <c r="B17" i="3" s="1"/>
  <c r="BF9" i="3"/>
  <c r="BF19" i="3" s="1"/>
  <c r="BF10" i="3"/>
  <c r="BF20" i="3" s="1"/>
  <c r="N10" i="5"/>
  <c r="P7" i="2"/>
  <c r="I10" i="5"/>
  <c r="AV5" i="2"/>
  <c r="AX5" i="2"/>
  <c r="AX6" i="2" s="1"/>
  <c r="AX7" i="2" s="1"/>
  <c r="AW3" i="2"/>
  <c r="BA3" i="2"/>
  <c r="D84" i="1"/>
  <c r="AS7" i="2"/>
  <c r="AO12" i="3" s="1"/>
  <c r="AO22" i="3" s="1"/>
  <c r="AN11" i="3"/>
  <c r="AN21" i="3" s="1"/>
  <c r="O3" i="2"/>
  <c r="I3" i="2"/>
  <c r="I5" i="2" s="1"/>
  <c r="I7" i="2" s="1"/>
  <c r="F11" i="3" s="1"/>
  <c r="F21" i="3" s="1"/>
  <c r="AK3" i="2"/>
  <c r="AK5" i="2" s="1"/>
  <c r="AK6" i="2" s="1"/>
  <c r="AK7" i="2" s="1"/>
  <c r="AG10" i="3" s="1"/>
  <c r="AG20" i="3" s="1"/>
  <c r="AQ3" i="2"/>
  <c r="AQ5" i="2" s="1"/>
  <c r="AQ6" i="2" s="1"/>
  <c r="AQ7" i="2" s="1"/>
  <c r="AM10" i="3" s="1"/>
  <c r="AM20" i="3" s="1"/>
  <c r="W3" i="2"/>
  <c r="N3" i="2"/>
  <c r="N5" i="2" s="1"/>
  <c r="N7" i="2" s="1"/>
  <c r="AI3" i="2"/>
  <c r="AI5" i="2" s="1"/>
  <c r="AI6" i="2" s="1"/>
  <c r="AI7" i="2" s="1"/>
  <c r="AE11" i="3" s="1"/>
  <c r="AE21" i="3" s="1"/>
  <c r="AP3" i="2"/>
  <c r="AP5" i="2" s="1"/>
  <c r="AP6" i="2" s="1"/>
  <c r="AP7" i="2" s="1"/>
  <c r="AL9" i="3" s="1"/>
  <c r="AL19" i="3" s="1"/>
  <c r="AJ3" i="2"/>
  <c r="AJ5" i="2" s="1"/>
  <c r="AJ6" i="2" s="1"/>
  <c r="AJ7" i="2" s="1"/>
  <c r="AF9" i="3" s="1"/>
  <c r="AF19" i="3" s="1"/>
  <c r="H3" i="2"/>
  <c r="H5" i="2" s="1"/>
  <c r="H7" i="2" s="1"/>
  <c r="E10" i="3" s="1"/>
  <c r="E20" i="3" s="1"/>
  <c r="E5" i="2"/>
  <c r="E7" i="2" s="1"/>
  <c r="AG5" i="2"/>
  <c r="AG6" i="2" s="1"/>
  <c r="AG7" i="2" s="1"/>
  <c r="X7" i="3"/>
  <c r="X17" i="3" s="1"/>
  <c r="H17" i="3"/>
  <c r="M5" i="2"/>
  <c r="M7" i="2" s="1"/>
  <c r="I8" i="3" s="1"/>
  <c r="AE5" i="2"/>
  <c r="AE6" i="2" s="1"/>
  <c r="AE7" i="2" s="1"/>
  <c r="AH5" i="2"/>
  <c r="AH6" i="2" s="1"/>
  <c r="AF5" i="2"/>
  <c r="AF6" i="2" s="1"/>
  <c r="Z7" i="3"/>
  <c r="Z17" i="3" s="1"/>
  <c r="U5" i="2"/>
  <c r="U7" i="2" s="1"/>
  <c r="Q10" i="3" s="1"/>
  <c r="Q20" i="3" s="1"/>
  <c r="T5" i="2"/>
  <c r="T7" i="2" s="1"/>
  <c r="P9" i="3" s="1"/>
  <c r="P19" i="3" s="1"/>
  <c r="AC7" i="2"/>
  <c r="Y7" i="3" s="1"/>
  <c r="Y17" i="3" s="1"/>
  <c r="AO5" i="2"/>
  <c r="AO6" i="2" s="1"/>
  <c r="AO7" i="2" s="1"/>
  <c r="AE9" i="3"/>
  <c r="AE19" i="3" s="1"/>
  <c r="AJ7" i="3"/>
  <c r="AJ17" i="3" s="1"/>
  <c r="L11" i="3" l="1"/>
  <c r="L21" i="3" s="1"/>
  <c r="AT11" i="3"/>
  <c r="AT21" i="3" s="1"/>
  <c r="AT8" i="3"/>
  <c r="AT18" i="3" s="1"/>
  <c r="AV6" i="2"/>
  <c r="AV7" i="2" s="1"/>
  <c r="F10" i="3"/>
  <c r="F20" i="3" s="1"/>
  <c r="E9" i="3"/>
  <c r="E19" i="3" s="1"/>
  <c r="J9" i="3"/>
  <c r="J19" i="3" s="1"/>
  <c r="C21" i="3"/>
  <c r="C8" i="3"/>
  <c r="C18" i="3" s="1"/>
  <c r="E44" i="3"/>
  <c r="D43" i="3"/>
  <c r="O10" i="5"/>
  <c r="J10" i="5"/>
  <c r="BA5" i="2"/>
  <c r="BA6" i="2" s="1"/>
  <c r="BA7" i="2" s="1"/>
  <c r="AW5" i="2"/>
  <c r="AW6" i="2" s="1"/>
  <c r="AW7" i="2" s="1"/>
  <c r="O5" i="2"/>
  <c r="O7" i="2" s="1"/>
  <c r="W5" i="2"/>
  <c r="W7" i="2" s="1"/>
  <c r="S12" i="3" s="1"/>
  <c r="S22" i="3" s="1"/>
  <c r="I18" i="3"/>
  <c r="AC8" i="3"/>
  <c r="AC18" i="3" s="1"/>
  <c r="AK8" i="3"/>
  <c r="AK18" i="3" s="1"/>
  <c r="AF7" i="2"/>
  <c r="AB8" i="3" s="1"/>
  <c r="AB18" i="3" s="1"/>
  <c r="AH7" i="2"/>
  <c r="AA8" i="3"/>
  <c r="AA18" i="3" s="1"/>
  <c r="AW10" i="3" l="1"/>
  <c r="AW20" i="3" s="1"/>
  <c r="AW11" i="3"/>
  <c r="AW21" i="3" s="1"/>
  <c r="AS10" i="3"/>
  <c r="AS20" i="3" s="1"/>
  <c r="AS7" i="3"/>
  <c r="AS17" i="3" s="1"/>
  <c r="AR8" i="3"/>
  <c r="AR18" i="3" s="1"/>
  <c r="AR12" i="3"/>
  <c r="AR22" i="3" s="1"/>
  <c r="AR9" i="3"/>
  <c r="AR19" i="3" s="1"/>
  <c r="B28" i="3" s="1"/>
  <c r="B57" i="3" s="1"/>
  <c r="AR7" i="3"/>
  <c r="AR17" i="3" s="1"/>
  <c r="AR11" i="3"/>
  <c r="AR21" i="3" s="1"/>
  <c r="AR10" i="3"/>
  <c r="AR20" i="3" s="1"/>
  <c r="K10" i="3"/>
  <c r="K20" i="3" s="1"/>
  <c r="F44" i="3"/>
  <c r="G44" i="3" s="1"/>
  <c r="K10" i="5"/>
  <c r="F43" i="3" s="1"/>
  <c r="G43" i="3" s="1"/>
  <c r="E43" i="3"/>
  <c r="AD8" i="3"/>
  <c r="AD12" i="3"/>
  <c r="B26" i="3" l="1"/>
  <c r="B55" i="3" s="1"/>
  <c r="B30" i="3"/>
  <c r="B59" i="3" s="1"/>
  <c r="G45" i="3"/>
  <c r="C57" i="3" s="1"/>
  <c r="D57" i="3" s="1"/>
  <c r="D102" i="1" s="1"/>
  <c r="B29" i="3"/>
  <c r="B58" i="3" s="1"/>
  <c r="AD18" i="3"/>
  <c r="B27" i="3" s="1"/>
  <c r="B56" i="3" s="1"/>
  <c r="AD22" i="3"/>
  <c r="B31" i="3" s="1"/>
  <c r="B60" i="3" s="1"/>
  <c r="X104" i="1" l="1"/>
  <c r="X115" i="1" s="1"/>
  <c r="Y104" i="1"/>
  <c r="Y115" i="1" s="1"/>
  <c r="AE104" i="1"/>
  <c r="AE115" i="1" s="1"/>
  <c r="AG104" i="1"/>
  <c r="AG115" i="1" s="1"/>
  <c r="AF104" i="1"/>
  <c r="AF115" i="1" s="1"/>
  <c r="Z104" i="1"/>
  <c r="Z115" i="1" s="1"/>
  <c r="D59" i="3"/>
  <c r="C56" i="3"/>
  <c r="C59" i="3"/>
  <c r="C58" i="3"/>
  <c r="C60" i="3"/>
  <c r="D60" i="3" s="1"/>
  <c r="D105" i="1" s="1"/>
  <c r="C55" i="3"/>
  <c r="D55" i="3" s="1"/>
  <c r="D100" i="1" s="1"/>
  <c r="X102" i="1" l="1"/>
  <c r="X113" i="1" s="1"/>
  <c r="X120" i="1" s="1"/>
  <c r="Y102" i="1"/>
  <c r="Y113" i="1" s="1"/>
  <c r="AE102" i="1"/>
  <c r="AE113" i="1" s="1"/>
  <c r="AG102" i="1"/>
  <c r="AG113" i="1" s="1"/>
  <c r="AF102" i="1"/>
  <c r="AF113" i="1" s="1"/>
  <c r="Z102" i="1"/>
  <c r="Z113" i="1" s="1"/>
  <c r="X107" i="1"/>
  <c r="X118" i="1" s="1"/>
  <c r="Z107" i="1"/>
  <c r="Z118" i="1" s="1"/>
  <c r="AF107" i="1"/>
  <c r="AF118" i="1" s="1"/>
  <c r="Y107" i="1"/>
  <c r="Y118" i="1" s="1"/>
  <c r="AE107" i="1"/>
  <c r="AE118" i="1" s="1"/>
  <c r="AG107" i="1"/>
  <c r="AG118" i="1" s="1"/>
  <c r="D56" i="3"/>
  <c r="D101" i="1" s="1"/>
  <c r="D104" i="1"/>
  <c r="AG106" i="1" s="1"/>
  <c r="AG117" i="1" s="1"/>
  <c r="D58" i="3"/>
  <c r="D103" i="1" s="1"/>
  <c r="F100" i="1"/>
  <c r="F105" i="1"/>
  <c r="F107" i="1"/>
  <c r="F102" i="1"/>
  <c r="Y106" i="1" l="1"/>
  <c r="Y117" i="1" s="1"/>
  <c r="AG105" i="1"/>
  <c r="AG116" i="1" s="1"/>
  <c r="AF105" i="1"/>
  <c r="AF116" i="1" s="1"/>
  <c r="Y105" i="1"/>
  <c r="Y116" i="1" s="1"/>
  <c r="Z105" i="1"/>
  <c r="Z116" i="1" s="1"/>
  <c r="AF106" i="1"/>
  <c r="AF117" i="1" s="1"/>
  <c r="AF103" i="1"/>
  <c r="AF114" i="1" s="1"/>
  <c r="AE103" i="1"/>
  <c r="AE114" i="1" s="1"/>
  <c r="Y103" i="1"/>
  <c r="Y114" i="1" s="1"/>
  <c r="AI103" i="1"/>
  <c r="AI114" i="1" s="1"/>
  <c r="AI120" i="1" s="1"/>
  <c r="M113" i="1" s="1"/>
  <c r="AG103" i="1"/>
  <c r="AG114" i="1" s="1"/>
  <c r="F101" i="1"/>
  <c r="X103" i="1"/>
  <c r="X114" i="1" s="1"/>
  <c r="Z103" i="1"/>
  <c r="Z114" i="1" s="1"/>
  <c r="F104" i="1"/>
  <c r="Z106" i="1"/>
  <c r="Z117" i="1" s="1"/>
  <c r="AE106" i="1"/>
  <c r="AE117" i="1" s="1"/>
  <c r="X105" i="1"/>
  <c r="X116" i="1" s="1"/>
  <c r="AE105" i="1"/>
  <c r="AE116" i="1" s="1"/>
  <c r="F103" i="1"/>
  <c r="X106" i="1"/>
  <c r="X117" i="1" s="1"/>
  <c r="AF120" i="1"/>
  <c r="J113" i="1" s="1"/>
  <c r="AA120" i="1"/>
  <c r="E113" i="1" s="1"/>
  <c r="AG120" i="1"/>
  <c r="K113" i="1" s="1"/>
  <c r="B113" i="1"/>
  <c r="AH120" i="1"/>
  <c r="L113" i="1" s="1"/>
  <c r="Y120" i="1"/>
  <c r="C113" i="1" s="1"/>
  <c r="AD120" i="1"/>
  <c r="H113" i="1" s="1"/>
  <c r="AJ120" i="1"/>
  <c r="N113" i="1" s="1"/>
  <c r="AC120" i="1"/>
  <c r="G113" i="1" s="1"/>
  <c r="AK120" i="1"/>
  <c r="O113" i="1" s="1"/>
  <c r="AB120" i="1"/>
  <c r="F113" i="1" s="1"/>
  <c r="AL120" i="1"/>
  <c r="P113" i="1" s="1"/>
  <c r="AE120" i="1"/>
  <c r="I113" i="1" s="1"/>
  <c r="Z120" i="1"/>
  <c r="D113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<sst xmlns="http://schemas.openxmlformats.org/spreadsheetml/2006/main" count="867" uniqueCount="420">
  <si>
    <t>Course Name</t>
  </si>
  <si>
    <t>Course Code as per University Syllabus</t>
  </si>
  <si>
    <t>Course Code for NBA form</t>
  </si>
  <si>
    <t>Course Outcomes</t>
  </si>
  <si>
    <t>CO -PO/PSO Mapping</t>
  </si>
  <si>
    <t>CO</t>
  </si>
  <si>
    <t xml:space="preserve">PO1 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</si>
  <si>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</si>
  <si>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</si>
  <si>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</si>
  <si>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</si>
  <si>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</si>
  <si>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</si>
  <si>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</si>
  <si>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</si>
  <si>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</si>
  <si>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</si>
  <si>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</si>
  <si>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</si>
  <si>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</si>
  <si>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</si>
  <si>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Roll No.</t>
  </si>
  <si>
    <t>Name of Student</t>
  </si>
  <si>
    <t>IA1</t>
  </si>
  <si>
    <t>IA2</t>
  </si>
  <si>
    <t>CO1</t>
  </si>
  <si>
    <t>CO2</t>
  </si>
  <si>
    <t>CO3</t>
  </si>
  <si>
    <t>Total</t>
  </si>
  <si>
    <t>CO4</t>
  </si>
  <si>
    <t>Internal Assessment</t>
  </si>
  <si>
    <t>Quizzes</t>
  </si>
  <si>
    <t>Q1</t>
  </si>
  <si>
    <t>Q2</t>
  </si>
  <si>
    <t>Q3</t>
  </si>
  <si>
    <t>Q4</t>
  </si>
  <si>
    <t>Q5</t>
  </si>
  <si>
    <t>Q6</t>
  </si>
  <si>
    <t>Total No. of Students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</si>
  <si>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</si>
  <si>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</si>
  <si>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</si>
  <si>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</si>
  <si>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</si>
  <si>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</si>
  <si>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</si>
  <si>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</si>
  <si>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</si>
  <si>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</si>
  <si>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Assignments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</si>
  <si>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</si>
  <si>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</si>
  <si>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</si>
  <si>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</si>
  <si>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</si>
  <si>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</si>
  <si>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</si>
  <si>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</si>
  <si>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</si>
  <si>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</si>
  <si>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</si>
  <si>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</si>
  <si>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Experiments</t>
  </si>
  <si>
    <t>Total Present</t>
  </si>
  <si>
    <t>Target For CO attainment</t>
  </si>
  <si>
    <t>If course is for the first time the Target will be 1.8 (60% of maximum attainment level which is 3)</t>
  </si>
  <si>
    <t xml:space="preserve">If the course is in continuation </t>
  </si>
  <si>
    <t>Case 1</t>
  </si>
  <si>
    <t>CO is not attained in the previous year =&gt; Same Target level as that of last year</t>
  </si>
  <si>
    <t>Case 2</t>
  </si>
  <si>
    <t xml:space="preserve">Case 3 </t>
  </si>
  <si>
    <t>Is the CO attained in the previous year? (Y/N)</t>
  </si>
  <si>
    <t>If No, Previous year Target levels</t>
  </si>
  <si>
    <t>Trget for Current Year</t>
  </si>
  <si>
    <t>is = 2.8</t>
  </si>
  <si>
    <t>Calculated Target</t>
  </si>
  <si>
    <t>Revised Target if reached 2.8</t>
  </si>
  <si>
    <t>University Exam</t>
  </si>
  <si>
    <t>External</t>
  </si>
  <si>
    <t>Internal</t>
  </si>
  <si>
    <t>External Assessment</t>
  </si>
  <si>
    <t>Oral / Practical</t>
  </si>
  <si>
    <t xml:space="preserve">Internal Assessment </t>
  </si>
  <si>
    <t>IA, Quizzes, Assignments, Experiments etc.</t>
  </si>
  <si>
    <t>Course Exit Survey</t>
  </si>
  <si>
    <t>Uni. Exam</t>
  </si>
  <si>
    <t>Oral/Prac</t>
  </si>
  <si>
    <t>IA etc.</t>
  </si>
  <si>
    <t>Course Exit</t>
  </si>
  <si>
    <t>Score for Target Attainment Levels</t>
  </si>
  <si>
    <t>Oral/Pract</t>
  </si>
  <si>
    <t>CO Attainment</t>
  </si>
  <si>
    <t>Target Set</t>
  </si>
  <si>
    <t>Actual Attainment</t>
  </si>
  <si>
    <t>PO/PSO Attainment through the course</t>
  </si>
  <si>
    <t>PO attainment</t>
  </si>
  <si>
    <t>No. of Students above Qualifier Level</t>
  </si>
  <si>
    <t>Qualifier Level (%)</t>
  </si>
  <si>
    <t>Total Marks</t>
  </si>
  <si>
    <t>Qualifier Level in terms of marks</t>
  </si>
  <si>
    <t>IA</t>
  </si>
  <si>
    <t>IA, Quiz, Ass, Exp</t>
  </si>
  <si>
    <t>% No. of Students above Qualifier Level</t>
  </si>
  <si>
    <t>Sr. No.</t>
  </si>
  <si>
    <t>Please enter minimum value here. It will update the table and calculations</t>
  </si>
  <si>
    <t>Weightage of University Exam = Marks of University Exam</t>
  </si>
  <si>
    <t>Weightage of Oral/Practical = Marks of Oral/Practical</t>
  </si>
  <si>
    <t xml:space="preserve">Overall CO Attainment </t>
  </si>
  <si>
    <t>Y1</t>
  </si>
  <si>
    <t>Y2</t>
  </si>
  <si>
    <t>Weightage of In-semester and End-semester Evaluation</t>
  </si>
  <si>
    <t>Weightage of End-semester Evaluation</t>
  </si>
  <si>
    <t>Weightage of In-semester Evaluation</t>
  </si>
  <si>
    <t>For End-semester Evaluation</t>
  </si>
  <si>
    <t>Weightage for University Exam</t>
  </si>
  <si>
    <t>Weightage of Oral/Practical = Marks of Oral/Practical (If there is no Oral/Practical, put it as ZERO)</t>
  </si>
  <si>
    <t>Total No. of Students in the class</t>
  </si>
  <si>
    <t>Weightage of University Exam = Marks of University Exam (If it is a Only Lab course, put it as ZERO)</t>
  </si>
  <si>
    <t xml:space="preserve">Note </t>
  </si>
  <si>
    <t>For the Only Theory Course with no End Sem exam =&gt; Weightage of End-sem exam = ZERO</t>
  </si>
  <si>
    <t>For the Only Lab Course with no Oral/Pract. exam =&gt; Weightage of End-sem exam = ZERO</t>
  </si>
  <si>
    <t>Weightage for Oral/Practical</t>
  </si>
  <si>
    <t>PO/PSO Attainment</t>
  </si>
  <si>
    <t>Avg</t>
  </si>
  <si>
    <t>CO is attained in the previous year =&gt; Increment last year Target by 0.2 (Approx. 10%)</t>
  </si>
  <si>
    <t>Semester</t>
  </si>
  <si>
    <t>Class</t>
  </si>
  <si>
    <t>Academic Year</t>
  </si>
  <si>
    <t>Faculty Name</t>
  </si>
  <si>
    <t>Weightage for End-semester Attainment  (W2)</t>
  </si>
  <si>
    <t>Weightage for In-semester Attainment (W1)</t>
  </si>
  <si>
    <t>To be set by College/Department</t>
  </si>
  <si>
    <t>Qualifier level for CO (%)</t>
  </si>
  <si>
    <t>The minimum Qualifier Level is 50%</t>
  </si>
  <si>
    <t>For University Exam</t>
  </si>
  <si>
    <t xml:space="preserve">For the first batch, the Qualifier level is set on the Average Marks of previous year result </t>
  </si>
  <si>
    <t>For Uni. Exam</t>
  </si>
  <si>
    <t>For CO1</t>
  </si>
  <si>
    <t>Similarly for CO2, CO3, …. and other types of evaluation</t>
  </si>
  <si>
    <t>Student Progression</t>
  </si>
  <si>
    <t>Is the course is for the first time or for First Batch? (Y/N)</t>
  </si>
  <si>
    <t>Maximum Level</t>
  </si>
  <si>
    <t>E13</t>
  </si>
  <si>
    <t>E14</t>
  </si>
  <si>
    <t>Maximum Qualifier Level is 80% for any type of assessment</t>
  </si>
  <si>
    <t>CO Attainment Achieved              (Y or N)</t>
  </si>
  <si>
    <t>Average of Internal Attainment       (Y1)</t>
  </si>
  <si>
    <t>Attainment</t>
  </si>
  <si>
    <t>Weighted Average of External Attainment       (Y2)</t>
  </si>
  <si>
    <t>Initial Qualifier Levels</t>
  </si>
  <si>
    <t>Revised CO wise Qualifier level (%)</t>
  </si>
  <si>
    <t>If the Target value reached 2.8 for two or more COs, reset  Target of all COs to 1.8 and  increase the Qualifier level by 2%</t>
  </si>
  <si>
    <t>The Qualifier level is incresed by 2%, If the Target value reached 2.8 for two or more COs</t>
  </si>
  <si>
    <t>Rounded Avg.</t>
  </si>
  <si>
    <t>of that subject in the steps of 2% (i.e. 50%, 52%, 54% ….)</t>
  </si>
  <si>
    <t>The qualifier Levels will be in the steps of 2% (i.e. 50%, 52%, 54% ….)</t>
  </si>
  <si>
    <t>For the New course taught first time, the Qualifier level for University exam will be 50%, 52% or 54% based on the subject</t>
  </si>
  <si>
    <t>E15</t>
  </si>
  <si>
    <t>E16</t>
  </si>
  <si>
    <t>E17</t>
  </si>
  <si>
    <t>E18</t>
  </si>
  <si>
    <t>E19</t>
  </si>
  <si>
    <t>E20</t>
  </si>
  <si>
    <t>Term Work</t>
  </si>
  <si>
    <t>TermWork</t>
  </si>
  <si>
    <t>All COs</t>
  </si>
  <si>
    <t>Rounded Avg. of CO-PO/PSO mapping</t>
  </si>
  <si>
    <t>CO Attainment using External Evaluation Tools</t>
  </si>
  <si>
    <t>CO Attainment using Internal Evaluation Tools</t>
  </si>
  <si>
    <t>Student Progression of different Internal Evaluation Tools</t>
  </si>
  <si>
    <t>Attainment of different Internal Evaluation Tools</t>
  </si>
  <si>
    <t>Y</t>
  </si>
  <si>
    <t>CO5</t>
  </si>
  <si>
    <t>CO6</t>
  </si>
  <si>
    <t>Vidyavardhini's College of Engineering &amp; Technology</t>
  </si>
  <si>
    <t>Developed by: Dr. Ashish V. Vanmali</t>
  </si>
  <si>
    <t>Name of Student ↓</t>
  </si>
  <si>
    <r>
      <t xml:space="preserve">CO </t>
    </r>
    <r>
      <rPr>
        <b/>
        <sz val="11"/>
        <color theme="1"/>
        <rFont val="Calibri"/>
        <family val="2"/>
      </rPr>
      <t>→</t>
    </r>
  </si>
  <si>
    <t>PO-PSO Attainment Calculation</t>
  </si>
  <si>
    <t>Instructions:</t>
  </si>
  <si>
    <r>
      <t xml:space="preserve">1. Only fill cells which are in </t>
    </r>
    <r>
      <rPr>
        <b/>
        <sz val="12"/>
        <color theme="1"/>
        <rFont val="Calibri"/>
        <family val="2"/>
        <scheme val="minor"/>
      </rPr>
      <t>Yellow</t>
    </r>
    <r>
      <rPr>
        <sz val="12"/>
        <color theme="1"/>
        <rFont val="Calibri"/>
        <family val="2"/>
        <scheme val="minor"/>
      </rPr>
      <t xml:space="preserve"> color. </t>
    </r>
    <r>
      <rPr>
        <b/>
        <sz val="12"/>
        <color theme="1"/>
        <rFont val="Calibri"/>
        <family val="2"/>
        <scheme val="minor"/>
      </rPr>
      <t>Do not modify other cells.</t>
    </r>
  </si>
  <si>
    <r>
      <t xml:space="preserve">3. While copy-pasting data from other Excel sheet, paste the data as </t>
    </r>
    <r>
      <rPr>
        <b/>
        <sz val="12"/>
        <color theme="1"/>
        <rFont val="Calibri"/>
        <family val="2"/>
        <scheme val="minor"/>
      </rPr>
      <t>"Value Only"</t>
    </r>
    <r>
      <rPr>
        <sz val="12"/>
        <color theme="1"/>
        <rFont val="Calibri"/>
        <family val="2"/>
        <scheme val="minor"/>
      </rPr>
      <t>.</t>
    </r>
  </si>
  <si>
    <t>4. Fill the data in following order:</t>
  </si>
  <si>
    <t xml:space="preserve">          Cover</t>
  </si>
  <si>
    <t xml:space="preserve">          In Sem Evaluation</t>
  </si>
  <si>
    <t xml:space="preserve">          End Sem Evaluation</t>
  </si>
  <si>
    <t xml:space="preserve">          Course Exit Survey</t>
  </si>
  <si>
    <r>
      <t xml:space="preserve">2. If no data is intended to be added in a cell, keep the cell </t>
    </r>
    <r>
      <rPr>
        <b/>
        <sz val="12"/>
        <color theme="1"/>
        <rFont val="Calibri"/>
        <family val="2"/>
        <scheme val="minor"/>
      </rPr>
      <t>"Blank"</t>
    </r>
    <r>
      <rPr>
        <sz val="12"/>
        <color theme="1"/>
        <rFont val="Calibri"/>
        <family val="2"/>
        <scheme val="minor"/>
      </rPr>
      <t xml:space="preserve">. Do not put </t>
    </r>
    <r>
      <rPr>
        <b/>
        <sz val="12"/>
        <color theme="1"/>
        <rFont val="Calibri"/>
        <family val="2"/>
        <scheme val="minor"/>
      </rPr>
      <t xml:space="preserve">"-" </t>
    </r>
    <r>
      <rPr>
        <sz val="12"/>
        <color theme="1"/>
        <rFont val="Calibri"/>
        <family val="2"/>
        <scheme val="minor"/>
      </rPr>
      <t>or any other data in cells.</t>
    </r>
  </si>
  <si>
    <t>Otherwise it will be always 60-40</t>
  </si>
  <si>
    <t xml:space="preserve">For Oral/Practical = Univelsity Level </t>
  </si>
  <si>
    <t>For IA, Quizzes, Ass, Exp = Univelsity Level + 5</t>
  </si>
  <si>
    <t>For Course Exit = Univelsity Level + 5</t>
  </si>
  <si>
    <t>Denominator</t>
  </si>
  <si>
    <t>CO - PO/PSO Attainment Calculator - Theory Course</t>
  </si>
  <si>
    <t xml:space="preserve">Contribution of CO to PO/PSO </t>
  </si>
  <si>
    <t>PO/PSO attainement is calculated as a weighted sum of contribution of CO to PO/PSO with the weights as per CO-PO/PSO mapping</t>
  </si>
  <si>
    <t>Weighted contribution of CO to PO/PSO</t>
  </si>
  <si>
    <t>Version: v2.0   Release date: 14 Jan 2024</t>
  </si>
  <si>
    <t>II</t>
  </si>
  <si>
    <t>2024-25</t>
  </si>
  <si>
    <t>BSC2023</t>
  </si>
  <si>
    <t>Elective Physics (Physics of Measurements and Sensors)</t>
  </si>
  <si>
    <t xml:space="preserve">Demonstrate their ability earned here to examine the erroneous results of measurement systems. </t>
  </si>
  <si>
    <t xml:space="preserve">Apply the concept of flatness test using light waves. </t>
  </si>
  <si>
    <t>Examine the use of appropriate transducers for application.</t>
  </si>
  <si>
    <t>Illustrate the use of appropriate sensors for application.</t>
  </si>
  <si>
    <t xml:space="preserve">Classify various temperature measurement techniques and their ranges. </t>
  </si>
  <si>
    <t>Explain the significance of nano materials in technology.</t>
  </si>
  <si>
    <t>AB</t>
  </si>
  <si>
    <t>BSC2023.1</t>
  </si>
  <si>
    <t>BSC2023.2</t>
  </si>
  <si>
    <t>BSC2023.3</t>
  </si>
  <si>
    <t>BSC2023.4</t>
  </si>
  <si>
    <t>BSC2023.5</t>
  </si>
  <si>
    <t>BSC2023.6</t>
  </si>
  <si>
    <t>C2023</t>
  </si>
  <si>
    <t>F.E (COMPS) Div:A. B &amp; C</t>
  </si>
  <si>
    <t>Dr. Vivek Singh</t>
  </si>
  <si>
    <t>VARDESH MOHAN ADEP</t>
  </si>
  <si>
    <t>MEET RAJESH AGRAWAL</t>
  </si>
  <si>
    <t>SAMYAK SAHEBRAO AHIRE</t>
  </si>
  <si>
    <t>ARJUN SANJAY ANDHALE</t>
  </si>
  <si>
    <t>KSHITIJ MOHAN ATALKAR</t>
  </si>
  <si>
    <t>ALKAF TOSHIF BAIG</t>
  </si>
  <si>
    <t>VARUN VIRENDERKUMAR BALIHARIA</t>
  </si>
  <si>
    <t>SAIRAJ SATISH BAND</t>
  </si>
  <si>
    <t>DIAH HITENDRA BANGERA</t>
  </si>
  <si>
    <t>PRANAV RAHUL BHATT</t>
  </si>
  <si>
    <t>SWAMINI SUDHIR BHILUNGADE</t>
  </si>
  <si>
    <t>SAUMIT SUHAS BHOJNE</t>
  </si>
  <si>
    <t>SWAPNIL SURESH BIJ</t>
  </si>
  <si>
    <t>NEERAJA BHAVESH BIRWATKAR</t>
  </si>
  <si>
    <t>LARIEN LISTAN BRITTO</t>
  </si>
  <si>
    <t>ISHAN LALVIKRAM CHAND</t>
  </si>
  <si>
    <t>MIHIKA JAYESH CHAUDHARI</t>
  </si>
  <si>
    <t>MIHIR DILIP CHAUDHARI</t>
  </si>
  <si>
    <t>VED AMIT CHAUDHARI</t>
  </si>
  <si>
    <t>AKASH PRAKASH CHAVAN</t>
  </si>
  <si>
    <t>VISHAKHA GANESH CHAVAN</t>
  </si>
  <si>
    <t>PRANJAL SHAILESH CHAWAN</t>
  </si>
  <si>
    <t>NIRJA NAVINKUMAR CHORGHE</t>
  </si>
  <si>
    <t>AVISHKAR GANESH CHOUDHARI</t>
  </si>
  <si>
    <t>DAKSH MANGILAL CHOUDHARY</t>
  </si>
  <si>
    <t>PRASAD DAGDU DALAVI</t>
  </si>
  <si>
    <t>PRATIK PRAKASH DANDGE</t>
  </si>
  <si>
    <t>VARSHA ANAND DASARI</t>
  </si>
  <si>
    <t>VAIBHAV GIRISH DHANUKA</t>
  </si>
  <si>
    <t>RAJIV UTTAM DOLUI</t>
  </si>
  <si>
    <t>ARNAV NARAYAN DOUNDKAR</t>
  </si>
  <si>
    <t>APEKSHA ASHOK DUBLA</t>
  </si>
  <si>
    <t>AYUSH SURYAKANT GAIKWAD</t>
  </si>
  <si>
    <t>PRADNYA UDAY GAIKWAD</t>
  </si>
  <si>
    <t>YASH RAJESH GAIKWAD</t>
  </si>
  <si>
    <t>ADVET AVINASH GAVLI</t>
  </si>
  <si>
    <t>DAKSH VISHNU GAWAD</t>
  </si>
  <si>
    <t>DHANASHREE VIKAS GAWAD</t>
  </si>
  <si>
    <t>JEET DIPESH GAWAD</t>
  </si>
  <si>
    <t>NEHA DNYANESHWAR GAWALI</t>
  </si>
  <si>
    <t>ATHARVA SHREERAM GHAG</t>
  </si>
  <si>
    <t>SANSKAR GANESH GHARAT</t>
  </si>
  <si>
    <t>DAKSH DINAR GHATAL</t>
  </si>
  <si>
    <t>SWARALI ANANT GHATAL</t>
  </si>
  <si>
    <t>ARPAN ARUN GHOSH</t>
  </si>
  <si>
    <t>SOHAM MEHUL GOHIL</t>
  </si>
  <si>
    <t>ARYAN SANTOSH GUPTA</t>
  </si>
  <si>
    <t>MAYURI SACHIN GURAV</t>
  </si>
  <si>
    <t>KARTIK RASHMIN HALKUNDE</t>
  </si>
  <si>
    <t>OM BHUSHAN INGALE</t>
  </si>
  <si>
    <t>AASTHA SUNIL JADHAV</t>
  </si>
  <si>
    <t>CHAITANNYA PANKAJ JADHAV</t>
  </si>
  <si>
    <t>NIDHI ARVIND JADHAV</t>
  </si>
  <si>
    <t>OMKAR GAUTAM JADHAV</t>
  </si>
  <si>
    <t>UJVAL RUPESH JAIN</t>
  </si>
  <si>
    <t>ZEEL NITESH JAIN</t>
  </si>
  <si>
    <t>SHLOK SANJAY JAISWAL</t>
  </si>
  <si>
    <t>POORVA KIRAN JAWALE</t>
  </si>
  <si>
    <t>AYUSH DILIP JHA</t>
  </si>
  <si>
    <t>PRATIK DEEPAK JOGDAND</t>
  </si>
  <si>
    <t>RAJVI HARDIP JOSHI</t>
  </si>
  <si>
    <t>SUHANI ANANT JOYASHI</t>
  </si>
  <si>
    <t>DHANUJ SIDHARAM KORE</t>
  </si>
  <si>
    <t>ATHARVA MANOJ MHATLE</t>
  </si>
  <si>
    <t>GOVIND R NAIR</t>
  </si>
  <si>
    <t>DHIRAJ SANTOSH PATIL</t>
  </si>
  <si>
    <t>UTSAV UDAYRAJ SAROJ</t>
  </si>
  <si>
    <t xml:space="preserve"> CHUNUKAWAR PRAJWAL LAXMIKANT</t>
  </si>
  <si>
    <t>KADAM AISHWARYA EKNATH</t>
  </si>
  <si>
    <t>KADAM NIRAJ PRAVIN</t>
  </si>
  <si>
    <t>KADAM SAHIL SACHIN</t>
  </si>
  <si>
    <t>KADU KUNAL SANJAY</t>
  </si>
  <si>
    <t xml:space="preserve">KANGNE PRITI SATYAWAN </t>
  </si>
  <si>
    <t>KAWADE SWANANDI SURESH</t>
  </si>
  <si>
    <t>KHAIRE PRATHAMESH NILESH</t>
  </si>
  <si>
    <t>KHAMBAYAT MAHESH HIRANAND</t>
  </si>
  <si>
    <t xml:space="preserve"> KHANDAGALE PARAS SANJAY </t>
  </si>
  <si>
    <t>KHOPKAR JATIN SANDEEP</t>
  </si>
  <si>
    <t>KOCHALE MANSI KISHOR</t>
  </si>
  <si>
    <t>KOLTE KALPESH HARISHCHANDRA</t>
  </si>
  <si>
    <t>KONDVILKAR SAAD DINESH</t>
  </si>
  <si>
    <t>KUDU TANISHQ RAKESH</t>
  </si>
  <si>
    <t>LANDGE BUDDHABHUSHAN YUVRAJ</t>
  </si>
  <si>
    <t>LIGADE ANJALI RAOSAHEB</t>
  </si>
  <si>
    <t>MACHHI MAYUR MADHUKAR</t>
  </si>
  <si>
    <t>MADANKAR ANANYA SHAILENDRA</t>
  </si>
  <si>
    <t>MAHAJAN KUNAL NARENDRA</t>
  </si>
  <si>
    <t>MAHAJAN RIYA ARUN</t>
  </si>
  <si>
    <t>MAHAJAN SANIYA HARSHAL</t>
  </si>
  <si>
    <t>MANE AADITYA ULHAS</t>
  </si>
  <si>
    <t>KHURD TEJAS SANDEEP</t>
  </si>
  <si>
    <t>MANKAR PRANAV ARVIND</t>
  </si>
  <si>
    <t>MANZE SWARUP ANIL</t>
  </si>
  <si>
    <t>MEHTA AVADH MEHUL</t>
  </si>
  <si>
    <t>MEHTA PRASHAM SHAILESH</t>
  </si>
  <si>
    <t>MHAISKAR YASH SUDARSHAN</t>
  </si>
  <si>
    <t>MISHRA NAVNEET SANJAY</t>
  </si>
  <si>
    <t>MISTRY JASH DHARMESH</t>
  </si>
  <si>
    <t>MONDAL SHREYA SANKHA</t>
  </si>
  <si>
    <t>MORE PARTH UMESH</t>
  </si>
  <si>
    <t>MULLA ABDULLAH SAQUIB</t>
  </si>
  <si>
    <t>NAIDU KRISH DEEPAK</t>
  </si>
  <si>
    <t>NAIK ARCHIT PRASHANT</t>
  </si>
  <si>
    <t>NAIK ISHWARI YOGESH</t>
  </si>
  <si>
    <t>NAIK KARTIK RANJAN</t>
  </si>
  <si>
    <t>NAIK RUDDHI MANOHAR</t>
  </si>
  <si>
    <t>NARKAR ADITYA NARENDRA</t>
  </si>
  <si>
    <t>NARKAR OM SUDHIR</t>
  </si>
  <si>
    <t xml:space="preserve">PADMANABHAN MANOHAR </t>
  </si>
  <si>
    <t>PADTE ATHARVA NITIN</t>
  </si>
  <si>
    <t>PALEKAR PRATHAMESH SANTOSH</t>
  </si>
  <si>
    <t>PANCHAL RISHABH MAHESH</t>
  </si>
  <si>
    <t>PANDEY KHUSHI PREMKUMAR</t>
  </si>
  <si>
    <t>PARAB ADIT SHAILESH</t>
  </si>
  <si>
    <t>PARASKAR ADITYA ABHAY</t>
  </si>
  <si>
    <t>PARBULKAR RAYAN DILAWAR</t>
  </si>
  <si>
    <t>PATHARE YULISSAA SHAKIL</t>
  </si>
  <si>
    <t>PATIL ARADHYA ABHAY</t>
  </si>
  <si>
    <t>PATIL GAURESH DHANANJAY</t>
  </si>
  <si>
    <t>PATIL MAHESH GOPAL</t>
  </si>
  <si>
    <t>PATIL PARNIKA YUGANT</t>
  </si>
  <si>
    <t>PATIL SAHIL SANDEEP</t>
  </si>
  <si>
    <t>PATIL SANKET SUBHASH</t>
  </si>
  <si>
    <t>PATIL SHRUTI SANDEEP</t>
  </si>
  <si>
    <t>PATIL SWARALI MAHESH</t>
  </si>
  <si>
    <t>PAWAR ANUSHKA NITIN</t>
  </si>
  <si>
    <t>PAWAR KRISHNA NITIN</t>
  </si>
  <si>
    <t>PAWAR SHRAVANEE JITENDRA</t>
  </si>
  <si>
    <t>PITALE NUPUR JITESH</t>
  </si>
  <si>
    <t>PRASAD PRIYAL NARESH</t>
  </si>
  <si>
    <t>RADYE SAMADHAN SANTOSH</t>
  </si>
  <si>
    <t>RAI ANURAG PANKAJ</t>
  </si>
  <si>
    <t>RAJPUT KUNALSING RAJU</t>
  </si>
  <si>
    <t>STUTHI SADANAND AMIN</t>
  </si>
  <si>
    <t>SAMEER TAJODDIN BALGAR</t>
  </si>
  <si>
    <t>SURESH MOHANLAL CHOUDHARY</t>
  </si>
  <si>
    <t>TEJAS SUNIL DHURI</t>
  </si>
  <si>
    <t>VARAD  JADHAV</t>
  </si>
  <si>
    <t>NILESHKUMAR PUTTANLAL KORI</t>
  </si>
  <si>
    <t>TANMAY VIJAY KUDKAR</t>
  </si>
  <si>
    <t>VENUPARMESH  KUMARLINGAM</t>
  </si>
  <si>
    <t>KRINA CHANDRAKANT NAYAK</t>
  </si>
  <si>
    <t>RITIKESH ARUN NAYAK</t>
  </si>
  <si>
    <t>HIRAL NITESH RATHOD</t>
  </si>
  <si>
    <t>OM JAMIR RATHOD</t>
  </si>
  <si>
    <t>PALAK ANIL RATHOD</t>
  </si>
  <si>
    <t>POOJA ANIL RATHOD</t>
  </si>
  <si>
    <t>PRAVIN SURESH RATHOD</t>
  </si>
  <si>
    <t>AAYURSHA JAYSHIL RAUT</t>
  </si>
  <si>
    <t>ATHARVA MANGESH RAUT</t>
  </si>
  <si>
    <t>NEHA RAMAKANT REDKAR</t>
  </si>
  <si>
    <t>PRATHMESH KISHOR SALVI</t>
  </si>
  <si>
    <t>ADITYA MAKARAND SAMANT</t>
  </si>
  <si>
    <t>ISHA BHUSHAN SANKHE</t>
  </si>
  <si>
    <t>VRAJ HARESH SAVLIYA</t>
  </si>
  <si>
    <t>ATHARVA CHANDRASHEKHAR SAWANT</t>
  </si>
  <si>
    <t>BHUSHAN DEVDAS SAWANT</t>
  </si>
  <si>
    <t>SHREYAS SANDEEP SAWANT</t>
  </si>
  <si>
    <t>YASH VINAY SAWANT</t>
  </si>
  <si>
    <t>ARHAM MAYURKUMAR SHAH</t>
  </si>
  <si>
    <t>AYUSH MEHUL SHAH</t>
  </si>
  <si>
    <t>PRAPTI SANJAY SHAH</t>
  </si>
  <si>
    <t>TANISH DEEPAK SHAH</t>
  </si>
  <si>
    <t>ABDUS SAMAD YUSUF SHAIKH</t>
  </si>
  <si>
    <t>HARI RAVI SHARMA</t>
  </si>
  <si>
    <t>SHRUSHTI SITARAM SHELAKE</t>
  </si>
  <si>
    <t>ADITYA NILESH SHEWALE</t>
  </si>
  <si>
    <t>KRUTURAJ ANANT SHINDE</t>
  </si>
  <si>
    <t>OM VIJAY SHINDE</t>
  </si>
  <si>
    <t>ASHUTOSH RAVIKANT SHUKLA</t>
  </si>
  <si>
    <t>PIYUSH BHUVAN SHUKLA</t>
  </si>
  <si>
    <t>MD NUMAN MD ALLAUDIN SIDDIQUI</t>
  </si>
  <si>
    <t>ARYAN AMIT SINGH</t>
  </si>
  <si>
    <t>HARSHITA KRISHNANAND SINGH</t>
  </si>
  <si>
    <t>SHUBHAMRAJ MANISHANKAR SINGH</t>
  </si>
  <si>
    <t>SURYANSH VINOD SINGH</t>
  </si>
  <si>
    <t>DEV HIRALKUMAR SOLANKI</t>
  </si>
  <si>
    <t>BHAVESH SHIVAJI SOLMINDE</t>
  </si>
  <si>
    <t>HARSHAL VILAS SONAR</t>
  </si>
  <si>
    <t>KUNAL SURYAKANT SONAWANE</t>
  </si>
  <si>
    <t>PRAJWAL SANDEEP SONONE</t>
  </si>
  <si>
    <t>VEDIKA SANJAY TAKKE</t>
  </si>
  <si>
    <t>PARTH GAJANAN TALEKAR</t>
  </si>
  <si>
    <t>ADITYA DINESH TALWARE</t>
  </si>
  <si>
    <t>ANUSHKA VIKAS THAKARE</t>
  </si>
  <si>
    <t>PURVA RITESH THAKKAR</t>
  </si>
  <si>
    <t>RISHIT MILIND THAKUR</t>
  </si>
  <si>
    <t>YASH PRAVIN THAKUR</t>
  </si>
  <si>
    <t>VEDANT TULSHIRAM THORBOLE</t>
  </si>
  <si>
    <t>KRUTIKA SANJAY UMBERSADA</t>
  </si>
  <si>
    <t>PRASANNA SACHIN UTEKAR</t>
  </si>
  <si>
    <t>GAYATRI MANGILAL VAISHNAV</t>
  </si>
  <si>
    <t>NIDHISH JAYESH VARTAK</t>
  </si>
  <si>
    <t>SANDNYA VISHVAS VARTAK</t>
  </si>
  <si>
    <t>JAYESH SANTOSH WAGH</t>
  </si>
  <si>
    <t>PARTH PRAMOD WAGHE</t>
  </si>
  <si>
    <t>OM SUNIL WANALE</t>
  </si>
  <si>
    <t>AARYAN SATISH YADAV</t>
  </si>
  <si>
    <t>HAREEOM RAMDHANI YADAV</t>
  </si>
  <si>
    <t>KARAN RISHIKESH YADAV</t>
  </si>
  <si>
    <t>TUSHAR KRUSHNA ZATE</t>
  </si>
  <si>
    <t>VEDIKA DATTATRAY ZAWARE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</si>
</sst>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7" fillId="0" borderId="0"/>
    <xf numFmtId="0" fontId="1" fillId="0" borderId="0"/>
  </cellStyleXfs>
  <cellXfs count="16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3" fillId="18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4" fillId="17" borderId="0" xfId="0" applyFont="1" applyFill="1" applyAlignment="1">
      <alignment horizontal="center"/>
    </xf>
    <xf numFmtId="0" fontId="4" fillId="0" borderId="0" xfId="0" applyFont="1"/>
    <xf numFmtId="0" fontId="1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16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3" fillId="1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Protection="1">
      <protection locked="0"/>
    </xf>
    <xf numFmtId="0" fontId="18" fillId="0" borderId="1" xfId="0" applyFont="1" applyBorder="1" applyAlignment="1">
      <alignment horizontal="left" vertical="center" wrapText="1" shrinkToFit="1"/>
    </xf>
    <xf numFmtId="0" fontId="18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 wrapText="1" shrinkToFi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 shrinkToFit="1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5" fillId="7" borderId="1" xfId="2" applyFont="1" applyFill="1" applyBorder="1" applyAlignment="1">
      <alignment horizontal="left" vertical="center" wrapText="1" shrinkToFit="1"/>
    </xf>
    <xf numFmtId="0" fontId="0" fillId="7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2" fontId="3" fillId="0" borderId="8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5">
    <cellStyle name="Normal" xfId="0" builtinId="0"/>
    <cellStyle name="Normal 13" xfId="1" xr:uid="{00000000-0005-0000-0000-000001000000}"/>
    <cellStyle name="Normal 2" xfId="2" xr:uid="{00000000-0005-0000-0000-000002000000}"/>
    <cellStyle name="Normal 3" xfId="4" xr:uid="{EA5A0A58-B028-46FF-AD9B-F4285942A346}"/>
    <cellStyle name="Normal 4" xfId="3" xr:uid="{4B856BDE-3E1E-4024-8E6E-B3D87E530A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24"/>
  <sheetViews>
    <sheetView topLeftCell="A3" workbookViewId="0">
      <selection activeCell="A8" sqref="A8"/>
    </sheetView>
  </sheetViews>
  <sheetFormatPr defaultRowHeight="15.75" x14ac:dyDescent="0.25"/>
  <cols>
    <col min="1" max="1" width="108.140625" style="73" customWidth="1"/>
    <col min="2" max="35" width="9.140625" style="73"/>
    <col min="36" max="36" width="9.140625" style="81"/>
    <col min="37" max="16384" width="9.140625" style="73"/>
  </cols>
  <sheetData>
    <row r="2" spans="1:1" ht="80.099999999999994" customHeight="1" x14ac:dyDescent="0.25">
      <c r="A2" s="72" t="e" vm="1">
        <v>#VALUE!</v>
      </c>
    </row>
    <row r="4" spans="1:1" ht="39" customHeight="1" x14ac:dyDescent="0.25">
      <c r="A4" s="74" t="s">
        <v>174</v>
      </c>
    </row>
    <row r="5" spans="1:1" x14ac:dyDescent="0.25">
      <c r="A5" s="75"/>
    </row>
    <row r="6" spans="1:1" ht="21" x14ac:dyDescent="0.25">
      <c r="A6" s="76" t="s">
        <v>193</v>
      </c>
    </row>
    <row r="7" spans="1:1" x14ac:dyDescent="0.25">
      <c r="A7" s="75"/>
    </row>
    <row r="8" spans="1:1" ht="18.75" x14ac:dyDescent="0.3">
      <c r="A8" s="77" t="s">
        <v>197</v>
      </c>
    </row>
    <row r="9" spans="1:1" x14ac:dyDescent="0.25">
      <c r="A9" s="75"/>
    </row>
    <row r="10" spans="1:1" ht="18.75" x14ac:dyDescent="0.3">
      <c r="A10" s="78" t="s">
        <v>175</v>
      </c>
    </row>
    <row r="12" spans="1:1" ht="18" customHeight="1" x14ac:dyDescent="0.25">
      <c r="A12" s="79" t="s">
        <v>179</v>
      </c>
    </row>
    <row r="13" spans="1:1" ht="18" customHeight="1" x14ac:dyDescent="0.25">
      <c r="A13" s="80" t="s">
        <v>180</v>
      </c>
    </row>
    <row r="14" spans="1:1" ht="18" customHeight="1" x14ac:dyDescent="0.25">
      <c r="A14" s="80" t="s">
        <v>187</v>
      </c>
    </row>
    <row r="15" spans="1:1" ht="18" customHeight="1" x14ac:dyDescent="0.25">
      <c r="A15" s="80" t="s">
        <v>181</v>
      </c>
    </row>
    <row r="16" spans="1:1" ht="18" customHeight="1" x14ac:dyDescent="0.25">
      <c r="A16" s="80" t="s">
        <v>182</v>
      </c>
    </row>
    <row r="17" spans="1:1" ht="18" customHeight="1" x14ac:dyDescent="0.25">
      <c r="A17" s="80" t="s">
        <v>183</v>
      </c>
    </row>
    <row r="18" spans="1:1" ht="18" customHeight="1" x14ac:dyDescent="0.25">
      <c r="A18" s="80" t="s">
        <v>184</v>
      </c>
    </row>
    <row r="19" spans="1:1" ht="18" customHeight="1" x14ac:dyDescent="0.25">
      <c r="A19" s="73" t="s">
        <v>185</v>
      </c>
    </row>
    <row r="20" spans="1:1" ht="18" customHeight="1" x14ac:dyDescent="0.25">
      <c r="A20" s="73" t="s">
        <v>186</v>
      </c>
    </row>
    <row r="21" spans="1:1" ht="18" customHeight="1" x14ac:dyDescent="0.25"/>
    <row r="22" spans="1:1" ht="18" customHeight="1" x14ac:dyDescent="0.25"/>
    <row r="23" spans="1:1" ht="18" customHeight="1" x14ac:dyDescent="0.25"/>
    <row r="24" spans="1:1" ht="18" customHeight="1" x14ac:dyDescent="0.25"/>
  </sheetData>
  <sheetProtection algorithmName="SHA-512" hashValue="u6IKELNh7kXMV/rli4y3H/ZydngJBE0BtYIKJz3fvOM24f4uBsPobQif0x72mCu3FyyDJl+Wra/R8E6inz4WLQ==" saltValue="fMvC4KYWiDbdErszhs/V9Q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0"/>
  <sheetViews>
    <sheetView zoomScale="110" zoomScaleNormal="110" workbookViewId="0">
      <selection activeCell="E9" sqref="E9:P9"/>
    </sheetView>
  </sheetViews>
  <sheetFormatPr defaultRowHeight="15.75" x14ac:dyDescent="0.25"/>
  <cols>
    <col min="1" max="1" width="14.5703125" style="5" customWidth="1"/>
    <col min="2" max="16" width="8.7109375" style="5" customWidth="1"/>
    <col min="17" max="22" width="9.140625" style="5"/>
    <col min="23" max="23" width="14.85546875" style="5" customWidth="1"/>
    <col min="24" max="16384" width="9.140625" style="5"/>
  </cols>
  <sheetData>
    <row r="1" spans="1:16" x14ac:dyDescent="0.25">
      <c r="A1" s="97" t="s">
        <v>125</v>
      </c>
      <c r="B1" s="97"/>
      <c r="C1" s="97"/>
      <c r="D1" s="97"/>
      <c r="E1" s="98" t="s">
        <v>198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x14ac:dyDescent="0.25">
      <c r="A2" s="97" t="s">
        <v>126</v>
      </c>
      <c r="B2" s="97"/>
      <c r="C2" s="97"/>
      <c r="D2" s="97"/>
      <c r="E2" s="98" t="s">
        <v>216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</row>
    <row r="3" spans="1:16" x14ac:dyDescent="0.25">
      <c r="A3" s="97" t="s">
        <v>127</v>
      </c>
      <c r="B3" s="97"/>
      <c r="C3" s="97"/>
      <c r="D3" s="97"/>
      <c r="E3" s="98" t="s">
        <v>199</v>
      </c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x14ac:dyDescent="0.25">
      <c r="A4" s="97" t="s">
        <v>128</v>
      </c>
      <c r="B4" s="97"/>
      <c r="C4" s="97"/>
      <c r="D4" s="97"/>
      <c r="E4" s="98" t="s">
        <v>217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</row>
    <row r="5" spans="1:16" x14ac:dyDescent="0.25">
      <c r="A5" s="97" t="s">
        <v>0</v>
      </c>
      <c r="B5" s="97"/>
      <c r="C5" s="97"/>
      <c r="D5" s="97"/>
      <c r="E5" s="98" t="s">
        <v>201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</row>
    <row r="6" spans="1:16" x14ac:dyDescent="0.25">
      <c r="A6" s="97" t="s">
        <v>1</v>
      </c>
      <c r="B6" s="97"/>
      <c r="C6" s="97"/>
      <c r="D6" s="97"/>
      <c r="E6" s="98" t="s">
        <v>200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</row>
    <row r="7" spans="1:16" x14ac:dyDescent="0.25">
      <c r="A7" s="97" t="s">
        <v>2</v>
      </c>
      <c r="B7" s="97"/>
      <c r="C7" s="97"/>
      <c r="D7" s="97"/>
      <c r="E7" s="98" t="s">
        <v>215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</row>
    <row r="8" spans="1:16" x14ac:dyDescent="0.25">
      <c r="A8" s="100"/>
      <c r="B8" s="100"/>
      <c r="C8" s="100"/>
      <c r="D8" s="100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</row>
    <row r="9" spans="1:16" x14ac:dyDescent="0.25">
      <c r="A9" s="97" t="s">
        <v>116</v>
      </c>
      <c r="B9" s="97"/>
      <c r="C9" s="97"/>
      <c r="D9" s="97"/>
      <c r="E9" s="99">
        <v>202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1" spans="1:16" x14ac:dyDescent="0.25">
      <c r="A11" s="112" t="s">
        <v>3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</row>
    <row r="12" spans="1:16" x14ac:dyDescent="0.25">
      <c r="A12" s="7" t="s">
        <v>209</v>
      </c>
      <c r="B12" s="113" t="s">
        <v>202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</row>
    <row r="13" spans="1:16" x14ac:dyDescent="0.25">
      <c r="A13" s="7" t="s">
        <v>210</v>
      </c>
      <c r="B13" s="113" t="s">
        <v>203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</row>
    <row r="14" spans="1:16" x14ac:dyDescent="0.25">
      <c r="A14" s="7" t="s">
        <v>211</v>
      </c>
      <c r="B14" s="113" t="s">
        <v>204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</row>
    <row r="15" spans="1:16" x14ac:dyDescent="0.25">
      <c r="A15" s="7" t="s">
        <v>212</v>
      </c>
      <c r="B15" s="113" t="s">
        <v>205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</row>
    <row r="16" spans="1:16" x14ac:dyDescent="0.25">
      <c r="A16" s="7" t="s">
        <v>213</v>
      </c>
      <c r="B16" s="113" t="s">
        <v>206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</row>
    <row r="17" spans="1:16" x14ac:dyDescent="0.25">
      <c r="A17" s="7" t="s">
        <v>214</v>
      </c>
      <c r="B17" s="113" t="s">
        <v>207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</row>
    <row r="19" spans="1:16" x14ac:dyDescent="0.25">
      <c r="A19" s="112" t="s">
        <v>4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</row>
    <row r="20" spans="1:16" x14ac:dyDescent="0.25">
      <c r="A20" s="15" t="s">
        <v>5</v>
      </c>
      <c r="B20" s="15" t="s">
        <v>6</v>
      </c>
      <c r="C20" s="15" t="s">
        <v>7</v>
      </c>
      <c r="D20" s="15" t="s">
        <v>8</v>
      </c>
      <c r="E20" s="15" t="s">
        <v>9</v>
      </c>
      <c r="F20" s="15" t="s">
        <v>10</v>
      </c>
      <c r="G20" s="15" t="s">
        <v>11</v>
      </c>
      <c r="H20" s="15" t="s">
        <v>12</v>
      </c>
      <c r="I20" s="15" t="s">
        <v>13</v>
      </c>
      <c r="J20" s="15" t="s">
        <v>14</v>
      </c>
      <c r="K20" s="15" t="s">
        <v>15</v>
      </c>
      <c r="L20" s="15" t="s">
        <v>16</v>
      </c>
      <c r="M20" s="15" t="s">
        <v>17</v>
      </c>
      <c r="N20" s="15" t="s">
        <v>18</v>
      </c>
      <c r="O20" s="15" t="s">
        <v>19</v>
      </c>
      <c r="P20" s="15" t="s">
        <v>20</v>
      </c>
    </row>
    <row r="21" spans="1:16" x14ac:dyDescent="0.25">
      <c r="A21" s="7" t="s">
        <v>209</v>
      </c>
      <c r="B21" s="36">
        <v>3</v>
      </c>
      <c r="C21" s="36">
        <v>2</v>
      </c>
      <c r="D21" s="36">
        <v>1</v>
      </c>
      <c r="E21" s="36"/>
      <c r="F21" s="36"/>
      <c r="G21" s="36"/>
      <c r="H21" s="36"/>
      <c r="I21" s="36">
        <v>2</v>
      </c>
      <c r="J21" s="36">
        <v>2</v>
      </c>
      <c r="K21" s="36">
        <v>2</v>
      </c>
      <c r="L21" s="36"/>
      <c r="M21" s="36"/>
      <c r="N21" s="36"/>
      <c r="O21" s="36"/>
      <c r="P21" s="36"/>
    </row>
    <row r="22" spans="1:16" x14ac:dyDescent="0.25">
      <c r="A22" s="7" t="s">
        <v>210</v>
      </c>
      <c r="B22" s="36">
        <v>3</v>
      </c>
      <c r="C22" s="36">
        <v>2</v>
      </c>
      <c r="D22" s="36">
        <v>2</v>
      </c>
      <c r="E22" s="36"/>
      <c r="F22" s="36"/>
      <c r="G22" s="36"/>
      <c r="H22" s="36"/>
      <c r="I22" s="36">
        <v>2</v>
      </c>
      <c r="J22" s="36">
        <v>2</v>
      </c>
      <c r="K22" s="36">
        <v>2</v>
      </c>
      <c r="L22" s="36"/>
      <c r="M22" s="36">
        <v>2</v>
      </c>
      <c r="N22" s="36"/>
      <c r="O22" s="36"/>
      <c r="P22" s="36"/>
    </row>
    <row r="23" spans="1:16" x14ac:dyDescent="0.25">
      <c r="A23" s="7" t="s">
        <v>211</v>
      </c>
      <c r="B23" s="36">
        <v>3</v>
      </c>
      <c r="C23" s="36">
        <v>2</v>
      </c>
      <c r="D23" s="36">
        <v>2</v>
      </c>
      <c r="E23" s="36"/>
      <c r="F23" s="36"/>
      <c r="G23" s="36"/>
      <c r="H23" s="36"/>
      <c r="I23" s="36">
        <v>2</v>
      </c>
      <c r="J23" s="36">
        <v>2</v>
      </c>
      <c r="K23" s="36">
        <v>2</v>
      </c>
      <c r="L23" s="36"/>
      <c r="M23" s="36"/>
      <c r="N23" s="36"/>
      <c r="O23" s="36"/>
      <c r="P23" s="36"/>
    </row>
    <row r="24" spans="1:16" x14ac:dyDescent="0.25">
      <c r="A24" s="7" t="s">
        <v>212</v>
      </c>
      <c r="B24" s="36">
        <v>3</v>
      </c>
      <c r="C24" s="36">
        <v>2</v>
      </c>
      <c r="D24" s="36">
        <v>1</v>
      </c>
      <c r="E24" s="36"/>
      <c r="F24" s="36"/>
      <c r="G24" s="36"/>
      <c r="H24" s="36"/>
      <c r="I24" s="36">
        <v>2</v>
      </c>
      <c r="J24" s="36">
        <v>2</v>
      </c>
      <c r="K24" s="36">
        <v>2</v>
      </c>
      <c r="L24" s="36"/>
      <c r="M24" s="36"/>
      <c r="N24" s="36"/>
      <c r="O24" s="36"/>
      <c r="P24" s="36"/>
    </row>
    <row r="25" spans="1:16" x14ac:dyDescent="0.25">
      <c r="A25" s="7" t="s">
        <v>213</v>
      </c>
      <c r="B25" s="36">
        <v>3</v>
      </c>
      <c r="C25" s="36">
        <v>1</v>
      </c>
      <c r="D25" s="36">
        <v>2</v>
      </c>
      <c r="E25" s="36"/>
      <c r="F25" s="36"/>
      <c r="G25" s="36"/>
      <c r="H25" s="36"/>
      <c r="I25" s="36">
        <v>1</v>
      </c>
      <c r="J25" s="36">
        <v>1</v>
      </c>
      <c r="K25" s="36">
        <v>1</v>
      </c>
      <c r="L25" s="36"/>
      <c r="M25" s="36"/>
      <c r="N25" s="36"/>
      <c r="O25" s="36"/>
      <c r="P25" s="36"/>
    </row>
    <row r="26" spans="1:16" x14ac:dyDescent="0.25">
      <c r="A26" s="7" t="s">
        <v>214</v>
      </c>
      <c r="B26" s="36">
        <v>3</v>
      </c>
      <c r="C26" s="36">
        <v>2</v>
      </c>
      <c r="D26" s="36">
        <v>1</v>
      </c>
      <c r="E26" s="36"/>
      <c r="F26" s="36"/>
      <c r="G26" s="36"/>
      <c r="H26" s="36"/>
      <c r="I26" s="36">
        <v>1</v>
      </c>
      <c r="J26" s="36">
        <v>1</v>
      </c>
      <c r="K26" s="36">
        <v>1</v>
      </c>
      <c r="L26" s="36"/>
      <c r="M26" s="36"/>
      <c r="N26" s="36"/>
      <c r="O26" s="36"/>
      <c r="P26" s="36"/>
    </row>
    <row r="27" spans="1:16" x14ac:dyDescent="0.25">
      <c r="A27" s="7" t="s">
        <v>123</v>
      </c>
      <c r="B27" s="53">
        <f>IF(SUM(B21:B26)=0," ",AVERAGE(B21:B26))</f>
        <v>3</v>
      </c>
      <c r="C27" s="53">
        <f t="shared" ref="C27:P27" si="0">IF(SUM(C21:C26)=0," ",AVERAGE(C21:C26))</f>
        <v>1.8333333333333333</v>
      </c>
      <c r="D27" s="53">
        <f t="shared" si="0"/>
        <v>1.5</v>
      </c>
      <c r="E27" s="53" t="str">
        <f t="shared" si="0"/>
        <v xml:space="preserve"> </v>
      </c>
      <c r="F27" s="53" t="str">
        <f t="shared" si="0"/>
        <v xml:space="preserve"> </v>
      </c>
      <c r="G27" s="53" t="str">
        <f t="shared" si="0"/>
        <v xml:space="preserve"> </v>
      </c>
      <c r="H27" s="53" t="str">
        <f t="shared" si="0"/>
        <v xml:space="preserve"> </v>
      </c>
      <c r="I27" s="53">
        <f t="shared" si="0"/>
        <v>1.6666666666666667</v>
      </c>
      <c r="J27" s="53">
        <f t="shared" si="0"/>
        <v>1.6666666666666667</v>
      </c>
      <c r="K27" s="53">
        <f t="shared" si="0"/>
        <v>1.6666666666666667</v>
      </c>
      <c r="L27" s="53" t="str">
        <f t="shared" si="0"/>
        <v xml:space="preserve"> </v>
      </c>
      <c r="M27" s="53">
        <f t="shared" si="0"/>
        <v>2</v>
      </c>
      <c r="N27" s="53" t="str">
        <f t="shared" si="0"/>
        <v xml:space="preserve"> </v>
      </c>
      <c r="O27" s="53" t="str">
        <f t="shared" si="0"/>
        <v xml:space="preserve"> </v>
      </c>
      <c r="P27" s="53" t="str">
        <f t="shared" si="0"/>
        <v xml:space="preserve"> </v>
      </c>
    </row>
    <row r="28" spans="1:16" x14ac:dyDescent="0.25">
      <c r="A28" s="14" t="s">
        <v>153</v>
      </c>
      <c r="B28" s="63">
        <f>IF(B27=" ", " ", ROUND(B27,0))</f>
        <v>3</v>
      </c>
      <c r="C28" s="63">
        <f t="shared" ref="C28:P28" si="1">IF(C27=" ", " ", ROUND(C27,0))</f>
        <v>2</v>
      </c>
      <c r="D28" s="63">
        <f t="shared" si="1"/>
        <v>2</v>
      </c>
      <c r="E28" s="63" t="str">
        <f t="shared" si="1"/>
        <v xml:space="preserve"> </v>
      </c>
      <c r="F28" s="63" t="str">
        <f t="shared" si="1"/>
        <v xml:space="preserve"> </v>
      </c>
      <c r="G28" s="63" t="str">
        <f t="shared" si="1"/>
        <v xml:space="preserve"> </v>
      </c>
      <c r="H28" s="63" t="str">
        <f t="shared" si="1"/>
        <v xml:space="preserve"> </v>
      </c>
      <c r="I28" s="63">
        <f t="shared" si="1"/>
        <v>2</v>
      </c>
      <c r="J28" s="63">
        <f t="shared" si="1"/>
        <v>2</v>
      </c>
      <c r="K28" s="63">
        <f t="shared" si="1"/>
        <v>2</v>
      </c>
      <c r="L28" s="63" t="str">
        <f t="shared" si="1"/>
        <v xml:space="preserve"> </v>
      </c>
      <c r="M28" s="63">
        <f t="shared" si="1"/>
        <v>2</v>
      </c>
      <c r="N28" s="63" t="str">
        <f t="shared" si="1"/>
        <v xml:space="preserve"> </v>
      </c>
      <c r="O28" s="63" t="str">
        <f t="shared" si="1"/>
        <v xml:space="preserve"> </v>
      </c>
      <c r="P28" s="63" t="str">
        <f t="shared" si="1"/>
        <v xml:space="preserve"> </v>
      </c>
    </row>
    <row r="30" spans="1:16" x14ac:dyDescent="0.25">
      <c r="A30" s="93" t="s">
        <v>64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</row>
    <row r="31" spans="1:16" x14ac:dyDescent="0.25">
      <c r="A31" s="101" t="s">
        <v>140</v>
      </c>
      <c r="B31" s="101"/>
      <c r="C31" s="101"/>
      <c r="D31" s="101"/>
      <c r="E31" s="101"/>
      <c r="F31" s="101"/>
      <c r="G31" s="101"/>
      <c r="H31" s="35" t="s">
        <v>171</v>
      </c>
      <c r="J31" s="6" t="s">
        <v>65</v>
      </c>
      <c r="K31" s="6"/>
      <c r="L31" s="6"/>
    </row>
    <row r="32" spans="1:16" x14ac:dyDescent="0.25">
      <c r="A32" s="48"/>
      <c r="B32" s="48"/>
      <c r="C32" s="48"/>
      <c r="D32" s="48"/>
      <c r="E32" s="48"/>
      <c r="F32" s="48"/>
      <c r="H32" s="12"/>
      <c r="J32" s="6" t="s">
        <v>66</v>
      </c>
      <c r="K32" s="6"/>
      <c r="L32" s="6"/>
    </row>
    <row r="33" spans="1:12" x14ac:dyDescent="0.25">
      <c r="A33" s="101" t="s">
        <v>72</v>
      </c>
      <c r="B33" s="101"/>
      <c r="C33" s="101"/>
      <c r="D33" s="101"/>
      <c r="E33" s="101"/>
      <c r="F33" s="101"/>
      <c r="G33" s="7" t="str">
        <f>TEXT($E$7,"0")&amp;".1"</f>
        <v>C2023.1</v>
      </c>
      <c r="H33" s="36">
        <v>1.8</v>
      </c>
      <c r="J33" s="6"/>
      <c r="K33" s="6" t="s">
        <v>67</v>
      </c>
      <c r="L33" s="6" t="s">
        <v>68</v>
      </c>
    </row>
    <row r="34" spans="1:12" x14ac:dyDescent="0.25">
      <c r="G34" s="7" t="str">
        <f>TEXT($E$7,"0")&amp;".2"</f>
        <v>C2023.2</v>
      </c>
      <c r="H34" s="36">
        <v>1.8</v>
      </c>
      <c r="J34" s="6"/>
      <c r="K34" s="6" t="s">
        <v>69</v>
      </c>
      <c r="L34" s="6" t="s">
        <v>124</v>
      </c>
    </row>
    <row r="35" spans="1:12" x14ac:dyDescent="0.25">
      <c r="G35" s="7" t="str">
        <f>TEXT($E$7,"0")&amp;".3"</f>
        <v>C2023.3</v>
      </c>
      <c r="H35" s="36">
        <v>1.8</v>
      </c>
      <c r="J35" s="6"/>
      <c r="K35" s="6" t="s">
        <v>70</v>
      </c>
      <c r="L35" s="6" t="s">
        <v>151</v>
      </c>
    </row>
    <row r="36" spans="1:12" x14ac:dyDescent="0.25">
      <c r="G36" s="7" t="str">
        <f>TEXT($E$7,"0")&amp;".4"</f>
        <v>C2023.4</v>
      </c>
      <c r="H36" s="36">
        <v>1.8</v>
      </c>
    </row>
    <row r="37" spans="1:12" x14ac:dyDescent="0.25">
      <c r="G37" s="7" t="str">
        <f>TEXT($E$7,"0")&amp;".5"</f>
        <v>C2023.5</v>
      </c>
      <c r="H37" s="36">
        <v>1.8</v>
      </c>
    </row>
    <row r="38" spans="1:12" x14ac:dyDescent="0.25">
      <c r="G38" s="7" t="str">
        <f>TEXT($E$7,"0")&amp;".6"</f>
        <v>C2023.6</v>
      </c>
      <c r="H38" s="36">
        <v>1.8</v>
      </c>
    </row>
    <row r="39" spans="1:12" x14ac:dyDescent="0.25">
      <c r="H39" s="12"/>
    </row>
    <row r="40" spans="1:12" x14ac:dyDescent="0.25">
      <c r="A40" s="101" t="s">
        <v>71</v>
      </c>
      <c r="B40" s="101"/>
      <c r="C40" s="101"/>
      <c r="D40" s="101"/>
      <c r="E40" s="101"/>
      <c r="F40" s="101"/>
      <c r="G40" s="7" t="str">
        <f>TEXT($E$7,"0")&amp;".1"</f>
        <v>C2023.1</v>
      </c>
      <c r="H40" s="36"/>
    </row>
    <row r="41" spans="1:12" x14ac:dyDescent="0.25">
      <c r="G41" s="7" t="str">
        <f>TEXT($E$7,"0")&amp;".2"</f>
        <v>C2023.2</v>
      </c>
      <c r="H41" s="36"/>
    </row>
    <row r="42" spans="1:12" x14ac:dyDescent="0.25">
      <c r="G42" s="7" t="str">
        <f>TEXT($E$7,"0")&amp;".3"</f>
        <v>C2023.3</v>
      </c>
      <c r="H42" s="36"/>
    </row>
    <row r="43" spans="1:12" x14ac:dyDescent="0.25">
      <c r="G43" s="7" t="str">
        <f>TEXT($E$7,"0")&amp;".4"</f>
        <v>C2023.4</v>
      </c>
      <c r="H43" s="36"/>
    </row>
    <row r="44" spans="1:12" x14ac:dyDescent="0.25">
      <c r="G44" s="7" t="str">
        <f>TEXT($E$7,"0")&amp;".5"</f>
        <v>C2023.5</v>
      </c>
      <c r="H44" s="36"/>
    </row>
    <row r="45" spans="1:12" x14ac:dyDescent="0.25">
      <c r="G45" s="7" t="str">
        <f>TEXT($E$7,"0")&amp;".6"</f>
        <v>C2023.6</v>
      </c>
      <c r="H45" s="36"/>
    </row>
    <row r="47" spans="1:12" s="16" customFormat="1" ht="78.75" x14ac:dyDescent="0.25">
      <c r="A47" s="102" t="s">
        <v>73</v>
      </c>
      <c r="B47" s="102"/>
      <c r="C47" s="102"/>
      <c r="D47" s="102"/>
      <c r="E47" s="102"/>
      <c r="F47" s="102"/>
      <c r="G47" s="17" t="s">
        <v>5</v>
      </c>
      <c r="H47" s="17" t="s">
        <v>75</v>
      </c>
      <c r="I47" s="17" t="s">
        <v>74</v>
      </c>
      <c r="J47" s="17" t="s">
        <v>76</v>
      </c>
    </row>
    <row r="48" spans="1:12" x14ac:dyDescent="0.25">
      <c r="G48" s="7" t="str">
        <f>TEXT($E$7,"0")&amp;".1"</f>
        <v>C2023.1</v>
      </c>
      <c r="H48" s="49">
        <f xml:space="preserve"> IF($H$31="Y",1.8, IF(H33="", "", IF(H40="Y",H33+0.2,H33) ) )</f>
        <v>1.8</v>
      </c>
      <c r="I48" s="49" t="str">
        <f>IF(H48="","N",IF(H48&gt;=2.8,"Y","N"))</f>
        <v>N</v>
      </c>
      <c r="J48" s="15">
        <f>IF(H48=""," ",IF(COUNTIF($I$48:$I$53,"Y")&gt;=2,1.8,H48))</f>
        <v>1.8</v>
      </c>
    </row>
    <row r="49" spans="1:16" x14ac:dyDescent="0.25">
      <c r="G49" s="7" t="str">
        <f>TEXT($E$7,"0")&amp;".2"</f>
        <v>C2023.2</v>
      </c>
      <c r="H49" s="49">
        <f t="shared" ref="H49:H53" si="2" xml:space="preserve"> IF($H$31="Y",1.8, IF(H34="", "", IF(H41="Y",H34+0.2,H34) ) )</f>
        <v>1.8</v>
      </c>
      <c r="I49" s="49" t="str">
        <f t="shared" ref="I49:I53" si="3">IF(H49="","N",IF(H49&gt;=2.8,"Y","N"))</f>
        <v>N</v>
      </c>
      <c r="J49" s="15">
        <f t="shared" ref="J49:J53" si="4">IF(H49=""," ",IF(COUNTIF($I$48:$I$53,"Y")&gt;=2,1.8,H49))</f>
        <v>1.8</v>
      </c>
    </row>
    <row r="50" spans="1:16" x14ac:dyDescent="0.25">
      <c r="G50" s="7" t="str">
        <f>TEXT($E$7,"0")&amp;".3"</f>
        <v>C2023.3</v>
      </c>
      <c r="H50" s="49">
        <f t="shared" si="2"/>
        <v>1.8</v>
      </c>
      <c r="I50" s="49" t="str">
        <f t="shared" si="3"/>
        <v>N</v>
      </c>
      <c r="J50" s="15">
        <f t="shared" si="4"/>
        <v>1.8</v>
      </c>
    </row>
    <row r="51" spans="1:16" x14ac:dyDescent="0.25">
      <c r="G51" s="7" t="str">
        <f>TEXT($E$7,"0")&amp;".4"</f>
        <v>C2023.4</v>
      </c>
      <c r="H51" s="49">
        <f t="shared" si="2"/>
        <v>1.8</v>
      </c>
      <c r="I51" s="49" t="str">
        <f t="shared" si="3"/>
        <v>N</v>
      </c>
      <c r="J51" s="15">
        <f t="shared" si="4"/>
        <v>1.8</v>
      </c>
    </row>
    <row r="52" spans="1:16" x14ac:dyDescent="0.25">
      <c r="G52" s="7" t="str">
        <f>TEXT($E$7,"0")&amp;".5"</f>
        <v>C2023.5</v>
      </c>
      <c r="H52" s="49">
        <f t="shared" si="2"/>
        <v>1.8</v>
      </c>
      <c r="I52" s="49" t="str">
        <f t="shared" si="3"/>
        <v>N</v>
      </c>
      <c r="J52" s="15">
        <f t="shared" si="4"/>
        <v>1.8</v>
      </c>
    </row>
    <row r="53" spans="1:16" x14ac:dyDescent="0.25">
      <c r="G53" s="7" t="str">
        <f>TEXT($E$7,"0")&amp;".6"</f>
        <v>C2023.6</v>
      </c>
      <c r="H53" s="49">
        <f t="shared" si="2"/>
        <v>1.8</v>
      </c>
      <c r="I53" s="49" t="str">
        <f t="shared" si="3"/>
        <v>N</v>
      </c>
      <c r="J53" s="15">
        <f t="shared" si="4"/>
        <v>1.8</v>
      </c>
    </row>
    <row r="55" spans="1:16" x14ac:dyDescent="0.25">
      <c r="A55" s="93" t="s">
        <v>132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1:16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</row>
    <row r="57" spans="1:16" x14ac:dyDescent="0.25">
      <c r="A57" s="6" t="s">
        <v>149</v>
      </c>
      <c r="J57" s="6" t="s">
        <v>134</v>
      </c>
    </row>
    <row r="58" spans="1:16" x14ac:dyDescent="0.25">
      <c r="A58" s="106" t="s">
        <v>80</v>
      </c>
      <c r="B58" s="107"/>
      <c r="C58" s="103" t="s">
        <v>77</v>
      </c>
      <c r="D58" s="104"/>
      <c r="E58" s="104"/>
      <c r="F58" s="104"/>
      <c r="G58" s="105"/>
      <c r="H58" s="36">
        <v>52</v>
      </c>
      <c r="K58" s="6" t="s">
        <v>133</v>
      </c>
    </row>
    <row r="59" spans="1:16" x14ac:dyDescent="0.25">
      <c r="A59" s="108"/>
      <c r="B59" s="109"/>
      <c r="C59" s="103" t="s">
        <v>81</v>
      </c>
      <c r="D59" s="104"/>
      <c r="E59" s="104"/>
      <c r="F59" s="104"/>
      <c r="G59" s="105"/>
      <c r="H59" s="49">
        <f>MIN(($H$58),80)</f>
        <v>52</v>
      </c>
      <c r="K59" s="6" t="s">
        <v>155</v>
      </c>
    </row>
    <row r="60" spans="1:16" x14ac:dyDescent="0.25">
      <c r="A60" s="106" t="s">
        <v>82</v>
      </c>
      <c r="B60" s="107"/>
      <c r="C60" s="103" t="s">
        <v>83</v>
      </c>
      <c r="D60" s="104"/>
      <c r="E60" s="104"/>
      <c r="F60" s="104"/>
      <c r="G60" s="105"/>
      <c r="H60" s="49">
        <f>MIN(($H$58+10),80)</f>
        <v>62</v>
      </c>
      <c r="K60" s="6" t="s">
        <v>156</v>
      </c>
    </row>
    <row r="61" spans="1:16" x14ac:dyDescent="0.25">
      <c r="A61" s="108"/>
      <c r="B61" s="109"/>
      <c r="C61" s="103" t="s">
        <v>84</v>
      </c>
      <c r="D61" s="104"/>
      <c r="E61" s="104"/>
      <c r="F61" s="104"/>
      <c r="G61" s="105"/>
      <c r="H61" s="49">
        <f>MIN(($H$58+10),80)</f>
        <v>62</v>
      </c>
      <c r="K61" s="6" t="s">
        <v>135</v>
      </c>
    </row>
    <row r="62" spans="1:16" x14ac:dyDescent="0.25">
      <c r="K62" s="6" t="s">
        <v>154</v>
      </c>
    </row>
    <row r="63" spans="1:16" x14ac:dyDescent="0.25">
      <c r="A63" s="100" t="s">
        <v>150</v>
      </c>
      <c r="B63" s="100"/>
      <c r="C63" s="100"/>
      <c r="D63" s="100"/>
      <c r="E63" s="100"/>
      <c r="F63" s="100"/>
      <c r="G63" s="100"/>
      <c r="J63" s="6" t="s">
        <v>189</v>
      </c>
    </row>
    <row r="64" spans="1:16" x14ac:dyDescent="0.25">
      <c r="A64" s="48"/>
      <c r="B64" s="110" t="s">
        <v>5</v>
      </c>
      <c r="C64" s="110" t="s">
        <v>78</v>
      </c>
      <c r="D64" s="110"/>
      <c r="E64" s="110" t="s">
        <v>79</v>
      </c>
      <c r="F64" s="110"/>
      <c r="G64" s="48"/>
      <c r="J64" s="6" t="s">
        <v>190</v>
      </c>
    </row>
    <row r="65" spans="1:19" x14ac:dyDescent="0.25">
      <c r="B65" s="110"/>
      <c r="C65" s="13" t="s">
        <v>85</v>
      </c>
      <c r="D65" s="13" t="s">
        <v>86</v>
      </c>
      <c r="E65" s="13" t="s">
        <v>87</v>
      </c>
      <c r="F65" s="13" t="s">
        <v>88</v>
      </c>
      <c r="J65" s="6" t="s">
        <v>191</v>
      </c>
    </row>
    <row r="66" spans="1:19" x14ac:dyDescent="0.25">
      <c r="B66" s="7" t="str">
        <f>TEXT($E$7,"0")&amp;".1"</f>
        <v>C2023.1</v>
      </c>
      <c r="C66" s="49">
        <f>IF(COUNTIF($I$48:$I$53,"Y")&lt;2,$H$58,$H$58+2)</f>
        <v>52</v>
      </c>
      <c r="D66" s="49">
        <f>IF(COUNTIF($I$48:$I$53,"Y")&lt;2,$H$59,$H$59+2)</f>
        <v>52</v>
      </c>
      <c r="E66" s="49">
        <f>IF(COUNTIF($I$48:$I$53,"Y")&lt;2,$H$60,$H$60+2)</f>
        <v>62</v>
      </c>
      <c r="F66" s="49">
        <f>IF(COUNTIF($I$48:$I$53,"Y")&lt;2,$H$61,$H$61+2)</f>
        <v>62</v>
      </c>
      <c r="J66" s="6"/>
    </row>
    <row r="67" spans="1:19" x14ac:dyDescent="0.25">
      <c r="B67" s="7" t="str">
        <f>TEXT($E$7,"0")&amp;".2"</f>
        <v>C2023.2</v>
      </c>
      <c r="C67" s="49">
        <f t="shared" ref="C67:C71" si="5">IF(COUNTIF($I$48:$I$53,"Y")&lt;2,$H$58,$H$58+2)</f>
        <v>52</v>
      </c>
      <c r="D67" s="49">
        <f t="shared" ref="D67:D71" si="6">IF(COUNTIF($I$48:$I$53,"Y")&lt;2,$H$59,$H$59+2)</f>
        <v>52</v>
      </c>
      <c r="E67" s="49">
        <f t="shared" ref="E67:E71" si="7">IF(COUNTIF($I$48:$I$53,"Y")&lt;2,$H$60,$H$60+2)</f>
        <v>62</v>
      </c>
      <c r="F67" s="49">
        <f t="shared" ref="F67:F71" si="8">IF(COUNTIF($I$48:$I$53,"Y")&lt;2,$H$61,$H$61+2)</f>
        <v>62</v>
      </c>
      <c r="J67" s="6" t="s">
        <v>152</v>
      </c>
    </row>
    <row r="68" spans="1:19" x14ac:dyDescent="0.25">
      <c r="B68" s="7" t="str">
        <f>TEXT($E$7,"0")&amp;".3"</f>
        <v>C2023.3</v>
      </c>
      <c r="C68" s="49">
        <f t="shared" si="5"/>
        <v>52</v>
      </c>
      <c r="D68" s="49">
        <f t="shared" si="6"/>
        <v>52</v>
      </c>
      <c r="E68" s="49">
        <f t="shared" si="7"/>
        <v>62</v>
      </c>
      <c r="F68" s="49">
        <f t="shared" si="8"/>
        <v>62</v>
      </c>
    </row>
    <row r="69" spans="1:19" x14ac:dyDescent="0.25">
      <c r="B69" s="7" t="str">
        <f>TEXT($E$7,"0")&amp;".4"</f>
        <v>C2023.4</v>
      </c>
      <c r="C69" s="49">
        <f t="shared" si="5"/>
        <v>52</v>
      </c>
      <c r="D69" s="49">
        <f t="shared" si="6"/>
        <v>52</v>
      </c>
      <c r="E69" s="49">
        <f t="shared" si="7"/>
        <v>62</v>
      </c>
      <c r="F69" s="49">
        <f t="shared" si="8"/>
        <v>62</v>
      </c>
      <c r="J69" s="6" t="s">
        <v>144</v>
      </c>
    </row>
    <row r="70" spans="1:19" x14ac:dyDescent="0.25">
      <c r="B70" s="7" t="str">
        <f>TEXT($E$7,"0")&amp;".5"</f>
        <v>C2023.5</v>
      </c>
      <c r="C70" s="49">
        <f t="shared" si="5"/>
        <v>52</v>
      </c>
      <c r="D70" s="49">
        <f t="shared" si="6"/>
        <v>52</v>
      </c>
      <c r="E70" s="49">
        <f t="shared" si="7"/>
        <v>62</v>
      </c>
      <c r="F70" s="49">
        <f t="shared" si="8"/>
        <v>62</v>
      </c>
    </row>
    <row r="71" spans="1:19" x14ac:dyDescent="0.25">
      <c r="B71" s="7" t="str">
        <f>TEXT($E$7,"0")&amp;".6"</f>
        <v>C2023.6</v>
      </c>
      <c r="C71" s="49">
        <f t="shared" si="5"/>
        <v>52</v>
      </c>
      <c r="D71" s="49">
        <f t="shared" si="6"/>
        <v>52</v>
      </c>
      <c r="E71" s="49">
        <f t="shared" si="7"/>
        <v>62</v>
      </c>
      <c r="F71" s="49">
        <f t="shared" si="8"/>
        <v>62</v>
      </c>
    </row>
    <row r="73" spans="1:19" x14ac:dyDescent="0.25">
      <c r="A73" s="93" t="s">
        <v>89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</row>
    <row r="74" spans="1:19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37" t="s">
        <v>139</v>
      </c>
      <c r="K74" s="47"/>
      <c r="L74" s="47"/>
      <c r="M74" s="47"/>
      <c r="N74" s="47"/>
      <c r="O74" s="47"/>
      <c r="P74" s="47"/>
    </row>
    <row r="75" spans="1:19" x14ac:dyDescent="0.25">
      <c r="K75" s="24" t="s">
        <v>131</v>
      </c>
      <c r="L75" s="24"/>
      <c r="M75" s="24"/>
      <c r="N75" s="24"/>
      <c r="O75" s="24"/>
      <c r="P75" s="24"/>
      <c r="Q75" s="24"/>
      <c r="R75" s="24"/>
      <c r="S75" s="24"/>
    </row>
    <row r="76" spans="1:19" x14ac:dyDescent="0.25">
      <c r="A76" s="13"/>
      <c r="B76" s="111">
        <v>1</v>
      </c>
      <c r="C76" s="111"/>
      <c r="D76" s="111">
        <v>2</v>
      </c>
      <c r="E76" s="111"/>
      <c r="F76" s="111">
        <v>3</v>
      </c>
      <c r="G76" s="111"/>
      <c r="K76" s="24" t="s">
        <v>104</v>
      </c>
      <c r="L76" s="24"/>
      <c r="M76" s="24"/>
      <c r="N76" s="24"/>
      <c r="O76" s="24"/>
      <c r="P76" s="24"/>
      <c r="Q76" s="24"/>
      <c r="R76" s="24"/>
      <c r="S76" s="24"/>
    </row>
    <row r="77" spans="1:19" x14ac:dyDescent="0.25">
      <c r="A77" s="14" t="s">
        <v>85</v>
      </c>
      <c r="B77" s="110" t="str">
        <f>"&lt; "&amp;N77</f>
        <v>&lt; 50</v>
      </c>
      <c r="C77" s="110"/>
      <c r="D77" s="110" t="str">
        <f>"&gt;= "&amp;TEXT(N77,"0")&amp;" and &lt; "&amp;TEXT(N77+10,"0")</f>
        <v>&gt;= 50 and &lt; 60</v>
      </c>
      <c r="E77" s="110"/>
      <c r="F77" s="110" t="str">
        <f>"&gt;= "&amp;(N77+10)</f>
        <v>&gt;= 60</v>
      </c>
      <c r="G77" s="110"/>
      <c r="K77" s="24"/>
      <c r="L77" s="119" t="s">
        <v>85</v>
      </c>
      <c r="M77" s="119"/>
      <c r="N77" s="54">
        <v>50</v>
      </c>
    </row>
    <row r="78" spans="1:19" x14ac:dyDescent="0.25">
      <c r="A78" s="14" t="s">
        <v>90</v>
      </c>
      <c r="B78" s="110" t="str">
        <f t="shared" ref="B78:B80" si="9">"&lt; "&amp;N78</f>
        <v>&lt; 55</v>
      </c>
      <c r="C78" s="110"/>
      <c r="D78" s="110" t="str">
        <f t="shared" ref="D78:D80" si="10">"&gt;= "&amp;TEXT(N78,"0")&amp;" and &lt; "&amp;TEXT(N78+10,"0")</f>
        <v>&gt;= 55 and &lt; 65</v>
      </c>
      <c r="E78" s="110"/>
      <c r="F78" s="110" t="str">
        <f t="shared" ref="F78:F80" si="11">"&gt;= "&amp;(N78+10)</f>
        <v>&gt;= 65</v>
      </c>
      <c r="G78" s="110"/>
      <c r="K78" s="24"/>
      <c r="L78" s="119" t="s">
        <v>90</v>
      </c>
      <c r="M78" s="119"/>
      <c r="N78" s="54">
        <v>55</v>
      </c>
    </row>
    <row r="79" spans="1:19" x14ac:dyDescent="0.25">
      <c r="A79" s="14" t="s">
        <v>87</v>
      </c>
      <c r="B79" s="110" t="str">
        <f t="shared" si="9"/>
        <v>&lt; 60</v>
      </c>
      <c r="C79" s="110"/>
      <c r="D79" s="110" t="str">
        <f t="shared" si="10"/>
        <v>&gt;= 60 and &lt; 70</v>
      </c>
      <c r="E79" s="110"/>
      <c r="F79" s="110" t="str">
        <f t="shared" si="11"/>
        <v>&gt;= 70</v>
      </c>
      <c r="G79" s="110"/>
      <c r="K79" s="24"/>
      <c r="L79" s="119" t="s">
        <v>101</v>
      </c>
      <c r="M79" s="119"/>
      <c r="N79" s="54">
        <v>60</v>
      </c>
    </row>
    <row r="80" spans="1:19" x14ac:dyDescent="0.25">
      <c r="A80" s="14" t="s">
        <v>88</v>
      </c>
      <c r="B80" s="110" t="str">
        <f t="shared" si="9"/>
        <v>&lt; 65</v>
      </c>
      <c r="C80" s="110"/>
      <c r="D80" s="110" t="str">
        <f t="shared" si="10"/>
        <v>&gt;= 65 and &lt; 75</v>
      </c>
      <c r="E80" s="110"/>
      <c r="F80" s="110" t="str">
        <f t="shared" si="11"/>
        <v>&gt;= 75</v>
      </c>
      <c r="G80" s="110"/>
      <c r="K80" s="24"/>
      <c r="L80" s="119" t="s">
        <v>88</v>
      </c>
      <c r="M80" s="119"/>
      <c r="N80" s="54">
        <v>65</v>
      </c>
    </row>
    <row r="81" spans="1:16" x14ac:dyDescent="0.25">
      <c r="A81" s="6"/>
      <c r="B81" s="12"/>
      <c r="C81" s="12"/>
      <c r="D81" s="12"/>
      <c r="E81" s="12"/>
      <c r="F81" s="12"/>
      <c r="G81" s="12"/>
      <c r="K81" s="24"/>
      <c r="L81" s="37"/>
      <c r="M81" s="37"/>
      <c r="N81" s="38"/>
    </row>
    <row r="82" spans="1:16" x14ac:dyDescent="0.25">
      <c r="A82" s="6" t="s">
        <v>136</v>
      </c>
      <c r="B82" s="12"/>
      <c r="C82" s="5" t="s">
        <v>137</v>
      </c>
      <c r="D82" s="48" t="str">
        <f>"=&gt; if &lt;"&amp;N77&amp;"% students get more than "&amp;C66&amp;"% marks, then score for the attainment will be 1."</f>
        <v>=&gt; if &lt;50% students get more than 52% marks, then score for the attainment will be 1.</v>
      </c>
      <c r="E82" s="12"/>
      <c r="F82" s="12"/>
      <c r="G82" s="12"/>
      <c r="K82" s="24"/>
      <c r="L82" s="37"/>
      <c r="M82" s="37"/>
      <c r="N82" s="38"/>
    </row>
    <row r="83" spans="1:16" x14ac:dyDescent="0.25">
      <c r="A83" s="6"/>
      <c r="B83" s="12"/>
      <c r="C83" s="12"/>
      <c r="D83" s="48" t="str">
        <f>"=&gt; if &gt;="&amp;N77&amp;"% and &lt;"&amp;N77+10&amp;" students get more than "&amp;C67&amp;"% marks, then score for the attainment will be 2."</f>
        <v>=&gt; if &gt;=50% and &lt;60 students get more than 52% marks, then score for the attainment will be 2.</v>
      </c>
      <c r="E83" s="12"/>
      <c r="F83" s="12"/>
      <c r="G83" s="12"/>
      <c r="K83" s="24"/>
      <c r="L83" s="37"/>
      <c r="M83" s="37"/>
      <c r="N83" s="38"/>
    </row>
    <row r="84" spans="1:16" x14ac:dyDescent="0.25">
      <c r="A84" s="6"/>
      <c r="B84" s="12"/>
      <c r="C84" s="12"/>
      <c r="D84" s="48" t="str">
        <f>"=&gt; if &gt;="&amp;N77+10&amp;"% students get more than "&amp;C68&amp;"% marks, then score for the attainment will be 3."</f>
        <v>=&gt; if &gt;=60% students get more than 52% marks, then score for the attainment will be 3.</v>
      </c>
      <c r="E84" s="12"/>
      <c r="F84" s="12"/>
      <c r="G84" s="12"/>
      <c r="K84" s="24"/>
      <c r="L84" s="37"/>
      <c r="M84" s="37"/>
      <c r="N84" s="38"/>
    </row>
    <row r="85" spans="1:16" x14ac:dyDescent="0.25">
      <c r="A85" s="6"/>
      <c r="B85" s="12"/>
      <c r="C85" s="48" t="s">
        <v>138</v>
      </c>
      <c r="D85" s="48"/>
      <c r="E85" s="12"/>
      <c r="F85" s="12"/>
      <c r="G85" s="12"/>
      <c r="K85" s="24"/>
      <c r="L85" s="37"/>
      <c r="M85" s="37"/>
      <c r="N85" s="38"/>
    </row>
    <row r="86" spans="1:16" x14ac:dyDescent="0.25">
      <c r="A86" s="6"/>
      <c r="B86" s="12"/>
      <c r="C86" s="12"/>
      <c r="D86" s="12"/>
      <c r="E86" s="12"/>
      <c r="F86" s="12"/>
      <c r="G86" s="12"/>
      <c r="K86" s="24"/>
      <c r="L86" s="37"/>
      <c r="M86" s="37"/>
      <c r="N86" s="38"/>
    </row>
    <row r="87" spans="1:16" x14ac:dyDescent="0.25">
      <c r="A87" s="93" t="s">
        <v>110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</row>
    <row r="88" spans="1:16" x14ac:dyDescent="0.25">
      <c r="A88" s="6"/>
      <c r="B88" s="12"/>
      <c r="C88" s="12"/>
      <c r="D88" s="12"/>
      <c r="E88" s="12"/>
      <c r="F88" s="12"/>
      <c r="G88" s="12"/>
      <c r="K88" s="24"/>
      <c r="L88" s="37"/>
      <c r="M88" s="37"/>
      <c r="N88" s="38"/>
    </row>
    <row r="89" spans="1:16" x14ac:dyDescent="0.25">
      <c r="A89" s="97" t="s">
        <v>111</v>
      </c>
      <c r="B89" s="97"/>
      <c r="C89" s="97"/>
      <c r="D89" s="97"/>
      <c r="E89" s="97"/>
      <c r="F89" s="69">
        <v>60</v>
      </c>
      <c r="G89" s="39"/>
      <c r="H89" s="70" t="s">
        <v>118</v>
      </c>
      <c r="I89" s="70" t="s">
        <v>119</v>
      </c>
      <c r="K89" s="24"/>
      <c r="L89" s="37"/>
      <c r="M89" s="37"/>
      <c r="N89" s="38"/>
    </row>
    <row r="90" spans="1:16" x14ac:dyDescent="0.25">
      <c r="A90" s="97" t="s">
        <v>112</v>
      </c>
      <c r="B90" s="97"/>
      <c r="C90" s="97"/>
      <c r="D90" s="97"/>
      <c r="E90" s="97"/>
      <c r="F90" s="69">
        <f>100-F89</f>
        <v>40</v>
      </c>
      <c r="G90" s="39"/>
      <c r="H90" s="71"/>
      <c r="I90" s="70" t="s">
        <v>120</v>
      </c>
      <c r="K90" s="24"/>
      <c r="L90" s="37"/>
      <c r="M90" s="37"/>
      <c r="N90" s="38"/>
    </row>
    <row r="91" spans="1:16" x14ac:dyDescent="0.25">
      <c r="A91" s="6"/>
      <c r="B91" s="12"/>
      <c r="C91" s="12"/>
      <c r="D91" s="12"/>
      <c r="E91" s="12"/>
      <c r="F91" s="12"/>
      <c r="G91" s="12"/>
      <c r="H91" s="71"/>
      <c r="I91" s="70" t="s">
        <v>188</v>
      </c>
      <c r="K91" s="24"/>
      <c r="L91" s="37"/>
      <c r="M91" s="37"/>
      <c r="N91" s="38"/>
    </row>
    <row r="92" spans="1:16" x14ac:dyDescent="0.25">
      <c r="A92" s="6"/>
      <c r="B92" s="12"/>
      <c r="C92" s="12"/>
      <c r="D92" s="12"/>
      <c r="E92" s="12"/>
      <c r="F92" s="12"/>
      <c r="G92" s="12"/>
      <c r="H92" s="100"/>
      <c r="I92" s="100"/>
      <c r="J92" s="100"/>
      <c r="K92" s="100"/>
      <c r="L92" s="12"/>
      <c r="M92" s="37"/>
      <c r="N92" s="38"/>
    </row>
    <row r="93" spans="1:16" x14ac:dyDescent="0.25">
      <c r="A93" s="100" t="s">
        <v>113</v>
      </c>
      <c r="B93" s="100"/>
      <c r="C93" s="100"/>
      <c r="D93" s="100"/>
      <c r="E93" s="100"/>
      <c r="F93" s="100"/>
      <c r="G93" s="12"/>
      <c r="H93" s="47"/>
      <c r="I93" s="47"/>
      <c r="J93" s="47"/>
      <c r="K93" s="47"/>
      <c r="L93" s="12"/>
      <c r="M93" s="37"/>
      <c r="N93" s="38"/>
    </row>
    <row r="94" spans="1:16" x14ac:dyDescent="0.25">
      <c r="A94" s="6"/>
      <c r="B94" s="97" t="s">
        <v>114</v>
      </c>
      <c r="C94" s="97"/>
      <c r="D94" s="97"/>
      <c r="E94" s="97"/>
      <c r="F94" s="42">
        <v>45</v>
      </c>
      <c r="G94" s="12"/>
      <c r="H94" s="47" t="s">
        <v>117</v>
      </c>
      <c r="I94" s="47"/>
      <c r="J94" s="47"/>
      <c r="K94" s="47"/>
      <c r="L94" s="12"/>
      <c r="M94" s="37"/>
      <c r="N94" s="38"/>
    </row>
    <row r="95" spans="1:16" x14ac:dyDescent="0.25">
      <c r="A95" s="6"/>
      <c r="B95" s="97" t="s">
        <v>121</v>
      </c>
      <c r="C95" s="97"/>
      <c r="D95" s="97"/>
      <c r="E95" s="97"/>
      <c r="F95" s="42">
        <v>0</v>
      </c>
      <c r="G95" s="12"/>
      <c r="H95" s="6" t="s">
        <v>115</v>
      </c>
      <c r="I95" s="6"/>
      <c r="J95" s="6"/>
      <c r="K95" s="6"/>
      <c r="L95" s="12"/>
      <c r="M95" s="37"/>
      <c r="N95" s="38"/>
    </row>
    <row r="97" spans="1:38" x14ac:dyDescent="0.25">
      <c r="A97" s="93" t="s">
        <v>91</v>
      </c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</row>
    <row r="99" spans="1:38" ht="49.5" customHeight="1" x14ac:dyDescent="0.25">
      <c r="A99" s="50" t="s">
        <v>5</v>
      </c>
      <c r="B99" s="120" t="s">
        <v>92</v>
      </c>
      <c r="C99" s="120"/>
      <c r="D99" s="120" t="s">
        <v>93</v>
      </c>
      <c r="E99" s="120"/>
      <c r="F99" s="120" t="s">
        <v>145</v>
      </c>
      <c r="G99" s="120"/>
    </row>
    <row r="100" spans="1:38" x14ac:dyDescent="0.25">
      <c r="A100" s="15" t="s">
        <v>209</v>
      </c>
      <c r="B100" s="94">
        <f t="shared" ref="B100:B105" si="12">J48</f>
        <v>1.8</v>
      </c>
      <c r="C100" s="96"/>
      <c r="D100" s="114" t="e">
        <f>'CO Attainment Calculation'!D55</f>
        <v>#DIV/0!</v>
      </c>
      <c r="E100" s="115"/>
      <c r="F100" s="111" t="e">
        <f>IF(B100&gt;D100,"N","Y")</f>
        <v>#DIV/0!</v>
      </c>
      <c r="G100" s="111"/>
      <c r="W100" s="93" t="s">
        <v>194</v>
      </c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</row>
    <row r="101" spans="1:38" x14ac:dyDescent="0.25">
      <c r="A101" s="15" t="s">
        <v>210</v>
      </c>
      <c r="B101" s="94">
        <f t="shared" si="12"/>
        <v>1.8</v>
      </c>
      <c r="C101" s="96"/>
      <c r="D101" s="114" t="e">
        <f>'CO Attainment Calculation'!D56</f>
        <v>#DIV/0!</v>
      </c>
      <c r="E101" s="115"/>
      <c r="F101" s="111" t="e">
        <f t="shared" ref="F101:F105" si="13">IF(B101&gt;D101,"N","Y")</f>
        <v>#DIV/0!</v>
      </c>
      <c r="G101" s="111"/>
      <c r="W101" s="15" t="s">
        <v>5</v>
      </c>
      <c r="X101" s="15" t="s">
        <v>6</v>
      </c>
      <c r="Y101" s="15" t="s">
        <v>7</v>
      </c>
      <c r="Z101" s="15" t="s">
        <v>8</v>
      </c>
      <c r="AA101" s="15" t="s">
        <v>9</v>
      </c>
      <c r="AB101" s="15" t="s">
        <v>10</v>
      </c>
      <c r="AC101" s="15" t="s">
        <v>11</v>
      </c>
      <c r="AD101" s="15" t="s">
        <v>12</v>
      </c>
      <c r="AE101" s="15" t="s">
        <v>13</v>
      </c>
      <c r="AF101" s="15" t="s">
        <v>14</v>
      </c>
      <c r="AG101" s="15" t="s">
        <v>15</v>
      </c>
      <c r="AH101" s="15" t="s">
        <v>16</v>
      </c>
      <c r="AI101" s="15" t="s">
        <v>17</v>
      </c>
      <c r="AJ101" s="15" t="s">
        <v>18</v>
      </c>
      <c r="AK101" s="15" t="s">
        <v>19</v>
      </c>
      <c r="AL101" s="15" t="s">
        <v>20</v>
      </c>
    </row>
    <row r="102" spans="1:38" x14ac:dyDescent="0.25">
      <c r="A102" s="15" t="s">
        <v>211</v>
      </c>
      <c r="B102" s="94">
        <f t="shared" si="12"/>
        <v>1.8</v>
      </c>
      <c r="C102" s="96"/>
      <c r="D102" s="114" t="e">
        <f>'CO Attainment Calculation'!D57</f>
        <v>#DIV/0!</v>
      </c>
      <c r="E102" s="115"/>
      <c r="F102" s="111" t="e">
        <f t="shared" si="13"/>
        <v>#DIV/0!</v>
      </c>
      <c r="G102" s="111"/>
      <c r="W102" s="7" t="str">
        <f>A100</f>
        <v>BSC2023.1</v>
      </c>
      <c r="X102" s="53" t="e">
        <f>IF(B21="","",$D100*B21/3)</f>
        <v>#DIV/0!</v>
      </c>
      <c r="Y102" s="53" t="e">
        <f t="shared" ref="Y102:AL107" si="14">IF(C21="","",$D100*C21/3)</f>
        <v>#DIV/0!</v>
      </c>
      <c r="Z102" s="53" t="e">
        <f t="shared" si="14"/>
        <v>#DIV/0!</v>
      </c>
      <c r="AA102" s="53" t="str">
        <f t="shared" si="14"/>
        <v/>
      </c>
      <c r="AB102" s="53" t="str">
        <f t="shared" si="14"/>
        <v/>
      </c>
      <c r="AC102" s="53" t="str">
        <f t="shared" si="14"/>
        <v/>
      </c>
      <c r="AD102" s="53" t="str">
        <f t="shared" si="14"/>
        <v/>
      </c>
      <c r="AE102" s="53" t="e">
        <f t="shared" si="14"/>
        <v>#DIV/0!</v>
      </c>
      <c r="AF102" s="53" t="e">
        <f t="shared" si="14"/>
        <v>#DIV/0!</v>
      </c>
      <c r="AG102" s="53" t="e">
        <f t="shared" si="14"/>
        <v>#DIV/0!</v>
      </c>
      <c r="AH102" s="53" t="str">
        <f t="shared" si="14"/>
        <v/>
      </c>
      <c r="AI102" s="53" t="str">
        <f t="shared" si="14"/>
        <v/>
      </c>
      <c r="AJ102" s="53" t="str">
        <f t="shared" si="14"/>
        <v/>
      </c>
      <c r="AK102" s="53" t="str">
        <f t="shared" si="14"/>
        <v/>
      </c>
      <c r="AL102" s="53" t="str">
        <f t="shared" si="14"/>
        <v/>
      </c>
    </row>
    <row r="103" spans="1:38" x14ac:dyDescent="0.25">
      <c r="A103" s="15" t="s">
        <v>212</v>
      </c>
      <c r="B103" s="94">
        <f t="shared" si="12"/>
        <v>1.8</v>
      </c>
      <c r="C103" s="96"/>
      <c r="D103" s="114" t="e">
        <f>'CO Attainment Calculation'!D58</f>
        <v>#DIV/0!</v>
      </c>
      <c r="E103" s="115"/>
      <c r="F103" s="111" t="e">
        <f t="shared" si="13"/>
        <v>#DIV/0!</v>
      </c>
      <c r="G103" s="111"/>
      <c r="W103" s="7" t="str">
        <f t="shared" ref="W103:W107" si="15">A101</f>
        <v>BSC2023.2</v>
      </c>
      <c r="X103" s="53" t="e">
        <f t="shared" ref="X103:X107" si="16">IF(B22="","",$D101*B22/3)</f>
        <v>#DIV/0!</v>
      </c>
      <c r="Y103" s="53" t="e">
        <f t="shared" si="14"/>
        <v>#DIV/0!</v>
      </c>
      <c r="Z103" s="53" t="e">
        <f t="shared" si="14"/>
        <v>#DIV/0!</v>
      </c>
      <c r="AA103" s="53" t="str">
        <f t="shared" si="14"/>
        <v/>
      </c>
      <c r="AB103" s="53" t="str">
        <f t="shared" si="14"/>
        <v/>
      </c>
      <c r="AC103" s="53" t="str">
        <f t="shared" si="14"/>
        <v/>
      </c>
      <c r="AD103" s="53" t="str">
        <f t="shared" si="14"/>
        <v/>
      </c>
      <c r="AE103" s="53" t="e">
        <f t="shared" si="14"/>
        <v>#DIV/0!</v>
      </c>
      <c r="AF103" s="53" t="e">
        <f t="shared" si="14"/>
        <v>#DIV/0!</v>
      </c>
      <c r="AG103" s="53" t="e">
        <f t="shared" si="14"/>
        <v>#DIV/0!</v>
      </c>
      <c r="AH103" s="53" t="str">
        <f t="shared" si="14"/>
        <v/>
      </c>
      <c r="AI103" s="53" t="e">
        <f t="shared" si="14"/>
        <v>#DIV/0!</v>
      </c>
      <c r="AJ103" s="53" t="str">
        <f t="shared" si="14"/>
        <v/>
      </c>
      <c r="AK103" s="53" t="str">
        <f t="shared" si="14"/>
        <v/>
      </c>
      <c r="AL103" s="53" t="str">
        <f t="shared" si="14"/>
        <v/>
      </c>
    </row>
    <row r="104" spans="1:38" x14ac:dyDescent="0.25">
      <c r="A104" s="15" t="s">
        <v>213</v>
      </c>
      <c r="B104" s="94">
        <f t="shared" si="12"/>
        <v>1.8</v>
      </c>
      <c r="C104" s="96"/>
      <c r="D104" s="114" t="e">
        <f>'CO Attainment Calculation'!D59</f>
        <v>#DIV/0!</v>
      </c>
      <c r="E104" s="115"/>
      <c r="F104" s="111" t="e">
        <f t="shared" si="13"/>
        <v>#DIV/0!</v>
      </c>
      <c r="G104" s="111"/>
      <c r="W104" s="7" t="str">
        <f t="shared" si="15"/>
        <v>BSC2023.3</v>
      </c>
      <c r="X104" s="53" t="e">
        <f t="shared" si="16"/>
        <v>#DIV/0!</v>
      </c>
      <c r="Y104" s="53" t="e">
        <f t="shared" si="14"/>
        <v>#DIV/0!</v>
      </c>
      <c r="Z104" s="53" t="e">
        <f t="shared" si="14"/>
        <v>#DIV/0!</v>
      </c>
      <c r="AA104" s="53" t="str">
        <f t="shared" si="14"/>
        <v/>
      </c>
      <c r="AB104" s="53" t="str">
        <f t="shared" si="14"/>
        <v/>
      </c>
      <c r="AC104" s="53" t="str">
        <f t="shared" si="14"/>
        <v/>
      </c>
      <c r="AD104" s="53" t="str">
        <f t="shared" si="14"/>
        <v/>
      </c>
      <c r="AE104" s="53" t="e">
        <f t="shared" si="14"/>
        <v>#DIV/0!</v>
      </c>
      <c r="AF104" s="53" t="e">
        <f t="shared" si="14"/>
        <v>#DIV/0!</v>
      </c>
      <c r="AG104" s="53" t="e">
        <f t="shared" si="14"/>
        <v>#DIV/0!</v>
      </c>
      <c r="AH104" s="53" t="str">
        <f t="shared" si="14"/>
        <v/>
      </c>
      <c r="AI104" s="53" t="str">
        <f t="shared" si="14"/>
        <v/>
      </c>
      <c r="AJ104" s="53" t="str">
        <f t="shared" si="14"/>
        <v/>
      </c>
      <c r="AK104" s="53" t="str">
        <f t="shared" si="14"/>
        <v/>
      </c>
      <c r="AL104" s="53" t="str">
        <f t="shared" si="14"/>
        <v/>
      </c>
    </row>
    <row r="105" spans="1:38" x14ac:dyDescent="0.25">
      <c r="A105" s="15" t="s">
        <v>214</v>
      </c>
      <c r="B105" s="94">
        <f t="shared" si="12"/>
        <v>1.8</v>
      </c>
      <c r="C105" s="96"/>
      <c r="D105" s="114" t="e">
        <f>'CO Attainment Calculation'!D60</f>
        <v>#DIV/0!</v>
      </c>
      <c r="E105" s="115"/>
      <c r="F105" s="111" t="e">
        <f t="shared" si="13"/>
        <v>#DIV/0!</v>
      </c>
      <c r="G105" s="111"/>
      <c r="W105" s="7" t="str">
        <f t="shared" si="15"/>
        <v>BSC2023.4</v>
      </c>
      <c r="X105" s="53" t="e">
        <f t="shared" si="16"/>
        <v>#DIV/0!</v>
      </c>
      <c r="Y105" s="53" t="e">
        <f t="shared" si="14"/>
        <v>#DIV/0!</v>
      </c>
      <c r="Z105" s="53" t="e">
        <f t="shared" si="14"/>
        <v>#DIV/0!</v>
      </c>
      <c r="AA105" s="53" t="str">
        <f t="shared" si="14"/>
        <v/>
      </c>
      <c r="AB105" s="53" t="str">
        <f t="shared" si="14"/>
        <v/>
      </c>
      <c r="AC105" s="53" t="str">
        <f t="shared" si="14"/>
        <v/>
      </c>
      <c r="AD105" s="53" t="str">
        <f t="shared" si="14"/>
        <v/>
      </c>
      <c r="AE105" s="53" t="e">
        <f t="shared" si="14"/>
        <v>#DIV/0!</v>
      </c>
      <c r="AF105" s="53" t="e">
        <f t="shared" si="14"/>
        <v>#DIV/0!</v>
      </c>
      <c r="AG105" s="53" t="e">
        <f t="shared" si="14"/>
        <v>#DIV/0!</v>
      </c>
      <c r="AH105" s="53" t="str">
        <f t="shared" si="14"/>
        <v/>
      </c>
      <c r="AI105" s="53" t="str">
        <f t="shared" si="14"/>
        <v/>
      </c>
      <c r="AJ105" s="53" t="str">
        <f t="shared" si="14"/>
        <v/>
      </c>
      <c r="AK105" s="53" t="str">
        <f t="shared" si="14"/>
        <v/>
      </c>
      <c r="AL105" s="53" t="str">
        <f t="shared" si="14"/>
        <v/>
      </c>
    </row>
    <row r="106" spans="1:38" x14ac:dyDescent="0.25">
      <c r="A106" s="47"/>
      <c r="B106" s="12"/>
      <c r="C106" s="12"/>
      <c r="D106" s="12"/>
      <c r="E106" s="12"/>
      <c r="F106" s="12"/>
      <c r="G106" s="12"/>
      <c r="W106" s="7" t="str">
        <f t="shared" si="15"/>
        <v>BSC2023.5</v>
      </c>
      <c r="X106" s="53" t="e">
        <f t="shared" si="16"/>
        <v>#DIV/0!</v>
      </c>
      <c r="Y106" s="53" t="e">
        <f t="shared" si="14"/>
        <v>#DIV/0!</v>
      </c>
      <c r="Z106" s="53" t="e">
        <f t="shared" si="14"/>
        <v>#DIV/0!</v>
      </c>
      <c r="AA106" s="53" t="str">
        <f t="shared" si="14"/>
        <v/>
      </c>
      <c r="AB106" s="53" t="str">
        <f t="shared" si="14"/>
        <v/>
      </c>
      <c r="AC106" s="53" t="str">
        <f t="shared" si="14"/>
        <v/>
      </c>
      <c r="AD106" s="53" t="str">
        <f t="shared" si="14"/>
        <v/>
      </c>
      <c r="AE106" s="53" t="e">
        <f t="shared" si="14"/>
        <v>#DIV/0!</v>
      </c>
      <c r="AF106" s="53" t="e">
        <f t="shared" si="14"/>
        <v>#DIV/0!</v>
      </c>
      <c r="AG106" s="53" t="e">
        <f t="shared" si="14"/>
        <v>#DIV/0!</v>
      </c>
      <c r="AH106" s="53" t="str">
        <f t="shared" si="14"/>
        <v/>
      </c>
      <c r="AI106" s="53" t="str">
        <f t="shared" si="14"/>
        <v/>
      </c>
      <c r="AJ106" s="53" t="str">
        <f t="shared" si="14"/>
        <v/>
      </c>
      <c r="AK106" s="53" t="str">
        <f t="shared" si="14"/>
        <v/>
      </c>
      <c r="AL106" s="53" t="str">
        <f t="shared" si="14"/>
        <v/>
      </c>
    </row>
    <row r="107" spans="1:38" x14ac:dyDescent="0.25">
      <c r="A107" s="116" t="str">
        <f>"Overall CO Attainment of the Course "&amp;E7</f>
        <v>Overall CO Attainment of the Course C2023</v>
      </c>
      <c r="B107" s="116"/>
      <c r="C107" s="116"/>
      <c r="D107" s="116"/>
      <c r="E107" s="116"/>
      <c r="F107" s="117" t="e">
        <f>AVERAGE(D100:E105)</f>
        <v>#DIV/0!</v>
      </c>
      <c r="G107" s="117"/>
      <c r="W107" s="7" t="str">
        <f t="shared" si="15"/>
        <v>BSC2023.6</v>
      </c>
      <c r="X107" s="53" t="e">
        <f t="shared" si="16"/>
        <v>#DIV/0!</v>
      </c>
      <c r="Y107" s="53" t="e">
        <f t="shared" si="14"/>
        <v>#DIV/0!</v>
      </c>
      <c r="Z107" s="53" t="e">
        <f t="shared" si="14"/>
        <v>#DIV/0!</v>
      </c>
      <c r="AA107" s="53" t="str">
        <f t="shared" si="14"/>
        <v/>
      </c>
      <c r="AB107" s="53" t="str">
        <f t="shared" si="14"/>
        <v/>
      </c>
      <c r="AC107" s="53" t="str">
        <f t="shared" si="14"/>
        <v/>
      </c>
      <c r="AD107" s="53" t="str">
        <f t="shared" si="14"/>
        <v/>
      </c>
      <c r="AE107" s="53" t="e">
        <f t="shared" si="14"/>
        <v>#DIV/0!</v>
      </c>
      <c r="AF107" s="53" t="e">
        <f t="shared" si="14"/>
        <v>#DIV/0!</v>
      </c>
      <c r="AG107" s="53" t="e">
        <f t="shared" si="14"/>
        <v>#DIV/0!</v>
      </c>
      <c r="AH107" s="53" t="str">
        <f t="shared" si="14"/>
        <v/>
      </c>
      <c r="AI107" s="53" t="str">
        <f t="shared" si="14"/>
        <v/>
      </c>
      <c r="AJ107" s="53" t="str">
        <f t="shared" si="14"/>
        <v/>
      </c>
      <c r="AK107" s="53" t="str">
        <f t="shared" si="14"/>
        <v/>
      </c>
      <c r="AL107" s="53" t="str">
        <f t="shared" si="14"/>
        <v/>
      </c>
    </row>
    <row r="109" spans="1:38" x14ac:dyDescent="0.25">
      <c r="A109" s="93" t="s">
        <v>94</v>
      </c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W109" s="93" t="s">
        <v>178</v>
      </c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</row>
    <row r="110" spans="1:38" x14ac:dyDescent="0.25">
      <c r="R110" s="52"/>
      <c r="S110" s="52"/>
      <c r="T110" s="52"/>
      <c r="W110" s="118" t="s">
        <v>195</v>
      </c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</row>
    <row r="111" spans="1:38" x14ac:dyDescent="0.25">
      <c r="A111" s="46" t="str">
        <f>E7</f>
        <v>C2023</v>
      </c>
      <c r="B111" s="51" t="s">
        <v>6</v>
      </c>
      <c r="C111" s="51" t="s">
        <v>7</v>
      </c>
      <c r="D111" s="51" t="s">
        <v>8</v>
      </c>
      <c r="E111" s="51" t="s">
        <v>9</v>
      </c>
      <c r="F111" s="51" t="s">
        <v>10</v>
      </c>
      <c r="G111" s="51" t="s">
        <v>11</v>
      </c>
      <c r="H111" s="51" t="s">
        <v>12</v>
      </c>
      <c r="I111" s="51" t="s">
        <v>13</v>
      </c>
      <c r="J111" s="51" t="s">
        <v>14</v>
      </c>
      <c r="K111" s="51" t="s">
        <v>15</v>
      </c>
      <c r="L111" s="51" t="s">
        <v>16</v>
      </c>
      <c r="M111" s="51" t="s">
        <v>17</v>
      </c>
      <c r="N111" s="51" t="s">
        <v>18</v>
      </c>
      <c r="O111" s="51" t="s">
        <v>19</v>
      </c>
      <c r="P111" s="51" t="s">
        <v>20</v>
      </c>
      <c r="R111" s="52"/>
      <c r="S111" s="52"/>
      <c r="T111" s="52"/>
      <c r="W111" s="15" t="s">
        <v>5</v>
      </c>
      <c r="X111" s="94" t="s">
        <v>196</v>
      </c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6"/>
    </row>
    <row r="112" spans="1:38" s="52" customFormat="1" ht="46.5" customHeight="1" x14ac:dyDescent="0.25">
      <c r="A112" s="66" t="s">
        <v>166</v>
      </c>
      <c r="B112" s="64">
        <f t="shared" ref="B112:P112" si="17">B28</f>
        <v>3</v>
      </c>
      <c r="C112" s="64">
        <f t="shared" si="17"/>
        <v>2</v>
      </c>
      <c r="D112" s="64">
        <f t="shared" si="17"/>
        <v>2</v>
      </c>
      <c r="E112" s="64" t="str">
        <f t="shared" si="17"/>
        <v xml:space="preserve"> </v>
      </c>
      <c r="F112" s="64" t="str">
        <f t="shared" si="17"/>
        <v xml:space="preserve"> </v>
      </c>
      <c r="G112" s="64" t="str">
        <f t="shared" si="17"/>
        <v xml:space="preserve"> </v>
      </c>
      <c r="H112" s="64" t="str">
        <f t="shared" si="17"/>
        <v xml:space="preserve"> </v>
      </c>
      <c r="I112" s="64">
        <f t="shared" si="17"/>
        <v>2</v>
      </c>
      <c r="J112" s="64">
        <f t="shared" si="17"/>
        <v>2</v>
      </c>
      <c r="K112" s="64">
        <f t="shared" si="17"/>
        <v>2</v>
      </c>
      <c r="L112" s="64" t="str">
        <f t="shared" si="17"/>
        <v xml:space="preserve"> </v>
      </c>
      <c r="M112" s="64">
        <f t="shared" si="17"/>
        <v>2</v>
      </c>
      <c r="N112" s="64" t="str">
        <f t="shared" si="17"/>
        <v xml:space="preserve"> </v>
      </c>
      <c r="O112" s="64" t="str">
        <f t="shared" si="17"/>
        <v xml:space="preserve"> </v>
      </c>
      <c r="P112" s="64" t="str">
        <f t="shared" si="17"/>
        <v xml:space="preserve"> </v>
      </c>
      <c r="W112" s="50"/>
      <c r="X112" s="15" t="s">
        <v>6</v>
      </c>
      <c r="Y112" s="15" t="s">
        <v>7</v>
      </c>
      <c r="Z112" s="15" t="s">
        <v>8</v>
      </c>
      <c r="AA112" s="15" t="s">
        <v>9</v>
      </c>
      <c r="AB112" s="15" t="s">
        <v>10</v>
      </c>
      <c r="AC112" s="15" t="s">
        <v>11</v>
      </c>
      <c r="AD112" s="15" t="s">
        <v>12</v>
      </c>
      <c r="AE112" s="15" t="s">
        <v>13</v>
      </c>
      <c r="AF112" s="15" t="s">
        <v>14</v>
      </c>
      <c r="AG112" s="15" t="s">
        <v>15</v>
      </c>
      <c r="AH112" s="15" t="s">
        <v>16</v>
      </c>
      <c r="AI112" s="15" t="s">
        <v>17</v>
      </c>
      <c r="AJ112" s="15" t="s">
        <v>18</v>
      </c>
      <c r="AK112" s="15" t="s">
        <v>19</v>
      </c>
      <c r="AL112" s="15" t="s">
        <v>20</v>
      </c>
    </row>
    <row r="113" spans="1:38" ht="31.5" customHeight="1" x14ac:dyDescent="0.25">
      <c r="A113" s="67" t="s">
        <v>122</v>
      </c>
      <c r="B113" s="33" t="e">
        <f>X120</f>
        <v>#DIV/0!</v>
      </c>
      <c r="C113" s="33" t="e">
        <f t="shared" ref="C113:P113" si="18">Y120</f>
        <v>#DIV/0!</v>
      </c>
      <c r="D113" s="33" t="e">
        <f t="shared" si="18"/>
        <v>#DIV/0!</v>
      </c>
      <c r="E113" s="33" t="str">
        <f t="shared" si="18"/>
        <v xml:space="preserve"> </v>
      </c>
      <c r="F113" s="33" t="str">
        <f t="shared" si="18"/>
        <v xml:space="preserve"> </v>
      </c>
      <c r="G113" s="33" t="str">
        <f t="shared" si="18"/>
        <v xml:space="preserve"> </v>
      </c>
      <c r="H113" s="33" t="str">
        <f t="shared" si="18"/>
        <v xml:space="preserve"> </v>
      </c>
      <c r="I113" s="33" t="e">
        <f t="shared" si="18"/>
        <v>#DIV/0!</v>
      </c>
      <c r="J113" s="33" t="e">
        <f t="shared" si="18"/>
        <v>#DIV/0!</v>
      </c>
      <c r="K113" s="33" t="e">
        <f t="shared" si="18"/>
        <v>#DIV/0!</v>
      </c>
      <c r="L113" s="33" t="str">
        <f t="shared" si="18"/>
        <v xml:space="preserve"> </v>
      </c>
      <c r="M113" s="33" t="e">
        <f t="shared" si="18"/>
        <v>#DIV/0!</v>
      </c>
      <c r="N113" s="33" t="str">
        <f t="shared" si="18"/>
        <v xml:space="preserve"> </v>
      </c>
      <c r="O113" s="33" t="str">
        <f t="shared" si="18"/>
        <v xml:space="preserve"> </v>
      </c>
      <c r="P113" s="33" t="str">
        <f t="shared" si="18"/>
        <v xml:space="preserve"> </v>
      </c>
      <c r="R113" s="52"/>
      <c r="S113" s="52"/>
      <c r="T113" s="52"/>
      <c r="W113" s="7" t="str">
        <f>TEXT($E$7,"0")&amp;".1"</f>
        <v>C2023.1</v>
      </c>
      <c r="X113" s="53" t="e">
        <f>IF(B21="","",X102*B21)</f>
        <v>#DIV/0!</v>
      </c>
      <c r="Y113" s="53" t="e">
        <f t="shared" ref="Y113:AL113" si="19">IF(C21="","",Y102*C21)</f>
        <v>#DIV/0!</v>
      </c>
      <c r="Z113" s="53" t="e">
        <f t="shared" si="19"/>
        <v>#DIV/0!</v>
      </c>
      <c r="AA113" s="53" t="str">
        <f t="shared" si="19"/>
        <v/>
      </c>
      <c r="AB113" s="53" t="str">
        <f t="shared" si="19"/>
        <v/>
      </c>
      <c r="AC113" s="53" t="str">
        <f t="shared" si="19"/>
        <v/>
      </c>
      <c r="AD113" s="53" t="str">
        <f t="shared" si="19"/>
        <v/>
      </c>
      <c r="AE113" s="53" t="e">
        <f t="shared" si="19"/>
        <v>#DIV/0!</v>
      </c>
      <c r="AF113" s="53" t="e">
        <f t="shared" si="19"/>
        <v>#DIV/0!</v>
      </c>
      <c r="AG113" s="53" t="e">
        <f t="shared" si="19"/>
        <v>#DIV/0!</v>
      </c>
      <c r="AH113" s="53" t="str">
        <f t="shared" si="19"/>
        <v/>
      </c>
      <c r="AI113" s="53" t="str">
        <f t="shared" si="19"/>
        <v/>
      </c>
      <c r="AJ113" s="53" t="str">
        <f t="shared" si="19"/>
        <v/>
      </c>
      <c r="AK113" s="53" t="str">
        <f t="shared" si="19"/>
        <v/>
      </c>
      <c r="AL113" s="53" t="str">
        <f t="shared" si="19"/>
        <v/>
      </c>
    </row>
    <row r="114" spans="1:38" x14ac:dyDescent="0.25">
      <c r="R114" s="52"/>
      <c r="S114" s="52"/>
      <c r="T114" s="52"/>
      <c r="W114" s="7" t="str">
        <f>TEXT($E$7,"0")&amp;".2"</f>
        <v>C2023.2</v>
      </c>
      <c r="X114" s="53" t="e">
        <f t="shared" ref="X114:X118" si="20">IF(B22="","",X103*B22)</f>
        <v>#DIV/0!</v>
      </c>
      <c r="Y114" s="53" t="e">
        <f t="shared" ref="Y114:Y118" si="21">IF(C22="","",Y103*C22)</f>
        <v>#DIV/0!</v>
      </c>
      <c r="Z114" s="53" t="e">
        <f t="shared" ref="Z114:Z118" si="22">IF(D22="","",Z103*D22)</f>
        <v>#DIV/0!</v>
      </c>
      <c r="AA114" s="53" t="str">
        <f t="shared" ref="AA114:AA118" si="23">IF(E22="","",AA103*E22)</f>
        <v/>
      </c>
      <c r="AB114" s="53" t="str">
        <f t="shared" ref="AB114:AB118" si="24">IF(F22="","",AB103*F22)</f>
        <v/>
      </c>
      <c r="AC114" s="53" t="str">
        <f t="shared" ref="AC114:AC118" si="25">IF(G22="","",AC103*G22)</f>
        <v/>
      </c>
      <c r="AD114" s="53" t="str">
        <f t="shared" ref="AD114:AD118" si="26">IF(H22="","",AD103*H22)</f>
        <v/>
      </c>
      <c r="AE114" s="53" t="e">
        <f t="shared" ref="AE114:AE118" si="27">IF(I22="","",AE103*I22)</f>
        <v>#DIV/0!</v>
      </c>
      <c r="AF114" s="53" t="e">
        <f t="shared" ref="AF114:AF118" si="28">IF(J22="","",AF103*J22)</f>
        <v>#DIV/0!</v>
      </c>
      <c r="AG114" s="53" t="e">
        <f t="shared" ref="AG114:AG118" si="29">IF(K22="","",AG103*K22)</f>
        <v>#DIV/0!</v>
      </c>
      <c r="AH114" s="53" t="str">
        <f t="shared" ref="AH114:AH118" si="30">IF(L22="","",AH103*L22)</f>
        <v/>
      </c>
      <c r="AI114" s="53" t="e">
        <f t="shared" ref="AI114:AI118" si="31">IF(M22="","",AI103*M22)</f>
        <v>#DIV/0!</v>
      </c>
      <c r="AJ114" s="53" t="str">
        <f t="shared" ref="AJ114:AJ118" si="32">IF(N22="","",AJ103*N22)</f>
        <v/>
      </c>
      <c r="AK114" s="53" t="str">
        <f t="shared" ref="AK114:AK118" si="33">IF(O22="","",AK103*O22)</f>
        <v/>
      </c>
      <c r="AL114" s="53" t="str">
        <f t="shared" ref="AL114:AL118" si="34">IF(P22="","",AL103*P22)</f>
        <v/>
      </c>
    </row>
    <row r="115" spans="1:38" x14ac:dyDescent="0.25">
      <c r="R115" s="52"/>
      <c r="S115" s="52"/>
      <c r="T115" s="52"/>
      <c r="W115" s="7" t="str">
        <f>TEXT($E$7,"0")&amp;".3"</f>
        <v>C2023.3</v>
      </c>
      <c r="X115" s="53" t="e">
        <f t="shared" si="20"/>
        <v>#DIV/0!</v>
      </c>
      <c r="Y115" s="53" t="e">
        <f t="shared" si="21"/>
        <v>#DIV/0!</v>
      </c>
      <c r="Z115" s="53" t="e">
        <f t="shared" si="22"/>
        <v>#DIV/0!</v>
      </c>
      <c r="AA115" s="53" t="str">
        <f t="shared" si="23"/>
        <v/>
      </c>
      <c r="AB115" s="53" t="str">
        <f t="shared" si="24"/>
        <v/>
      </c>
      <c r="AC115" s="53" t="str">
        <f t="shared" si="25"/>
        <v/>
      </c>
      <c r="AD115" s="53" t="str">
        <f t="shared" si="26"/>
        <v/>
      </c>
      <c r="AE115" s="53" t="e">
        <f t="shared" si="27"/>
        <v>#DIV/0!</v>
      </c>
      <c r="AF115" s="53" t="e">
        <f t="shared" si="28"/>
        <v>#DIV/0!</v>
      </c>
      <c r="AG115" s="53" t="e">
        <f t="shared" si="29"/>
        <v>#DIV/0!</v>
      </c>
      <c r="AH115" s="53" t="str">
        <f t="shared" si="30"/>
        <v/>
      </c>
      <c r="AI115" s="53" t="str">
        <f t="shared" si="31"/>
        <v/>
      </c>
      <c r="AJ115" s="53" t="str">
        <f t="shared" si="32"/>
        <v/>
      </c>
      <c r="AK115" s="53" t="str">
        <f t="shared" si="33"/>
        <v/>
      </c>
      <c r="AL115" s="53" t="str">
        <f t="shared" si="34"/>
        <v/>
      </c>
    </row>
    <row r="116" spans="1:38" x14ac:dyDescent="0.25">
      <c r="R116" s="52"/>
      <c r="S116" s="52"/>
      <c r="T116" s="52"/>
      <c r="W116" s="7" t="str">
        <f>TEXT($E$7,"0")&amp;".4"</f>
        <v>C2023.4</v>
      </c>
      <c r="X116" s="53" t="e">
        <f t="shared" si="20"/>
        <v>#DIV/0!</v>
      </c>
      <c r="Y116" s="53" t="e">
        <f t="shared" si="21"/>
        <v>#DIV/0!</v>
      </c>
      <c r="Z116" s="53" t="e">
        <f t="shared" si="22"/>
        <v>#DIV/0!</v>
      </c>
      <c r="AA116" s="53" t="str">
        <f t="shared" si="23"/>
        <v/>
      </c>
      <c r="AB116" s="53" t="str">
        <f t="shared" si="24"/>
        <v/>
      </c>
      <c r="AC116" s="53" t="str">
        <f t="shared" si="25"/>
        <v/>
      </c>
      <c r="AD116" s="53" t="str">
        <f t="shared" si="26"/>
        <v/>
      </c>
      <c r="AE116" s="53" t="e">
        <f t="shared" si="27"/>
        <v>#DIV/0!</v>
      </c>
      <c r="AF116" s="53" t="e">
        <f t="shared" si="28"/>
        <v>#DIV/0!</v>
      </c>
      <c r="AG116" s="53" t="e">
        <f t="shared" si="29"/>
        <v>#DIV/0!</v>
      </c>
      <c r="AH116" s="53" t="str">
        <f t="shared" si="30"/>
        <v/>
      </c>
      <c r="AI116" s="53" t="str">
        <f t="shared" si="31"/>
        <v/>
      </c>
      <c r="AJ116" s="53" t="str">
        <f t="shared" si="32"/>
        <v/>
      </c>
      <c r="AK116" s="53" t="str">
        <f t="shared" si="33"/>
        <v/>
      </c>
      <c r="AL116" s="53" t="str">
        <f t="shared" si="34"/>
        <v/>
      </c>
    </row>
    <row r="117" spans="1:38" x14ac:dyDescent="0.25">
      <c r="W117" s="7" t="str">
        <f>TEXT($E$7,"0")&amp;".5"</f>
        <v>C2023.5</v>
      </c>
      <c r="X117" s="53" t="e">
        <f t="shared" si="20"/>
        <v>#DIV/0!</v>
      </c>
      <c r="Y117" s="53" t="e">
        <f t="shared" si="21"/>
        <v>#DIV/0!</v>
      </c>
      <c r="Z117" s="53" t="e">
        <f t="shared" si="22"/>
        <v>#DIV/0!</v>
      </c>
      <c r="AA117" s="53" t="str">
        <f t="shared" si="23"/>
        <v/>
      </c>
      <c r="AB117" s="53" t="str">
        <f t="shared" si="24"/>
        <v/>
      </c>
      <c r="AC117" s="53" t="str">
        <f t="shared" si="25"/>
        <v/>
      </c>
      <c r="AD117" s="53" t="str">
        <f t="shared" si="26"/>
        <v/>
      </c>
      <c r="AE117" s="53" t="e">
        <f t="shared" si="27"/>
        <v>#DIV/0!</v>
      </c>
      <c r="AF117" s="53" t="e">
        <f t="shared" si="28"/>
        <v>#DIV/0!</v>
      </c>
      <c r="AG117" s="53" t="e">
        <f t="shared" si="29"/>
        <v>#DIV/0!</v>
      </c>
      <c r="AH117" s="53" t="str">
        <f t="shared" si="30"/>
        <v/>
      </c>
      <c r="AI117" s="53" t="str">
        <f t="shared" si="31"/>
        <v/>
      </c>
      <c r="AJ117" s="53" t="str">
        <f t="shared" si="32"/>
        <v/>
      </c>
      <c r="AK117" s="53" t="str">
        <f t="shared" si="33"/>
        <v/>
      </c>
      <c r="AL117" s="53" t="str">
        <f t="shared" si="34"/>
        <v/>
      </c>
    </row>
    <row r="118" spans="1:38" x14ac:dyDescent="0.25">
      <c r="W118" s="7" t="str">
        <f>TEXT($E$7,"0")&amp;".6"</f>
        <v>C2023.6</v>
      </c>
      <c r="X118" s="53" t="e">
        <f t="shared" si="20"/>
        <v>#DIV/0!</v>
      </c>
      <c r="Y118" s="53" t="e">
        <f t="shared" si="21"/>
        <v>#DIV/0!</v>
      </c>
      <c r="Z118" s="53" t="e">
        <f t="shared" si="22"/>
        <v>#DIV/0!</v>
      </c>
      <c r="AA118" s="53" t="str">
        <f t="shared" si="23"/>
        <v/>
      </c>
      <c r="AB118" s="53" t="str">
        <f t="shared" si="24"/>
        <v/>
      </c>
      <c r="AC118" s="53" t="str">
        <f t="shared" si="25"/>
        <v/>
      </c>
      <c r="AD118" s="53" t="str">
        <f t="shared" si="26"/>
        <v/>
      </c>
      <c r="AE118" s="53" t="e">
        <f t="shared" si="27"/>
        <v>#DIV/0!</v>
      </c>
      <c r="AF118" s="53" t="e">
        <f t="shared" si="28"/>
        <v>#DIV/0!</v>
      </c>
      <c r="AG118" s="53" t="e">
        <f t="shared" si="29"/>
        <v>#DIV/0!</v>
      </c>
      <c r="AH118" s="53" t="str">
        <f t="shared" si="30"/>
        <v/>
      </c>
      <c r="AI118" s="53" t="str">
        <f t="shared" si="31"/>
        <v/>
      </c>
      <c r="AJ118" s="53" t="str">
        <f t="shared" si="32"/>
        <v/>
      </c>
      <c r="AK118" s="53" t="str">
        <f t="shared" si="33"/>
        <v/>
      </c>
      <c r="AL118" s="53" t="str">
        <f t="shared" si="34"/>
        <v/>
      </c>
    </row>
    <row r="119" spans="1:38" x14ac:dyDescent="0.25">
      <c r="W119" s="46" t="s">
        <v>192</v>
      </c>
      <c r="X119" s="15">
        <f>SUM(B21:B26)</f>
        <v>18</v>
      </c>
      <c r="Y119" s="15">
        <f t="shared" ref="Y119:AL119" si="35">SUM(C21:C26)</f>
        <v>11</v>
      </c>
      <c r="Z119" s="15">
        <f t="shared" si="35"/>
        <v>9</v>
      </c>
      <c r="AA119" s="15">
        <f t="shared" si="35"/>
        <v>0</v>
      </c>
      <c r="AB119" s="15">
        <f t="shared" si="35"/>
        <v>0</v>
      </c>
      <c r="AC119" s="15">
        <f t="shared" si="35"/>
        <v>0</v>
      </c>
      <c r="AD119" s="15">
        <f t="shared" si="35"/>
        <v>0</v>
      </c>
      <c r="AE119" s="15">
        <f t="shared" si="35"/>
        <v>10</v>
      </c>
      <c r="AF119" s="15">
        <f t="shared" si="35"/>
        <v>10</v>
      </c>
      <c r="AG119" s="15">
        <f t="shared" si="35"/>
        <v>10</v>
      </c>
      <c r="AH119" s="15">
        <f t="shared" si="35"/>
        <v>0</v>
      </c>
      <c r="AI119" s="15">
        <f t="shared" si="35"/>
        <v>2</v>
      </c>
      <c r="AJ119" s="15">
        <f t="shared" si="35"/>
        <v>0</v>
      </c>
      <c r="AK119" s="15">
        <f t="shared" si="35"/>
        <v>0</v>
      </c>
      <c r="AL119" s="15">
        <f t="shared" si="35"/>
        <v>0</v>
      </c>
    </row>
    <row r="120" spans="1:38" x14ac:dyDescent="0.25">
      <c r="W120" s="14" t="s">
        <v>95</v>
      </c>
      <c r="X120" s="33" t="e">
        <f>IF(X119=0," ", (SUM(X113:X118)/X119) )</f>
        <v>#DIV/0!</v>
      </c>
      <c r="Y120" s="33" t="e">
        <f t="shared" ref="Y120:AL120" si="36">IF(Y119=0," ", (SUM(Y113:Y118)/Y119) )</f>
        <v>#DIV/0!</v>
      </c>
      <c r="Z120" s="33" t="e">
        <f t="shared" si="36"/>
        <v>#DIV/0!</v>
      </c>
      <c r="AA120" s="33" t="str">
        <f t="shared" si="36"/>
        <v xml:space="preserve"> </v>
      </c>
      <c r="AB120" s="33" t="str">
        <f t="shared" si="36"/>
        <v xml:space="preserve"> </v>
      </c>
      <c r="AC120" s="33" t="str">
        <f t="shared" si="36"/>
        <v xml:space="preserve"> </v>
      </c>
      <c r="AD120" s="33" t="str">
        <f t="shared" si="36"/>
        <v xml:space="preserve"> </v>
      </c>
      <c r="AE120" s="33" t="e">
        <f t="shared" si="36"/>
        <v>#DIV/0!</v>
      </c>
      <c r="AF120" s="33" t="e">
        <f t="shared" si="36"/>
        <v>#DIV/0!</v>
      </c>
      <c r="AG120" s="33" t="e">
        <f t="shared" si="36"/>
        <v>#DIV/0!</v>
      </c>
      <c r="AH120" s="33" t="str">
        <f t="shared" si="36"/>
        <v xml:space="preserve"> </v>
      </c>
      <c r="AI120" s="33" t="e">
        <f t="shared" si="36"/>
        <v>#DIV/0!</v>
      </c>
      <c r="AJ120" s="33" t="str">
        <f t="shared" si="36"/>
        <v xml:space="preserve"> </v>
      </c>
      <c r="AK120" s="33" t="str">
        <f t="shared" si="36"/>
        <v xml:space="preserve"> </v>
      </c>
      <c r="AL120" s="33" t="str">
        <f t="shared" si="36"/>
        <v xml:space="preserve"> </v>
      </c>
    </row>
  </sheetData>
  <mergeCells count="98">
    <mergeCell ref="W109:AL109"/>
    <mergeCell ref="W110:AL110"/>
    <mergeCell ref="A109:P109"/>
    <mergeCell ref="L77:M77"/>
    <mergeCell ref="L78:M78"/>
    <mergeCell ref="L79:M79"/>
    <mergeCell ref="L80:M80"/>
    <mergeCell ref="B101:C101"/>
    <mergeCell ref="D101:E101"/>
    <mergeCell ref="F101:G101"/>
    <mergeCell ref="F80:G80"/>
    <mergeCell ref="A97:P97"/>
    <mergeCell ref="B99:C99"/>
    <mergeCell ref="D99:E99"/>
    <mergeCell ref="F99:G99"/>
    <mergeCell ref="B100:C100"/>
    <mergeCell ref="D100:E100"/>
    <mergeCell ref="F100:G100"/>
    <mergeCell ref="A107:E107"/>
    <mergeCell ref="F107:G107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105:C105"/>
    <mergeCell ref="D105:E105"/>
    <mergeCell ref="F105:G105"/>
    <mergeCell ref="B80:C80"/>
    <mergeCell ref="D80:E80"/>
    <mergeCell ref="A87:P87"/>
    <mergeCell ref="H92:K92"/>
    <mergeCell ref="B77:C77"/>
    <mergeCell ref="D77:E77"/>
    <mergeCell ref="F77:G77"/>
    <mergeCell ref="B78:C78"/>
    <mergeCell ref="B79:C79"/>
    <mergeCell ref="D78:E78"/>
    <mergeCell ref="D79:E79"/>
    <mergeCell ref="F78:G78"/>
    <mergeCell ref="F79:G79"/>
    <mergeCell ref="D76:E76"/>
    <mergeCell ref="F76:G76"/>
    <mergeCell ref="C60:G60"/>
    <mergeCell ref="C61:G61"/>
    <mergeCell ref="A60:B61"/>
    <mergeCell ref="A8:D8"/>
    <mergeCell ref="E8:P8"/>
    <mergeCell ref="A11:P11"/>
    <mergeCell ref="A19:P19"/>
    <mergeCell ref="B12:P12"/>
    <mergeCell ref="B13:P13"/>
    <mergeCell ref="B14:P14"/>
    <mergeCell ref="B15:P15"/>
    <mergeCell ref="B16:P16"/>
    <mergeCell ref="B17:P17"/>
    <mergeCell ref="A5:D5"/>
    <mergeCell ref="A6:D6"/>
    <mergeCell ref="A7:D7"/>
    <mergeCell ref="E5:P5"/>
    <mergeCell ref="E6:P6"/>
    <mergeCell ref="E7:P7"/>
    <mergeCell ref="B94:E94"/>
    <mergeCell ref="A30:P30"/>
    <mergeCell ref="A33:F33"/>
    <mergeCell ref="A40:F40"/>
    <mergeCell ref="A31:G31"/>
    <mergeCell ref="A47:F47"/>
    <mergeCell ref="A55:P55"/>
    <mergeCell ref="A63:G63"/>
    <mergeCell ref="C58:G58"/>
    <mergeCell ref="C59:G59"/>
    <mergeCell ref="A58:B59"/>
    <mergeCell ref="B64:B65"/>
    <mergeCell ref="C64:D64"/>
    <mergeCell ref="E64:F64"/>
    <mergeCell ref="A73:P73"/>
    <mergeCell ref="B76:C76"/>
    <mergeCell ref="W100:AL100"/>
    <mergeCell ref="X111:AL111"/>
    <mergeCell ref="A1:D1"/>
    <mergeCell ref="E1:P1"/>
    <mergeCell ref="A4:D4"/>
    <mergeCell ref="E4:P4"/>
    <mergeCell ref="A3:D3"/>
    <mergeCell ref="E3:P3"/>
    <mergeCell ref="A2:D2"/>
    <mergeCell ref="E2:P2"/>
    <mergeCell ref="B95:E95"/>
    <mergeCell ref="A9:D9"/>
    <mergeCell ref="E9:P9"/>
    <mergeCell ref="A89:E89"/>
    <mergeCell ref="A90:E90"/>
    <mergeCell ref="A93:F9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F60"/>
  <sheetViews>
    <sheetView topLeftCell="A54" zoomScale="110" zoomScaleNormal="110" workbookViewId="0">
      <selection activeCell="A44" sqref="A44:B44"/>
    </sheetView>
  </sheetViews>
  <sheetFormatPr defaultRowHeight="15" x14ac:dyDescent="0.25"/>
  <cols>
    <col min="1" max="1" width="11.7109375" style="9" customWidth="1"/>
    <col min="2" max="9" width="9.140625" style="9"/>
    <col min="10" max="10" width="10" style="9" customWidth="1"/>
    <col min="11" max="11" width="11.42578125" style="9" customWidth="1"/>
    <col min="12" max="43" width="9.140625" style="9"/>
    <col min="44" max="44" width="16.5703125" style="9" customWidth="1"/>
    <col min="45" max="16384" width="9.140625" style="9"/>
  </cols>
  <sheetData>
    <row r="2" spans="1:58" x14ac:dyDescent="0.25">
      <c r="A2" s="121" t="s">
        <v>168</v>
      </c>
      <c r="B2" s="121"/>
      <c r="C2" s="121"/>
      <c r="D2" s="121"/>
      <c r="E2" s="121"/>
      <c r="F2" s="121"/>
      <c r="G2" s="121"/>
      <c r="H2" s="121"/>
    </row>
    <row r="3" spans="1:58" x14ac:dyDescent="0.25">
      <c r="A3" s="26"/>
      <c r="B3" s="26"/>
      <c r="C3" s="26"/>
      <c r="D3" s="26"/>
      <c r="E3" s="26"/>
      <c r="F3" s="26"/>
      <c r="G3" s="26"/>
      <c r="H3" s="26"/>
    </row>
    <row r="4" spans="1:58" x14ac:dyDescent="0.25">
      <c r="A4" s="131" t="s">
        <v>169</v>
      </c>
      <c r="B4" s="131"/>
      <c r="C4" s="131"/>
      <c r="D4" s="131"/>
      <c r="E4" s="131"/>
      <c r="F4" s="131"/>
      <c r="G4" s="131"/>
      <c r="H4" s="131"/>
    </row>
    <row r="5" spans="1:58" s="11" customFormat="1" x14ac:dyDescent="0.25">
      <c r="A5" s="111" t="s">
        <v>5</v>
      </c>
      <c r="B5" s="123" t="s">
        <v>100</v>
      </c>
      <c r="C5" s="123"/>
      <c r="D5" s="123"/>
      <c r="E5" s="123"/>
      <c r="F5" s="123"/>
      <c r="G5" s="123"/>
      <c r="H5" s="130" t="s">
        <v>31</v>
      </c>
      <c r="I5" s="130"/>
      <c r="J5" s="130"/>
      <c r="K5" s="130"/>
      <c r="L5" s="130"/>
      <c r="M5" s="130"/>
      <c r="N5" s="142" t="s">
        <v>49</v>
      </c>
      <c r="O5" s="142"/>
      <c r="P5" s="142"/>
      <c r="Q5" s="142"/>
      <c r="R5" s="142"/>
      <c r="S5" s="142"/>
      <c r="T5" s="142"/>
      <c r="U5" s="142"/>
      <c r="V5" s="142"/>
      <c r="W5" s="142"/>
      <c r="X5" s="143" t="s">
        <v>62</v>
      </c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5"/>
      <c r="AR5" s="146" t="s">
        <v>163</v>
      </c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135" t="s">
        <v>84</v>
      </c>
    </row>
    <row r="6" spans="1:58" s="11" customFormat="1" ht="15.75" customHeight="1" x14ac:dyDescent="0.25">
      <c r="A6" s="111"/>
      <c r="B6" s="132" t="s">
        <v>23</v>
      </c>
      <c r="C6" s="133"/>
      <c r="D6" s="134"/>
      <c r="E6" s="132" t="s">
        <v>24</v>
      </c>
      <c r="F6" s="133"/>
      <c r="G6" s="134"/>
      <c r="H6" s="18" t="s">
        <v>32</v>
      </c>
      <c r="I6" s="18" t="s">
        <v>33</v>
      </c>
      <c r="J6" s="18" t="s">
        <v>34</v>
      </c>
      <c r="K6" s="18" t="s">
        <v>35</v>
      </c>
      <c r="L6" s="18" t="s">
        <v>36</v>
      </c>
      <c r="M6" s="18" t="s">
        <v>37</v>
      </c>
      <c r="N6" s="19" t="s">
        <v>39</v>
      </c>
      <c r="O6" s="19" t="s">
        <v>40</v>
      </c>
      <c r="P6" s="19" t="s">
        <v>41</v>
      </c>
      <c r="Q6" s="19" t="s">
        <v>42</v>
      </c>
      <c r="R6" s="19" t="s">
        <v>43</v>
      </c>
      <c r="S6" s="19" t="s">
        <v>44</v>
      </c>
      <c r="T6" s="19" t="s">
        <v>45</v>
      </c>
      <c r="U6" s="19" t="s">
        <v>46</v>
      </c>
      <c r="V6" s="19" t="s">
        <v>47</v>
      </c>
      <c r="W6" s="19" t="s">
        <v>48</v>
      </c>
      <c r="X6" s="18" t="s">
        <v>50</v>
      </c>
      <c r="Y6" s="18" t="s">
        <v>51</v>
      </c>
      <c r="Z6" s="18" t="s">
        <v>52</v>
      </c>
      <c r="AA6" s="18" t="s">
        <v>53</v>
      </c>
      <c r="AB6" s="18" t="s">
        <v>54</v>
      </c>
      <c r="AC6" s="18" t="s">
        <v>55</v>
      </c>
      <c r="AD6" s="18" t="s">
        <v>56</v>
      </c>
      <c r="AE6" s="18" t="s">
        <v>57</v>
      </c>
      <c r="AF6" s="18" t="s">
        <v>58</v>
      </c>
      <c r="AG6" s="18" t="s">
        <v>59</v>
      </c>
      <c r="AH6" s="18" t="s">
        <v>60</v>
      </c>
      <c r="AI6" s="18" t="s">
        <v>61</v>
      </c>
      <c r="AJ6" s="18" t="s">
        <v>142</v>
      </c>
      <c r="AK6" s="18" t="s">
        <v>143</v>
      </c>
      <c r="AL6" s="18" t="s">
        <v>157</v>
      </c>
      <c r="AM6" s="18" t="s">
        <v>158</v>
      </c>
      <c r="AN6" s="18" t="s">
        <v>159</v>
      </c>
      <c r="AO6" s="18" t="s">
        <v>160</v>
      </c>
      <c r="AP6" s="18" t="s">
        <v>161</v>
      </c>
      <c r="AQ6" s="18" t="s">
        <v>162</v>
      </c>
      <c r="AR6" s="147"/>
      <c r="AS6" s="57">
        <f>'In Sem Evaluation'!AW11</f>
        <v>0</v>
      </c>
      <c r="AT6" s="57">
        <f>'In Sem Evaluation'!AX11</f>
        <v>0</v>
      </c>
      <c r="AU6" s="57">
        <f>'In Sem Evaluation'!AY11</f>
        <v>0</v>
      </c>
      <c r="AV6" s="57">
        <f>'In Sem Evaluation'!AZ11</f>
        <v>0</v>
      </c>
      <c r="AW6" s="57">
        <f>'In Sem Evaluation'!BA11</f>
        <v>0</v>
      </c>
      <c r="AX6" s="57">
        <f>'In Sem Evaluation'!BB11</f>
        <v>0</v>
      </c>
      <c r="AY6" s="57">
        <f>'In Sem Evaluation'!BC11</f>
        <v>0</v>
      </c>
      <c r="AZ6" s="57">
        <f>'In Sem Evaluation'!BD11</f>
        <v>0</v>
      </c>
      <c r="BA6" s="57">
        <f>'In Sem Evaluation'!BE11</f>
        <v>0</v>
      </c>
      <c r="BB6" s="57">
        <f>'In Sem Evaluation'!BF11</f>
        <v>0</v>
      </c>
      <c r="BC6" s="57">
        <f>'In Sem Evaluation'!BG11</f>
        <v>0</v>
      </c>
      <c r="BD6" s="57">
        <f>'In Sem Evaluation'!BH11</f>
        <v>0</v>
      </c>
      <c r="BE6" s="57">
        <f>'In Sem Evaluation'!BI11</f>
        <v>0</v>
      </c>
      <c r="BF6" s="135"/>
    </row>
    <row r="7" spans="1:58" ht="15.75" x14ac:dyDescent="0.25">
      <c r="A7" s="15" t="str">
        <f>Cover!A12</f>
        <v>BSC2023.1</v>
      </c>
      <c r="B7" s="25">
        <f>IF( 'In Sem Evaluation'!D12 = "CO1",'In Sem Evaluation'!D7, " " )</f>
        <v>84.079601990049753</v>
      </c>
      <c r="C7" s="25" t="str">
        <f>IF( 'In Sem Evaluation'!E12 = "CO1",'In Sem Evaluation'!E7, " " )</f>
        <v xml:space="preserve"> </v>
      </c>
      <c r="D7" s="25" t="str">
        <f>IF( 'In Sem Evaluation'!F12 = "CO1",'In Sem Evaluation'!F7, " " )</f>
        <v xml:space="preserve"> </v>
      </c>
      <c r="E7" s="25" t="str">
        <f>IF( 'In Sem Evaluation'!H12 = "CO1",'In Sem Evaluation'!H7, " " )</f>
        <v xml:space="preserve"> </v>
      </c>
      <c r="F7" s="25" t="str">
        <f>IF( 'In Sem Evaluation'!I12 = "CO1",'In Sem Evaluation'!I7, " " )</f>
        <v xml:space="preserve"> </v>
      </c>
      <c r="G7" s="3" t="str">
        <f>IF( 'In Sem Evaluation'!J12 = "CO1",'In Sem Evaluation'!J7, " " )</f>
        <v xml:space="preserve"> </v>
      </c>
      <c r="H7" s="25">
        <f>IF( 'In Sem Evaluation'!L12 = "CO1",'In Sem Evaluation'!L7, " " )</f>
        <v>93.069306930693074</v>
      </c>
      <c r="I7" s="25" t="str">
        <f>IF( 'In Sem Evaluation'!M12 = "CO1",'In Sem Evaluation'!M7, " " )</f>
        <v xml:space="preserve"> </v>
      </c>
      <c r="J7" s="25" t="str">
        <f>IF( 'In Sem Evaluation'!N12 = "CO1",'In Sem Evaluation'!N7, " " )</f>
        <v xml:space="preserve"> </v>
      </c>
      <c r="K7" s="25" t="str">
        <f>IF( 'In Sem Evaluation'!O12 = "CO1",'In Sem Evaluation'!O7, " " )</f>
        <v xml:space="preserve"> </v>
      </c>
      <c r="L7" s="25" t="str">
        <f>IF( 'In Sem Evaluation'!P12 = "CO1",'In Sem Evaluation'!P7, " " )</f>
        <v xml:space="preserve"> </v>
      </c>
      <c r="M7" s="25" t="str">
        <f>IF( 'In Sem Evaluation'!Q12 = "CO1",'In Sem Evaluation'!Q7, " " )</f>
        <v xml:space="preserve"> </v>
      </c>
      <c r="N7" s="25">
        <f>IF( 'In Sem Evaluation'!R12 = "CO1",'In Sem Evaluation'!R7, " " )</f>
        <v>94.554455445544548</v>
      </c>
      <c r="O7" s="25" t="str">
        <f>IF( 'In Sem Evaluation'!S12 = "CO1",'In Sem Evaluation'!S7, " " )</f>
        <v xml:space="preserve"> </v>
      </c>
      <c r="P7" s="25" t="str">
        <f>IF( 'In Sem Evaluation'!T12 = "CO1",'In Sem Evaluation'!T7, " " )</f>
        <v xml:space="preserve"> </v>
      </c>
      <c r="Q7" s="25" t="str">
        <f>IF( 'In Sem Evaluation'!U12 = "CO1",'In Sem Evaluation'!U7, " " )</f>
        <v xml:space="preserve"> </v>
      </c>
      <c r="R7" s="25" t="str">
        <f>IF( 'In Sem Evaluation'!V12 = "CO1",'In Sem Evaluation'!V7, " " )</f>
        <v xml:space="preserve"> </v>
      </c>
      <c r="S7" s="25" t="str">
        <f>IF( 'In Sem Evaluation'!W12 = "CO1",'In Sem Evaluation'!W7, " " )</f>
        <v xml:space="preserve"> </v>
      </c>
      <c r="T7" s="25" t="str">
        <f>IF( 'In Sem Evaluation'!X12 = "CO1",'In Sem Evaluation'!X7, " " )</f>
        <v xml:space="preserve"> </v>
      </c>
      <c r="U7" s="25" t="str">
        <f>IF( 'In Sem Evaluation'!Y12 = "CO1",'In Sem Evaluation'!Y7, " " )</f>
        <v xml:space="preserve"> </v>
      </c>
      <c r="V7" s="25" t="str">
        <f>IF( 'In Sem Evaluation'!Z12 = "CO1",'In Sem Evaluation'!Z7, " " )</f>
        <v xml:space="preserve"> </v>
      </c>
      <c r="W7" s="25" t="str">
        <f>IF( 'In Sem Evaluation'!AA12 = "CO1",'In Sem Evaluation'!AA7, " " )</f>
        <v xml:space="preserve"> </v>
      </c>
      <c r="X7" s="25" t="str">
        <f>IF( 'In Sem Evaluation'!AB12 = "CO1",'In Sem Evaluation'!AB7, " " )</f>
        <v xml:space="preserve"> </v>
      </c>
      <c r="Y7" s="25" t="str">
        <f>IF( 'In Sem Evaluation'!AC12 = "CO1",'In Sem Evaluation'!AC7, " " )</f>
        <v xml:space="preserve"> </v>
      </c>
      <c r="Z7" s="25" t="str">
        <f>IF( 'In Sem Evaluation'!AD12 = "CO1",'In Sem Evaluation'!AD7, " " )</f>
        <v xml:space="preserve"> </v>
      </c>
      <c r="AA7" s="25" t="str">
        <f>IF( 'In Sem Evaluation'!AE12 = "CO1",'In Sem Evaluation'!AE7, " " )</f>
        <v xml:space="preserve"> </v>
      </c>
      <c r="AB7" s="25" t="str">
        <f>IF( 'In Sem Evaluation'!AF12 = "CO1",'In Sem Evaluation'!AF7, " " )</f>
        <v xml:space="preserve"> </v>
      </c>
      <c r="AC7" s="25" t="str">
        <f>IF( 'In Sem Evaluation'!AG12 = "CO1",'In Sem Evaluation'!AG7, " " )</f>
        <v xml:space="preserve"> </v>
      </c>
      <c r="AD7" s="25" t="str">
        <f>IF( 'In Sem Evaluation'!AH12 = "CO1",'In Sem Evaluation'!AH7, " " )</f>
        <v xml:space="preserve"> </v>
      </c>
      <c r="AE7" s="25" t="str">
        <f>IF( 'In Sem Evaluation'!AI12 = "CO1",'In Sem Evaluation'!AI7, " " )</f>
        <v xml:space="preserve"> </v>
      </c>
      <c r="AF7" s="25" t="str">
        <f>IF( 'In Sem Evaluation'!AJ12 = "CO1",'In Sem Evaluation'!AJ7, " " )</f>
        <v xml:space="preserve"> </v>
      </c>
      <c r="AG7" s="25" t="str">
        <f>IF( 'In Sem Evaluation'!AK12 = "CO1",'In Sem Evaluation'!AK7, " " )</f>
        <v xml:space="preserve"> </v>
      </c>
      <c r="AH7" s="25" t="str">
        <f>IF( 'In Sem Evaluation'!AL12 = "CO1",'In Sem Evaluation'!AL7, " " )</f>
        <v xml:space="preserve"> </v>
      </c>
      <c r="AI7" s="25" t="str">
        <f>IF( 'In Sem Evaluation'!AM12 = "CO1",'In Sem Evaluation'!AM7, " " )</f>
        <v xml:space="preserve"> </v>
      </c>
      <c r="AJ7" s="25" t="str">
        <f>IF( 'In Sem Evaluation'!AN12 = "CO1",'In Sem Evaluation'!AN7, " " )</f>
        <v xml:space="preserve"> </v>
      </c>
      <c r="AK7" s="25" t="str">
        <f>IF( 'In Sem Evaluation'!AO12 = "CO1",'In Sem Evaluation'!AO7, " " )</f>
        <v xml:space="preserve"> </v>
      </c>
      <c r="AL7" s="25" t="str">
        <f>IF( 'In Sem Evaluation'!AP12 = "CO1",'In Sem Evaluation'!AP7, " " )</f>
        <v xml:space="preserve"> </v>
      </c>
      <c r="AM7" s="25" t="str">
        <f>IF( 'In Sem Evaluation'!AQ12 = "CO1",'In Sem Evaluation'!AQ7, " " )</f>
        <v xml:space="preserve"> </v>
      </c>
      <c r="AN7" s="25" t="str">
        <f>IF( 'In Sem Evaluation'!AR12 = "CO1",'In Sem Evaluation'!AR7, " " )</f>
        <v xml:space="preserve"> </v>
      </c>
      <c r="AO7" s="25" t="str">
        <f>IF( 'In Sem Evaluation'!AS12 = "CO1",'In Sem Evaluation'!AS7, " " )</f>
        <v xml:space="preserve"> </v>
      </c>
      <c r="AP7" s="25" t="str">
        <f>IF( 'In Sem Evaluation'!AT12 = "CO1",'In Sem Evaluation'!AT7, " " )</f>
        <v xml:space="preserve"> </v>
      </c>
      <c r="AQ7" s="25" t="str">
        <f>IF( 'In Sem Evaluation'!AU12 = "CO1",'In Sem Evaluation'!AU7, " " )</f>
        <v xml:space="preserve"> </v>
      </c>
      <c r="AR7" s="25" t="str">
        <f>'In Sem Evaluation'!$AV$7</f>
        <v xml:space="preserve"> </v>
      </c>
      <c r="AS7" s="25" t="str">
        <f>IF( 'In Sem Evaluation'!AW12 = "CO1",'In Sem Evaluation'!AW7, " " )</f>
        <v xml:space="preserve"> </v>
      </c>
      <c r="AT7" s="25" t="str">
        <f>IF( 'In Sem Evaluation'!AX12 = "CO1",'In Sem Evaluation'!AX7, " " )</f>
        <v xml:space="preserve"> </v>
      </c>
      <c r="AU7" s="25" t="str">
        <f>IF( 'In Sem Evaluation'!AY12 = "CO1",'In Sem Evaluation'!AY7, " " )</f>
        <v xml:space="preserve"> </v>
      </c>
      <c r="AV7" s="25" t="str">
        <f>IF( 'In Sem Evaluation'!AZ12 = "CO1",'In Sem Evaluation'!AZ7, " " )</f>
        <v xml:space="preserve"> </v>
      </c>
      <c r="AW7" s="25" t="str">
        <f>IF( 'In Sem Evaluation'!BA12 = "CO1",'In Sem Evaluation'!BA7, " " )</f>
        <v xml:space="preserve"> </v>
      </c>
      <c r="AX7" s="25" t="str">
        <f>IF( 'In Sem Evaluation'!BB12 = "CO1",'In Sem Evaluation'!BB7, " " )</f>
        <v xml:space="preserve"> </v>
      </c>
      <c r="AY7" s="25" t="str">
        <f>IF( 'In Sem Evaluation'!BC12 = "CO1",'In Sem Evaluation'!BC7, " " )</f>
        <v xml:space="preserve"> </v>
      </c>
      <c r="AZ7" s="25" t="str">
        <f>IF( 'In Sem Evaluation'!BD12 = "CO1",'In Sem Evaluation'!BD7, " " )</f>
        <v xml:space="preserve"> </v>
      </c>
      <c r="BA7" s="25" t="str">
        <f>IF( 'In Sem Evaluation'!BE12 = "CO1",'In Sem Evaluation'!BE7, " " )</f>
        <v xml:space="preserve"> </v>
      </c>
      <c r="BB7" s="25" t="str">
        <f>IF( 'In Sem Evaluation'!BF12 = "CO1",'In Sem Evaluation'!BF7, " " )</f>
        <v xml:space="preserve"> </v>
      </c>
      <c r="BC7" s="25" t="str">
        <f>IF( 'In Sem Evaluation'!BG12 = "CO1",'In Sem Evaluation'!BG7, " " )</f>
        <v xml:space="preserve"> </v>
      </c>
      <c r="BD7" s="25" t="str">
        <f>IF( 'In Sem Evaluation'!BH12 = "CO1",'In Sem Evaluation'!BH7, " " )</f>
        <v xml:space="preserve"> </v>
      </c>
      <c r="BE7" s="25" t="str">
        <f>IF( 'In Sem Evaluation'!BI12 = "CO1",'In Sem Evaluation'!BI7, " " )</f>
        <v xml:space="preserve"> </v>
      </c>
      <c r="BF7" s="58">
        <f>'Course Exit Survey'!C7</f>
        <v>88.383838383838381</v>
      </c>
    </row>
    <row r="8" spans="1:58" ht="15.75" x14ac:dyDescent="0.25">
      <c r="A8" s="15" t="str">
        <f>Cover!A13</f>
        <v>BSC2023.2</v>
      </c>
      <c r="B8" s="25" t="str">
        <f>IF( 'In Sem Evaluation'!D12 = "CO2",'In Sem Evaluation'!D7, " " )</f>
        <v xml:space="preserve"> </v>
      </c>
      <c r="C8" s="25">
        <f>IF( 'In Sem Evaluation'!E12 = "CO2",'In Sem Evaluation'!E7, " " )</f>
        <v>43.781094527363187</v>
      </c>
      <c r="D8" s="25" t="str">
        <f>IF( 'In Sem Evaluation'!F12 = "CO2",'In Sem Evaluation'!F7, " " )</f>
        <v xml:space="preserve"> </v>
      </c>
      <c r="E8" s="25" t="str">
        <f>IF( 'In Sem Evaluation'!H12 = "CO2",'In Sem Evaluation'!H7, " " )</f>
        <v xml:space="preserve"> </v>
      </c>
      <c r="F8" s="25" t="str">
        <f>IF( 'In Sem Evaluation'!I12 = "CO2",'In Sem Evaluation'!I7, " " )</f>
        <v xml:space="preserve"> </v>
      </c>
      <c r="G8" s="3" t="str">
        <f>IF( 'In Sem Evaluation'!J12 = "CO2",'In Sem Evaluation'!J7, " " )</f>
        <v xml:space="preserve"> </v>
      </c>
      <c r="H8" s="25" t="str">
        <f>IF( 'In Sem Evaluation'!L12 = "CO2",'In Sem Evaluation'!L7, " " )</f>
        <v xml:space="preserve"> </v>
      </c>
      <c r="I8" s="25">
        <f>IF( 'In Sem Evaluation'!M12 = "CO2",'In Sem Evaluation'!M7, " " )</f>
        <v>92.079207920792072</v>
      </c>
      <c r="J8" s="25" t="str">
        <f>IF( 'In Sem Evaluation'!N12 = "CO2",'In Sem Evaluation'!N7, " " )</f>
        <v xml:space="preserve"> </v>
      </c>
      <c r="K8" s="25" t="str">
        <f>IF( 'In Sem Evaluation'!O12 = "CO2",'In Sem Evaluation'!O7, " " )</f>
        <v xml:space="preserve"> </v>
      </c>
      <c r="L8" s="25" t="str">
        <f>IF( 'In Sem Evaluation'!P12 = "CO2",'In Sem Evaluation'!P7, " " )</f>
        <v xml:space="preserve"> </v>
      </c>
      <c r="M8" s="25" t="str">
        <f>IF( 'In Sem Evaluation'!Q12 = "CO2",'In Sem Evaluation'!Q7, " " )</f>
        <v xml:space="preserve"> </v>
      </c>
      <c r="N8" s="25" t="str">
        <f>IF( 'In Sem Evaluation'!R12 = "CO2",'In Sem Evaluation'!R7, " " )</f>
        <v xml:space="preserve"> </v>
      </c>
      <c r="O8" s="25">
        <f>IF( 'In Sem Evaluation'!S12 = "CO2",'In Sem Evaluation'!S7, " " )</f>
        <v>91.584158415841586</v>
      </c>
      <c r="P8" s="25" t="str">
        <f>IF( 'In Sem Evaluation'!T12 = "CO2",'In Sem Evaluation'!T7, " " )</f>
        <v xml:space="preserve"> </v>
      </c>
      <c r="Q8" s="25" t="str">
        <f>IF( 'In Sem Evaluation'!U12 = "CO2",'In Sem Evaluation'!U7, " " )</f>
        <v xml:space="preserve"> </v>
      </c>
      <c r="R8" s="25" t="str">
        <f>IF( 'In Sem Evaluation'!V12 = "CO2",'In Sem Evaluation'!V7, " " )</f>
        <v xml:space="preserve"> </v>
      </c>
      <c r="S8" s="25" t="str">
        <f>IF( 'In Sem Evaluation'!W12 = "CO2",'In Sem Evaluation'!W7, " " )</f>
        <v xml:space="preserve"> </v>
      </c>
      <c r="T8" s="25" t="str">
        <f>IF( 'In Sem Evaluation'!X12 = "CO2",'In Sem Evaluation'!X7, " " )</f>
        <v xml:space="preserve"> </v>
      </c>
      <c r="U8" s="25" t="str">
        <f>IF( 'In Sem Evaluation'!Y12 = "CO2",'In Sem Evaluation'!Y7, " " )</f>
        <v xml:space="preserve"> </v>
      </c>
      <c r="V8" s="25" t="str">
        <f>IF( 'In Sem Evaluation'!Z12 = "CO2",'In Sem Evaluation'!Z7, " " )</f>
        <v xml:space="preserve"> </v>
      </c>
      <c r="W8" s="25" t="str">
        <f>IF( 'In Sem Evaluation'!AA12 = "CO2",'In Sem Evaluation'!AA7, " " )</f>
        <v xml:space="preserve"> </v>
      </c>
      <c r="X8" s="25" t="str">
        <f>IF( 'In Sem Evaluation'!AB12 = "CO2",'In Sem Evaluation'!AB7, " " )</f>
        <v xml:space="preserve"> </v>
      </c>
      <c r="Y8" s="25" t="str">
        <f>IF( 'In Sem Evaluation'!AC12 = "CO2",'In Sem Evaluation'!AC7, " " )</f>
        <v xml:space="preserve"> </v>
      </c>
      <c r="Z8" s="25" t="str">
        <f>IF( 'In Sem Evaluation'!AD12 = "CO2",'In Sem Evaluation'!AD7, " " )</f>
        <v xml:space="preserve"> </v>
      </c>
      <c r="AA8" s="25" t="str">
        <f>IF( 'In Sem Evaluation'!AE12 = "CO2",'In Sem Evaluation'!AE7, " " )</f>
        <v xml:space="preserve"> </v>
      </c>
      <c r="AB8" s="25" t="str">
        <f>IF( 'In Sem Evaluation'!AF12 = "CO2",'In Sem Evaluation'!AF7, " " )</f>
        <v xml:space="preserve"> </v>
      </c>
      <c r="AC8" s="25" t="str">
        <f>IF( 'In Sem Evaluation'!AG12 = "CO2",'In Sem Evaluation'!AG7, " " )</f>
        <v xml:space="preserve"> </v>
      </c>
      <c r="AD8" s="25" t="str">
        <f>IF( 'In Sem Evaluation'!AH12 = "CO2",'In Sem Evaluation'!AH7, " " )</f>
        <v xml:space="preserve"> </v>
      </c>
      <c r="AE8" s="25" t="str">
        <f>IF( 'In Sem Evaluation'!AI12 = "CO2",'In Sem Evaluation'!AI7, " " )</f>
        <v xml:space="preserve"> </v>
      </c>
      <c r="AF8" s="25" t="str">
        <f>IF( 'In Sem Evaluation'!AJ12 = "CO2",'In Sem Evaluation'!AJ7, " " )</f>
        <v xml:space="preserve"> </v>
      </c>
      <c r="AG8" s="25" t="str">
        <f>IF( 'In Sem Evaluation'!AK12 = "CO2",'In Sem Evaluation'!AK7, " " )</f>
        <v xml:space="preserve"> </v>
      </c>
      <c r="AH8" s="25" t="str">
        <f>IF( 'In Sem Evaluation'!AL12 = "CO2",'In Sem Evaluation'!AL7, " " )</f>
        <v xml:space="preserve"> </v>
      </c>
      <c r="AI8" s="25" t="str">
        <f>IF( 'In Sem Evaluation'!AM12 = "CO2",'In Sem Evaluation'!AM7, " " )</f>
        <v xml:space="preserve"> </v>
      </c>
      <c r="AJ8" s="25" t="str">
        <f>IF( 'In Sem Evaluation'!AN12 = "CO2",'In Sem Evaluation'!AN7, " " )</f>
        <v xml:space="preserve"> </v>
      </c>
      <c r="AK8" s="25" t="str">
        <f>IF( 'In Sem Evaluation'!AO12 = "CO2",'In Sem Evaluation'!AO7, " " )</f>
        <v xml:space="preserve"> </v>
      </c>
      <c r="AL8" s="25" t="str">
        <f>IF( 'In Sem Evaluation'!AP12 = "CO2",'In Sem Evaluation'!AP7, " " )</f>
        <v xml:space="preserve"> </v>
      </c>
      <c r="AM8" s="25" t="str">
        <f>IF( 'In Sem Evaluation'!AQ12 = "CO2",'In Sem Evaluation'!AQ7, " " )</f>
        <v xml:space="preserve"> </v>
      </c>
      <c r="AN8" s="25" t="str">
        <f>IF( 'In Sem Evaluation'!AR12 = "CO2",'In Sem Evaluation'!AR7, " " )</f>
        <v xml:space="preserve"> </v>
      </c>
      <c r="AO8" s="25" t="str">
        <f>IF( 'In Sem Evaluation'!AS12 = "CO2",'In Sem Evaluation'!AS7, " " )</f>
        <v xml:space="preserve"> </v>
      </c>
      <c r="AP8" s="25" t="str">
        <f>IF( 'In Sem Evaluation'!AT12 = "CO2",'In Sem Evaluation'!AT7, " " )</f>
        <v xml:space="preserve"> </v>
      </c>
      <c r="AQ8" s="25" t="str">
        <f>IF( 'In Sem Evaluation'!AU12 = "CO2",'In Sem Evaluation'!AU7, " " )</f>
        <v xml:space="preserve"> </v>
      </c>
      <c r="AR8" s="25" t="str">
        <f>'In Sem Evaluation'!$AV$7</f>
        <v xml:space="preserve"> </v>
      </c>
      <c r="AS8" s="25" t="str">
        <f>IF( 'In Sem Evaluation'!AW12 = "CO2",'In Sem Evaluation'!AW7, " " )</f>
        <v xml:space="preserve"> </v>
      </c>
      <c r="AT8" s="25" t="str">
        <f>IF( 'In Sem Evaluation'!AX12 = "CO2",'In Sem Evaluation'!AX7, " " )</f>
        <v xml:space="preserve"> </v>
      </c>
      <c r="AU8" s="25" t="str">
        <f>IF( 'In Sem Evaluation'!AY12 = "CO2",'In Sem Evaluation'!AY7, " " )</f>
        <v xml:space="preserve"> </v>
      </c>
      <c r="AV8" s="25" t="str">
        <f>IF( 'In Sem Evaluation'!AZ12 = "CO2",'In Sem Evaluation'!AZ7, " " )</f>
        <v xml:space="preserve"> </v>
      </c>
      <c r="AW8" s="25" t="str">
        <f>IF( 'In Sem Evaluation'!BA12 = "CO2",'In Sem Evaluation'!BA7, " " )</f>
        <v xml:space="preserve"> </v>
      </c>
      <c r="AX8" s="25" t="str">
        <f>IF( 'In Sem Evaluation'!BB12 = "CO2",'In Sem Evaluation'!BB7, " " )</f>
        <v xml:space="preserve"> </v>
      </c>
      <c r="AY8" s="25" t="str">
        <f>IF( 'In Sem Evaluation'!BC12 = "CO2",'In Sem Evaluation'!BC7, " " )</f>
        <v xml:space="preserve"> </v>
      </c>
      <c r="AZ8" s="25" t="str">
        <f>IF( 'In Sem Evaluation'!BD12 = "CO2",'In Sem Evaluation'!BD7, " " )</f>
        <v xml:space="preserve"> </v>
      </c>
      <c r="BA8" s="25" t="str">
        <f>IF( 'In Sem Evaluation'!BE12 = "CO2",'In Sem Evaluation'!BE7, " " )</f>
        <v xml:space="preserve"> </v>
      </c>
      <c r="BB8" s="25" t="str">
        <f>IF( 'In Sem Evaluation'!BF12 = "CO2",'In Sem Evaluation'!BF7, " " )</f>
        <v xml:space="preserve"> </v>
      </c>
      <c r="BC8" s="25" t="str">
        <f>IF( 'In Sem Evaluation'!BG12 = "CO2",'In Sem Evaluation'!BG7, " " )</f>
        <v xml:space="preserve"> </v>
      </c>
      <c r="BD8" s="25" t="str">
        <f>IF( 'In Sem Evaluation'!BH12 = "CO2",'In Sem Evaluation'!BH7, " " )</f>
        <v xml:space="preserve"> </v>
      </c>
      <c r="BE8" s="25" t="str">
        <f>IF( 'In Sem Evaluation'!BI12 = "CO2",'In Sem Evaluation'!BI7, " " )</f>
        <v xml:space="preserve"> </v>
      </c>
      <c r="BF8" s="58">
        <f>'Course Exit Survey'!D7</f>
        <v>92.929292929292927</v>
      </c>
    </row>
    <row r="9" spans="1:58" ht="15.75" x14ac:dyDescent="0.25">
      <c r="A9" s="15" t="str">
        <f>Cover!A14</f>
        <v>BSC2023.3</v>
      </c>
      <c r="B9" s="25" t="str">
        <f>IF( 'In Sem Evaluation'!D12 = "CO3",'In Sem Evaluation'!D7, " " )</f>
        <v xml:space="preserve"> </v>
      </c>
      <c r="C9" s="25" t="str">
        <f>IF( 'In Sem Evaluation'!E12 = "CO3",'In Sem Evaluation'!E7, " " )</f>
        <v xml:space="preserve"> </v>
      </c>
      <c r="D9" s="25">
        <f>IF( 'In Sem Evaluation'!F12 = "CO3",'In Sem Evaluation'!F7, " " )</f>
        <v>17.910447761194028</v>
      </c>
      <c r="E9" s="25" t="str">
        <f>IF( 'In Sem Evaluation'!H12 = "CO3",'In Sem Evaluation'!H7, " " )</f>
        <v xml:space="preserve"> </v>
      </c>
      <c r="F9" s="25" t="str">
        <f>IF( 'In Sem Evaluation'!I12 = "CO3",'In Sem Evaluation'!I7, " " )</f>
        <v xml:space="preserve"> </v>
      </c>
      <c r="G9" s="3" t="str">
        <f>IF( 'In Sem Evaluation'!J12 = "CO3",'In Sem Evaluation'!J7, " " )</f>
        <v xml:space="preserve"> </v>
      </c>
      <c r="H9" s="25" t="str">
        <f>IF( 'In Sem Evaluation'!L12 = "CO3",'In Sem Evaluation'!L7, " " )</f>
        <v xml:space="preserve"> </v>
      </c>
      <c r="I9" s="25" t="str">
        <f>IF( 'In Sem Evaluation'!M12 = "CO3",'In Sem Evaluation'!M7, " " )</f>
        <v xml:space="preserve"> </v>
      </c>
      <c r="J9" s="25">
        <f>IF( 'In Sem Evaluation'!N12 = "CO3",'In Sem Evaluation'!N7, " " )</f>
        <v>93.069306930693074</v>
      </c>
      <c r="K9" s="25" t="str">
        <f>IF( 'In Sem Evaluation'!O12 = "CO3",'In Sem Evaluation'!O7, " " )</f>
        <v xml:space="preserve"> </v>
      </c>
      <c r="L9" s="25" t="str">
        <f>IF( 'In Sem Evaluation'!P12 = "CO3",'In Sem Evaluation'!P7, " " )</f>
        <v xml:space="preserve"> </v>
      </c>
      <c r="M9" s="25" t="str">
        <f>IF( 'In Sem Evaluation'!Q12 = "CO3",'In Sem Evaluation'!Q7, " " )</f>
        <v xml:space="preserve"> </v>
      </c>
      <c r="N9" s="25" t="str">
        <f>IF( 'In Sem Evaluation'!R12 = "CO3",'In Sem Evaluation'!R7, " " )</f>
        <v xml:space="preserve"> </v>
      </c>
      <c r="O9" s="25" t="str">
        <f>IF( 'In Sem Evaluation'!S12 = "CO3",'In Sem Evaluation'!S7, " " )</f>
        <v xml:space="preserve"> </v>
      </c>
      <c r="P9" s="25">
        <f>IF( 'In Sem Evaluation'!T12 = "CO3",'In Sem Evaluation'!T7, " " )</f>
        <v>94.059405940594061</v>
      </c>
      <c r="Q9" s="25" t="str">
        <f>IF( 'In Sem Evaluation'!U12 = "CO3",'In Sem Evaluation'!U7, " " )</f>
        <v xml:space="preserve"> </v>
      </c>
      <c r="R9" s="25" t="str">
        <f>IF( 'In Sem Evaluation'!V12 = "CO3",'In Sem Evaluation'!V7, " " )</f>
        <v xml:space="preserve"> </v>
      </c>
      <c r="S9" s="25" t="str">
        <f>IF( 'In Sem Evaluation'!W12 = "CO3",'In Sem Evaluation'!W7, " " )</f>
        <v xml:space="preserve"> </v>
      </c>
      <c r="T9" s="25" t="str">
        <f>IF( 'In Sem Evaluation'!X12 = "CO3",'In Sem Evaluation'!X7, " " )</f>
        <v xml:space="preserve"> </v>
      </c>
      <c r="U9" s="25" t="str">
        <f>IF( 'In Sem Evaluation'!Y12 = "CO3",'In Sem Evaluation'!Y7, " " )</f>
        <v xml:space="preserve"> </v>
      </c>
      <c r="V9" s="25" t="str">
        <f>IF( 'In Sem Evaluation'!Z12 = "CO3",'In Sem Evaluation'!Z7, " " )</f>
        <v xml:space="preserve"> </v>
      </c>
      <c r="W9" s="25" t="str">
        <f>IF( 'In Sem Evaluation'!AA12 = "CO3",'In Sem Evaluation'!AA7, " " )</f>
        <v xml:space="preserve"> </v>
      </c>
      <c r="X9" s="25" t="str">
        <f>IF( 'In Sem Evaluation'!AB12 = "CO3",'In Sem Evaluation'!AB7, " " )</f>
        <v xml:space="preserve"> </v>
      </c>
      <c r="Y9" s="25" t="str">
        <f>IF( 'In Sem Evaluation'!AC12 = "CO3",'In Sem Evaluation'!AC7, " " )</f>
        <v xml:space="preserve"> </v>
      </c>
      <c r="Z9" s="25" t="str">
        <f>IF( 'In Sem Evaluation'!AD12 = "CO3",'In Sem Evaluation'!AD7, " " )</f>
        <v xml:space="preserve"> </v>
      </c>
      <c r="AA9" s="25" t="str">
        <f>IF( 'In Sem Evaluation'!AE12 = "CO3",'In Sem Evaluation'!AE7, " " )</f>
        <v xml:space="preserve"> </v>
      </c>
      <c r="AB9" s="25" t="str">
        <f>IF( 'In Sem Evaluation'!AF12 = "CO3",'In Sem Evaluation'!AF7, " " )</f>
        <v xml:space="preserve"> </v>
      </c>
      <c r="AC9" s="25" t="str">
        <f>IF( 'In Sem Evaluation'!AG12 = "CO3",'In Sem Evaluation'!AG7, " " )</f>
        <v xml:space="preserve"> </v>
      </c>
      <c r="AD9" s="25" t="str">
        <f>IF( 'In Sem Evaluation'!AH12 = "CO3",'In Sem Evaluation'!AH7, " " )</f>
        <v xml:space="preserve"> </v>
      </c>
      <c r="AE9" s="25" t="str">
        <f>IF( 'In Sem Evaluation'!AI12 = "CO3",'In Sem Evaluation'!AI7, " " )</f>
        <v xml:space="preserve"> </v>
      </c>
      <c r="AF9" s="25" t="str">
        <f>IF( 'In Sem Evaluation'!AJ12 = "CO3",'In Sem Evaluation'!AJ7, " " )</f>
        <v xml:space="preserve"> </v>
      </c>
      <c r="AG9" s="25" t="str">
        <f>IF( 'In Sem Evaluation'!AK12 = "CO3",'In Sem Evaluation'!AK7, " " )</f>
        <v xml:space="preserve"> </v>
      </c>
      <c r="AH9" s="25" t="str">
        <f>IF( 'In Sem Evaluation'!AL12 = "CO3",'In Sem Evaluation'!AL7, " " )</f>
        <v xml:space="preserve"> </v>
      </c>
      <c r="AI9" s="25" t="str">
        <f>IF( 'In Sem Evaluation'!AM12 = "CO3",'In Sem Evaluation'!AM7, " " )</f>
        <v xml:space="preserve"> </v>
      </c>
      <c r="AJ9" s="25" t="str">
        <f>IF( 'In Sem Evaluation'!AN12 = "CO3",'In Sem Evaluation'!AN7, " " )</f>
        <v xml:space="preserve"> </v>
      </c>
      <c r="AK9" s="25" t="str">
        <f>IF( 'In Sem Evaluation'!AO12 = "CO3",'In Sem Evaluation'!AO7, " " )</f>
        <v xml:space="preserve"> </v>
      </c>
      <c r="AL9" s="25" t="str">
        <f>IF( 'In Sem Evaluation'!AP12 = "CO3",'In Sem Evaluation'!AP7, " " )</f>
        <v xml:space="preserve"> </v>
      </c>
      <c r="AM9" s="25" t="str">
        <f>IF( 'In Sem Evaluation'!AQ12 = "CO3",'In Sem Evaluation'!AQ7, " " )</f>
        <v xml:space="preserve"> </v>
      </c>
      <c r="AN9" s="25" t="str">
        <f>IF( 'In Sem Evaluation'!AR12 = "CO3",'In Sem Evaluation'!AR7, " " )</f>
        <v xml:space="preserve"> </v>
      </c>
      <c r="AO9" s="25" t="str">
        <f>IF( 'In Sem Evaluation'!AS12 = "CO3",'In Sem Evaluation'!AS7, " " )</f>
        <v xml:space="preserve"> </v>
      </c>
      <c r="AP9" s="25" t="str">
        <f>IF( 'In Sem Evaluation'!AT12 = "CO3",'In Sem Evaluation'!AT7, " " )</f>
        <v xml:space="preserve"> </v>
      </c>
      <c r="AQ9" s="25" t="str">
        <f>IF( 'In Sem Evaluation'!AU12 = "CO3",'In Sem Evaluation'!AU7, " " )</f>
        <v xml:space="preserve"> </v>
      </c>
      <c r="AR9" s="25" t="str">
        <f>'In Sem Evaluation'!$AV$7</f>
        <v xml:space="preserve"> </v>
      </c>
      <c r="AS9" s="25" t="str">
        <f>IF( 'In Sem Evaluation'!AW12 = "CO3",'In Sem Evaluation'!AW7, " " )</f>
        <v xml:space="preserve"> </v>
      </c>
      <c r="AT9" s="25" t="str">
        <f>IF( 'In Sem Evaluation'!AX12 = "CO3",'In Sem Evaluation'!AX7, " " )</f>
        <v xml:space="preserve"> </v>
      </c>
      <c r="AU9" s="25" t="str">
        <f>IF( 'In Sem Evaluation'!AY12 = "CO3",'In Sem Evaluation'!AY7, " " )</f>
        <v xml:space="preserve"> </v>
      </c>
      <c r="AV9" s="25" t="str">
        <f>IF( 'In Sem Evaluation'!AZ12 = "CO3",'In Sem Evaluation'!AZ7, " " )</f>
        <v xml:space="preserve"> </v>
      </c>
      <c r="AW9" s="25" t="str">
        <f>IF( 'In Sem Evaluation'!BA12 = "CO3",'In Sem Evaluation'!BA7, " " )</f>
        <v xml:space="preserve"> </v>
      </c>
      <c r="AX9" s="25" t="str">
        <f>IF( 'In Sem Evaluation'!BB12 = "CO3",'In Sem Evaluation'!BB7, " " )</f>
        <v xml:space="preserve"> </v>
      </c>
      <c r="AY9" s="25" t="str">
        <f>IF( 'In Sem Evaluation'!BC12 = "CO3",'In Sem Evaluation'!BC7, " " )</f>
        <v xml:space="preserve"> </v>
      </c>
      <c r="AZ9" s="25" t="str">
        <f>IF( 'In Sem Evaluation'!BD12 = "CO3",'In Sem Evaluation'!BD7, " " )</f>
        <v xml:space="preserve"> </v>
      </c>
      <c r="BA9" s="25" t="str">
        <f>IF( 'In Sem Evaluation'!BE12 = "CO3",'In Sem Evaluation'!BE7, " " )</f>
        <v xml:space="preserve"> </v>
      </c>
      <c r="BB9" s="25" t="str">
        <f>IF( 'In Sem Evaluation'!BF12 = "CO3",'In Sem Evaluation'!BF7, " " )</f>
        <v xml:space="preserve"> </v>
      </c>
      <c r="BC9" s="25" t="str">
        <f>IF( 'In Sem Evaluation'!BG12 = "CO3",'In Sem Evaluation'!BG7, " " )</f>
        <v xml:space="preserve"> </v>
      </c>
      <c r="BD9" s="25" t="str">
        <f>IF( 'In Sem Evaluation'!BH12 = "CO3",'In Sem Evaluation'!BH7, " " )</f>
        <v xml:space="preserve"> </v>
      </c>
      <c r="BE9" s="25" t="str">
        <f>IF( 'In Sem Evaluation'!BI12 = "CO3",'In Sem Evaluation'!BI7, " " )</f>
        <v xml:space="preserve"> </v>
      </c>
      <c r="BF9" s="58">
        <f>'Course Exit Survey'!E7</f>
        <v>93.434343434343432</v>
      </c>
    </row>
    <row r="10" spans="1:58" ht="15.75" x14ac:dyDescent="0.25">
      <c r="A10" s="15" t="str">
        <f>Cover!A15</f>
        <v>BSC2023.4</v>
      </c>
      <c r="B10" s="25" t="str">
        <f>IF( 'In Sem Evaluation'!D12 = "CO4",'In Sem Evaluation'!D7, " " )</f>
        <v xml:space="preserve"> </v>
      </c>
      <c r="C10" s="25" t="str">
        <f>IF( 'In Sem Evaluation'!E12 = "CO4",'In Sem Evaluation'!E7, " " )</f>
        <v xml:space="preserve"> </v>
      </c>
      <c r="D10" s="25" t="str">
        <f>IF( 'In Sem Evaluation'!F12 = "CO4",'In Sem Evaluation'!F7, " " )</f>
        <v xml:space="preserve"> </v>
      </c>
      <c r="E10" s="25">
        <f>IF( 'In Sem Evaluation'!H12 = "CO4",'In Sem Evaluation'!H7, " " )</f>
        <v>49.746192893401016</v>
      </c>
      <c r="F10" s="25" t="str">
        <f>IF( 'In Sem Evaluation'!I12 = "CO4",'In Sem Evaluation'!I7, " " )</f>
        <v xml:space="preserve"> </v>
      </c>
      <c r="G10" s="3" t="str">
        <f>IF( 'In Sem Evaluation'!J12 = "CO4",'In Sem Evaluation'!J7, " " )</f>
        <v xml:space="preserve"> </v>
      </c>
      <c r="H10" s="25" t="str">
        <f>IF( 'In Sem Evaluation'!L12 = "CO4",'In Sem Evaluation'!L7, " " )</f>
        <v xml:space="preserve"> </v>
      </c>
      <c r="I10" s="25" t="str">
        <f>IF( 'In Sem Evaluation'!M12 = "CO4",'In Sem Evaluation'!M7, " " )</f>
        <v xml:space="preserve"> </v>
      </c>
      <c r="J10" s="25" t="str">
        <f>IF( 'In Sem Evaluation'!N12 = "CO4",'In Sem Evaluation'!N7, " " )</f>
        <v xml:space="preserve"> </v>
      </c>
      <c r="K10" s="25">
        <f>IF( 'In Sem Evaluation'!O12 = "CO4",'In Sem Evaluation'!O7, " " )</f>
        <v>94.554455445544548</v>
      </c>
      <c r="L10" s="25" t="str">
        <f>IF( 'In Sem Evaluation'!P12 = "CO4",'In Sem Evaluation'!P7, " " )</f>
        <v xml:space="preserve"> </v>
      </c>
      <c r="M10" s="25" t="str">
        <f>IF( 'In Sem Evaluation'!Q12 = "CO4",'In Sem Evaluation'!Q7, " " )</f>
        <v xml:space="preserve"> </v>
      </c>
      <c r="N10" s="25" t="str">
        <f>IF( 'In Sem Evaluation'!R12 = "CO4",'In Sem Evaluation'!R7, " " )</f>
        <v xml:space="preserve"> </v>
      </c>
      <c r="O10" s="25" t="str">
        <f>IF( 'In Sem Evaluation'!S12 = "CO4",'In Sem Evaluation'!S7, " " )</f>
        <v xml:space="preserve"> </v>
      </c>
      <c r="P10" s="25" t="str">
        <f>IF( 'In Sem Evaluation'!T12 = "CO4",'In Sem Evaluation'!T7, " " )</f>
        <v xml:space="preserve"> </v>
      </c>
      <c r="Q10" s="25">
        <f>IF( 'In Sem Evaluation'!U12 = "CO4",'In Sem Evaluation'!U7, " " )</f>
        <v>95.049504950495049</v>
      </c>
      <c r="R10" s="25" t="str">
        <f>IF( 'In Sem Evaluation'!V12 = "CO4",'In Sem Evaluation'!V7, " " )</f>
        <v xml:space="preserve"> </v>
      </c>
      <c r="S10" s="25" t="str">
        <f>IF( 'In Sem Evaluation'!W12 = "CO4",'In Sem Evaluation'!W7, " " )</f>
        <v xml:space="preserve"> </v>
      </c>
      <c r="T10" s="25" t="str">
        <f>IF( 'In Sem Evaluation'!X12 = "CO4",'In Sem Evaluation'!X7, " " )</f>
        <v xml:space="preserve"> </v>
      </c>
      <c r="U10" s="25" t="str">
        <f>IF( 'In Sem Evaluation'!Y12 = "CO4",'In Sem Evaluation'!Y7, " " )</f>
        <v xml:space="preserve"> </v>
      </c>
      <c r="V10" s="25" t="str">
        <f>IF( 'In Sem Evaluation'!Z12 = "CO4",'In Sem Evaluation'!Z7, " " )</f>
        <v xml:space="preserve"> </v>
      </c>
      <c r="W10" s="25" t="str">
        <f>IF( 'In Sem Evaluation'!AA12 = "CO4",'In Sem Evaluation'!AA7, " " )</f>
        <v xml:space="preserve"> </v>
      </c>
      <c r="X10" s="25" t="str">
        <f>IF( 'In Sem Evaluation'!AB12 = "CO4",'In Sem Evaluation'!AB7, " " )</f>
        <v xml:space="preserve"> </v>
      </c>
      <c r="Y10" s="25" t="str">
        <f>IF( 'In Sem Evaluation'!AC12 = "CO4",'In Sem Evaluation'!AC7, " " )</f>
        <v xml:space="preserve"> </v>
      </c>
      <c r="Z10" s="25" t="str">
        <f>IF( 'In Sem Evaluation'!AD12 = "CO4",'In Sem Evaluation'!AD7, " " )</f>
        <v xml:space="preserve"> </v>
      </c>
      <c r="AA10" s="25" t="str">
        <f>IF( 'In Sem Evaluation'!AE12 = "CO4",'In Sem Evaluation'!AE7, " " )</f>
        <v xml:space="preserve"> </v>
      </c>
      <c r="AB10" s="25" t="str">
        <f>IF( 'In Sem Evaluation'!AF12 = "CO4",'In Sem Evaluation'!AF7, " " )</f>
        <v xml:space="preserve"> </v>
      </c>
      <c r="AC10" s="25" t="str">
        <f>IF( 'In Sem Evaluation'!AG12 = "CO4",'In Sem Evaluation'!AG7, " " )</f>
        <v xml:space="preserve"> </v>
      </c>
      <c r="AD10" s="25" t="str">
        <f>IF( 'In Sem Evaluation'!AH12 = "CO4",'In Sem Evaluation'!AH7, " " )</f>
        <v xml:space="preserve"> </v>
      </c>
      <c r="AE10" s="25" t="str">
        <f>IF( 'In Sem Evaluation'!AI12 = "CO4",'In Sem Evaluation'!AI7, " " )</f>
        <v xml:space="preserve"> </v>
      </c>
      <c r="AF10" s="25" t="str">
        <f>IF( 'In Sem Evaluation'!AJ12 = "CO4",'In Sem Evaluation'!AJ7, " " )</f>
        <v xml:space="preserve"> </v>
      </c>
      <c r="AG10" s="25" t="str">
        <f>IF( 'In Sem Evaluation'!AK12 = "CO4",'In Sem Evaluation'!AK7, " " )</f>
        <v xml:space="preserve"> </v>
      </c>
      <c r="AH10" s="25" t="str">
        <f>IF( 'In Sem Evaluation'!AL12 = "CO4",'In Sem Evaluation'!AL7, " " )</f>
        <v xml:space="preserve"> </v>
      </c>
      <c r="AI10" s="25" t="str">
        <f>IF( 'In Sem Evaluation'!AM12 = "CO4",'In Sem Evaluation'!AM7, " " )</f>
        <v xml:space="preserve"> </v>
      </c>
      <c r="AJ10" s="25" t="str">
        <f>IF( 'In Sem Evaluation'!AN12 = "CO4",'In Sem Evaluation'!AN7, " " )</f>
        <v xml:space="preserve"> </v>
      </c>
      <c r="AK10" s="25" t="str">
        <f>IF( 'In Sem Evaluation'!AO12 = "CO4",'In Sem Evaluation'!AO7, " " )</f>
        <v xml:space="preserve"> </v>
      </c>
      <c r="AL10" s="25" t="str">
        <f>IF( 'In Sem Evaluation'!AP12 = "CO4",'In Sem Evaluation'!AP7, " " )</f>
        <v xml:space="preserve"> </v>
      </c>
      <c r="AM10" s="25" t="str">
        <f>IF( 'In Sem Evaluation'!AQ12 = "CO4",'In Sem Evaluation'!AQ7, " " )</f>
        <v xml:space="preserve"> </v>
      </c>
      <c r="AN10" s="25" t="str">
        <f>IF( 'In Sem Evaluation'!AR12 = "CO4",'In Sem Evaluation'!AR7, " " )</f>
        <v xml:space="preserve"> </v>
      </c>
      <c r="AO10" s="25" t="str">
        <f>IF( 'In Sem Evaluation'!AS12 = "CO4",'In Sem Evaluation'!AS7, " " )</f>
        <v xml:space="preserve"> </v>
      </c>
      <c r="AP10" s="25" t="str">
        <f>IF( 'In Sem Evaluation'!AT12 = "CO4",'In Sem Evaluation'!AT7, " " )</f>
        <v xml:space="preserve"> </v>
      </c>
      <c r="AQ10" s="25" t="str">
        <f>IF( 'In Sem Evaluation'!AU12 = "CO4",'In Sem Evaluation'!AU7, " " )</f>
        <v xml:space="preserve"> </v>
      </c>
      <c r="AR10" s="25" t="str">
        <f>'In Sem Evaluation'!$AV$7</f>
        <v xml:space="preserve"> </v>
      </c>
      <c r="AS10" s="25" t="str">
        <f>IF( 'In Sem Evaluation'!AW12 = "CO4",'In Sem Evaluation'!AW7, " " )</f>
        <v xml:space="preserve"> </v>
      </c>
      <c r="AT10" s="25" t="str">
        <f>IF( 'In Sem Evaluation'!AX12 = "CO4",'In Sem Evaluation'!AX7, " " )</f>
        <v xml:space="preserve"> </v>
      </c>
      <c r="AU10" s="25" t="str">
        <f>IF( 'In Sem Evaluation'!AY12 = "CO4",'In Sem Evaluation'!AY7, " " )</f>
        <v xml:space="preserve"> </v>
      </c>
      <c r="AV10" s="25" t="str">
        <f>IF( 'In Sem Evaluation'!AZ12 = "CO4",'In Sem Evaluation'!AZ7, " " )</f>
        <v xml:space="preserve"> </v>
      </c>
      <c r="AW10" s="25" t="str">
        <f>IF( 'In Sem Evaluation'!BA12 = "CO4",'In Sem Evaluation'!BA7, " " )</f>
        <v xml:space="preserve"> </v>
      </c>
      <c r="AX10" s="25" t="str">
        <f>IF( 'In Sem Evaluation'!BB12 = "CO4",'In Sem Evaluation'!BB7, " " )</f>
        <v xml:space="preserve"> </v>
      </c>
      <c r="AY10" s="25" t="str">
        <f>IF( 'In Sem Evaluation'!BC12 = "CO4",'In Sem Evaluation'!BC7, " " )</f>
        <v xml:space="preserve"> </v>
      </c>
      <c r="AZ10" s="25" t="str">
        <f>IF( 'In Sem Evaluation'!BD12 = "CO4",'In Sem Evaluation'!BD7, " " )</f>
        <v xml:space="preserve"> </v>
      </c>
      <c r="BA10" s="25" t="str">
        <f>IF( 'In Sem Evaluation'!BE12 = "CO4",'In Sem Evaluation'!BE7, " " )</f>
        <v xml:space="preserve"> </v>
      </c>
      <c r="BB10" s="25" t="str">
        <f>IF( 'In Sem Evaluation'!BF12 = "CO4",'In Sem Evaluation'!BF7, " " )</f>
        <v xml:space="preserve"> </v>
      </c>
      <c r="BC10" s="25" t="str">
        <f>IF( 'In Sem Evaluation'!BG12 = "CO4",'In Sem Evaluation'!BG7, " " )</f>
        <v xml:space="preserve"> </v>
      </c>
      <c r="BD10" s="25" t="str">
        <f>IF( 'In Sem Evaluation'!BH12 = "CO4",'In Sem Evaluation'!BH7, " " )</f>
        <v xml:space="preserve"> </v>
      </c>
      <c r="BE10" s="25" t="str">
        <f>IF( 'In Sem Evaluation'!BI12 = "CO4",'In Sem Evaluation'!BI7, " " )</f>
        <v xml:space="preserve"> </v>
      </c>
      <c r="BF10" s="58">
        <f>'Course Exit Survey'!F7</f>
        <v>89.393939393939391</v>
      </c>
    </row>
    <row r="11" spans="1:58" ht="15.75" x14ac:dyDescent="0.25">
      <c r="A11" s="15" t="str">
        <f>Cover!A16</f>
        <v>BSC2023.5</v>
      </c>
      <c r="B11" s="25" t="str">
        <f>IF( 'In Sem Evaluation'!D12 = "CO5",'In Sem Evaluation'!D7, " " )</f>
        <v xml:space="preserve"> </v>
      </c>
      <c r="C11" s="25" t="str">
        <f>IF( 'In Sem Evaluation'!E12 = "CO5",'In Sem Evaluation'!E7, " " )</f>
        <v xml:space="preserve"> </v>
      </c>
      <c r="D11" s="25" t="str">
        <f>IF( 'In Sem Evaluation'!F12 = "CO5",'In Sem Evaluation'!F7, " " )</f>
        <v xml:space="preserve"> </v>
      </c>
      <c r="E11" s="25" t="str">
        <f>IF( 'In Sem Evaluation'!H12 = "CO5",'In Sem Evaluation'!H7, " " )</f>
        <v xml:space="preserve"> </v>
      </c>
      <c r="F11" s="25">
        <f>IF( 'In Sem Evaluation'!I12 = "CO5",'In Sem Evaluation'!I7, " " )</f>
        <v>33.502538071065992</v>
      </c>
      <c r="G11" s="3" t="str">
        <f>IF( 'In Sem Evaluation'!J12 = "CO5",'In Sem Evaluation'!J7, " " )</f>
        <v xml:space="preserve"> </v>
      </c>
      <c r="H11" s="25" t="str">
        <f>IF( 'In Sem Evaluation'!L12 = "CO5",'In Sem Evaluation'!L7, " " )</f>
        <v xml:space="preserve"> </v>
      </c>
      <c r="I11" s="25" t="str">
        <f>IF( 'In Sem Evaluation'!M12 = "CO5",'In Sem Evaluation'!M7, " " )</f>
        <v xml:space="preserve"> </v>
      </c>
      <c r="J11" s="25" t="str">
        <f>IF( 'In Sem Evaluation'!N12 = "CO5",'In Sem Evaluation'!N7, " " )</f>
        <v xml:space="preserve"> </v>
      </c>
      <c r="K11" s="25" t="str">
        <f>IF( 'In Sem Evaluation'!O12 = "CO5",'In Sem Evaluation'!O7, " " )</f>
        <v xml:space="preserve"> </v>
      </c>
      <c r="L11" s="25">
        <f>IF( 'In Sem Evaluation'!P12 = "CO5",'In Sem Evaluation'!P7, " " )</f>
        <v>90.594059405940598</v>
      </c>
      <c r="M11" s="25" t="str">
        <f>IF( 'In Sem Evaluation'!Q12 = "CO5",'In Sem Evaluation'!Q7, " " )</f>
        <v xml:space="preserve"> </v>
      </c>
      <c r="N11" s="25" t="str">
        <f>IF( 'In Sem Evaluation'!R12 = "CO5",'In Sem Evaluation'!R7, " " )</f>
        <v xml:space="preserve"> </v>
      </c>
      <c r="O11" s="25" t="str">
        <f>IF( 'In Sem Evaluation'!S12 = "CO5",'In Sem Evaluation'!S7, " " )</f>
        <v xml:space="preserve"> </v>
      </c>
      <c r="P11" s="25" t="str">
        <f>IF( 'In Sem Evaluation'!T12 = "CO5",'In Sem Evaluation'!T7, " " )</f>
        <v xml:space="preserve"> </v>
      </c>
      <c r="Q11" s="25" t="str">
        <f>IF( 'In Sem Evaluation'!U12 = "CO5",'In Sem Evaluation'!U7, " " )</f>
        <v xml:space="preserve"> </v>
      </c>
      <c r="R11" s="25">
        <f>IF( 'In Sem Evaluation'!V12 = "CO5",'In Sem Evaluation'!V7, " " )</f>
        <v>92.574257425742573</v>
      </c>
      <c r="S11" s="25" t="str">
        <f>IF( 'In Sem Evaluation'!W12 = "CO5",'In Sem Evaluation'!W7, " " )</f>
        <v xml:space="preserve"> </v>
      </c>
      <c r="T11" s="25" t="str">
        <f>IF( 'In Sem Evaluation'!X12 = "CO5",'In Sem Evaluation'!X7, " " )</f>
        <v xml:space="preserve"> </v>
      </c>
      <c r="U11" s="25" t="str">
        <f>IF( 'In Sem Evaluation'!Y12 = "CO5",'In Sem Evaluation'!Y7, " " )</f>
        <v xml:space="preserve"> </v>
      </c>
      <c r="V11" s="25" t="str">
        <f>IF( 'In Sem Evaluation'!Z12 = "CO5",'In Sem Evaluation'!Z7, " " )</f>
        <v xml:space="preserve"> </v>
      </c>
      <c r="W11" s="25" t="str">
        <f>IF( 'In Sem Evaluation'!AA12 = "CO5",'In Sem Evaluation'!AA7, " " )</f>
        <v xml:space="preserve"> </v>
      </c>
      <c r="X11" s="25" t="str">
        <f>IF( 'In Sem Evaluation'!AB12 = "CO5",'In Sem Evaluation'!AB7, " " )</f>
        <v xml:space="preserve"> </v>
      </c>
      <c r="Y11" s="25" t="str">
        <f>IF( 'In Sem Evaluation'!AC12 = "CO5",'In Sem Evaluation'!AC7, " " )</f>
        <v xml:space="preserve"> </v>
      </c>
      <c r="Z11" s="25" t="str">
        <f>IF( 'In Sem Evaluation'!AD12 = "CO5",'In Sem Evaluation'!AD7, " " )</f>
        <v xml:space="preserve"> </v>
      </c>
      <c r="AA11" s="25" t="str">
        <f>IF( 'In Sem Evaluation'!AE12 = "CO5",'In Sem Evaluation'!AE7, " " )</f>
        <v xml:space="preserve"> </v>
      </c>
      <c r="AB11" s="25" t="str">
        <f>IF( 'In Sem Evaluation'!AF12 = "CO5",'In Sem Evaluation'!AF7, " " )</f>
        <v xml:space="preserve"> </v>
      </c>
      <c r="AC11" s="25" t="str">
        <f>IF( 'In Sem Evaluation'!AG12 = "CO5",'In Sem Evaluation'!AG7, " " )</f>
        <v xml:space="preserve"> </v>
      </c>
      <c r="AD11" s="25" t="str">
        <f>IF( 'In Sem Evaluation'!AH12 = "CO5",'In Sem Evaluation'!AH7, " " )</f>
        <v xml:space="preserve"> </v>
      </c>
      <c r="AE11" s="25" t="str">
        <f>IF( 'In Sem Evaluation'!AI12 = "CO5",'In Sem Evaluation'!AI7, " " )</f>
        <v xml:space="preserve"> </v>
      </c>
      <c r="AF11" s="25" t="str">
        <f>IF( 'In Sem Evaluation'!AJ12 = "CO5",'In Sem Evaluation'!AJ7, " " )</f>
        <v xml:space="preserve"> </v>
      </c>
      <c r="AG11" s="25" t="str">
        <f>IF( 'In Sem Evaluation'!AK12 = "CO5",'In Sem Evaluation'!AK7, " " )</f>
        <v xml:space="preserve"> </v>
      </c>
      <c r="AH11" s="25" t="str">
        <f>IF( 'In Sem Evaluation'!AL12 = "CO5",'In Sem Evaluation'!AL7, " " )</f>
        <v xml:space="preserve"> </v>
      </c>
      <c r="AI11" s="25" t="str">
        <f>IF( 'In Sem Evaluation'!AM12 = "CO5",'In Sem Evaluation'!AM7, " " )</f>
        <v xml:space="preserve"> </v>
      </c>
      <c r="AJ11" s="25" t="str">
        <f>IF( 'In Sem Evaluation'!AN12 = "CO5",'In Sem Evaluation'!AN7, " " )</f>
        <v xml:space="preserve"> </v>
      </c>
      <c r="AK11" s="25" t="str">
        <f>IF( 'In Sem Evaluation'!AO12 = "CO5",'In Sem Evaluation'!AO7, " " )</f>
        <v xml:space="preserve"> </v>
      </c>
      <c r="AL11" s="25" t="str">
        <f>IF( 'In Sem Evaluation'!AP12 = "CO5",'In Sem Evaluation'!AP7, " " )</f>
        <v xml:space="preserve"> </v>
      </c>
      <c r="AM11" s="25" t="str">
        <f>IF( 'In Sem Evaluation'!AQ12 = "CO5",'In Sem Evaluation'!AQ7, " " )</f>
        <v xml:space="preserve"> </v>
      </c>
      <c r="AN11" s="25" t="str">
        <f>IF( 'In Sem Evaluation'!AR12 = "CO5",'In Sem Evaluation'!AR7, " " )</f>
        <v xml:space="preserve"> </v>
      </c>
      <c r="AO11" s="25" t="str">
        <f>IF( 'In Sem Evaluation'!AS12 = "CO5",'In Sem Evaluation'!AS7, " " )</f>
        <v xml:space="preserve"> </v>
      </c>
      <c r="AP11" s="25" t="str">
        <f>IF( 'In Sem Evaluation'!AT12 = "CO5",'In Sem Evaluation'!AT7, " " )</f>
        <v xml:space="preserve"> </v>
      </c>
      <c r="AQ11" s="25" t="str">
        <f>IF( 'In Sem Evaluation'!AU12 = "CO5",'In Sem Evaluation'!AU7, " " )</f>
        <v xml:space="preserve"> </v>
      </c>
      <c r="AR11" s="25" t="str">
        <f>'In Sem Evaluation'!$AV$7</f>
        <v xml:space="preserve"> </v>
      </c>
      <c r="AS11" s="25" t="str">
        <f>IF( 'In Sem Evaluation'!AW12 = "CO5",'In Sem Evaluation'!AW7, " " )</f>
        <v xml:space="preserve"> </v>
      </c>
      <c r="AT11" s="25" t="str">
        <f>IF( 'In Sem Evaluation'!AX12 = "CO5",'In Sem Evaluation'!AX7, " " )</f>
        <v xml:space="preserve"> </v>
      </c>
      <c r="AU11" s="25" t="str">
        <f>IF( 'In Sem Evaluation'!AY12 = "CO5",'In Sem Evaluation'!AY7, " " )</f>
        <v xml:space="preserve"> </v>
      </c>
      <c r="AV11" s="25" t="str">
        <f>IF( 'In Sem Evaluation'!AZ12 = "CO5",'In Sem Evaluation'!AZ7, " " )</f>
        <v xml:space="preserve"> </v>
      </c>
      <c r="AW11" s="25" t="str">
        <f>IF( 'In Sem Evaluation'!BA12 = "CO5",'In Sem Evaluation'!BA7, " " )</f>
        <v xml:space="preserve"> </v>
      </c>
      <c r="AX11" s="25" t="str">
        <f>IF( 'In Sem Evaluation'!BB12 = "CO5",'In Sem Evaluation'!BB7, " " )</f>
        <v xml:space="preserve"> </v>
      </c>
      <c r="AY11" s="25" t="str">
        <f>IF( 'In Sem Evaluation'!BC12 = "CO5",'In Sem Evaluation'!BC7, " " )</f>
        <v xml:space="preserve"> </v>
      </c>
      <c r="AZ11" s="25" t="str">
        <f>IF( 'In Sem Evaluation'!BD12 = "CO5",'In Sem Evaluation'!BD7, " " )</f>
        <v xml:space="preserve"> </v>
      </c>
      <c r="BA11" s="25" t="str">
        <f>IF( 'In Sem Evaluation'!BE12 = "CO5",'In Sem Evaluation'!BE7, " " )</f>
        <v xml:space="preserve"> </v>
      </c>
      <c r="BB11" s="25" t="str">
        <f>IF( 'In Sem Evaluation'!BF12 = "CO5",'In Sem Evaluation'!BF7, " " )</f>
        <v xml:space="preserve"> </v>
      </c>
      <c r="BC11" s="25" t="str">
        <f>IF( 'In Sem Evaluation'!BG12 = "CO5",'In Sem Evaluation'!BG7, " " )</f>
        <v xml:space="preserve"> </v>
      </c>
      <c r="BD11" s="25" t="str">
        <f>IF( 'In Sem Evaluation'!BH12 = "CO5",'In Sem Evaluation'!BH7, " " )</f>
        <v xml:space="preserve"> </v>
      </c>
      <c r="BE11" s="25" t="str">
        <f>IF( 'In Sem Evaluation'!BI12 = "CO5",'In Sem Evaluation'!BI7, " " )</f>
        <v xml:space="preserve"> </v>
      </c>
      <c r="BF11" s="58">
        <f>'Course Exit Survey'!G7</f>
        <v>88.383838383838381</v>
      </c>
    </row>
    <row r="12" spans="1:58" ht="15.75" x14ac:dyDescent="0.25">
      <c r="A12" s="15" t="str">
        <f>Cover!A17</f>
        <v>BSC2023.6</v>
      </c>
      <c r="B12" s="25" t="str">
        <f>IF( 'In Sem Evaluation'!D12 = "CO6",'In Sem Evaluation'!D7, " " )</f>
        <v xml:space="preserve"> </v>
      </c>
      <c r="C12" s="25" t="str">
        <f>IF( 'In Sem Evaluation'!E12 = "CO6",'In Sem Evaluation'!E7, " " )</f>
        <v xml:space="preserve"> </v>
      </c>
      <c r="D12" s="25" t="str">
        <f>IF( 'In Sem Evaluation'!F12 = "CO6",'In Sem Evaluation'!F7, " " )</f>
        <v xml:space="preserve"> </v>
      </c>
      <c r="E12" s="25" t="str">
        <f>IF( 'In Sem Evaluation'!H12 = "CO6",'In Sem Evaluation'!H7, " " )</f>
        <v xml:space="preserve"> </v>
      </c>
      <c r="F12" s="25" t="str">
        <f>IF( 'In Sem Evaluation'!I12 = "CO6",'In Sem Evaluation'!I7, " " )</f>
        <v xml:space="preserve"> </v>
      </c>
      <c r="G12" s="3">
        <f>IF( 'In Sem Evaluation'!J12 = "CO6",'In Sem Evaluation'!J7, " " )</f>
        <v>78.172588832487307</v>
      </c>
      <c r="H12" s="25" t="str">
        <f>IF( 'In Sem Evaluation'!L12 = "CO6",'In Sem Evaluation'!L7, " " )</f>
        <v xml:space="preserve"> </v>
      </c>
      <c r="I12" s="25" t="str">
        <f>IF( 'In Sem Evaluation'!M12 = "CO6",'In Sem Evaluation'!M7, " " )</f>
        <v xml:space="preserve"> </v>
      </c>
      <c r="J12" s="25" t="str">
        <f>IF( 'In Sem Evaluation'!N12 = "CO6",'In Sem Evaluation'!N7, " " )</f>
        <v xml:space="preserve"> </v>
      </c>
      <c r="K12" s="25" t="str">
        <f>IF( 'In Sem Evaluation'!O12 = "CO6",'In Sem Evaluation'!O7, " " )</f>
        <v xml:space="preserve"> </v>
      </c>
      <c r="L12" s="25" t="str">
        <f>IF( 'In Sem Evaluation'!P12 = "CO6",'In Sem Evaluation'!P7, " " )</f>
        <v xml:space="preserve"> </v>
      </c>
      <c r="M12" s="25">
        <f>IF( 'In Sem Evaluation'!Q12 = "CO6",'In Sem Evaluation'!Q7, " " )</f>
        <v>94.059405940594061</v>
      </c>
      <c r="N12" s="25" t="str">
        <f>IF( 'In Sem Evaluation'!R12 = "CO6",'In Sem Evaluation'!R7, " " )</f>
        <v xml:space="preserve"> </v>
      </c>
      <c r="O12" s="25" t="str">
        <f>IF( 'In Sem Evaluation'!S12 = "CO6",'In Sem Evaluation'!S7, " " )</f>
        <v xml:space="preserve"> </v>
      </c>
      <c r="P12" s="25" t="str">
        <f>IF( 'In Sem Evaluation'!T12 = "CO6",'In Sem Evaluation'!T7, " " )</f>
        <v xml:space="preserve"> </v>
      </c>
      <c r="Q12" s="25" t="str">
        <f>IF( 'In Sem Evaluation'!U12 = "CO6",'In Sem Evaluation'!U7, " " )</f>
        <v xml:space="preserve"> </v>
      </c>
      <c r="R12" s="25" t="str">
        <f>IF( 'In Sem Evaluation'!V12 = "CO6",'In Sem Evaluation'!V7, " " )</f>
        <v xml:space="preserve"> </v>
      </c>
      <c r="S12" s="25">
        <f>IF( 'In Sem Evaluation'!W12 = "CO6",'In Sem Evaluation'!W7, " " )</f>
        <v>100</v>
      </c>
      <c r="T12" s="25" t="str">
        <f>IF( 'In Sem Evaluation'!X12 = "CO6",'In Sem Evaluation'!X7, " " )</f>
        <v xml:space="preserve"> </v>
      </c>
      <c r="U12" s="25" t="str">
        <f>IF( 'In Sem Evaluation'!Y12 = "CO6",'In Sem Evaluation'!Y7, " " )</f>
        <v xml:space="preserve"> </v>
      </c>
      <c r="V12" s="25" t="str">
        <f>IF( 'In Sem Evaluation'!Z12 = "CO6",'In Sem Evaluation'!Z7, " " )</f>
        <v xml:space="preserve"> </v>
      </c>
      <c r="W12" s="25" t="str">
        <f>IF( 'In Sem Evaluation'!AA12 = "CO6",'In Sem Evaluation'!AA7, " " )</f>
        <v xml:space="preserve"> </v>
      </c>
      <c r="X12" s="25" t="str">
        <f>IF( 'In Sem Evaluation'!AB12 = "CO6",'In Sem Evaluation'!AB7, " " )</f>
        <v xml:space="preserve"> </v>
      </c>
      <c r="Y12" s="25" t="str">
        <f>IF( 'In Sem Evaluation'!AC12 = "CO6",'In Sem Evaluation'!AC7, " " )</f>
        <v xml:space="preserve"> </v>
      </c>
      <c r="Z12" s="25" t="str">
        <f>IF( 'In Sem Evaluation'!AD12 = "CO6",'In Sem Evaluation'!AD7, " " )</f>
        <v xml:space="preserve"> </v>
      </c>
      <c r="AA12" s="25" t="str">
        <f>IF( 'In Sem Evaluation'!AE12 = "CO6",'In Sem Evaluation'!AE7, " " )</f>
        <v xml:space="preserve"> </v>
      </c>
      <c r="AB12" s="25" t="str">
        <f>IF( 'In Sem Evaluation'!AF12 = "CO6",'In Sem Evaluation'!AF7, " " )</f>
        <v xml:space="preserve"> </v>
      </c>
      <c r="AC12" s="25" t="str">
        <f>IF( 'In Sem Evaluation'!AG12 = "CO6",'In Sem Evaluation'!AG7, " " )</f>
        <v xml:space="preserve"> </v>
      </c>
      <c r="AD12" s="25" t="str">
        <f>IF( 'In Sem Evaluation'!AH12 = "CO6",'In Sem Evaluation'!AH7, " " )</f>
        <v xml:space="preserve"> </v>
      </c>
      <c r="AE12" s="25" t="str">
        <f>IF( 'In Sem Evaluation'!AI12 = "CO6",'In Sem Evaluation'!AI7, " " )</f>
        <v xml:space="preserve"> </v>
      </c>
      <c r="AF12" s="25" t="str">
        <f>IF( 'In Sem Evaluation'!AJ12 = "CO6",'In Sem Evaluation'!AJ7, " " )</f>
        <v xml:space="preserve"> </v>
      </c>
      <c r="AG12" s="25" t="str">
        <f>IF( 'In Sem Evaluation'!AK12 = "CO6",'In Sem Evaluation'!AK7, " " )</f>
        <v xml:space="preserve"> </v>
      </c>
      <c r="AH12" s="25" t="str">
        <f>IF( 'In Sem Evaluation'!AL12 = "CO6",'In Sem Evaluation'!AL7, " " )</f>
        <v xml:space="preserve"> </v>
      </c>
      <c r="AI12" s="25" t="str">
        <f>IF( 'In Sem Evaluation'!AM12 = "CO6",'In Sem Evaluation'!AM7, " " )</f>
        <v xml:space="preserve"> </v>
      </c>
      <c r="AJ12" s="25" t="str">
        <f>IF( 'In Sem Evaluation'!AN12 = "CO6",'In Sem Evaluation'!AN7, " " )</f>
        <v xml:space="preserve"> </v>
      </c>
      <c r="AK12" s="25" t="str">
        <f>IF( 'In Sem Evaluation'!AO12 = "CO6",'In Sem Evaluation'!AO7, " " )</f>
        <v xml:space="preserve"> </v>
      </c>
      <c r="AL12" s="25" t="str">
        <f>IF( 'In Sem Evaluation'!AP12 = "CO6",'In Sem Evaluation'!AP7, " " )</f>
        <v xml:space="preserve"> </v>
      </c>
      <c r="AM12" s="25" t="str">
        <f>IF( 'In Sem Evaluation'!AQ12 = "CO6",'In Sem Evaluation'!AQ7, " " )</f>
        <v xml:space="preserve"> </v>
      </c>
      <c r="AN12" s="25" t="str">
        <f>IF( 'In Sem Evaluation'!AR12 = "CO6",'In Sem Evaluation'!AR7, " " )</f>
        <v xml:space="preserve"> </v>
      </c>
      <c r="AO12" s="25" t="str">
        <f>IF( 'In Sem Evaluation'!AS12 = "CO6",'In Sem Evaluation'!AS7, " " )</f>
        <v xml:space="preserve"> </v>
      </c>
      <c r="AP12" s="25" t="str">
        <f>IF( 'In Sem Evaluation'!AT12 = "CO6",'In Sem Evaluation'!AT7, " " )</f>
        <v xml:space="preserve"> </v>
      </c>
      <c r="AQ12" s="25" t="str">
        <f>IF( 'In Sem Evaluation'!AU12 = "CO6",'In Sem Evaluation'!AU7, " " )</f>
        <v xml:space="preserve"> </v>
      </c>
      <c r="AR12" s="25" t="str">
        <f>'In Sem Evaluation'!$AV$7</f>
        <v xml:space="preserve"> </v>
      </c>
      <c r="AS12" s="25" t="str">
        <f>IF( 'In Sem Evaluation'!AW12 = "CO6",'In Sem Evaluation'!AW7, " " )</f>
        <v xml:space="preserve"> </v>
      </c>
      <c r="AT12" s="25" t="str">
        <f>IF( 'In Sem Evaluation'!AX12 = "CO6",'In Sem Evaluation'!AX7, " " )</f>
        <v xml:space="preserve"> </v>
      </c>
      <c r="AU12" s="25" t="str">
        <f>IF( 'In Sem Evaluation'!AY12 = "CO6",'In Sem Evaluation'!AY7, " " )</f>
        <v xml:space="preserve"> </v>
      </c>
      <c r="AV12" s="25" t="str">
        <f>IF( 'In Sem Evaluation'!AZ12 = "CO6",'In Sem Evaluation'!AZ7, " " )</f>
        <v xml:space="preserve"> </v>
      </c>
      <c r="AW12" s="25" t="str">
        <f>IF( 'In Sem Evaluation'!BA12 = "CO6",'In Sem Evaluation'!BA7, " " )</f>
        <v xml:space="preserve"> </v>
      </c>
      <c r="AX12" s="25" t="str">
        <f>IF( 'In Sem Evaluation'!BB12 = "CO6",'In Sem Evaluation'!BB7, " " )</f>
        <v xml:space="preserve"> </v>
      </c>
      <c r="AY12" s="25" t="str">
        <f>IF( 'In Sem Evaluation'!BC12 = "CO6",'In Sem Evaluation'!BC7, " " )</f>
        <v xml:space="preserve"> </v>
      </c>
      <c r="AZ12" s="25" t="str">
        <f>IF( 'In Sem Evaluation'!BD12 = "CO6",'In Sem Evaluation'!BD7, " " )</f>
        <v xml:space="preserve"> </v>
      </c>
      <c r="BA12" s="25" t="str">
        <f>IF( 'In Sem Evaluation'!BE12 = "CO6",'In Sem Evaluation'!BE7, " " )</f>
        <v xml:space="preserve"> </v>
      </c>
      <c r="BB12" s="25" t="str">
        <f>IF( 'In Sem Evaluation'!BF12 = "CO6",'In Sem Evaluation'!BF7, " " )</f>
        <v xml:space="preserve"> </v>
      </c>
      <c r="BC12" s="25" t="str">
        <f>IF( 'In Sem Evaluation'!BG12 = "CO6",'In Sem Evaluation'!BG7, " " )</f>
        <v xml:space="preserve"> </v>
      </c>
      <c r="BD12" s="25" t="str">
        <f>IF( 'In Sem Evaluation'!BH12 = "CO6",'In Sem Evaluation'!BH7, " " )</f>
        <v xml:space="preserve"> </v>
      </c>
      <c r="BE12" s="25" t="str">
        <f>IF( 'In Sem Evaluation'!BI12 = "CO6",'In Sem Evaluation'!BI7, " " )</f>
        <v xml:space="preserve"> </v>
      </c>
      <c r="BF12" s="58">
        <f>'Course Exit Survey'!H7</f>
        <v>91.414141414141412</v>
      </c>
    </row>
    <row r="14" spans="1:58" x14ac:dyDescent="0.25">
      <c r="A14" s="131" t="s">
        <v>170</v>
      </c>
      <c r="B14" s="131"/>
      <c r="C14" s="131"/>
      <c r="D14" s="131"/>
      <c r="E14" s="131"/>
      <c r="F14" s="131"/>
      <c r="G14" s="131"/>
      <c r="H14" s="131"/>
    </row>
    <row r="15" spans="1:58" x14ac:dyDescent="0.25">
      <c r="A15" s="111" t="s">
        <v>5</v>
      </c>
      <c r="B15" s="123" t="s">
        <v>100</v>
      </c>
      <c r="C15" s="123"/>
      <c r="D15" s="123"/>
      <c r="E15" s="123"/>
      <c r="F15" s="123"/>
      <c r="G15" s="123"/>
      <c r="H15" s="130" t="s">
        <v>31</v>
      </c>
      <c r="I15" s="130"/>
      <c r="J15" s="130"/>
      <c r="K15" s="130"/>
      <c r="L15" s="130"/>
      <c r="M15" s="130"/>
      <c r="N15" s="142" t="s">
        <v>49</v>
      </c>
      <c r="O15" s="142"/>
      <c r="P15" s="142"/>
      <c r="Q15" s="142"/>
      <c r="R15" s="142"/>
      <c r="S15" s="142"/>
      <c r="T15" s="142"/>
      <c r="U15" s="142"/>
      <c r="V15" s="142"/>
      <c r="W15" s="142"/>
      <c r="X15" s="143" t="s">
        <v>62</v>
      </c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5"/>
      <c r="AR15" s="146" t="s">
        <v>163</v>
      </c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135" t="s">
        <v>84</v>
      </c>
    </row>
    <row r="16" spans="1:58" x14ac:dyDescent="0.25">
      <c r="A16" s="111"/>
      <c r="B16" s="132" t="s">
        <v>23</v>
      </c>
      <c r="C16" s="133"/>
      <c r="D16" s="134"/>
      <c r="E16" s="132" t="s">
        <v>24</v>
      </c>
      <c r="F16" s="133"/>
      <c r="G16" s="134"/>
      <c r="H16" s="18" t="s">
        <v>32</v>
      </c>
      <c r="I16" s="18" t="s">
        <v>33</v>
      </c>
      <c r="J16" s="18" t="s">
        <v>34</v>
      </c>
      <c r="K16" s="18" t="s">
        <v>35</v>
      </c>
      <c r="L16" s="18" t="s">
        <v>36</v>
      </c>
      <c r="M16" s="18" t="s">
        <v>37</v>
      </c>
      <c r="N16" s="19" t="s">
        <v>39</v>
      </c>
      <c r="O16" s="19" t="s">
        <v>40</v>
      </c>
      <c r="P16" s="19" t="s">
        <v>41</v>
      </c>
      <c r="Q16" s="19" t="s">
        <v>42</v>
      </c>
      <c r="R16" s="19" t="s">
        <v>43</v>
      </c>
      <c r="S16" s="19" t="s">
        <v>44</v>
      </c>
      <c r="T16" s="19" t="s">
        <v>45</v>
      </c>
      <c r="U16" s="19" t="s">
        <v>46</v>
      </c>
      <c r="V16" s="19" t="s">
        <v>47</v>
      </c>
      <c r="W16" s="19" t="s">
        <v>48</v>
      </c>
      <c r="X16" s="18" t="s">
        <v>50</v>
      </c>
      <c r="Y16" s="18" t="s">
        <v>51</v>
      </c>
      <c r="Z16" s="18" t="s">
        <v>52</v>
      </c>
      <c r="AA16" s="18" t="s">
        <v>53</v>
      </c>
      <c r="AB16" s="18" t="s">
        <v>54</v>
      </c>
      <c r="AC16" s="18" t="s">
        <v>55</v>
      </c>
      <c r="AD16" s="18" t="s">
        <v>56</v>
      </c>
      <c r="AE16" s="18" t="s">
        <v>57</v>
      </c>
      <c r="AF16" s="18" t="s">
        <v>58</v>
      </c>
      <c r="AG16" s="18" t="s">
        <v>59</v>
      </c>
      <c r="AH16" s="18" t="s">
        <v>60</v>
      </c>
      <c r="AI16" s="18" t="s">
        <v>61</v>
      </c>
      <c r="AJ16" s="18" t="s">
        <v>142</v>
      </c>
      <c r="AK16" s="18" t="s">
        <v>143</v>
      </c>
      <c r="AL16" s="18" t="s">
        <v>157</v>
      </c>
      <c r="AM16" s="18" t="s">
        <v>158</v>
      </c>
      <c r="AN16" s="18" t="s">
        <v>159</v>
      </c>
      <c r="AO16" s="18" t="s">
        <v>160</v>
      </c>
      <c r="AP16" s="18" t="s">
        <v>161</v>
      </c>
      <c r="AQ16" s="18" t="s">
        <v>162</v>
      </c>
      <c r="AR16" s="147"/>
      <c r="AS16" s="57">
        <f>'In Sem Evaluation'!AW21</f>
        <v>0</v>
      </c>
      <c r="AT16" s="57">
        <f>'In Sem Evaluation'!AX21</f>
        <v>0</v>
      </c>
      <c r="AU16" s="57">
        <f>'In Sem Evaluation'!AY21</f>
        <v>0</v>
      </c>
      <c r="AV16" s="57">
        <f>'In Sem Evaluation'!AZ21</f>
        <v>0</v>
      </c>
      <c r="AW16" s="57">
        <f>'In Sem Evaluation'!BA21</f>
        <v>0</v>
      </c>
      <c r="AX16" s="57">
        <f>'In Sem Evaluation'!BB21</f>
        <v>0</v>
      </c>
      <c r="AY16" s="57">
        <f>'In Sem Evaluation'!BC21</f>
        <v>0</v>
      </c>
      <c r="AZ16" s="57">
        <f>'In Sem Evaluation'!BD21</f>
        <v>0</v>
      </c>
      <c r="BA16" s="57">
        <f>'In Sem Evaluation'!BE21</f>
        <v>0</v>
      </c>
      <c r="BB16" s="57">
        <f>'In Sem Evaluation'!BF21</f>
        <v>0</v>
      </c>
      <c r="BC16" s="57">
        <f>'In Sem Evaluation'!BG21</f>
        <v>0</v>
      </c>
      <c r="BD16" s="57">
        <f>'In Sem Evaluation'!BH21</f>
        <v>0</v>
      </c>
      <c r="BE16" s="57">
        <f>'In Sem Evaluation'!BI21</f>
        <v>0</v>
      </c>
      <c r="BF16" s="135"/>
    </row>
    <row r="17" spans="1:58" ht="15.75" x14ac:dyDescent="0.25">
      <c r="A17" s="15" t="str">
        <f>Cover!A12</f>
        <v>BSC2023.1</v>
      </c>
      <c r="B17" s="59">
        <f>IF(B7=" ", " ", IF(B7&gt;=Cover!$N$79+10, 3, IF(B7&gt;=Cover!$N$79,2,1) ) )</f>
        <v>3</v>
      </c>
      <c r="C17" s="59" t="str">
        <f>IF(C7=" ", " ", IF(C7&gt;=Cover!$N$79+10, 3, IF(C7&gt;=Cover!$N$79,2,1) ) )</f>
        <v xml:space="preserve"> </v>
      </c>
      <c r="D17" s="59" t="str">
        <f>IF(D7=" ", " ", IF(D7&gt;=Cover!$N$79+10, 3, IF(D7&gt;=Cover!$N$79,2,1) ) )</f>
        <v xml:space="preserve"> </v>
      </c>
      <c r="E17" s="59" t="str">
        <f>IF(E7=" ", " ", IF(E7&gt;=Cover!$N$79+10, 3, IF(E7&gt;=Cover!$N$79,2,1) ) )</f>
        <v xml:space="preserve"> </v>
      </c>
      <c r="F17" s="59" t="str">
        <f>IF(F7=" ", " ", IF(F7&gt;=Cover!$N$79+10, 3, IF(F7&gt;=Cover!$N$79,2,1) ) )</f>
        <v xml:space="preserve"> </v>
      </c>
      <c r="G17" s="59" t="str">
        <f>IF(G7=" ", " ", IF(G7&gt;=Cover!$N$79+10, 3, IF(G7&gt;=Cover!$N$79,2,1) ) )</f>
        <v xml:space="preserve"> </v>
      </c>
      <c r="H17" s="59">
        <f>IF(H7=" ", " ", IF(H7&gt;=Cover!$N$79+10, 3, IF(H7&gt;=Cover!$N$79,2,1) ) )</f>
        <v>3</v>
      </c>
      <c r="I17" s="59" t="str">
        <f>IF(I7=" ", " ", IF(I7&gt;=Cover!$N$79+10, 3, IF(I7&gt;=Cover!$N$79,2,1) ) )</f>
        <v xml:space="preserve"> </v>
      </c>
      <c r="J17" s="59" t="str">
        <f>IF(J7=" ", " ", IF(J7&gt;=Cover!$N$79+10, 3, IF(J7&gt;=Cover!$N$79,2,1) ) )</f>
        <v xml:space="preserve"> </v>
      </c>
      <c r="K17" s="59" t="str">
        <f>IF(K7=" ", " ", IF(K7&gt;=Cover!$N$79+10, 3, IF(K7&gt;=Cover!$N$79,2,1) ) )</f>
        <v xml:space="preserve"> </v>
      </c>
      <c r="L17" s="59" t="str">
        <f>IF(L7=" ", " ", IF(L7&gt;=Cover!$N$79+10, 3, IF(L7&gt;=Cover!$N$79,2,1) ) )</f>
        <v xml:space="preserve"> </v>
      </c>
      <c r="M17" s="59" t="str">
        <f>IF(M7=" ", " ", IF(M7&gt;=Cover!$N$79+10, 3, IF(M7&gt;=Cover!$N$79,2,1) ) )</f>
        <v xml:space="preserve"> </v>
      </c>
      <c r="N17" s="59">
        <f>IF(N7=" ", " ", IF(N7&gt;=Cover!$N$79+10, 3, IF(N7&gt;=Cover!$N$79,2,1) ) )</f>
        <v>3</v>
      </c>
      <c r="O17" s="59" t="str">
        <f>IF(O7=" ", " ", IF(O7&gt;=Cover!$N$79+10, 3, IF(O7&gt;=Cover!$N$79,2,1) ) )</f>
        <v xml:space="preserve"> </v>
      </c>
      <c r="P17" s="59" t="str">
        <f>IF(P7=" ", " ", IF(P7&gt;=Cover!$N$79+10, 3, IF(P7&gt;=Cover!$N$79,2,1) ) )</f>
        <v xml:space="preserve"> </v>
      </c>
      <c r="Q17" s="59" t="str">
        <f>IF(Q7=" ", " ", IF(Q7&gt;=Cover!$N$79+10, 3, IF(Q7&gt;=Cover!$N$79,2,1) ) )</f>
        <v xml:space="preserve"> </v>
      </c>
      <c r="R17" s="59" t="str">
        <f>IF(R7=" ", " ", IF(R7&gt;=Cover!$N$79+10, 3, IF(R7&gt;=Cover!$N$79,2,1) ) )</f>
        <v xml:space="preserve"> </v>
      </c>
      <c r="S17" s="59" t="str">
        <f>IF(S7=" ", " ", IF(S7&gt;=Cover!$N$79+10, 3, IF(S7&gt;=Cover!$N$79,2,1) ) )</f>
        <v xml:space="preserve"> </v>
      </c>
      <c r="T17" s="59" t="str">
        <f>IF(T7=" ", " ", IF(T7&gt;=Cover!$N$79+10, 3, IF(T7&gt;=Cover!$N$79,2,1) ) )</f>
        <v xml:space="preserve"> </v>
      </c>
      <c r="U17" s="59" t="str">
        <f>IF(U7=" ", " ", IF(U7&gt;=Cover!$N$79+10, 3, IF(U7&gt;=Cover!$N$79,2,1) ) )</f>
        <v xml:space="preserve"> </v>
      </c>
      <c r="V17" s="59" t="str">
        <f>IF(V7=" ", " ", IF(V7&gt;=Cover!$N$79+10, 3, IF(V7&gt;=Cover!$N$79,2,1) ) )</f>
        <v xml:space="preserve"> </v>
      </c>
      <c r="W17" s="59" t="str">
        <f>IF(W7=" ", " ", IF(W7&gt;=Cover!$N$79+10, 3, IF(W7&gt;=Cover!$N$79,2,1) ) )</f>
        <v xml:space="preserve"> </v>
      </c>
      <c r="X17" s="59" t="str">
        <f>IF(X7=" ", " ", IF(X7&gt;=Cover!$N$79+10, 3, IF(X7&gt;=Cover!$N$79,2,1) ) )</f>
        <v xml:space="preserve"> </v>
      </c>
      <c r="Y17" s="59" t="str">
        <f>IF(Y7=" ", " ", IF(Y7&gt;=Cover!$N$79+10, 3, IF(Y7&gt;=Cover!$N$79,2,1) ) )</f>
        <v xml:space="preserve"> </v>
      </c>
      <c r="Z17" s="59" t="str">
        <f>IF(Z7=" ", " ", IF(Z7&gt;=Cover!$N$79+10, 3, IF(Z7&gt;=Cover!$N$79,2,1) ) )</f>
        <v xml:space="preserve"> </v>
      </c>
      <c r="AA17" s="59" t="str">
        <f>IF(AA7=" ", " ", IF(AA7&gt;=Cover!$N$79+10, 3, IF(AA7&gt;=Cover!$N$79,2,1) ) )</f>
        <v xml:space="preserve"> </v>
      </c>
      <c r="AB17" s="59" t="str">
        <f>IF(AB7=" ", " ", IF(AB7&gt;=Cover!$N$79+10, 3, IF(AB7&gt;=Cover!$N$79,2,1) ) )</f>
        <v xml:space="preserve"> </v>
      </c>
      <c r="AC17" s="59" t="str">
        <f>IF(AC7=" ", " ", IF(AC7&gt;=Cover!$N$79+10, 3, IF(AC7&gt;=Cover!$N$79,2,1) ) )</f>
        <v xml:space="preserve"> </v>
      </c>
      <c r="AD17" s="59" t="str">
        <f>IF(AD7=" ", " ", IF(AD7&gt;=Cover!$N$79+10, 3, IF(AD7&gt;=Cover!$N$79,2,1) ) )</f>
        <v xml:space="preserve"> </v>
      </c>
      <c r="AE17" s="59" t="str">
        <f>IF(AE7=" ", " ", IF(AE7&gt;=Cover!$N$79+10, 3, IF(AE7&gt;=Cover!$N$79,2,1) ) )</f>
        <v xml:space="preserve"> </v>
      </c>
      <c r="AF17" s="59" t="str">
        <f>IF(AF7=" ", " ", IF(AF7&gt;=Cover!$N$79+10, 3, IF(AF7&gt;=Cover!$N$79,2,1) ) )</f>
        <v xml:space="preserve"> </v>
      </c>
      <c r="AG17" s="59" t="str">
        <f>IF(AG7=" ", " ", IF(AG7&gt;=Cover!$N$79+10, 3, IF(AG7&gt;=Cover!$N$79,2,1) ) )</f>
        <v xml:space="preserve"> </v>
      </c>
      <c r="AH17" s="59" t="str">
        <f>IF(AH7=" ", " ", IF(AH7&gt;=Cover!$N$79+10, 3, IF(AH7&gt;=Cover!$N$79,2,1) ) )</f>
        <v xml:space="preserve"> </v>
      </c>
      <c r="AI17" s="59" t="str">
        <f>IF(AI7=" ", " ", IF(AI7&gt;=Cover!$N$79+10, 3, IF(AI7&gt;=Cover!$N$79,2,1) ) )</f>
        <v xml:space="preserve"> </v>
      </c>
      <c r="AJ17" s="59" t="str">
        <f>IF(AJ7=" ", " ", IF(AJ7&gt;=Cover!$N$79+10, 3, IF(AJ7&gt;=Cover!$N$79,2,1) ) )</f>
        <v xml:space="preserve"> </v>
      </c>
      <c r="AK17" s="59" t="str">
        <f>IF(AK7=" ", " ", IF(AK7&gt;=Cover!$N$79+10, 3, IF(AK7&gt;=Cover!$N$79,2,1) ) )</f>
        <v xml:space="preserve"> </v>
      </c>
      <c r="AL17" s="59" t="str">
        <f>IF(AL7=" ", " ", IF(AL7&gt;=Cover!$N$79+10, 3, IF(AL7&gt;=Cover!$N$79,2,1) ) )</f>
        <v xml:space="preserve"> </v>
      </c>
      <c r="AM17" s="59" t="str">
        <f>IF(AM7=" ", " ", IF(AM7&gt;=Cover!$N$79+10, 3, IF(AM7&gt;=Cover!$N$79,2,1) ) )</f>
        <v xml:space="preserve"> </v>
      </c>
      <c r="AN17" s="59" t="str">
        <f>IF(AN7=" ", " ", IF(AN7&gt;=Cover!$N$79+10, 3, IF(AN7&gt;=Cover!$N$79,2,1) ) )</f>
        <v xml:space="preserve"> </v>
      </c>
      <c r="AO17" s="59" t="str">
        <f>IF(AO7=" ", " ", IF(AO7&gt;=Cover!$N$79+10, 3, IF(AO7&gt;=Cover!$N$79,2,1) ) )</f>
        <v xml:space="preserve"> </v>
      </c>
      <c r="AP17" s="59" t="str">
        <f>IF(AP7=" ", " ", IF(AP7&gt;=Cover!$N$79+10, 3, IF(AP7&gt;=Cover!$N$79,2,1) ) )</f>
        <v xml:space="preserve"> </v>
      </c>
      <c r="AQ17" s="59" t="str">
        <f>IF(AQ7=" ", " ", IF(AQ7&gt;=Cover!$N$79+10, 3, IF(AQ7&gt;=Cover!$N$79,2,1) ) )</f>
        <v xml:space="preserve"> </v>
      </c>
      <c r="AR17" s="59" t="str">
        <f>IF(AR7=" ", " ", IF(AR7&gt;=Cover!$N$79+10, 3, IF(AR7&gt;=Cover!$N$79,2,1) ) )</f>
        <v xml:space="preserve"> </v>
      </c>
      <c r="AS17" s="59" t="str">
        <f>IF(AS7=" ", " ", IF(AS7&gt;=Cover!$N$79+10, 3, IF(AS7&gt;=Cover!$N$79,2,1) ) )</f>
        <v xml:space="preserve"> </v>
      </c>
      <c r="AT17" s="59" t="str">
        <f>IF(AT7=" ", " ", IF(AT7&gt;=Cover!$N$79+10, 3, IF(AT7&gt;=Cover!$N$79,2,1) ) )</f>
        <v xml:space="preserve"> </v>
      </c>
      <c r="AU17" s="59" t="str">
        <f>IF(AU7=" ", " ", IF(AU7&gt;=Cover!$N$79+10, 3, IF(AU7&gt;=Cover!$N$79,2,1) ) )</f>
        <v xml:space="preserve"> </v>
      </c>
      <c r="AV17" s="59" t="str">
        <f>IF(AV7=" ", " ", IF(AV7&gt;=Cover!$N$79+10, 3, IF(AV7&gt;=Cover!$N$79,2,1) ) )</f>
        <v xml:space="preserve"> </v>
      </c>
      <c r="AW17" s="59" t="str">
        <f>IF(AW7=" ", " ", IF(AW7&gt;=Cover!$N$79+10, 3, IF(AW7&gt;=Cover!$N$79,2,1) ) )</f>
        <v xml:space="preserve"> </v>
      </c>
      <c r="AX17" s="59" t="str">
        <f>IF(AX7=" ", " ", IF(AX7&gt;=Cover!$N$79+10, 3, IF(AX7&gt;=Cover!$N$79,2,1) ) )</f>
        <v xml:space="preserve"> </v>
      </c>
      <c r="AY17" s="59" t="str">
        <f>IF(AY7=" ", " ", IF(AY7&gt;=Cover!$N$79+10, 3, IF(AY7&gt;=Cover!$N$79,2,1) ) )</f>
        <v xml:space="preserve"> </v>
      </c>
      <c r="AZ17" s="59" t="str">
        <f>IF(AZ7=" ", " ", IF(AZ7&gt;=Cover!$N$79+10, 3, IF(AZ7&gt;=Cover!$N$79,2,1) ) )</f>
        <v xml:space="preserve"> </v>
      </c>
      <c r="BA17" s="59" t="str">
        <f>IF(BA7=" ", " ", IF(BA7&gt;=Cover!$N$79+10, 3, IF(BA7&gt;=Cover!$N$79,2,1) ) )</f>
        <v xml:space="preserve"> </v>
      </c>
      <c r="BB17" s="59" t="str">
        <f>IF(BB7=" ", " ", IF(BB7&gt;=Cover!$N$79+10, 3, IF(BB7&gt;=Cover!$N$79,2,1) ) )</f>
        <v xml:space="preserve"> </v>
      </c>
      <c r="BC17" s="59" t="str">
        <f>IF(BC7=" ", " ", IF(BC7&gt;=Cover!$N$79+10, 3, IF(BC7&gt;=Cover!$N$79,2,1) ) )</f>
        <v xml:space="preserve"> </v>
      </c>
      <c r="BD17" s="59" t="str">
        <f>IF(BD7=" ", " ", IF(BD7&gt;=Cover!$N$79+10, 3, IF(BD7&gt;=Cover!$N$79,2,1) ) )</f>
        <v xml:space="preserve"> </v>
      </c>
      <c r="BE17" s="59" t="str">
        <f>IF(BE7=" ", " ", IF(BE7&gt;=Cover!$N$79+10, 3, IF(BE7&gt;=Cover!$N$79,2,1) ) )</f>
        <v xml:space="preserve"> </v>
      </c>
      <c r="BF17" s="60">
        <f>IF(BF7=" ", " ", IF(BF7&gt;=Cover!$N$80+10, 3, IF(BF7&gt;=Cover!$N$80,2,1) ) )</f>
        <v>3</v>
      </c>
    </row>
    <row r="18" spans="1:58" ht="15.75" x14ac:dyDescent="0.25">
      <c r="A18" s="15" t="str">
        <f>Cover!A13</f>
        <v>BSC2023.2</v>
      </c>
      <c r="B18" s="59" t="str">
        <f>IF(B8=" ", " ", IF(B8&gt;=Cover!$N$79+10, 3, IF(B8&gt;=Cover!$N$79,2,1) ) )</f>
        <v xml:space="preserve"> </v>
      </c>
      <c r="C18" s="59">
        <f>IF(C8=" ", " ", IF(C8&gt;=Cover!$N$79+10, 3, IF(C8&gt;=Cover!$N$79,2,1) ) )</f>
        <v>1</v>
      </c>
      <c r="D18" s="59" t="str">
        <f>IF(D8=" ", " ", IF(D8&gt;=Cover!$N$79+10, 3, IF(D8&gt;=Cover!$N$79,2,1) ) )</f>
        <v xml:space="preserve"> </v>
      </c>
      <c r="E18" s="59" t="str">
        <f>IF(E8=" ", " ", IF(E8&gt;=Cover!$N$79+10, 3, IF(E8&gt;=Cover!$N$79,2,1) ) )</f>
        <v xml:space="preserve"> </v>
      </c>
      <c r="F18" s="59" t="str">
        <f>IF(F8=" ", " ", IF(F8&gt;=Cover!$N$79+10, 3, IF(F8&gt;=Cover!$N$79,2,1) ) )</f>
        <v xml:space="preserve"> </v>
      </c>
      <c r="G18" s="59" t="str">
        <f>IF(G8=" ", " ", IF(G8&gt;=Cover!$N$79+10, 3, IF(G8&gt;=Cover!$N$79,2,1) ) )</f>
        <v xml:space="preserve"> </v>
      </c>
      <c r="H18" s="59" t="str">
        <f>IF(H8=" ", " ", IF(H8&gt;=Cover!$N$79+10, 3, IF(H8&gt;=Cover!$N$79,2,1) ) )</f>
        <v xml:space="preserve"> </v>
      </c>
      <c r="I18" s="59">
        <f>IF(I8=" ", " ", IF(I8&gt;=Cover!$N$79+10, 3, IF(I8&gt;=Cover!$N$79,2,1) ) )</f>
        <v>3</v>
      </c>
      <c r="J18" s="59" t="str">
        <f>IF(J8=" ", " ", IF(J8&gt;=Cover!$N$79+10, 3, IF(J8&gt;=Cover!$N$79,2,1) ) )</f>
        <v xml:space="preserve"> </v>
      </c>
      <c r="K18" s="59" t="str">
        <f>IF(K8=" ", " ", IF(K8&gt;=Cover!$N$79+10, 3, IF(K8&gt;=Cover!$N$79,2,1) ) )</f>
        <v xml:space="preserve"> </v>
      </c>
      <c r="L18" s="59" t="str">
        <f>IF(L8=" ", " ", IF(L8&gt;=Cover!$N$79+10, 3, IF(L8&gt;=Cover!$N$79,2,1) ) )</f>
        <v xml:space="preserve"> </v>
      </c>
      <c r="M18" s="59" t="str">
        <f>IF(M8=" ", " ", IF(M8&gt;=Cover!$N$79+10, 3, IF(M8&gt;=Cover!$N$79,2,1) ) )</f>
        <v xml:space="preserve"> </v>
      </c>
      <c r="N18" s="59" t="str">
        <f>IF(N8=" ", " ", IF(N8&gt;=Cover!$N$79+10, 3, IF(N8&gt;=Cover!$N$79,2,1) ) )</f>
        <v xml:space="preserve"> </v>
      </c>
      <c r="O18" s="59">
        <f>IF(O8=" ", " ", IF(O8&gt;=Cover!$N$79+10, 3, IF(O8&gt;=Cover!$N$79,2,1) ) )</f>
        <v>3</v>
      </c>
      <c r="P18" s="59" t="str">
        <f>IF(P8=" ", " ", IF(P8&gt;=Cover!$N$79+10, 3, IF(P8&gt;=Cover!$N$79,2,1) ) )</f>
        <v xml:space="preserve"> </v>
      </c>
      <c r="Q18" s="59" t="str">
        <f>IF(Q8=" ", " ", IF(Q8&gt;=Cover!$N$79+10, 3, IF(Q8&gt;=Cover!$N$79,2,1) ) )</f>
        <v xml:space="preserve"> </v>
      </c>
      <c r="R18" s="59" t="str">
        <f>IF(R8=" ", " ", IF(R8&gt;=Cover!$N$79+10, 3, IF(R8&gt;=Cover!$N$79,2,1) ) )</f>
        <v xml:space="preserve"> </v>
      </c>
      <c r="S18" s="59" t="str">
        <f>IF(S8=" ", " ", IF(S8&gt;=Cover!$N$79+10, 3, IF(S8&gt;=Cover!$N$79,2,1) ) )</f>
        <v xml:space="preserve"> </v>
      </c>
      <c r="T18" s="59" t="str">
        <f>IF(T8=" ", " ", IF(T8&gt;=Cover!$N$79+10, 3, IF(T8&gt;=Cover!$N$79,2,1) ) )</f>
        <v xml:space="preserve"> </v>
      </c>
      <c r="U18" s="59" t="str">
        <f>IF(U8=" ", " ", IF(U8&gt;=Cover!$N$79+10, 3, IF(U8&gt;=Cover!$N$79,2,1) ) )</f>
        <v xml:space="preserve"> </v>
      </c>
      <c r="V18" s="59" t="str">
        <f>IF(V8=" ", " ", IF(V8&gt;=Cover!$N$79+10, 3, IF(V8&gt;=Cover!$N$79,2,1) ) )</f>
        <v xml:space="preserve"> </v>
      </c>
      <c r="W18" s="59" t="str">
        <f>IF(W8=" ", " ", IF(W8&gt;=Cover!$N$79+10, 3, IF(W8&gt;=Cover!$N$79,2,1) ) )</f>
        <v xml:space="preserve"> </v>
      </c>
      <c r="X18" s="59" t="str">
        <f>IF(X8=" ", " ", IF(X8&gt;=Cover!$N$79+10, 3, IF(X8&gt;=Cover!$N$79,2,1) ) )</f>
        <v xml:space="preserve"> </v>
      </c>
      <c r="Y18" s="59" t="str">
        <f>IF(Y8=" ", " ", IF(Y8&gt;=Cover!$N$79+10, 3, IF(Y8&gt;=Cover!$N$79,2,1) ) )</f>
        <v xml:space="preserve"> </v>
      </c>
      <c r="Z18" s="59" t="str">
        <f>IF(Z8=" ", " ", IF(Z8&gt;=Cover!$N$79+10, 3, IF(Z8&gt;=Cover!$N$79,2,1) ) )</f>
        <v xml:space="preserve"> </v>
      </c>
      <c r="AA18" s="59" t="str">
        <f>IF(AA8=" ", " ", IF(AA8&gt;=Cover!$N$79+10, 3, IF(AA8&gt;=Cover!$N$79,2,1) ) )</f>
        <v xml:space="preserve"> </v>
      </c>
      <c r="AB18" s="59" t="str">
        <f>IF(AB8=" ", " ", IF(AB8&gt;=Cover!$N$79+10, 3, IF(AB8&gt;=Cover!$N$79,2,1) ) )</f>
        <v xml:space="preserve"> </v>
      </c>
      <c r="AC18" s="59" t="str">
        <f>IF(AC8=" ", " ", IF(AC8&gt;=Cover!$N$79+10, 3, IF(AC8&gt;=Cover!$N$79,2,1) ) )</f>
        <v xml:space="preserve"> </v>
      </c>
      <c r="AD18" s="59" t="str">
        <f>IF(AD8=" ", " ", IF(AD8&gt;=Cover!$N$79+10, 3, IF(AD8&gt;=Cover!$N$79,2,1) ) )</f>
        <v xml:space="preserve"> </v>
      </c>
      <c r="AE18" s="59" t="str">
        <f>IF(AE8=" ", " ", IF(AE8&gt;=Cover!$N$79+10, 3, IF(AE8&gt;=Cover!$N$79,2,1) ) )</f>
        <v xml:space="preserve"> </v>
      </c>
      <c r="AF18" s="59" t="str">
        <f>IF(AF8=" ", " ", IF(AF8&gt;=Cover!$N$79+10, 3, IF(AF8&gt;=Cover!$N$79,2,1) ) )</f>
        <v xml:space="preserve"> </v>
      </c>
      <c r="AG18" s="59" t="str">
        <f>IF(AG8=" ", " ", IF(AG8&gt;=Cover!$N$79+10, 3, IF(AG8&gt;=Cover!$N$79,2,1) ) )</f>
        <v xml:space="preserve"> </v>
      </c>
      <c r="AH18" s="59" t="str">
        <f>IF(AH8=" ", " ", IF(AH8&gt;=Cover!$N$79+10, 3, IF(AH8&gt;=Cover!$N$79,2,1) ) )</f>
        <v xml:space="preserve"> </v>
      </c>
      <c r="AI18" s="59" t="str">
        <f>IF(AI8=" ", " ", IF(AI8&gt;=Cover!$N$79+10, 3, IF(AI8&gt;=Cover!$N$79,2,1) ) )</f>
        <v xml:space="preserve"> </v>
      </c>
      <c r="AJ18" s="59" t="str">
        <f>IF(AJ8=" ", " ", IF(AJ8&gt;=Cover!$N$79+10, 3, IF(AJ8&gt;=Cover!$N$79,2,1) ) )</f>
        <v xml:space="preserve"> </v>
      </c>
      <c r="AK18" s="59" t="str">
        <f>IF(AK8=" ", " ", IF(AK8&gt;=Cover!$N$79+10, 3, IF(AK8&gt;=Cover!$N$79,2,1) ) )</f>
        <v xml:space="preserve"> </v>
      </c>
      <c r="AL18" s="59" t="str">
        <f>IF(AL8=" ", " ", IF(AL8&gt;=Cover!$N$79+10, 3, IF(AL8&gt;=Cover!$N$79,2,1) ) )</f>
        <v xml:space="preserve"> </v>
      </c>
      <c r="AM18" s="59" t="str">
        <f>IF(AM8=" ", " ", IF(AM8&gt;=Cover!$N$79+10, 3, IF(AM8&gt;=Cover!$N$79,2,1) ) )</f>
        <v xml:space="preserve"> </v>
      </c>
      <c r="AN18" s="59" t="str">
        <f>IF(AN8=" ", " ", IF(AN8&gt;=Cover!$N$79+10, 3, IF(AN8&gt;=Cover!$N$79,2,1) ) )</f>
        <v xml:space="preserve"> </v>
      </c>
      <c r="AO18" s="59" t="str">
        <f>IF(AO8=" ", " ", IF(AO8&gt;=Cover!$N$79+10, 3, IF(AO8&gt;=Cover!$N$79,2,1) ) )</f>
        <v xml:space="preserve"> </v>
      </c>
      <c r="AP18" s="59" t="str">
        <f>IF(AP8=" ", " ", IF(AP8&gt;=Cover!$N$79+10, 3, IF(AP8&gt;=Cover!$N$79,2,1) ) )</f>
        <v xml:space="preserve"> </v>
      </c>
      <c r="AQ18" s="59" t="str">
        <f>IF(AQ8=" ", " ", IF(AQ8&gt;=Cover!$N$79+10, 3, IF(AQ8&gt;=Cover!$N$79,2,1) ) )</f>
        <v xml:space="preserve"> </v>
      </c>
      <c r="AR18" s="59" t="str">
        <f>IF(AR8=" ", " ", IF(AR8&gt;=Cover!$N$79+10, 3, IF(AR8&gt;=Cover!$N$79,2,1) ) )</f>
        <v xml:space="preserve"> </v>
      </c>
      <c r="AS18" s="59" t="str">
        <f>IF(AS8=" ", " ", IF(AS8&gt;=Cover!$N$79+10, 3, IF(AS8&gt;=Cover!$N$79,2,1) ) )</f>
        <v xml:space="preserve"> </v>
      </c>
      <c r="AT18" s="59" t="str">
        <f>IF(AT8=" ", " ", IF(AT8&gt;=Cover!$N$79+10, 3, IF(AT8&gt;=Cover!$N$79,2,1) ) )</f>
        <v xml:space="preserve"> </v>
      </c>
      <c r="AU18" s="59" t="str">
        <f>IF(AU8=" ", " ", IF(AU8&gt;=Cover!$N$79+10, 3, IF(AU8&gt;=Cover!$N$79,2,1) ) )</f>
        <v xml:space="preserve"> </v>
      </c>
      <c r="AV18" s="59" t="str">
        <f>IF(AV8=" ", " ", IF(AV8&gt;=Cover!$N$79+10, 3, IF(AV8&gt;=Cover!$N$79,2,1) ) )</f>
        <v xml:space="preserve"> </v>
      </c>
      <c r="AW18" s="59" t="str">
        <f>IF(AW8=" ", " ", IF(AW8&gt;=Cover!$N$79+10, 3, IF(AW8&gt;=Cover!$N$79,2,1) ) )</f>
        <v xml:space="preserve"> </v>
      </c>
      <c r="AX18" s="59" t="str">
        <f>IF(AX8=" ", " ", IF(AX8&gt;=Cover!$N$79+10, 3, IF(AX8&gt;=Cover!$N$79,2,1) ) )</f>
        <v xml:space="preserve"> </v>
      </c>
      <c r="AY18" s="59" t="str">
        <f>IF(AY8=" ", " ", IF(AY8&gt;=Cover!$N$79+10, 3, IF(AY8&gt;=Cover!$N$79,2,1) ) )</f>
        <v xml:space="preserve"> </v>
      </c>
      <c r="AZ18" s="59" t="str">
        <f>IF(AZ8=" ", " ", IF(AZ8&gt;=Cover!$N$79+10, 3, IF(AZ8&gt;=Cover!$N$79,2,1) ) )</f>
        <v xml:space="preserve"> </v>
      </c>
      <c r="BA18" s="59" t="str">
        <f>IF(BA8=" ", " ", IF(BA8&gt;=Cover!$N$79+10, 3, IF(BA8&gt;=Cover!$N$79,2,1) ) )</f>
        <v xml:space="preserve"> </v>
      </c>
      <c r="BB18" s="59" t="str">
        <f>IF(BB8=" ", " ", IF(BB8&gt;=Cover!$N$79+10, 3, IF(BB8&gt;=Cover!$N$79,2,1) ) )</f>
        <v xml:space="preserve"> </v>
      </c>
      <c r="BC18" s="59" t="str">
        <f>IF(BC8=" ", " ", IF(BC8&gt;=Cover!$N$79+10, 3, IF(BC8&gt;=Cover!$N$79,2,1) ) )</f>
        <v xml:space="preserve"> </v>
      </c>
      <c r="BD18" s="59" t="str">
        <f>IF(BD8=" ", " ", IF(BD8&gt;=Cover!$N$79+10, 3, IF(BD8&gt;=Cover!$N$79,2,1) ) )</f>
        <v xml:space="preserve"> </v>
      </c>
      <c r="BE18" s="59" t="str">
        <f>IF(BE8=" ", " ", IF(BE8&gt;=Cover!$N$79+10, 3, IF(BE8&gt;=Cover!$N$79,2,1) ) )</f>
        <v xml:space="preserve"> </v>
      </c>
      <c r="BF18" s="60">
        <f>IF(BF8=" ", " ", IF(BF8&gt;=Cover!$N$80+10, 3, IF(BF8&gt;=Cover!$N$80,2,1) ) )</f>
        <v>3</v>
      </c>
    </row>
    <row r="19" spans="1:58" ht="15.75" x14ac:dyDescent="0.25">
      <c r="A19" s="15" t="str">
        <f>Cover!A14</f>
        <v>BSC2023.3</v>
      </c>
      <c r="B19" s="59" t="str">
        <f>IF(B9=" ", " ", IF(B9&gt;=Cover!$N$79+10, 3, IF(B9&gt;=Cover!$N$79,2,1) ) )</f>
        <v xml:space="preserve"> </v>
      </c>
      <c r="C19" s="59" t="str">
        <f>IF(C9=" ", " ", IF(C9&gt;=Cover!$N$79+10, 3, IF(C9&gt;=Cover!$N$79,2,1) ) )</f>
        <v xml:space="preserve"> </v>
      </c>
      <c r="D19" s="59">
        <f>IF(D9=" ", " ", IF(D9&gt;=Cover!$N$79+10, 3, IF(D9&gt;=Cover!$N$79,2,1) ) )</f>
        <v>1</v>
      </c>
      <c r="E19" s="59" t="str">
        <f>IF(E9=" ", " ", IF(E9&gt;=Cover!$N$79+10, 3, IF(E9&gt;=Cover!$N$79,2,1) ) )</f>
        <v xml:space="preserve"> </v>
      </c>
      <c r="F19" s="59" t="str">
        <f>IF(F9=" ", " ", IF(F9&gt;=Cover!$N$79+10, 3, IF(F9&gt;=Cover!$N$79,2,1) ) )</f>
        <v xml:space="preserve"> </v>
      </c>
      <c r="G19" s="59" t="str">
        <f>IF(G9=" ", " ", IF(G9&gt;=Cover!$N$79+10, 3, IF(G9&gt;=Cover!$N$79,2,1) ) )</f>
        <v xml:space="preserve"> </v>
      </c>
      <c r="H19" s="59" t="str">
        <f>IF(H9=" ", " ", IF(H9&gt;=Cover!$N$79+10, 3, IF(H9&gt;=Cover!$N$79,2,1) ) )</f>
        <v xml:space="preserve"> </v>
      </c>
      <c r="I19" s="59" t="str">
        <f>IF(I9=" ", " ", IF(I9&gt;=Cover!$N$79+10, 3, IF(I9&gt;=Cover!$N$79,2,1) ) )</f>
        <v xml:space="preserve"> </v>
      </c>
      <c r="J19" s="59">
        <f>IF(J9=" ", " ", IF(J9&gt;=Cover!$N$79+10, 3, IF(J9&gt;=Cover!$N$79,2,1) ) )</f>
        <v>3</v>
      </c>
      <c r="K19" s="59" t="str">
        <f>IF(K9=" ", " ", IF(K9&gt;=Cover!$N$79+10, 3, IF(K9&gt;=Cover!$N$79,2,1) ) )</f>
        <v xml:space="preserve"> </v>
      </c>
      <c r="L19" s="59" t="str">
        <f>IF(L9=" ", " ", IF(L9&gt;=Cover!$N$79+10, 3, IF(L9&gt;=Cover!$N$79,2,1) ) )</f>
        <v xml:space="preserve"> </v>
      </c>
      <c r="M19" s="59" t="str">
        <f>IF(M9=" ", " ", IF(M9&gt;=Cover!$N$79+10, 3, IF(M9&gt;=Cover!$N$79,2,1) ) )</f>
        <v xml:space="preserve"> </v>
      </c>
      <c r="N19" s="59" t="str">
        <f>IF(N9=" ", " ", IF(N9&gt;=Cover!$N$79+10, 3, IF(N9&gt;=Cover!$N$79,2,1) ) )</f>
        <v xml:space="preserve"> </v>
      </c>
      <c r="O19" s="59" t="str">
        <f>IF(O9=" ", " ", IF(O9&gt;=Cover!$N$79+10, 3, IF(O9&gt;=Cover!$N$79,2,1) ) )</f>
        <v xml:space="preserve"> </v>
      </c>
      <c r="P19" s="59">
        <f>IF(P9=" ", " ", IF(P9&gt;=Cover!$N$79+10, 3, IF(P9&gt;=Cover!$N$79,2,1) ) )</f>
        <v>3</v>
      </c>
      <c r="Q19" s="59" t="str">
        <f>IF(Q9=" ", " ", IF(Q9&gt;=Cover!$N$79+10, 3, IF(Q9&gt;=Cover!$N$79,2,1) ) )</f>
        <v xml:space="preserve"> </v>
      </c>
      <c r="R19" s="59" t="str">
        <f>IF(R9=" ", " ", IF(R9&gt;=Cover!$N$79+10, 3, IF(R9&gt;=Cover!$N$79,2,1) ) )</f>
        <v xml:space="preserve"> </v>
      </c>
      <c r="S19" s="59" t="str">
        <f>IF(S9=" ", " ", IF(S9&gt;=Cover!$N$79+10, 3, IF(S9&gt;=Cover!$N$79,2,1) ) )</f>
        <v xml:space="preserve"> </v>
      </c>
      <c r="T19" s="59" t="str">
        <f>IF(T9=" ", " ", IF(T9&gt;=Cover!$N$79+10, 3, IF(T9&gt;=Cover!$N$79,2,1) ) )</f>
        <v xml:space="preserve"> </v>
      </c>
      <c r="U19" s="59" t="str">
        <f>IF(U9=" ", " ", IF(U9&gt;=Cover!$N$79+10, 3, IF(U9&gt;=Cover!$N$79,2,1) ) )</f>
        <v xml:space="preserve"> </v>
      </c>
      <c r="V19" s="59" t="str">
        <f>IF(V9=" ", " ", IF(V9&gt;=Cover!$N$79+10, 3, IF(V9&gt;=Cover!$N$79,2,1) ) )</f>
        <v xml:space="preserve"> </v>
      </c>
      <c r="W19" s="59" t="str">
        <f>IF(W9=" ", " ", IF(W9&gt;=Cover!$N$79+10, 3, IF(W9&gt;=Cover!$N$79,2,1) ) )</f>
        <v xml:space="preserve"> </v>
      </c>
      <c r="X19" s="59" t="str">
        <f>IF(X9=" ", " ", IF(X9&gt;=Cover!$N$79+10, 3, IF(X9&gt;=Cover!$N$79,2,1) ) )</f>
        <v xml:space="preserve"> </v>
      </c>
      <c r="Y19" s="59" t="str">
        <f>IF(Y9=" ", " ", IF(Y9&gt;=Cover!$N$79+10, 3, IF(Y9&gt;=Cover!$N$79,2,1) ) )</f>
        <v xml:space="preserve"> </v>
      </c>
      <c r="Z19" s="59" t="str">
        <f>IF(Z9=" ", " ", IF(Z9&gt;=Cover!$N$79+10, 3, IF(Z9&gt;=Cover!$N$79,2,1) ) )</f>
        <v xml:space="preserve"> </v>
      </c>
      <c r="AA19" s="59" t="str">
        <f>IF(AA9=" ", " ", IF(AA9&gt;=Cover!$N$79+10, 3, IF(AA9&gt;=Cover!$N$79,2,1) ) )</f>
        <v xml:space="preserve"> </v>
      </c>
      <c r="AB19" s="59" t="str">
        <f>IF(AB9=" ", " ", IF(AB9&gt;=Cover!$N$79+10, 3, IF(AB9&gt;=Cover!$N$79,2,1) ) )</f>
        <v xml:space="preserve"> </v>
      </c>
      <c r="AC19" s="59" t="str">
        <f>IF(AC9=" ", " ", IF(AC9&gt;=Cover!$N$79+10, 3, IF(AC9&gt;=Cover!$N$79,2,1) ) )</f>
        <v xml:space="preserve"> </v>
      </c>
      <c r="AD19" s="59" t="str">
        <f>IF(AD9=" ", " ", IF(AD9&gt;=Cover!$N$79+10, 3, IF(AD9&gt;=Cover!$N$79,2,1) ) )</f>
        <v xml:space="preserve"> </v>
      </c>
      <c r="AE19" s="59" t="str">
        <f>IF(AE9=" ", " ", IF(AE9&gt;=Cover!$N$79+10, 3, IF(AE9&gt;=Cover!$N$79,2,1) ) )</f>
        <v xml:space="preserve"> </v>
      </c>
      <c r="AF19" s="59" t="str">
        <f>IF(AF9=" ", " ", IF(AF9&gt;=Cover!$N$79+10, 3, IF(AF9&gt;=Cover!$N$79,2,1) ) )</f>
        <v xml:space="preserve"> </v>
      </c>
      <c r="AG19" s="59" t="str">
        <f>IF(AG9=" ", " ", IF(AG9&gt;=Cover!$N$79+10, 3, IF(AG9&gt;=Cover!$N$79,2,1) ) )</f>
        <v xml:space="preserve"> </v>
      </c>
      <c r="AH19" s="59" t="str">
        <f>IF(AH9=" ", " ", IF(AH9&gt;=Cover!$N$79+10, 3, IF(AH9&gt;=Cover!$N$79,2,1) ) )</f>
        <v xml:space="preserve"> </v>
      </c>
      <c r="AI19" s="59" t="str">
        <f>IF(AI9=" ", " ", IF(AI9&gt;=Cover!$N$79+10, 3, IF(AI9&gt;=Cover!$N$79,2,1) ) )</f>
        <v xml:space="preserve"> </v>
      </c>
      <c r="AJ19" s="59" t="str">
        <f>IF(AJ9=" ", " ", IF(AJ9&gt;=Cover!$N$79+10, 3, IF(AJ9&gt;=Cover!$N$79,2,1) ) )</f>
        <v xml:space="preserve"> </v>
      </c>
      <c r="AK19" s="59" t="str">
        <f>IF(AK9=" ", " ", IF(AK9&gt;=Cover!$N$79+10, 3, IF(AK9&gt;=Cover!$N$79,2,1) ) )</f>
        <v xml:space="preserve"> </v>
      </c>
      <c r="AL19" s="59" t="str">
        <f>IF(AL9=" ", " ", IF(AL9&gt;=Cover!$N$79+10, 3, IF(AL9&gt;=Cover!$N$79,2,1) ) )</f>
        <v xml:space="preserve"> </v>
      </c>
      <c r="AM19" s="59" t="str">
        <f>IF(AM9=" ", " ", IF(AM9&gt;=Cover!$N$79+10, 3, IF(AM9&gt;=Cover!$N$79,2,1) ) )</f>
        <v xml:space="preserve"> </v>
      </c>
      <c r="AN19" s="59" t="str">
        <f>IF(AN9=" ", " ", IF(AN9&gt;=Cover!$N$79+10, 3, IF(AN9&gt;=Cover!$N$79,2,1) ) )</f>
        <v xml:space="preserve"> </v>
      </c>
      <c r="AO19" s="59" t="str">
        <f>IF(AO9=" ", " ", IF(AO9&gt;=Cover!$N$79+10, 3, IF(AO9&gt;=Cover!$N$79,2,1) ) )</f>
        <v xml:space="preserve"> </v>
      </c>
      <c r="AP19" s="59" t="str">
        <f>IF(AP9=" ", " ", IF(AP9&gt;=Cover!$N$79+10, 3, IF(AP9&gt;=Cover!$N$79,2,1) ) )</f>
        <v xml:space="preserve"> </v>
      </c>
      <c r="AQ19" s="59" t="str">
        <f>IF(AQ9=" ", " ", IF(AQ9&gt;=Cover!$N$79+10, 3, IF(AQ9&gt;=Cover!$N$79,2,1) ) )</f>
        <v xml:space="preserve"> </v>
      </c>
      <c r="AR19" s="59" t="str">
        <f>IF(AR9=" ", " ", IF(AR9&gt;=Cover!$N$79+10, 3, IF(AR9&gt;=Cover!$N$79,2,1) ) )</f>
        <v xml:space="preserve"> </v>
      </c>
      <c r="AS19" s="59" t="str">
        <f>IF(AS9=" ", " ", IF(AS9&gt;=Cover!$N$79+10, 3, IF(AS9&gt;=Cover!$N$79,2,1) ) )</f>
        <v xml:space="preserve"> </v>
      </c>
      <c r="AT19" s="59" t="str">
        <f>IF(AT9=" ", " ", IF(AT9&gt;=Cover!$N$79+10, 3, IF(AT9&gt;=Cover!$N$79,2,1) ) )</f>
        <v xml:space="preserve"> </v>
      </c>
      <c r="AU19" s="59" t="str">
        <f>IF(AU9=" ", " ", IF(AU9&gt;=Cover!$N$79+10, 3, IF(AU9&gt;=Cover!$N$79,2,1) ) )</f>
        <v xml:space="preserve"> </v>
      </c>
      <c r="AV19" s="59" t="str">
        <f>IF(AV9=" ", " ", IF(AV9&gt;=Cover!$N$79+10, 3, IF(AV9&gt;=Cover!$N$79,2,1) ) )</f>
        <v xml:space="preserve"> </v>
      </c>
      <c r="AW19" s="59" t="str">
        <f>IF(AW9=" ", " ", IF(AW9&gt;=Cover!$N$79+10, 3, IF(AW9&gt;=Cover!$N$79,2,1) ) )</f>
        <v xml:space="preserve"> </v>
      </c>
      <c r="AX19" s="59" t="str">
        <f>IF(AX9=" ", " ", IF(AX9&gt;=Cover!$N$79+10, 3, IF(AX9&gt;=Cover!$N$79,2,1) ) )</f>
        <v xml:space="preserve"> </v>
      </c>
      <c r="AY19" s="59" t="str">
        <f>IF(AY9=" ", " ", IF(AY9&gt;=Cover!$N$79+10, 3, IF(AY9&gt;=Cover!$N$79,2,1) ) )</f>
        <v xml:space="preserve"> </v>
      </c>
      <c r="AZ19" s="59" t="str">
        <f>IF(AZ9=" ", " ", IF(AZ9&gt;=Cover!$N$79+10, 3, IF(AZ9&gt;=Cover!$N$79,2,1) ) )</f>
        <v xml:space="preserve"> </v>
      </c>
      <c r="BA19" s="59" t="str">
        <f>IF(BA9=" ", " ", IF(BA9&gt;=Cover!$N$79+10, 3, IF(BA9&gt;=Cover!$N$79,2,1) ) )</f>
        <v xml:space="preserve"> </v>
      </c>
      <c r="BB19" s="59" t="str">
        <f>IF(BB9=" ", " ", IF(BB9&gt;=Cover!$N$79+10, 3, IF(BB9&gt;=Cover!$N$79,2,1) ) )</f>
        <v xml:space="preserve"> </v>
      </c>
      <c r="BC19" s="59" t="str">
        <f>IF(BC9=" ", " ", IF(BC9&gt;=Cover!$N$79+10, 3, IF(BC9&gt;=Cover!$N$79,2,1) ) )</f>
        <v xml:space="preserve"> </v>
      </c>
      <c r="BD19" s="59" t="str">
        <f>IF(BD9=" ", " ", IF(BD9&gt;=Cover!$N$79+10, 3, IF(BD9&gt;=Cover!$N$79,2,1) ) )</f>
        <v xml:space="preserve"> </v>
      </c>
      <c r="BE19" s="59" t="str">
        <f>IF(BE9=" ", " ", IF(BE9&gt;=Cover!$N$79+10, 3, IF(BE9&gt;=Cover!$N$79,2,1) ) )</f>
        <v xml:space="preserve"> </v>
      </c>
      <c r="BF19" s="60">
        <f>IF(BF9=" ", " ", IF(BF9&gt;=Cover!$N$80+10, 3, IF(BF9&gt;=Cover!$N$80,2,1) ) )</f>
        <v>3</v>
      </c>
    </row>
    <row r="20" spans="1:58" ht="15.75" x14ac:dyDescent="0.25">
      <c r="A20" s="15" t="str">
        <f>Cover!A15</f>
        <v>BSC2023.4</v>
      </c>
      <c r="B20" s="59" t="str">
        <f>IF(B10=" ", " ", IF(B10&gt;=Cover!$N$79+10, 3, IF(B10&gt;=Cover!$N$79,2,1) ) )</f>
        <v xml:space="preserve"> </v>
      </c>
      <c r="C20" s="59" t="str">
        <f>IF(C10=" ", " ", IF(C10&gt;=Cover!$N$79+10, 3, IF(C10&gt;=Cover!$N$79,2,1) ) )</f>
        <v xml:space="preserve"> </v>
      </c>
      <c r="D20" s="59" t="str">
        <f>IF(D10=" ", " ", IF(D10&gt;=Cover!$N$79+10, 3, IF(D10&gt;=Cover!$N$79,2,1) ) )</f>
        <v xml:space="preserve"> </v>
      </c>
      <c r="E20" s="59">
        <f>IF(E10=" ", " ", IF(E10&gt;=Cover!$N$79+10, 3, IF(E10&gt;=Cover!$N$79,2,1) ) )</f>
        <v>1</v>
      </c>
      <c r="F20" s="59" t="str">
        <f>IF(F10=" ", " ", IF(F10&gt;=Cover!$N$79+10, 3, IF(F10&gt;=Cover!$N$79,2,1) ) )</f>
        <v xml:space="preserve"> </v>
      </c>
      <c r="G20" s="59" t="str">
        <f>IF(G10=" ", " ", IF(G10&gt;=Cover!$N$79+10, 3, IF(G10&gt;=Cover!$N$79,2,1) ) )</f>
        <v xml:space="preserve"> </v>
      </c>
      <c r="H20" s="59" t="str">
        <f>IF(H10=" ", " ", IF(H10&gt;=Cover!$N$79+10, 3, IF(H10&gt;=Cover!$N$79,2,1) ) )</f>
        <v xml:space="preserve"> </v>
      </c>
      <c r="I20" s="59" t="str">
        <f>IF(I10=" ", " ", IF(I10&gt;=Cover!$N$79+10, 3, IF(I10&gt;=Cover!$N$79,2,1) ) )</f>
        <v xml:space="preserve"> </v>
      </c>
      <c r="J20" s="59" t="str">
        <f>IF(J10=" ", " ", IF(J10&gt;=Cover!$N$79+10, 3, IF(J10&gt;=Cover!$N$79,2,1) ) )</f>
        <v xml:space="preserve"> </v>
      </c>
      <c r="K20" s="59">
        <f>IF(K10=" ", " ", IF(K10&gt;=Cover!$N$79+10, 3, IF(K10&gt;=Cover!$N$79,2,1) ) )</f>
        <v>3</v>
      </c>
      <c r="L20" s="59" t="str">
        <f>IF(L10=" ", " ", IF(L10&gt;=Cover!$N$79+10, 3, IF(L10&gt;=Cover!$N$79,2,1) ) )</f>
        <v xml:space="preserve"> </v>
      </c>
      <c r="M20" s="59" t="str">
        <f>IF(M10=" ", " ", IF(M10&gt;=Cover!$N$79+10, 3, IF(M10&gt;=Cover!$N$79,2,1) ) )</f>
        <v xml:space="preserve"> </v>
      </c>
      <c r="N20" s="59" t="str">
        <f>IF(N10=" ", " ", IF(N10&gt;=Cover!$N$79+10, 3, IF(N10&gt;=Cover!$N$79,2,1) ) )</f>
        <v xml:space="preserve"> </v>
      </c>
      <c r="O20" s="59" t="str">
        <f>IF(O10=" ", " ", IF(O10&gt;=Cover!$N$79+10, 3, IF(O10&gt;=Cover!$N$79,2,1) ) )</f>
        <v xml:space="preserve"> </v>
      </c>
      <c r="P20" s="59" t="str">
        <f>IF(P10=" ", " ", IF(P10&gt;=Cover!$N$79+10, 3, IF(P10&gt;=Cover!$N$79,2,1) ) )</f>
        <v xml:space="preserve"> </v>
      </c>
      <c r="Q20" s="59">
        <f>IF(Q10=" ", " ", IF(Q10&gt;=Cover!$N$79+10, 3, IF(Q10&gt;=Cover!$N$79,2,1) ) )</f>
        <v>3</v>
      </c>
      <c r="R20" s="59" t="str">
        <f>IF(R10=" ", " ", IF(R10&gt;=Cover!$N$79+10, 3, IF(R10&gt;=Cover!$N$79,2,1) ) )</f>
        <v xml:space="preserve"> </v>
      </c>
      <c r="S20" s="59" t="str">
        <f>IF(S10=" ", " ", IF(S10&gt;=Cover!$N$79+10, 3, IF(S10&gt;=Cover!$N$79,2,1) ) )</f>
        <v xml:space="preserve"> </v>
      </c>
      <c r="T20" s="59" t="str">
        <f>IF(T10=" ", " ", IF(T10&gt;=Cover!$N$79+10, 3, IF(T10&gt;=Cover!$N$79,2,1) ) )</f>
        <v xml:space="preserve"> </v>
      </c>
      <c r="U20" s="59" t="str">
        <f>IF(U10=" ", " ", IF(U10&gt;=Cover!$N$79+10, 3, IF(U10&gt;=Cover!$N$79,2,1) ) )</f>
        <v xml:space="preserve"> </v>
      </c>
      <c r="V20" s="59" t="str">
        <f>IF(V10=" ", " ", IF(V10&gt;=Cover!$N$79+10, 3, IF(V10&gt;=Cover!$N$79,2,1) ) )</f>
        <v xml:space="preserve"> </v>
      </c>
      <c r="W20" s="59" t="str">
        <f>IF(W10=" ", " ", IF(W10&gt;=Cover!$N$79+10, 3, IF(W10&gt;=Cover!$N$79,2,1) ) )</f>
        <v xml:space="preserve"> </v>
      </c>
      <c r="X20" s="59" t="str">
        <f>IF(X10=" ", " ", IF(X10&gt;=Cover!$N$79+10, 3, IF(X10&gt;=Cover!$N$79,2,1) ) )</f>
        <v xml:space="preserve"> </v>
      </c>
      <c r="Y20" s="59" t="str">
        <f>IF(Y10=" ", " ", IF(Y10&gt;=Cover!$N$79+10, 3, IF(Y10&gt;=Cover!$N$79,2,1) ) )</f>
        <v xml:space="preserve"> </v>
      </c>
      <c r="Z20" s="59" t="str">
        <f>IF(Z10=" ", " ", IF(Z10&gt;=Cover!$N$79+10, 3, IF(Z10&gt;=Cover!$N$79,2,1) ) )</f>
        <v xml:space="preserve"> </v>
      </c>
      <c r="AA20" s="59" t="str">
        <f>IF(AA10=" ", " ", IF(AA10&gt;=Cover!$N$79+10, 3, IF(AA10&gt;=Cover!$N$79,2,1) ) )</f>
        <v xml:space="preserve"> </v>
      </c>
      <c r="AB20" s="59" t="str">
        <f>IF(AB10=" ", " ", IF(AB10&gt;=Cover!$N$79+10, 3, IF(AB10&gt;=Cover!$N$79,2,1) ) )</f>
        <v xml:space="preserve"> </v>
      </c>
      <c r="AC20" s="59" t="str">
        <f>IF(AC10=" ", " ", IF(AC10&gt;=Cover!$N$79+10, 3, IF(AC10&gt;=Cover!$N$79,2,1) ) )</f>
        <v xml:space="preserve"> </v>
      </c>
      <c r="AD20" s="59" t="str">
        <f>IF(AD10=" ", " ", IF(AD10&gt;=Cover!$N$79+10, 3, IF(AD10&gt;=Cover!$N$79,2,1) ) )</f>
        <v xml:space="preserve"> </v>
      </c>
      <c r="AE20" s="59" t="str">
        <f>IF(AE10=" ", " ", IF(AE10&gt;=Cover!$N$79+10, 3, IF(AE10&gt;=Cover!$N$79,2,1) ) )</f>
        <v xml:space="preserve"> </v>
      </c>
      <c r="AF20" s="59" t="str">
        <f>IF(AF10=" ", " ", IF(AF10&gt;=Cover!$N$79+10, 3, IF(AF10&gt;=Cover!$N$79,2,1) ) )</f>
        <v xml:space="preserve"> </v>
      </c>
      <c r="AG20" s="59" t="str">
        <f>IF(AG10=" ", " ", IF(AG10&gt;=Cover!$N$79+10, 3, IF(AG10&gt;=Cover!$N$79,2,1) ) )</f>
        <v xml:space="preserve"> </v>
      </c>
      <c r="AH20" s="59" t="str">
        <f>IF(AH10=" ", " ", IF(AH10&gt;=Cover!$N$79+10, 3, IF(AH10&gt;=Cover!$N$79,2,1) ) )</f>
        <v xml:space="preserve"> </v>
      </c>
      <c r="AI20" s="59" t="str">
        <f>IF(AI10=" ", " ", IF(AI10&gt;=Cover!$N$79+10, 3, IF(AI10&gt;=Cover!$N$79,2,1) ) )</f>
        <v xml:space="preserve"> </v>
      </c>
      <c r="AJ20" s="59" t="str">
        <f>IF(AJ10=" ", " ", IF(AJ10&gt;=Cover!$N$79+10, 3, IF(AJ10&gt;=Cover!$N$79,2,1) ) )</f>
        <v xml:space="preserve"> </v>
      </c>
      <c r="AK20" s="59" t="str">
        <f>IF(AK10=" ", " ", IF(AK10&gt;=Cover!$N$79+10, 3, IF(AK10&gt;=Cover!$N$79,2,1) ) )</f>
        <v xml:space="preserve"> </v>
      </c>
      <c r="AL20" s="59" t="str">
        <f>IF(AL10=" ", " ", IF(AL10&gt;=Cover!$N$79+10, 3, IF(AL10&gt;=Cover!$N$79,2,1) ) )</f>
        <v xml:space="preserve"> </v>
      </c>
      <c r="AM20" s="59" t="str">
        <f>IF(AM10=" ", " ", IF(AM10&gt;=Cover!$N$79+10, 3, IF(AM10&gt;=Cover!$N$79,2,1) ) )</f>
        <v xml:space="preserve"> </v>
      </c>
      <c r="AN20" s="59" t="str">
        <f>IF(AN10=" ", " ", IF(AN10&gt;=Cover!$N$79+10, 3, IF(AN10&gt;=Cover!$N$79,2,1) ) )</f>
        <v xml:space="preserve"> </v>
      </c>
      <c r="AO20" s="59" t="str">
        <f>IF(AO10=" ", " ", IF(AO10&gt;=Cover!$N$79+10, 3, IF(AO10&gt;=Cover!$N$79,2,1) ) )</f>
        <v xml:space="preserve"> </v>
      </c>
      <c r="AP20" s="59" t="str">
        <f>IF(AP10=" ", " ", IF(AP10&gt;=Cover!$N$79+10, 3, IF(AP10&gt;=Cover!$N$79,2,1) ) )</f>
        <v xml:space="preserve"> </v>
      </c>
      <c r="AQ20" s="59" t="str">
        <f>IF(AQ10=" ", " ", IF(AQ10&gt;=Cover!$N$79+10, 3, IF(AQ10&gt;=Cover!$N$79,2,1) ) )</f>
        <v xml:space="preserve"> </v>
      </c>
      <c r="AR20" s="59" t="str">
        <f>IF(AR10=" ", " ", IF(AR10&gt;=Cover!$N$79+10, 3, IF(AR10&gt;=Cover!$N$79,2,1) ) )</f>
        <v xml:space="preserve"> </v>
      </c>
      <c r="AS20" s="59" t="str">
        <f>IF(AS10=" ", " ", IF(AS10&gt;=Cover!$N$79+10, 3, IF(AS10&gt;=Cover!$N$79,2,1) ) )</f>
        <v xml:space="preserve"> </v>
      </c>
      <c r="AT20" s="59" t="str">
        <f>IF(AT10=" ", " ", IF(AT10&gt;=Cover!$N$79+10, 3, IF(AT10&gt;=Cover!$N$79,2,1) ) )</f>
        <v xml:space="preserve"> </v>
      </c>
      <c r="AU20" s="59" t="str">
        <f>IF(AU10=" ", " ", IF(AU10&gt;=Cover!$N$79+10, 3, IF(AU10&gt;=Cover!$N$79,2,1) ) )</f>
        <v xml:space="preserve"> </v>
      </c>
      <c r="AV20" s="59" t="str">
        <f>IF(AV10=" ", " ", IF(AV10&gt;=Cover!$N$79+10, 3, IF(AV10&gt;=Cover!$N$79,2,1) ) )</f>
        <v xml:space="preserve"> </v>
      </c>
      <c r="AW20" s="59" t="str">
        <f>IF(AW10=" ", " ", IF(AW10&gt;=Cover!$N$79+10, 3, IF(AW10&gt;=Cover!$N$79,2,1) ) )</f>
        <v xml:space="preserve"> </v>
      </c>
      <c r="AX20" s="59" t="str">
        <f>IF(AX10=" ", " ", IF(AX10&gt;=Cover!$N$79+10, 3, IF(AX10&gt;=Cover!$N$79,2,1) ) )</f>
        <v xml:space="preserve"> </v>
      </c>
      <c r="AY20" s="59" t="str">
        <f>IF(AY10=" ", " ", IF(AY10&gt;=Cover!$N$79+10, 3, IF(AY10&gt;=Cover!$N$79,2,1) ) )</f>
        <v xml:space="preserve"> </v>
      </c>
      <c r="AZ20" s="59" t="str">
        <f>IF(AZ10=" ", " ", IF(AZ10&gt;=Cover!$N$79+10, 3, IF(AZ10&gt;=Cover!$N$79,2,1) ) )</f>
        <v xml:space="preserve"> </v>
      </c>
      <c r="BA20" s="59" t="str">
        <f>IF(BA10=" ", " ", IF(BA10&gt;=Cover!$N$79+10, 3, IF(BA10&gt;=Cover!$N$79,2,1) ) )</f>
        <v xml:space="preserve"> </v>
      </c>
      <c r="BB20" s="59" t="str">
        <f>IF(BB10=" ", " ", IF(BB10&gt;=Cover!$N$79+10, 3, IF(BB10&gt;=Cover!$N$79,2,1) ) )</f>
        <v xml:space="preserve"> </v>
      </c>
      <c r="BC20" s="59" t="str">
        <f>IF(BC10=" ", " ", IF(BC10&gt;=Cover!$N$79+10, 3, IF(BC10&gt;=Cover!$N$79,2,1) ) )</f>
        <v xml:space="preserve"> </v>
      </c>
      <c r="BD20" s="59" t="str">
        <f>IF(BD10=" ", " ", IF(BD10&gt;=Cover!$N$79+10, 3, IF(BD10&gt;=Cover!$N$79,2,1) ) )</f>
        <v xml:space="preserve"> </v>
      </c>
      <c r="BE20" s="59" t="str">
        <f>IF(BE10=" ", " ", IF(BE10&gt;=Cover!$N$79+10, 3, IF(BE10&gt;=Cover!$N$79,2,1) ) )</f>
        <v xml:space="preserve"> </v>
      </c>
      <c r="BF20" s="60">
        <f>IF(BF10=" ", " ", IF(BF10&gt;=Cover!$N$80+10, 3, IF(BF10&gt;=Cover!$N$80,2,1) ) )</f>
        <v>3</v>
      </c>
    </row>
    <row r="21" spans="1:58" ht="15.75" x14ac:dyDescent="0.25">
      <c r="A21" s="15" t="str">
        <f>Cover!A16</f>
        <v>BSC2023.5</v>
      </c>
      <c r="B21" s="59" t="str">
        <f>IF(B11=" ", " ", IF(B11&gt;=Cover!$N$79+10, 3, IF(B11&gt;=Cover!$N$79,2,1) ) )</f>
        <v xml:space="preserve"> </v>
      </c>
      <c r="C21" s="59" t="str">
        <f>IF(C11=" ", " ", IF(C11&gt;=Cover!$N$79+10, 3, IF(C11&gt;=Cover!$N$79,2,1) ) )</f>
        <v xml:space="preserve"> </v>
      </c>
      <c r="D21" s="59" t="str">
        <f>IF(D11=" ", " ", IF(D11&gt;=Cover!$N$79+10, 3, IF(D11&gt;=Cover!$N$79,2,1) ) )</f>
        <v xml:space="preserve"> </v>
      </c>
      <c r="E21" s="59" t="str">
        <f>IF(E11=" ", " ", IF(E11&gt;=Cover!$N$79+10, 3, IF(E11&gt;=Cover!$N$79,2,1) ) )</f>
        <v xml:space="preserve"> </v>
      </c>
      <c r="F21" s="59">
        <f>IF(F11=" ", " ", IF(F11&gt;=Cover!$N$79+10, 3, IF(F11&gt;=Cover!$N$79,2,1) ) )</f>
        <v>1</v>
      </c>
      <c r="G21" s="59" t="str">
        <f>IF(G11=" ", " ", IF(G11&gt;=Cover!$N$79+10, 3, IF(G11&gt;=Cover!$N$79,2,1) ) )</f>
        <v xml:space="preserve"> </v>
      </c>
      <c r="H21" s="59" t="str">
        <f>IF(H11=" ", " ", IF(H11&gt;=Cover!$N$79+10, 3, IF(H11&gt;=Cover!$N$79,2,1) ) )</f>
        <v xml:space="preserve"> </v>
      </c>
      <c r="I21" s="59" t="str">
        <f>IF(I11=" ", " ", IF(I11&gt;=Cover!$N$79+10, 3, IF(I11&gt;=Cover!$N$79,2,1) ) )</f>
        <v xml:space="preserve"> </v>
      </c>
      <c r="J21" s="59" t="str">
        <f>IF(J11=" ", " ", IF(J11&gt;=Cover!$N$79+10, 3, IF(J11&gt;=Cover!$N$79,2,1) ) )</f>
        <v xml:space="preserve"> </v>
      </c>
      <c r="K21" s="59" t="str">
        <f>IF(K11=" ", " ", IF(K11&gt;=Cover!$N$79+10, 3, IF(K11&gt;=Cover!$N$79,2,1) ) )</f>
        <v xml:space="preserve"> </v>
      </c>
      <c r="L21" s="59">
        <f>IF(L11=" ", " ", IF(L11&gt;=Cover!$N$79+10, 3, IF(L11&gt;=Cover!$N$79,2,1) ) )</f>
        <v>3</v>
      </c>
      <c r="M21" s="59" t="str">
        <f>IF(M11=" ", " ", IF(M11&gt;=Cover!$N$79+10, 3, IF(M11&gt;=Cover!$N$79,2,1) ) )</f>
        <v xml:space="preserve"> </v>
      </c>
      <c r="N21" s="59" t="str">
        <f>IF(N11=" ", " ", IF(N11&gt;=Cover!$N$79+10, 3, IF(N11&gt;=Cover!$N$79,2,1) ) )</f>
        <v xml:space="preserve"> </v>
      </c>
      <c r="O21" s="59" t="str">
        <f>IF(O11=" ", " ", IF(O11&gt;=Cover!$N$79+10, 3, IF(O11&gt;=Cover!$N$79,2,1) ) )</f>
        <v xml:space="preserve"> </v>
      </c>
      <c r="P21" s="59" t="str">
        <f>IF(P11=" ", " ", IF(P11&gt;=Cover!$N$79+10, 3, IF(P11&gt;=Cover!$N$79,2,1) ) )</f>
        <v xml:space="preserve"> </v>
      </c>
      <c r="Q21" s="59" t="str">
        <f>IF(Q11=" ", " ", IF(Q11&gt;=Cover!$N$79+10, 3, IF(Q11&gt;=Cover!$N$79,2,1) ) )</f>
        <v xml:space="preserve"> </v>
      </c>
      <c r="R21" s="59">
        <f>IF(R11=" ", " ", IF(R11&gt;=Cover!$N$79+10, 3, IF(R11&gt;=Cover!$N$79,2,1) ) )</f>
        <v>3</v>
      </c>
      <c r="S21" s="59" t="str">
        <f>IF(S11=" ", " ", IF(S11&gt;=Cover!$N$79+10, 3, IF(S11&gt;=Cover!$N$79,2,1) ) )</f>
        <v xml:space="preserve"> </v>
      </c>
      <c r="T21" s="59" t="str">
        <f>IF(T11=" ", " ", IF(T11&gt;=Cover!$N$79+10, 3, IF(T11&gt;=Cover!$N$79,2,1) ) )</f>
        <v xml:space="preserve"> </v>
      </c>
      <c r="U21" s="59" t="str">
        <f>IF(U11=" ", " ", IF(U11&gt;=Cover!$N$79+10, 3, IF(U11&gt;=Cover!$N$79,2,1) ) )</f>
        <v xml:space="preserve"> </v>
      </c>
      <c r="V21" s="59" t="str">
        <f>IF(V11=" ", " ", IF(V11&gt;=Cover!$N$79+10, 3, IF(V11&gt;=Cover!$N$79,2,1) ) )</f>
        <v xml:space="preserve"> </v>
      </c>
      <c r="W21" s="59" t="str">
        <f>IF(W11=" ", " ", IF(W11&gt;=Cover!$N$79+10, 3, IF(W11&gt;=Cover!$N$79,2,1) ) )</f>
        <v xml:space="preserve"> </v>
      </c>
      <c r="X21" s="59" t="str">
        <f>IF(X11=" ", " ", IF(X11&gt;=Cover!$N$79+10, 3, IF(X11&gt;=Cover!$N$79,2,1) ) )</f>
        <v xml:space="preserve"> </v>
      </c>
      <c r="Y21" s="59" t="str">
        <f>IF(Y11=" ", " ", IF(Y11&gt;=Cover!$N$79+10, 3, IF(Y11&gt;=Cover!$N$79,2,1) ) )</f>
        <v xml:space="preserve"> </v>
      </c>
      <c r="Z21" s="59" t="str">
        <f>IF(Z11=" ", " ", IF(Z11&gt;=Cover!$N$79+10, 3, IF(Z11&gt;=Cover!$N$79,2,1) ) )</f>
        <v xml:space="preserve"> </v>
      </c>
      <c r="AA21" s="59" t="str">
        <f>IF(AA11=" ", " ", IF(AA11&gt;=Cover!$N$79+10, 3, IF(AA11&gt;=Cover!$N$79,2,1) ) )</f>
        <v xml:space="preserve"> </v>
      </c>
      <c r="AB21" s="59" t="str">
        <f>IF(AB11=" ", " ", IF(AB11&gt;=Cover!$N$79+10, 3, IF(AB11&gt;=Cover!$N$79,2,1) ) )</f>
        <v xml:space="preserve"> </v>
      </c>
      <c r="AC21" s="59" t="str">
        <f>IF(AC11=" ", " ", IF(AC11&gt;=Cover!$N$79+10, 3, IF(AC11&gt;=Cover!$N$79,2,1) ) )</f>
        <v xml:space="preserve"> </v>
      </c>
      <c r="AD21" s="59" t="str">
        <f>IF(AD11=" ", " ", IF(AD11&gt;=Cover!$N$79+10, 3, IF(AD11&gt;=Cover!$N$79,2,1) ) )</f>
        <v xml:space="preserve"> </v>
      </c>
      <c r="AE21" s="59" t="str">
        <f>IF(AE11=" ", " ", IF(AE11&gt;=Cover!$N$79+10, 3, IF(AE11&gt;=Cover!$N$79,2,1) ) )</f>
        <v xml:space="preserve"> </v>
      </c>
      <c r="AF21" s="59" t="str">
        <f>IF(AF11=" ", " ", IF(AF11&gt;=Cover!$N$79+10, 3, IF(AF11&gt;=Cover!$N$79,2,1) ) )</f>
        <v xml:space="preserve"> </v>
      </c>
      <c r="AG21" s="59" t="str">
        <f>IF(AG11=" ", " ", IF(AG11&gt;=Cover!$N$79+10, 3, IF(AG11&gt;=Cover!$N$79,2,1) ) )</f>
        <v xml:space="preserve"> </v>
      </c>
      <c r="AH21" s="59" t="str">
        <f>IF(AH11=" ", " ", IF(AH11&gt;=Cover!$N$79+10, 3, IF(AH11&gt;=Cover!$N$79,2,1) ) )</f>
        <v xml:space="preserve"> </v>
      </c>
      <c r="AI21" s="59" t="str">
        <f>IF(AI11=" ", " ", IF(AI11&gt;=Cover!$N$79+10, 3, IF(AI11&gt;=Cover!$N$79,2,1) ) )</f>
        <v xml:space="preserve"> </v>
      </c>
      <c r="AJ21" s="59" t="str">
        <f>IF(AJ11=" ", " ", IF(AJ11&gt;=Cover!$N$79+10, 3, IF(AJ11&gt;=Cover!$N$79,2,1) ) )</f>
        <v xml:space="preserve"> </v>
      </c>
      <c r="AK21" s="59" t="str">
        <f>IF(AK11=" ", " ", IF(AK11&gt;=Cover!$N$79+10, 3, IF(AK11&gt;=Cover!$N$79,2,1) ) )</f>
        <v xml:space="preserve"> </v>
      </c>
      <c r="AL21" s="59" t="str">
        <f>IF(AL11=" ", " ", IF(AL11&gt;=Cover!$N$79+10, 3, IF(AL11&gt;=Cover!$N$79,2,1) ) )</f>
        <v xml:space="preserve"> </v>
      </c>
      <c r="AM21" s="59" t="str">
        <f>IF(AM11=" ", " ", IF(AM11&gt;=Cover!$N$79+10, 3, IF(AM11&gt;=Cover!$N$79,2,1) ) )</f>
        <v xml:space="preserve"> </v>
      </c>
      <c r="AN21" s="59" t="str">
        <f>IF(AN11=" ", " ", IF(AN11&gt;=Cover!$N$79+10, 3, IF(AN11&gt;=Cover!$N$79,2,1) ) )</f>
        <v xml:space="preserve"> </v>
      </c>
      <c r="AO21" s="59" t="str">
        <f>IF(AO11=" ", " ", IF(AO11&gt;=Cover!$N$79+10, 3, IF(AO11&gt;=Cover!$N$79,2,1) ) )</f>
        <v xml:space="preserve"> </v>
      </c>
      <c r="AP21" s="59" t="str">
        <f>IF(AP11=" ", " ", IF(AP11&gt;=Cover!$N$79+10, 3, IF(AP11&gt;=Cover!$N$79,2,1) ) )</f>
        <v xml:space="preserve"> </v>
      </c>
      <c r="AQ21" s="59" t="str">
        <f>IF(AQ11=" ", " ", IF(AQ11&gt;=Cover!$N$79+10, 3, IF(AQ11&gt;=Cover!$N$79,2,1) ) )</f>
        <v xml:space="preserve"> </v>
      </c>
      <c r="AR21" s="59" t="str">
        <f>IF(AR11=" ", " ", IF(AR11&gt;=Cover!$N$79+10, 3, IF(AR11&gt;=Cover!$N$79,2,1) ) )</f>
        <v xml:space="preserve"> </v>
      </c>
      <c r="AS21" s="59" t="str">
        <f>IF(AS11=" ", " ", IF(AS11&gt;=Cover!$N$79+10, 3, IF(AS11&gt;=Cover!$N$79,2,1) ) )</f>
        <v xml:space="preserve"> </v>
      </c>
      <c r="AT21" s="59" t="str">
        <f>IF(AT11=" ", " ", IF(AT11&gt;=Cover!$N$79+10, 3, IF(AT11&gt;=Cover!$N$79,2,1) ) )</f>
        <v xml:space="preserve"> </v>
      </c>
      <c r="AU21" s="59" t="str">
        <f>IF(AU11=" ", " ", IF(AU11&gt;=Cover!$N$79+10, 3, IF(AU11&gt;=Cover!$N$79,2,1) ) )</f>
        <v xml:space="preserve"> </v>
      </c>
      <c r="AV21" s="59" t="str">
        <f>IF(AV11=" ", " ", IF(AV11&gt;=Cover!$N$79+10, 3, IF(AV11&gt;=Cover!$N$79,2,1) ) )</f>
        <v xml:space="preserve"> </v>
      </c>
      <c r="AW21" s="59" t="str">
        <f>IF(AW11=" ", " ", IF(AW11&gt;=Cover!$N$79+10, 3, IF(AW11&gt;=Cover!$N$79,2,1) ) )</f>
        <v xml:space="preserve"> </v>
      </c>
      <c r="AX21" s="59" t="str">
        <f>IF(AX11=" ", " ", IF(AX11&gt;=Cover!$N$79+10, 3, IF(AX11&gt;=Cover!$N$79,2,1) ) )</f>
        <v xml:space="preserve"> </v>
      </c>
      <c r="AY21" s="59" t="str">
        <f>IF(AY11=" ", " ", IF(AY11&gt;=Cover!$N$79+10, 3, IF(AY11&gt;=Cover!$N$79,2,1) ) )</f>
        <v xml:space="preserve"> </v>
      </c>
      <c r="AZ21" s="59" t="str">
        <f>IF(AZ11=" ", " ", IF(AZ11&gt;=Cover!$N$79+10, 3, IF(AZ11&gt;=Cover!$N$79,2,1) ) )</f>
        <v xml:space="preserve"> </v>
      </c>
      <c r="BA21" s="59" t="str">
        <f>IF(BA11=" ", " ", IF(BA11&gt;=Cover!$N$79+10, 3, IF(BA11&gt;=Cover!$N$79,2,1) ) )</f>
        <v xml:space="preserve"> </v>
      </c>
      <c r="BB21" s="59" t="str">
        <f>IF(BB11=" ", " ", IF(BB11&gt;=Cover!$N$79+10, 3, IF(BB11&gt;=Cover!$N$79,2,1) ) )</f>
        <v xml:space="preserve"> </v>
      </c>
      <c r="BC21" s="59" t="str">
        <f>IF(BC11=" ", " ", IF(BC11&gt;=Cover!$N$79+10, 3, IF(BC11&gt;=Cover!$N$79,2,1) ) )</f>
        <v xml:space="preserve"> </v>
      </c>
      <c r="BD21" s="59" t="str">
        <f>IF(BD11=" ", " ", IF(BD11&gt;=Cover!$N$79+10, 3, IF(BD11&gt;=Cover!$N$79,2,1) ) )</f>
        <v xml:space="preserve"> </v>
      </c>
      <c r="BE21" s="59" t="str">
        <f>IF(BE11=" ", " ", IF(BE11&gt;=Cover!$N$79+10, 3, IF(BE11&gt;=Cover!$N$79,2,1) ) )</f>
        <v xml:space="preserve"> </v>
      </c>
      <c r="BF21" s="60">
        <f>IF(BF11=" ", " ", IF(BF11&gt;=Cover!$N$80+10, 3, IF(BF11&gt;=Cover!$N$80,2,1) ) )</f>
        <v>3</v>
      </c>
    </row>
    <row r="22" spans="1:58" ht="15.75" x14ac:dyDescent="0.25">
      <c r="A22" s="15" t="str">
        <f>Cover!A17</f>
        <v>BSC2023.6</v>
      </c>
      <c r="B22" s="59" t="str">
        <f>IF(B12=" ", " ", IF(B12&gt;=Cover!$N$79+10, 3, IF(B12&gt;=Cover!$N$79,2,1) ) )</f>
        <v xml:space="preserve"> </v>
      </c>
      <c r="C22" s="59" t="str">
        <f>IF(C12=" ", " ", IF(C12&gt;=Cover!$N$79+10, 3, IF(C12&gt;=Cover!$N$79,2,1) ) )</f>
        <v xml:space="preserve"> </v>
      </c>
      <c r="D22" s="59" t="str">
        <f>IF(D12=" ", " ", IF(D12&gt;=Cover!$N$79+10, 3, IF(D12&gt;=Cover!$N$79,2,1) ) )</f>
        <v xml:space="preserve"> </v>
      </c>
      <c r="E22" s="59" t="str">
        <f>IF(E12=" ", " ", IF(E12&gt;=Cover!$N$79+10, 3, IF(E12&gt;=Cover!$N$79,2,1) ) )</f>
        <v xml:space="preserve"> </v>
      </c>
      <c r="F22" s="59" t="str">
        <f>IF(F12=" ", " ", IF(F12&gt;=Cover!$N$79+10, 3, IF(F12&gt;=Cover!$N$79,2,1) ) )</f>
        <v xml:space="preserve"> </v>
      </c>
      <c r="G22" s="59">
        <f>IF(G12=" ", " ", IF(G12&gt;=Cover!$N$79+10, 3, IF(G12&gt;=Cover!$N$79,2,1) ) )</f>
        <v>3</v>
      </c>
      <c r="H22" s="59" t="str">
        <f>IF(H12=" ", " ", IF(H12&gt;=Cover!$N$79+10, 3, IF(H12&gt;=Cover!$N$79,2,1) ) )</f>
        <v xml:space="preserve"> </v>
      </c>
      <c r="I22" s="59" t="str">
        <f>IF(I12=" ", " ", IF(I12&gt;=Cover!$N$79+10, 3, IF(I12&gt;=Cover!$N$79,2,1) ) )</f>
        <v xml:space="preserve"> </v>
      </c>
      <c r="J22" s="59" t="str">
        <f>IF(J12=" ", " ", IF(J12&gt;=Cover!$N$79+10, 3, IF(J12&gt;=Cover!$N$79,2,1) ) )</f>
        <v xml:space="preserve"> </v>
      </c>
      <c r="K22" s="59" t="str">
        <f>IF(K12=" ", " ", IF(K12&gt;=Cover!$N$79+10, 3, IF(K12&gt;=Cover!$N$79,2,1) ) )</f>
        <v xml:space="preserve"> </v>
      </c>
      <c r="L22" s="59" t="str">
        <f>IF(L12=" ", " ", IF(L12&gt;=Cover!$N$79+10, 3, IF(L12&gt;=Cover!$N$79,2,1) ) )</f>
        <v xml:space="preserve"> </v>
      </c>
      <c r="M22" s="59">
        <f>IF(M12=" ", " ", IF(M12&gt;=Cover!$N$79+10, 3, IF(M12&gt;=Cover!$N$79,2,1) ) )</f>
        <v>3</v>
      </c>
      <c r="N22" s="59" t="str">
        <f>IF(N12=" ", " ", IF(N12&gt;=Cover!$N$79+10, 3, IF(N12&gt;=Cover!$N$79,2,1) ) )</f>
        <v xml:space="preserve"> </v>
      </c>
      <c r="O22" s="59" t="str">
        <f>IF(O12=" ", " ", IF(O12&gt;=Cover!$N$79+10, 3, IF(O12&gt;=Cover!$N$79,2,1) ) )</f>
        <v xml:space="preserve"> </v>
      </c>
      <c r="P22" s="59" t="str">
        <f>IF(P12=" ", " ", IF(P12&gt;=Cover!$N$79+10, 3, IF(P12&gt;=Cover!$N$79,2,1) ) )</f>
        <v xml:space="preserve"> </v>
      </c>
      <c r="Q22" s="59" t="str">
        <f>IF(Q12=" ", " ", IF(Q12&gt;=Cover!$N$79+10, 3, IF(Q12&gt;=Cover!$N$79,2,1) ) )</f>
        <v xml:space="preserve"> </v>
      </c>
      <c r="R22" s="59" t="str">
        <f>IF(R12=" ", " ", IF(R12&gt;=Cover!$N$79+10, 3, IF(R12&gt;=Cover!$N$79,2,1) ) )</f>
        <v xml:space="preserve"> </v>
      </c>
      <c r="S22" s="59">
        <f>IF(S12=" ", " ", IF(S12&gt;=Cover!$N$79+10, 3, IF(S12&gt;=Cover!$N$79,2,1) ) )</f>
        <v>3</v>
      </c>
      <c r="T22" s="59" t="str">
        <f>IF(T12=" ", " ", IF(T12&gt;=Cover!$N$79+10, 3, IF(T12&gt;=Cover!$N$79,2,1) ) )</f>
        <v xml:space="preserve"> </v>
      </c>
      <c r="U22" s="59" t="str">
        <f>IF(U12=" ", " ", IF(U12&gt;=Cover!$N$79+10, 3, IF(U12&gt;=Cover!$N$79,2,1) ) )</f>
        <v xml:space="preserve"> </v>
      </c>
      <c r="V22" s="59" t="str">
        <f>IF(V12=" ", " ", IF(V12&gt;=Cover!$N$79+10, 3, IF(V12&gt;=Cover!$N$79,2,1) ) )</f>
        <v xml:space="preserve"> </v>
      </c>
      <c r="W22" s="59" t="str">
        <f>IF(W12=" ", " ", IF(W12&gt;=Cover!$N$79+10, 3, IF(W12&gt;=Cover!$N$79,2,1) ) )</f>
        <v xml:space="preserve"> </v>
      </c>
      <c r="X22" s="59" t="str">
        <f>IF(X12=" ", " ", IF(X12&gt;=Cover!$N$79+10, 3, IF(X12&gt;=Cover!$N$79,2,1) ) )</f>
        <v xml:space="preserve"> </v>
      </c>
      <c r="Y22" s="59" t="str">
        <f>IF(Y12=" ", " ", IF(Y12&gt;=Cover!$N$79+10, 3, IF(Y12&gt;=Cover!$N$79,2,1) ) )</f>
        <v xml:space="preserve"> </v>
      </c>
      <c r="Z22" s="59" t="str">
        <f>IF(Z12=" ", " ", IF(Z12&gt;=Cover!$N$79+10, 3, IF(Z12&gt;=Cover!$N$79,2,1) ) )</f>
        <v xml:space="preserve"> </v>
      </c>
      <c r="AA22" s="59" t="str">
        <f>IF(AA12=" ", " ", IF(AA12&gt;=Cover!$N$79+10, 3, IF(AA12&gt;=Cover!$N$79,2,1) ) )</f>
        <v xml:space="preserve"> </v>
      </c>
      <c r="AB22" s="59" t="str">
        <f>IF(AB12=" ", " ", IF(AB12&gt;=Cover!$N$79+10, 3, IF(AB12&gt;=Cover!$N$79,2,1) ) )</f>
        <v xml:space="preserve"> </v>
      </c>
      <c r="AC22" s="59" t="str">
        <f>IF(AC12=" ", " ", IF(AC12&gt;=Cover!$N$79+10, 3, IF(AC12&gt;=Cover!$N$79,2,1) ) )</f>
        <v xml:space="preserve"> </v>
      </c>
      <c r="AD22" s="59" t="str">
        <f>IF(AD12=" ", " ", IF(AD12&gt;=Cover!$N$79+10, 3, IF(AD12&gt;=Cover!$N$79,2,1) ) )</f>
        <v xml:space="preserve"> </v>
      </c>
      <c r="AE22" s="59" t="str">
        <f>IF(AE12=" ", " ", IF(AE12&gt;=Cover!$N$79+10, 3, IF(AE12&gt;=Cover!$N$79,2,1) ) )</f>
        <v xml:space="preserve"> </v>
      </c>
      <c r="AF22" s="59" t="str">
        <f>IF(AF12=" ", " ", IF(AF12&gt;=Cover!$N$79+10, 3, IF(AF12&gt;=Cover!$N$79,2,1) ) )</f>
        <v xml:space="preserve"> </v>
      </c>
      <c r="AG22" s="59" t="str">
        <f>IF(AG12=" ", " ", IF(AG12&gt;=Cover!$N$79+10, 3, IF(AG12&gt;=Cover!$N$79,2,1) ) )</f>
        <v xml:space="preserve"> </v>
      </c>
      <c r="AH22" s="59" t="str">
        <f>IF(AH12=" ", " ", IF(AH12&gt;=Cover!$N$79+10, 3, IF(AH12&gt;=Cover!$N$79,2,1) ) )</f>
        <v xml:space="preserve"> </v>
      </c>
      <c r="AI22" s="59" t="str">
        <f>IF(AI12=" ", " ", IF(AI12&gt;=Cover!$N$79+10, 3, IF(AI12&gt;=Cover!$N$79,2,1) ) )</f>
        <v xml:space="preserve"> </v>
      </c>
      <c r="AJ22" s="59" t="str">
        <f>IF(AJ12=" ", " ", IF(AJ12&gt;=Cover!$N$79+10, 3, IF(AJ12&gt;=Cover!$N$79,2,1) ) )</f>
        <v xml:space="preserve"> </v>
      </c>
      <c r="AK22" s="59" t="str">
        <f>IF(AK12=" ", " ", IF(AK12&gt;=Cover!$N$79+10, 3, IF(AK12&gt;=Cover!$N$79,2,1) ) )</f>
        <v xml:space="preserve"> </v>
      </c>
      <c r="AL22" s="59" t="str">
        <f>IF(AL12=" ", " ", IF(AL12&gt;=Cover!$N$79+10, 3, IF(AL12&gt;=Cover!$N$79,2,1) ) )</f>
        <v xml:space="preserve"> </v>
      </c>
      <c r="AM22" s="59" t="str">
        <f>IF(AM12=" ", " ", IF(AM12&gt;=Cover!$N$79+10, 3, IF(AM12&gt;=Cover!$N$79,2,1) ) )</f>
        <v xml:space="preserve"> </v>
      </c>
      <c r="AN22" s="59" t="str">
        <f>IF(AN12=" ", " ", IF(AN12&gt;=Cover!$N$79+10, 3, IF(AN12&gt;=Cover!$N$79,2,1) ) )</f>
        <v xml:space="preserve"> </v>
      </c>
      <c r="AO22" s="59" t="str">
        <f>IF(AO12=" ", " ", IF(AO12&gt;=Cover!$N$79+10, 3, IF(AO12&gt;=Cover!$N$79,2,1) ) )</f>
        <v xml:space="preserve"> </v>
      </c>
      <c r="AP22" s="59" t="str">
        <f>IF(AP12=" ", " ", IF(AP12&gt;=Cover!$N$79+10, 3, IF(AP12&gt;=Cover!$N$79,2,1) ) )</f>
        <v xml:space="preserve"> </v>
      </c>
      <c r="AQ22" s="59" t="str">
        <f>IF(AQ12=" ", " ", IF(AQ12&gt;=Cover!$N$79+10, 3, IF(AQ12&gt;=Cover!$N$79,2,1) ) )</f>
        <v xml:space="preserve"> </v>
      </c>
      <c r="AR22" s="59" t="str">
        <f>IF(AR12=" ", " ", IF(AR12&gt;=Cover!$N$79+10, 3, IF(AR12&gt;=Cover!$N$79,2,1) ) )</f>
        <v xml:space="preserve"> </v>
      </c>
      <c r="AS22" s="59" t="str">
        <f>IF(AS12=" ", " ", IF(AS12&gt;=Cover!$N$79+10, 3, IF(AS12&gt;=Cover!$N$79,2,1) ) )</f>
        <v xml:space="preserve"> </v>
      </c>
      <c r="AT22" s="59" t="str">
        <f>IF(AT12=" ", " ", IF(AT12&gt;=Cover!$N$79+10, 3, IF(AT12&gt;=Cover!$N$79,2,1) ) )</f>
        <v xml:space="preserve"> </v>
      </c>
      <c r="AU22" s="59" t="str">
        <f>IF(AU12=" ", " ", IF(AU12&gt;=Cover!$N$79+10, 3, IF(AU12&gt;=Cover!$N$79,2,1) ) )</f>
        <v xml:space="preserve"> </v>
      </c>
      <c r="AV22" s="59" t="str">
        <f>IF(AV12=" ", " ", IF(AV12&gt;=Cover!$N$79+10, 3, IF(AV12&gt;=Cover!$N$79,2,1) ) )</f>
        <v xml:space="preserve"> </v>
      </c>
      <c r="AW22" s="59" t="str">
        <f>IF(AW12=" ", " ", IF(AW12&gt;=Cover!$N$79+10, 3, IF(AW12&gt;=Cover!$N$79,2,1) ) )</f>
        <v xml:space="preserve"> </v>
      </c>
      <c r="AX22" s="59" t="str">
        <f>IF(AX12=" ", " ", IF(AX12&gt;=Cover!$N$79+10, 3, IF(AX12&gt;=Cover!$N$79,2,1) ) )</f>
        <v xml:space="preserve"> </v>
      </c>
      <c r="AY22" s="59" t="str">
        <f>IF(AY12=" ", " ", IF(AY12&gt;=Cover!$N$79+10, 3, IF(AY12&gt;=Cover!$N$79,2,1) ) )</f>
        <v xml:space="preserve"> </v>
      </c>
      <c r="AZ22" s="59" t="str">
        <f>IF(AZ12=" ", " ", IF(AZ12&gt;=Cover!$N$79+10, 3, IF(AZ12&gt;=Cover!$N$79,2,1) ) )</f>
        <v xml:space="preserve"> </v>
      </c>
      <c r="BA22" s="59" t="str">
        <f>IF(BA12=" ", " ", IF(BA12&gt;=Cover!$N$79+10, 3, IF(BA12&gt;=Cover!$N$79,2,1) ) )</f>
        <v xml:space="preserve"> </v>
      </c>
      <c r="BB22" s="59" t="str">
        <f>IF(BB12=" ", " ", IF(BB12&gt;=Cover!$N$79+10, 3, IF(BB12&gt;=Cover!$N$79,2,1) ) )</f>
        <v xml:space="preserve"> </v>
      </c>
      <c r="BC22" s="59" t="str">
        <f>IF(BC12=" ", " ", IF(BC12&gt;=Cover!$N$79+10, 3, IF(BC12&gt;=Cover!$N$79,2,1) ) )</f>
        <v xml:space="preserve"> </v>
      </c>
      <c r="BD22" s="59" t="str">
        <f>IF(BD12=" ", " ", IF(BD12&gt;=Cover!$N$79+10, 3, IF(BD12&gt;=Cover!$N$79,2,1) ) )</f>
        <v xml:space="preserve"> </v>
      </c>
      <c r="BE22" s="59" t="str">
        <f>IF(BE12=" ", " ", IF(BE12&gt;=Cover!$N$79+10, 3, IF(BE12&gt;=Cover!$N$79,2,1) ) )</f>
        <v xml:space="preserve"> </v>
      </c>
      <c r="BF22" s="60">
        <f>IF(BF12=" ", " ", IF(BF12&gt;=Cover!$N$80+10, 3, IF(BF12&gt;=Cover!$N$80,2,1) ) )</f>
        <v>3</v>
      </c>
    </row>
    <row r="24" spans="1:58" ht="15" customHeight="1" x14ac:dyDescent="0.25">
      <c r="A24" s="111" t="s">
        <v>5</v>
      </c>
      <c r="B24" s="124" t="s">
        <v>146</v>
      </c>
      <c r="C24" s="125"/>
      <c r="D24" s="125"/>
      <c r="E24" s="126"/>
    </row>
    <row r="25" spans="1:58" ht="17.25" customHeight="1" x14ac:dyDescent="0.25">
      <c r="A25" s="111"/>
      <c r="B25" s="127"/>
      <c r="C25" s="128"/>
      <c r="D25" s="128"/>
      <c r="E25" s="129"/>
    </row>
    <row r="26" spans="1:58" ht="15.75" x14ac:dyDescent="0.25">
      <c r="A26" s="15" t="str">
        <f>Cover!A12</f>
        <v>BSC2023.1</v>
      </c>
      <c r="B26" s="114">
        <f>IF(SUM(B17:BF17)=0," ",AVERAGE(B17:BF17))</f>
        <v>3</v>
      </c>
      <c r="C26" s="122"/>
      <c r="D26" s="122"/>
      <c r="E26" s="115"/>
    </row>
    <row r="27" spans="1:58" ht="15.75" x14ac:dyDescent="0.25">
      <c r="A27" s="15" t="str">
        <f>Cover!A13</f>
        <v>BSC2023.2</v>
      </c>
      <c r="B27" s="114">
        <f t="shared" ref="B27" si="0">IF(SUM(B18:BF18)=0," ",AVERAGE(B18:BF18))</f>
        <v>2.5</v>
      </c>
      <c r="C27" s="122"/>
      <c r="D27" s="122"/>
      <c r="E27" s="115"/>
    </row>
    <row r="28" spans="1:58" ht="15.75" x14ac:dyDescent="0.25">
      <c r="A28" s="15" t="str">
        <f>Cover!A14</f>
        <v>BSC2023.3</v>
      </c>
      <c r="B28" s="114">
        <f t="shared" ref="B28:B31" si="1">IF(SUM(B19:BF19)=0," ",AVERAGE(B19:BF19))</f>
        <v>2.5</v>
      </c>
      <c r="C28" s="122"/>
      <c r="D28" s="122"/>
      <c r="E28" s="115"/>
    </row>
    <row r="29" spans="1:58" ht="15.75" x14ac:dyDescent="0.25">
      <c r="A29" s="15" t="str">
        <f>Cover!A15</f>
        <v>BSC2023.4</v>
      </c>
      <c r="B29" s="114">
        <f t="shared" si="1"/>
        <v>2.5</v>
      </c>
      <c r="C29" s="122"/>
      <c r="D29" s="122"/>
      <c r="E29" s="115"/>
    </row>
    <row r="30" spans="1:58" ht="15.75" x14ac:dyDescent="0.25">
      <c r="A30" s="15" t="str">
        <f>Cover!A16</f>
        <v>BSC2023.5</v>
      </c>
      <c r="B30" s="114">
        <f t="shared" si="1"/>
        <v>2.5</v>
      </c>
      <c r="C30" s="122"/>
      <c r="D30" s="122"/>
      <c r="E30" s="115"/>
    </row>
    <row r="31" spans="1:58" ht="15.75" x14ac:dyDescent="0.25">
      <c r="A31" s="15" t="str">
        <f>Cover!A17</f>
        <v>BSC2023.6</v>
      </c>
      <c r="B31" s="114">
        <f t="shared" si="1"/>
        <v>3</v>
      </c>
      <c r="C31" s="122"/>
      <c r="D31" s="122"/>
      <c r="E31" s="115"/>
    </row>
    <row r="34" spans="1:9" x14ac:dyDescent="0.25">
      <c r="A34" s="121" t="s">
        <v>167</v>
      </c>
      <c r="B34" s="121"/>
      <c r="C34" s="121"/>
      <c r="D34" s="121"/>
      <c r="E34" s="121"/>
      <c r="F34" s="121"/>
      <c r="G34" s="121"/>
      <c r="H34" s="121"/>
    </row>
    <row r="36" spans="1:9" x14ac:dyDescent="0.25">
      <c r="A36" s="140" t="s">
        <v>105</v>
      </c>
      <c r="B36" s="140"/>
      <c r="C36" s="140"/>
      <c r="D36" s="140"/>
      <c r="E36" s="140"/>
      <c r="F36" s="140"/>
      <c r="G36" s="3">
        <f>Cover!F94</f>
        <v>45</v>
      </c>
    </row>
    <row r="37" spans="1:9" x14ac:dyDescent="0.25">
      <c r="A37" s="140" t="s">
        <v>106</v>
      </c>
      <c r="B37" s="140"/>
      <c r="C37" s="140"/>
      <c r="D37" s="140"/>
      <c r="E37" s="140"/>
      <c r="F37" s="140"/>
      <c r="G37" s="3">
        <f>Cover!F95</f>
        <v>0</v>
      </c>
      <c r="I37" s="28"/>
    </row>
    <row r="38" spans="1:9" x14ac:dyDescent="0.25">
      <c r="A38" s="10"/>
      <c r="B38" s="10"/>
      <c r="C38" s="10"/>
      <c r="D38" s="10"/>
      <c r="E38" s="10"/>
      <c r="F38" s="10"/>
      <c r="I38" s="28"/>
    </row>
    <row r="39" spans="1:9" ht="15" customHeight="1" x14ac:dyDescent="0.25">
      <c r="A39" s="10"/>
      <c r="B39" s="10"/>
      <c r="C39" s="138" t="s">
        <v>97</v>
      </c>
      <c r="D39" s="138" t="s">
        <v>99</v>
      </c>
      <c r="E39" s="138" t="s">
        <v>96</v>
      </c>
      <c r="F39" s="138" t="s">
        <v>102</v>
      </c>
      <c r="G39" s="138" t="s">
        <v>147</v>
      </c>
      <c r="H39" s="138"/>
      <c r="I39" s="28"/>
    </row>
    <row r="40" spans="1:9" x14ac:dyDescent="0.25">
      <c r="A40" s="10"/>
      <c r="B40" s="10"/>
      <c r="C40" s="138"/>
      <c r="D40" s="138"/>
      <c r="E40" s="138"/>
      <c r="F40" s="138"/>
      <c r="G40" s="138"/>
      <c r="H40" s="138"/>
      <c r="I40" s="28"/>
    </row>
    <row r="41" spans="1:9" x14ac:dyDescent="0.25">
      <c r="A41" s="10"/>
      <c r="B41" s="10"/>
      <c r="C41" s="138"/>
      <c r="D41" s="138"/>
      <c r="E41" s="138"/>
      <c r="F41" s="138"/>
      <c r="G41" s="138"/>
      <c r="H41" s="138"/>
      <c r="I41" s="28"/>
    </row>
    <row r="42" spans="1:9" x14ac:dyDescent="0.25">
      <c r="A42" s="10"/>
      <c r="B42" s="10"/>
      <c r="C42" s="141"/>
      <c r="D42" s="141"/>
      <c r="E42" s="141"/>
      <c r="F42" s="141"/>
      <c r="G42" s="138"/>
      <c r="H42" s="138"/>
      <c r="I42" s="28"/>
    </row>
    <row r="43" spans="1:9" ht="15" customHeight="1" x14ac:dyDescent="0.25">
      <c r="A43" s="139" t="s">
        <v>77</v>
      </c>
      <c r="B43" s="139"/>
      <c r="C43" s="1">
        <f>'End Sem Evaluation'!H10</f>
        <v>52</v>
      </c>
      <c r="D43" s="1">
        <f>'End Sem Evaluation'!I10</f>
        <v>23.4</v>
      </c>
      <c r="E43" s="1">
        <f>'End Sem Evaluation'!J10</f>
        <v>0</v>
      </c>
      <c r="F43" s="55" t="e">
        <f>'End Sem Evaluation'!K10</f>
        <v>#DIV/0!</v>
      </c>
      <c r="G43" s="139" t="e">
        <f>IF(F43=" ", " ", IF( F43=0, "NA", IF(F43&gt;=Cover!$N$77+10, 3, IF(F43&gt;=Cover!$N$77,2,1) ) ))</f>
        <v>#DIV/0!</v>
      </c>
      <c r="H43" s="139"/>
      <c r="I43" s="28"/>
    </row>
    <row r="44" spans="1:9" x14ac:dyDescent="0.25">
      <c r="A44" s="139" t="s">
        <v>81</v>
      </c>
      <c r="B44" s="139"/>
      <c r="C44" s="1">
        <f>'End Sem Evaluation'!L10</f>
        <v>52</v>
      </c>
      <c r="D44" s="1">
        <f>'End Sem Evaluation'!M10</f>
        <v>0</v>
      </c>
      <c r="E44" s="1">
        <f>'End Sem Evaluation'!N10</f>
        <v>0</v>
      </c>
      <c r="F44" s="55">
        <f>'End Sem Evaluation'!O10</f>
        <v>0</v>
      </c>
      <c r="G44" s="139" t="str">
        <f>IF(F44=" ", " ", IF( F44=0, "NA", IF(F44&gt;=Cover!$N$77+10, 3, IF(F44&gt;=Cover!$N$77,2,1) ) ))</f>
        <v>NA</v>
      </c>
      <c r="H44" s="139"/>
      <c r="I44" s="28"/>
    </row>
    <row r="45" spans="1:9" x14ac:dyDescent="0.25">
      <c r="A45" s="139" t="s">
        <v>148</v>
      </c>
      <c r="B45" s="139"/>
      <c r="C45" s="139"/>
      <c r="D45" s="139"/>
      <c r="E45" s="139"/>
      <c r="F45" s="139"/>
      <c r="G45" s="148" t="e">
        <f>IF(G43="NA",G44,IF(G44="NA",G43,(G43*G36+G44*G37)/(G36+G37)))</f>
        <v>#DIV/0!</v>
      </c>
      <c r="H45" s="148"/>
      <c r="I45" s="28"/>
    </row>
    <row r="48" spans="1:9" x14ac:dyDescent="0.25">
      <c r="A48" s="121" t="s">
        <v>107</v>
      </c>
      <c r="B48" s="121"/>
      <c r="C48" s="121"/>
      <c r="D48" s="121"/>
      <c r="E48" s="121"/>
      <c r="F48" s="121"/>
      <c r="G48" s="121"/>
      <c r="H48" s="121"/>
    </row>
    <row r="50" spans="1:5" ht="30.75" customHeight="1" x14ac:dyDescent="0.25">
      <c r="A50" s="138" t="s">
        <v>129</v>
      </c>
      <c r="B50" s="138"/>
      <c r="C50" s="138"/>
      <c r="D50" s="138"/>
      <c r="E50" s="3">
        <f>Cover!F89</f>
        <v>60</v>
      </c>
    </row>
    <row r="51" spans="1:5" ht="30" customHeight="1" x14ac:dyDescent="0.25">
      <c r="A51" s="138" t="s">
        <v>130</v>
      </c>
      <c r="B51" s="138"/>
      <c r="C51" s="138"/>
      <c r="D51" s="138"/>
      <c r="E51" s="3">
        <f>100-E50</f>
        <v>40</v>
      </c>
    </row>
    <row r="54" spans="1:5" x14ac:dyDescent="0.25">
      <c r="B54" s="1" t="s">
        <v>108</v>
      </c>
      <c r="C54" s="1" t="s">
        <v>109</v>
      </c>
      <c r="D54" s="139" t="str">
        <f>"Y = "&amp;(E51/100)&amp;" Y1 + "&amp;(E50/100)&amp;" Y2"</f>
        <v>Y = 0.4 Y1 + 0.6 Y2</v>
      </c>
      <c r="E54" s="139"/>
    </row>
    <row r="55" spans="1:5" x14ac:dyDescent="0.25">
      <c r="A55" s="1" t="str">
        <f>Cover!A12</f>
        <v>BSC2023.1</v>
      </c>
      <c r="B55" s="25">
        <f>B26</f>
        <v>3</v>
      </c>
      <c r="C55" s="25" t="e">
        <f>$G$45</f>
        <v>#DIV/0!</v>
      </c>
      <c r="D55" s="136" t="e">
        <f>IF(B55=" ", " ",IF($E$50=0,B55,  $E$51/100*B55+$E$50/100*C55))</f>
        <v>#DIV/0!</v>
      </c>
      <c r="E55" s="137"/>
    </row>
    <row r="56" spans="1:5" x14ac:dyDescent="0.25">
      <c r="A56" s="1" t="str">
        <f>Cover!A13</f>
        <v>BSC2023.2</v>
      </c>
      <c r="B56" s="25">
        <f t="shared" ref="B56:B60" si="2">B27</f>
        <v>2.5</v>
      </c>
      <c r="C56" s="25" t="e">
        <f t="shared" ref="C56:C60" si="3">$G$45</f>
        <v>#DIV/0!</v>
      </c>
      <c r="D56" s="136" t="e">
        <f t="shared" ref="D56:D60" si="4">IF(B56=" ", " ",IF($E$50=0,B56,  $E$51/100*B56+$E$50/100*C56))</f>
        <v>#DIV/0!</v>
      </c>
      <c r="E56" s="137"/>
    </row>
    <row r="57" spans="1:5" x14ac:dyDescent="0.25">
      <c r="A57" s="1" t="str">
        <f>Cover!A14</f>
        <v>BSC2023.3</v>
      </c>
      <c r="B57" s="25">
        <f t="shared" si="2"/>
        <v>2.5</v>
      </c>
      <c r="C57" s="25" t="e">
        <f t="shared" si="3"/>
        <v>#DIV/0!</v>
      </c>
      <c r="D57" s="136" t="e">
        <f t="shared" si="4"/>
        <v>#DIV/0!</v>
      </c>
      <c r="E57" s="137"/>
    </row>
    <row r="58" spans="1:5" x14ac:dyDescent="0.25">
      <c r="A58" s="1" t="str">
        <f>Cover!A15</f>
        <v>BSC2023.4</v>
      </c>
      <c r="B58" s="25">
        <f t="shared" si="2"/>
        <v>2.5</v>
      </c>
      <c r="C58" s="25" t="e">
        <f t="shared" si="3"/>
        <v>#DIV/0!</v>
      </c>
      <c r="D58" s="136" t="e">
        <f t="shared" si="4"/>
        <v>#DIV/0!</v>
      </c>
      <c r="E58" s="137"/>
    </row>
    <row r="59" spans="1:5" x14ac:dyDescent="0.25">
      <c r="A59" s="1" t="str">
        <f>Cover!A16</f>
        <v>BSC2023.5</v>
      </c>
      <c r="B59" s="25">
        <f t="shared" si="2"/>
        <v>2.5</v>
      </c>
      <c r="C59" s="25" t="e">
        <f t="shared" si="3"/>
        <v>#DIV/0!</v>
      </c>
      <c r="D59" s="136" t="e">
        <f t="shared" si="4"/>
        <v>#DIV/0!</v>
      </c>
      <c r="E59" s="137"/>
    </row>
    <row r="60" spans="1:5" x14ac:dyDescent="0.25">
      <c r="A60" s="1" t="str">
        <f>Cover!A17</f>
        <v>BSC2023.6</v>
      </c>
      <c r="B60" s="25">
        <f t="shared" si="2"/>
        <v>3</v>
      </c>
      <c r="C60" s="25" t="e">
        <f t="shared" si="3"/>
        <v>#DIV/0!</v>
      </c>
      <c r="D60" s="136" t="e">
        <f t="shared" si="4"/>
        <v>#DIV/0!</v>
      </c>
      <c r="E60" s="137"/>
    </row>
  </sheetData>
  <mergeCells count="53">
    <mergeCell ref="AR5:AR6"/>
    <mergeCell ref="AR15:AR16"/>
    <mergeCell ref="A43:B43"/>
    <mergeCell ref="A44:B44"/>
    <mergeCell ref="A45:F45"/>
    <mergeCell ref="G39:H42"/>
    <mergeCell ref="G43:H43"/>
    <mergeCell ref="G44:H44"/>
    <mergeCell ref="G45:H45"/>
    <mergeCell ref="D39:D42"/>
    <mergeCell ref="E39:E42"/>
    <mergeCell ref="F39:F42"/>
    <mergeCell ref="X5:AQ5"/>
    <mergeCell ref="BF15:BF16"/>
    <mergeCell ref="B16:D16"/>
    <mergeCell ref="E16:G16"/>
    <mergeCell ref="A14:H14"/>
    <mergeCell ref="A15:A16"/>
    <mergeCell ref="B15:G15"/>
    <mergeCell ref="H15:M15"/>
    <mergeCell ref="N15:W15"/>
    <mergeCell ref="X15:AQ15"/>
    <mergeCell ref="BF5:BF6"/>
    <mergeCell ref="D60:E60"/>
    <mergeCell ref="D55:E55"/>
    <mergeCell ref="D56:E56"/>
    <mergeCell ref="D57:E57"/>
    <mergeCell ref="D58:E58"/>
    <mergeCell ref="D59:E59"/>
    <mergeCell ref="A48:H48"/>
    <mergeCell ref="A50:D50"/>
    <mergeCell ref="A51:D51"/>
    <mergeCell ref="D54:E54"/>
    <mergeCell ref="A36:F36"/>
    <mergeCell ref="A37:F37"/>
    <mergeCell ref="A34:H34"/>
    <mergeCell ref="C39:C42"/>
    <mergeCell ref="N5:W5"/>
    <mergeCell ref="A2:H2"/>
    <mergeCell ref="B28:E28"/>
    <mergeCell ref="B29:E29"/>
    <mergeCell ref="B30:E30"/>
    <mergeCell ref="B31:E31"/>
    <mergeCell ref="A24:A25"/>
    <mergeCell ref="B5:G5"/>
    <mergeCell ref="B24:E25"/>
    <mergeCell ref="B26:E26"/>
    <mergeCell ref="B27:E27"/>
    <mergeCell ref="H5:M5"/>
    <mergeCell ref="A4:H4"/>
    <mergeCell ref="A5:A6"/>
    <mergeCell ref="B6:D6"/>
    <mergeCell ref="E6:G6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278"/>
  <sheetViews>
    <sheetView workbookViewId="0">
      <pane xSplit="3" ySplit="12" topLeftCell="D13" activePane="bottomRight" state="frozen"/>
      <selection pane="topRight" activeCell="C1" sqref="C1"/>
      <selection pane="bottomLeft" activeCell="A13" sqref="A13"/>
      <selection pane="bottomRight" activeCell="W7" sqref="W7"/>
    </sheetView>
  </sheetViews>
  <sheetFormatPr defaultRowHeight="15" x14ac:dyDescent="0.25"/>
  <cols>
    <col min="1" max="1" width="5.85546875" style="8" customWidth="1"/>
    <col min="2" max="2" width="6.140625" style="8" customWidth="1"/>
    <col min="3" max="3" width="36.5703125" style="8" customWidth="1"/>
    <col min="4" max="47" width="7.28515625" style="9" customWidth="1"/>
    <col min="48" max="48" width="14.7109375" style="9" customWidth="1"/>
    <col min="49" max="56" width="7.28515625" style="9" customWidth="1"/>
    <col min="57" max="92" width="9.140625" style="9"/>
    <col min="93" max="16384" width="9.140625" style="8"/>
  </cols>
  <sheetData>
    <row r="1" spans="1:102" x14ac:dyDescent="0.25">
      <c r="C1" s="10" t="s">
        <v>38</v>
      </c>
      <c r="D1" s="40">
        <f>Cover!E9</f>
        <v>202</v>
      </c>
    </row>
    <row r="2" spans="1:102" x14ac:dyDescent="0.25">
      <c r="C2" s="10" t="s">
        <v>63</v>
      </c>
      <c r="D2" s="9">
        <f>$D$1 - COUNTIF(D13:D214,"AB")</f>
        <v>201</v>
      </c>
      <c r="E2" s="9">
        <f>$D$1 - COUNTIF(E13:E214,"AB")</f>
        <v>201</v>
      </c>
      <c r="F2" s="9">
        <f>$D$1 - COUNTIF(F13:F214,"AB")</f>
        <v>201</v>
      </c>
      <c r="G2" s="9">
        <v>66</v>
      </c>
      <c r="H2" s="9">
        <f>$D$1 - COUNTIF(H13:H214,"AB")</f>
        <v>197</v>
      </c>
      <c r="I2" s="9">
        <f>$D$1 - COUNTIF(I13:I214,"AB")</f>
        <v>197</v>
      </c>
      <c r="J2" s="9">
        <f>$D$1 - COUNTIF(J13:J214,"AB")</f>
        <v>197</v>
      </c>
      <c r="K2" s="9">
        <v>66</v>
      </c>
      <c r="L2" s="9">
        <f>$D$1 - COUNTIF(L13:L214,"AB")</f>
        <v>202</v>
      </c>
      <c r="M2" s="9">
        <f t="shared" ref="M2:Q2" si="0">$D$1 - COUNTIF(M13:M214,"AB")</f>
        <v>202</v>
      </c>
      <c r="N2" s="9">
        <f t="shared" si="0"/>
        <v>202</v>
      </c>
      <c r="O2" s="9">
        <f t="shared" si="0"/>
        <v>202</v>
      </c>
      <c r="P2" s="9">
        <f t="shared" si="0"/>
        <v>202</v>
      </c>
      <c r="Q2" s="9">
        <f t="shared" si="0"/>
        <v>202</v>
      </c>
      <c r="R2" s="9">
        <f>$D$1 - COUNTIF(R13:R214,"AB")</f>
        <v>202</v>
      </c>
      <c r="S2" s="9">
        <f t="shared" ref="S2:W2" si="1">$D$1 - COUNTIF(S13:S214,"AB")</f>
        <v>202</v>
      </c>
      <c r="T2" s="9">
        <f t="shared" si="1"/>
        <v>202</v>
      </c>
      <c r="U2" s="9">
        <f t="shared" si="1"/>
        <v>202</v>
      </c>
      <c r="V2" s="9">
        <f t="shared" si="1"/>
        <v>202</v>
      </c>
      <c r="W2" s="9">
        <f t="shared" si="1"/>
        <v>202</v>
      </c>
      <c r="X2" s="9">
        <f t="shared" ref="E2:BI2" si="2">$D$1 - COUNTIF(X13:X112,"AB")</f>
        <v>202</v>
      </c>
      <c r="Y2" s="9">
        <f t="shared" si="2"/>
        <v>202</v>
      </c>
      <c r="Z2" s="9">
        <f t="shared" si="2"/>
        <v>202</v>
      </c>
      <c r="AA2" s="9">
        <f t="shared" si="2"/>
        <v>202</v>
      </c>
      <c r="AB2" s="9">
        <f t="shared" si="2"/>
        <v>202</v>
      </c>
      <c r="AC2" s="9">
        <f t="shared" si="2"/>
        <v>202</v>
      </c>
      <c r="AD2" s="9">
        <f t="shared" si="2"/>
        <v>202</v>
      </c>
      <c r="AE2" s="9">
        <f t="shared" si="2"/>
        <v>202</v>
      </c>
      <c r="AF2" s="9">
        <f t="shared" si="2"/>
        <v>202</v>
      </c>
      <c r="AG2" s="9">
        <f t="shared" si="2"/>
        <v>202</v>
      </c>
      <c r="AH2" s="9">
        <f t="shared" si="2"/>
        <v>202</v>
      </c>
      <c r="AI2" s="9">
        <f t="shared" si="2"/>
        <v>202</v>
      </c>
      <c r="AJ2" s="9">
        <f t="shared" si="2"/>
        <v>202</v>
      </c>
      <c r="AK2" s="9">
        <f t="shared" si="2"/>
        <v>202</v>
      </c>
      <c r="AL2" s="9">
        <f t="shared" si="2"/>
        <v>202</v>
      </c>
      <c r="AM2" s="9">
        <f t="shared" si="2"/>
        <v>202</v>
      </c>
      <c r="AN2" s="9">
        <f t="shared" si="2"/>
        <v>202</v>
      </c>
      <c r="AO2" s="9">
        <f t="shared" si="2"/>
        <v>202</v>
      </c>
      <c r="AP2" s="9">
        <f t="shared" si="2"/>
        <v>202</v>
      </c>
      <c r="AQ2" s="9">
        <f t="shared" si="2"/>
        <v>202</v>
      </c>
      <c r="AR2" s="9">
        <f t="shared" si="2"/>
        <v>202</v>
      </c>
      <c r="AS2" s="9">
        <f t="shared" si="2"/>
        <v>202</v>
      </c>
      <c r="AT2" s="9">
        <f t="shared" si="2"/>
        <v>202</v>
      </c>
      <c r="AU2" s="9">
        <f t="shared" si="2"/>
        <v>202</v>
      </c>
      <c r="AV2" s="9">
        <f t="shared" si="2"/>
        <v>202</v>
      </c>
      <c r="AW2" s="9">
        <f t="shared" si="2"/>
        <v>202</v>
      </c>
      <c r="AX2" s="9">
        <f t="shared" si="2"/>
        <v>202</v>
      </c>
      <c r="AY2" s="9">
        <f t="shared" si="2"/>
        <v>202</v>
      </c>
      <c r="AZ2" s="9">
        <f t="shared" si="2"/>
        <v>202</v>
      </c>
      <c r="BA2" s="9">
        <f t="shared" si="2"/>
        <v>202</v>
      </c>
      <c r="BB2" s="9">
        <f t="shared" si="2"/>
        <v>202</v>
      </c>
      <c r="BC2" s="9">
        <f t="shared" si="2"/>
        <v>202</v>
      </c>
      <c r="BD2" s="9">
        <f t="shared" si="2"/>
        <v>202</v>
      </c>
      <c r="BE2" s="9">
        <f t="shared" si="2"/>
        <v>202</v>
      </c>
      <c r="BF2" s="9">
        <f t="shared" si="2"/>
        <v>202</v>
      </c>
      <c r="BG2" s="9">
        <f t="shared" si="2"/>
        <v>202</v>
      </c>
      <c r="BH2" s="9">
        <f t="shared" si="2"/>
        <v>202</v>
      </c>
      <c r="BI2" s="9">
        <f t="shared" si="2"/>
        <v>202</v>
      </c>
    </row>
    <row r="3" spans="1:102" x14ac:dyDescent="0.25">
      <c r="C3" s="10" t="s">
        <v>97</v>
      </c>
      <c r="D3" s="9">
        <f>IF( D12="CO1", Cover!$E$66, IF(D12="CO2", Cover!$E$67, IF(D12="CO3", Cover!$E$68,  IF(D12="CO4", Cover!$E$69,  IF(D12="CO5", Cover!$E$70,  IF(D12="CO6", Cover!$E$71,  ) ) ) ) ) )</f>
        <v>62</v>
      </c>
      <c r="E3" s="9">
        <f>IF( E12="CO1", Cover!$E$66, IF(E12="CO2", Cover!$E$67, IF(E12="CO3", Cover!$E$68,  IF(E12="CO4", Cover!$E$69,  IF(E12="CO5", Cover!$E$70,  IF(E12="CO6", Cover!$E$71,  ) ) ) ) ) )</f>
        <v>62</v>
      </c>
      <c r="F3" s="9">
        <f>IF( F12="CO1", Cover!$E$66, IF(F12="CO2", Cover!$E$67, IF(F12="CO3", Cover!$E$68,  IF(F12="CO4", Cover!$E$69,  IF(F12="CO5", Cover!$E$70,  IF(F12="CO6", Cover!$E$71,  ) ) ) ) ) )</f>
        <v>62</v>
      </c>
      <c r="G3" s="9">
        <v>62</v>
      </c>
      <c r="H3" s="9">
        <f>IF( H12="CO1", Cover!$E$66, IF(H12="CO2", Cover!$E$67, IF(H12="CO3", Cover!$E$68,  IF(H12="CO4", Cover!$E$69,  IF(H12="CO5", Cover!$E$70,  IF(H12="CO6", Cover!$E$71,  ) ) ) ) ) )</f>
        <v>62</v>
      </c>
      <c r="I3" s="9">
        <f>IF( I12="CO1", Cover!$E$66, IF(I12="CO2", Cover!$E$67, IF(I12="CO3", Cover!$E$68,  IF(I12="CO4", Cover!$E$69,  IF(I12="CO5", Cover!$E$70,  IF(I12="CO6", Cover!$E$71,  ) ) ) ) ) )</f>
        <v>62</v>
      </c>
      <c r="J3" s="9">
        <f>IF( J12="CO1", Cover!$E$66, IF(J12="CO2", Cover!$E$67, IF(J12="CO3", Cover!$E$68,  IF(J12="CO4", Cover!$E$69,  IF(J12="CO5", Cover!$E$70,  IF(J12="CO6", Cover!$E$71,  ) ) ) ) ) )</f>
        <v>62</v>
      </c>
      <c r="K3" s="9">
        <v>62</v>
      </c>
      <c r="L3" s="9">
        <f>IF( L12="CO1", Cover!$E$66, IF(L12="CO2", Cover!$E$67, IF(L12="CO3", Cover!$E$68,  IF(L12="CO4", Cover!$E$69,  IF(L12="CO5", Cover!$E$70,  IF(L12="CO6", Cover!$E$71,  ) ) ) ) ) )</f>
        <v>62</v>
      </c>
      <c r="M3" s="9">
        <f>IF( M12="CO1", Cover!$E$66, IF(M12="CO2", Cover!$E$67, IF(M12="CO3", Cover!$E$68,  IF(M12="CO4", Cover!$E$69,  IF(M12="CO5", Cover!$E$70,  IF(M12="CO6", Cover!$E$71,  ) ) ) ) ) )</f>
        <v>62</v>
      </c>
      <c r="N3" s="9">
        <f>IF( N12="CO1", Cover!$E$66, IF(N12="CO2", Cover!$E$67, IF(N12="CO3", Cover!$E$68,  IF(N12="CO4", Cover!$E$69,  IF(N12="CO5", Cover!$E$70,  IF(N12="CO6", Cover!$E$71,  ) ) ) ) ) )</f>
        <v>62</v>
      </c>
      <c r="O3" s="9">
        <f>IF( O12="CO1", Cover!$E$66, IF(O12="CO2", Cover!$E$67, IF(O12="CO3", Cover!$E$68,  IF(O12="CO4", Cover!$E$69,  IF(O12="CO5", Cover!$E$70,  IF(O12="CO6", Cover!$E$71,  ) ) ) ) ) )</f>
        <v>62</v>
      </c>
      <c r="P3" s="9">
        <f>IF( P12="CO1", Cover!$E$66, IF(P12="CO2", Cover!$E$67, IF(P12="CO3", Cover!$E$68,  IF(P12="CO4", Cover!$E$69,  IF(P12="CO5", Cover!$E$70,  IF(P12="CO6", Cover!$E$71,  ) ) ) ) ) )</f>
        <v>62</v>
      </c>
      <c r="Q3" s="9">
        <f>IF( Q12="CO1", Cover!$E$66, IF(Q12="CO2", Cover!$E$67, IF(Q12="CO3", Cover!$E$68,  IF(Q12="CO4", Cover!$E$69,  IF(Q12="CO5", Cover!$E$70,  IF(Q12="CO6", Cover!$E$71,  ) ) ) ) ) )</f>
        <v>62</v>
      </c>
      <c r="R3" s="9">
        <f>IF( R12="CO1", Cover!$E$66, IF(R12="CO2", Cover!$E$67, IF(R12="CO3", Cover!$E$68,  IF(R12="CO4", Cover!$E$69,  IF(R12="CO5", Cover!$E$70,  IF(R12="CO6", Cover!$E$71,  ) ) ) ) ) )</f>
        <v>62</v>
      </c>
      <c r="S3" s="9">
        <f>IF( S12="CO1", Cover!$E$66, IF(S12="CO2", Cover!$E$67, IF(S12="CO3", Cover!$E$68,  IF(S12="CO4", Cover!$E$69,  IF(S12="CO5", Cover!$E$70,  IF(S12="CO6", Cover!$E$71,  ) ) ) ) ) )</f>
        <v>62</v>
      </c>
      <c r="T3" s="9">
        <f>IF( T12="CO1", Cover!$E$66, IF(T12="CO2", Cover!$E$67, IF(T12="CO3", Cover!$E$68,  IF(T12="CO4", Cover!$E$69,  IF(T12="CO5", Cover!$E$70,  IF(T12="CO6", Cover!$E$71,  ) ) ) ) ) )</f>
        <v>62</v>
      </c>
      <c r="U3" s="9">
        <f>IF( U12="CO1", Cover!$E$66, IF(U12="CO2", Cover!$E$67, IF(U12="CO3", Cover!$E$68,  IF(U12="CO4", Cover!$E$69,  IF(U12="CO5", Cover!$E$70,  IF(U12="CO6", Cover!$E$71,  ) ) ) ) ) )</f>
        <v>62</v>
      </c>
      <c r="V3" s="9">
        <f>IF( V12="CO1", Cover!$E$66, IF(V12="CO2", Cover!$E$67, IF(V12="CO3", Cover!$E$68,  IF(V12="CO4", Cover!$E$69,  IF(V12="CO5", Cover!$E$70,  IF(V12="CO6", Cover!$E$71,  ) ) ) ) ) )</f>
        <v>62</v>
      </c>
      <c r="W3" s="9">
        <f>IF( W12="CO1", Cover!$E$66, IF(W12="CO2", Cover!$E$67, IF(W12="CO3", Cover!$E$68,  IF(W12="CO4", Cover!$E$69,  IF(W12="CO5", Cover!$E$70,  IF(W12="CO6", Cover!$E$71,  ) ) ) ) ) )</f>
        <v>62</v>
      </c>
      <c r="X3" s="9">
        <f>IF( X12="CO1", Cover!$E$66, IF(X12="CO2", Cover!$E$67, IF(X12="CO3", Cover!$E$68,  IF(X12="CO4", Cover!$E$69,  IF(X12="CO5", Cover!$E$70,  IF(X12="CO6", Cover!$E$71,  ) ) ) ) ) )</f>
        <v>0</v>
      </c>
      <c r="Y3" s="9">
        <f>IF( Y12="CO1", Cover!$E$66, IF(Y12="CO2", Cover!$E$67, IF(Y12="CO3", Cover!$E$68,  IF(Y12="CO4", Cover!$E$69,  IF(Y12="CO5", Cover!$E$70,  IF(Y12="CO6", Cover!$E$71,  ) ) ) ) ) )</f>
        <v>0</v>
      </c>
      <c r="Z3" s="9">
        <f>IF( Z12="CO1", Cover!$E$66, IF(Z12="CO2", Cover!$E$67, IF(Z12="CO3", Cover!$E$68,  IF(Z12="CO4", Cover!$E$69,  IF(Z12="CO5", Cover!$E$70,  IF(Z12="CO6", Cover!$E$71,  ) ) ) ) ) )</f>
        <v>0</v>
      </c>
      <c r="AA3" s="9">
        <f>IF( AA12="CO1", Cover!$E$66, IF(AA12="CO2", Cover!$E$67, IF(AA12="CO3", Cover!$E$68,  IF(AA12="CO4", Cover!$E$69,  IF(AA12="CO5", Cover!$E$70,  IF(AA12="CO6", Cover!$E$71,  ) ) ) ) ) )</f>
        <v>0</v>
      </c>
      <c r="AB3" s="9">
        <f>IF( AB12="CO1", Cover!$E$66, IF(AB12="CO2", Cover!$E$67, IF(AB12="CO3", Cover!$E$68,  IF(AB12="CO4", Cover!$E$69,  IF(AB12="CO5", Cover!$E$70,  IF(AB12="CO6", Cover!$E$71,  ) ) ) ) ) )</f>
        <v>0</v>
      </c>
      <c r="AC3" s="9">
        <f>IF( AC12="CO1", Cover!$E$66, IF(AC12="CO2", Cover!$E$67, IF(AC12="CO3", Cover!$E$68,  IF(AC12="CO4", Cover!$E$69,  IF(AC12="CO5", Cover!$E$70,  IF(AC12="CO6", Cover!$E$71,  ) ) ) ) ) )</f>
        <v>0</v>
      </c>
      <c r="AD3" s="9">
        <f>IF( AD12="CO1", Cover!$E$66, IF(AD12="CO2", Cover!$E$67, IF(AD12="CO3", Cover!$E$68,  IF(AD12="CO4", Cover!$E$69,  IF(AD12="CO5", Cover!$E$70,  IF(AD12="CO6", Cover!$E$71,  ) ) ) ) ) )</f>
        <v>0</v>
      </c>
      <c r="AE3" s="9">
        <f>IF( AE12="CO1", Cover!$E$66, IF(AE12="CO2", Cover!$E$67, IF(AE12="CO3", Cover!$E$68,  IF(AE12="CO4", Cover!$E$69,  IF(AE12="CO5", Cover!$E$70,  IF(AE12="CO6", Cover!$E$71,  ) ) ) ) ) )</f>
        <v>0</v>
      </c>
      <c r="AF3" s="9">
        <f>IF( AF12="CO1", Cover!$E$66, IF(AF12="CO2", Cover!$E$67, IF(AF12="CO3", Cover!$E$68,  IF(AF12="CO4", Cover!$E$69,  IF(AF12="CO5", Cover!$E$70,  IF(AF12="CO6", Cover!$E$71,  ) ) ) ) ) )</f>
        <v>0</v>
      </c>
      <c r="AG3" s="9">
        <f>IF( AG12="CO1", Cover!$E$66, IF(AG12="CO2", Cover!$E$67, IF(AG12="CO3", Cover!$E$68,  IF(AG12="CO4", Cover!$E$69,  IF(AG12="CO5", Cover!$E$70,  IF(AG12="CO6", Cover!$E$71,  ) ) ) ) ) )</f>
        <v>0</v>
      </c>
      <c r="AH3" s="9">
        <f>IF( AH12="CO1", Cover!$E$66, IF(AH12="CO2", Cover!$E$67, IF(AH12="CO3", Cover!$E$68,  IF(AH12="CO4", Cover!$E$69,  IF(AH12="CO5", Cover!$E$70,  IF(AH12="CO6", Cover!$E$71,  ) ) ) ) ) )</f>
        <v>0</v>
      </c>
      <c r="AI3" s="9">
        <f>IF( AI12="CO1", Cover!$E$66, IF(AI12="CO2", Cover!$E$67, IF(AI12="CO3", Cover!$E$68,  IF(AI12="CO4", Cover!$E$69,  IF(AI12="CO5", Cover!$E$70,  IF(AI12="CO6", Cover!$E$71,  ) ) ) ) ) )</f>
        <v>0</v>
      </c>
      <c r="AJ3" s="9">
        <f>IF( AJ12="CO1", Cover!$E$66, IF(AJ12="CO2", Cover!$E$67, IF(AJ12="CO3", Cover!$E$68,  IF(AJ12="CO4", Cover!$E$69,  IF(AJ12="CO5", Cover!$E$70,  IF(AJ12="CO6", Cover!$E$71,  ) ) ) ) ) )</f>
        <v>0</v>
      </c>
      <c r="AK3" s="9">
        <f>IF( AK12="CO1", Cover!$E$66, IF(AK12="CO2", Cover!$E$67, IF(AK12="CO3", Cover!$E$68,  IF(AK12="CO4", Cover!$E$69,  IF(AK12="CO5", Cover!$E$70,  IF(AK12="CO6", Cover!$E$71,  ) ) ) ) ) )</f>
        <v>0</v>
      </c>
      <c r="AL3" s="9">
        <f>IF( AL12="CO1", Cover!$E$66, IF(AL12="CO2", Cover!$E$67, IF(AL12="CO3", Cover!$E$68,  IF(AL12="CO4", Cover!$E$69,  IF(AL12="CO5", Cover!$E$70,  IF(AL12="CO6", Cover!$E$71,  ) ) ) ) ) )</f>
        <v>0</v>
      </c>
      <c r="AM3" s="9">
        <f>IF( AM12="CO1", Cover!$E$66, IF(AM12="CO2", Cover!$E$67, IF(AM12="CO3", Cover!$E$68,  IF(AM12="CO4", Cover!$E$69,  IF(AM12="CO5", Cover!$E$70,  IF(AM12="CO6", Cover!$E$71,  ) ) ) ) ) )</f>
        <v>0</v>
      </c>
      <c r="AN3" s="9">
        <f>IF( AN12="CO1", Cover!$E$66, IF(AN12="CO2", Cover!$E$67, IF(AN12="CO3", Cover!$E$68,  IF(AN12="CO4", Cover!$E$69,  IF(AN12="CO5", Cover!$E$70,  IF(AN12="CO6", Cover!$E$71,  ) ) ) ) ) )</f>
        <v>0</v>
      </c>
      <c r="AO3" s="9">
        <f>IF( AO12="CO1", Cover!$E$66, IF(AO12="CO2", Cover!$E$67, IF(AO12="CO3", Cover!$E$68,  IF(AO12="CO4", Cover!$E$69,  IF(AO12="CO5", Cover!$E$70,  IF(AO12="CO6", Cover!$E$71,  ) ) ) ) ) )</f>
        <v>0</v>
      </c>
      <c r="AP3" s="9">
        <f>IF( AP12="CO1", Cover!$E$66, IF(AP12="CO2", Cover!$E$67, IF(AP12="CO3", Cover!$E$68,  IF(AP12="CO4", Cover!$E$69,  IF(AP12="CO5", Cover!$E$70,  IF(AP12="CO6", Cover!$E$71,  ) ) ) ) ) )</f>
        <v>0</v>
      </c>
      <c r="AQ3" s="9">
        <f>IF( AQ12="CO1", Cover!$E$66, IF(AQ12="CO2", Cover!$E$67, IF(AQ12="CO3", Cover!$E$68,  IF(AQ12="CO4", Cover!$E$69,  IF(AQ12="CO5", Cover!$E$70,  IF(AQ12="CO6", Cover!$E$71,  ) ) ) ) ) )</f>
        <v>0</v>
      </c>
      <c r="AR3" s="9">
        <f>IF( AR12="CO1", Cover!$E$66, IF(AR12="CO2", Cover!$E$67, IF(AR12="CO3", Cover!$E$68,  IF(AR12="CO4", Cover!$E$69,  IF(AR12="CO5", Cover!$E$70,  IF(AR12="CO6", Cover!$E$71,  ) ) ) ) ) )</f>
        <v>0</v>
      </c>
      <c r="AS3" s="9">
        <f>IF( AS12="CO1", Cover!$E$66, IF(AS12="CO2", Cover!$E$67, IF(AS12="CO3", Cover!$E$68,  IF(AS12="CO4", Cover!$E$69,  IF(AS12="CO5", Cover!$E$70,  IF(AS12="CO6", Cover!$E$71,  ) ) ) ) ) )</f>
        <v>0</v>
      </c>
      <c r="AT3" s="9">
        <f>IF( AT12="CO1", Cover!$E$66, IF(AT12="CO2", Cover!$E$67, IF(AT12="CO3", Cover!$E$68,  IF(AT12="CO4", Cover!$E$69,  IF(AT12="CO5", Cover!$E$70,  IF(AT12="CO6", Cover!$E$71,  ) ) ) ) ) )</f>
        <v>0</v>
      </c>
      <c r="AU3" s="9">
        <f>IF( AU12="CO1", Cover!$E$66, IF(AU12="CO2", Cover!$E$67, IF(AU12="CO3", Cover!$E$68,  IF(AU12="CO4", Cover!$E$69,  IF(AU12="CO5", Cover!$E$70,  IF(AU12="CO6", Cover!$E$71,  ) ) ) ) ) )</f>
        <v>0</v>
      </c>
      <c r="AV3" s="9">
        <f>Cover!$E$66</f>
        <v>62</v>
      </c>
      <c r="AW3" s="9">
        <f>IF( AW12="CO1", Cover!$E$66, IF(AW12="CO2", Cover!$E$67, IF(AW12="CO3", Cover!$E$68,  IF(AW12="CO4", Cover!$E$69,  IF(AW12="CO5", Cover!$E$70,  IF(AW12="CO6", Cover!$E$71,  ) ) ) ) ) )</f>
        <v>0</v>
      </c>
      <c r="AX3" s="9">
        <f>IF( AX12="CO1", Cover!$E$66, IF(AX12="CO2", Cover!$E$67, IF(AX12="CO3", Cover!$E$68,  IF(AX12="CO4", Cover!$E$69,  IF(AX12="CO5", Cover!$E$70,  IF(AX12="CO6", Cover!$E$71,  ) ) ) ) ) )</f>
        <v>0</v>
      </c>
      <c r="AY3" s="9">
        <f>IF( AY12="CO1", Cover!$E$66, IF(AY12="CO2", Cover!$E$67, IF(AY12="CO3", Cover!$E$68,  IF(AY12="CO4", Cover!$E$69,  IF(AY12="CO5", Cover!$E$70,  IF(AY12="CO6", Cover!$E$71,  ) ) ) ) ) )</f>
        <v>0</v>
      </c>
      <c r="AZ3" s="9">
        <f>IF( AZ12="CO1", Cover!$E$66, IF(AZ12="CO2", Cover!$E$67, IF(AZ12="CO3", Cover!$E$68,  IF(AZ12="CO4", Cover!$E$69,  IF(AZ12="CO5", Cover!$E$70,  IF(AZ12="CO6", Cover!$E$71,  ) ) ) ) ) )</f>
        <v>0</v>
      </c>
      <c r="BA3" s="9">
        <f>IF( BA12="CO1", Cover!$E$66, IF(BA12="CO2", Cover!$E$67, IF(BA12="CO3", Cover!$E$68,  IF(BA12="CO4", Cover!$E$69,  IF(BA12="CO5", Cover!$E$70,  IF(BA12="CO6", Cover!$E$71,  ) ) ) ) ) )</f>
        <v>0</v>
      </c>
      <c r="BB3" s="9">
        <f>IF( BB12="CO1", Cover!$E$66, IF(BB12="CO2", Cover!$E$67, IF(BB12="CO3", Cover!$E$68,  IF(BB12="CO4", Cover!$E$69,  IF(BB12="CO5", Cover!$E$70,  IF(BB12="CO6", Cover!$E$71,  ) ) ) ) ) )</f>
        <v>0</v>
      </c>
      <c r="BC3" s="9">
        <f>IF( BC12="CO1", Cover!$E$66, IF(BC12="CO2", Cover!$E$67, IF(BC12="CO3", Cover!$E$68,  IF(BC12="CO4", Cover!$E$69,  IF(BC12="CO5", Cover!$E$70,  IF(BC12="CO6", Cover!$E$71,  ) ) ) ) ) )</f>
        <v>0</v>
      </c>
      <c r="BD3" s="9">
        <f>IF( BD12="CO1", Cover!$E$66, IF(BD12="CO2", Cover!$E$67, IF(BD12="CO3", Cover!$E$68,  IF(BD12="CO4", Cover!$E$69,  IF(BD12="CO5", Cover!$E$70,  IF(BD12="CO6", Cover!$E$71,  ) ) ) ) ) )</f>
        <v>0</v>
      </c>
      <c r="BE3" s="9">
        <f>IF( BE12="CO1", Cover!$E$66, IF(BE12="CO2", Cover!$E$67, IF(BE12="CO3", Cover!$E$68,  IF(BE12="CO4", Cover!$E$69,  IF(BE12="CO5", Cover!$E$70,  IF(BE12="CO6", Cover!$E$71,  ) ) ) ) ) )</f>
        <v>0</v>
      </c>
      <c r="BF3" s="9">
        <f>IF( BF12="CO1", Cover!$E$66, IF(BF12="CO2", Cover!$E$67, IF(BF12="CO3", Cover!$E$68,  IF(BF12="CO4", Cover!$E$69,  IF(BF12="CO5", Cover!$E$70,  IF(BF12="CO6", Cover!$E$71,  ) ) ) ) ) )</f>
        <v>0</v>
      </c>
      <c r="BG3" s="9">
        <f>IF( BG12="CO1", Cover!$E$66, IF(BG12="CO2", Cover!$E$67, IF(BG12="CO3", Cover!$E$68,  IF(BG12="CO4", Cover!$E$69,  IF(BG12="CO5", Cover!$E$70,  IF(BG12="CO6", Cover!$E$71,  ) ) ) ) ) )</f>
        <v>0</v>
      </c>
      <c r="BH3" s="9">
        <f>IF( BH12="CO1", Cover!$E$66, IF(BH12="CO2", Cover!$E$67, IF(BH12="CO3", Cover!$E$68,  IF(BH12="CO4", Cover!$E$69,  IF(BH12="CO5", Cover!$E$70,  IF(BH12="CO6", Cover!$E$71,  ) ) ) ) ) )</f>
        <v>0</v>
      </c>
      <c r="BI3" s="9">
        <f>IF( BI12="CO1", Cover!$E$66, IF(BI12="CO2", Cover!$E$67, IF(BI12="CO3", Cover!$E$68,  IF(BI12="CO4", Cover!$E$69,  IF(BI12="CO5", Cover!$E$70,  IF(BI12="CO6", Cover!$E$71,  ) ) ) ) ) )</f>
        <v>0</v>
      </c>
    </row>
    <row r="4" spans="1:102" x14ac:dyDescent="0.25">
      <c r="C4" s="4" t="s">
        <v>98</v>
      </c>
      <c r="D4" s="34">
        <v>6</v>
      </c>
      <c r="E4" s="34">
        <v>4</v>
      </c>
      <c r="F4" s="34">
        <v>5</v>
      </c>
      <c r="G4" s="34">
        <v>15</v>
      </c>
      <c r="H4" s="34">
        <v>6</v>
      </c>
      <c r="I4" s="34">
        <v>5</v>
      </c>
      <c r="J4" s="34">
        <v>4</v>
      </c>
      <c r="K4" s="34">
        <v>15</v>
      </c>
      <c r="L4" s="34">
        <v>10</v>
      </c>
      <c r="M4" s="34">
        <v>10</v>
      </c>
      <c r="N4" s="34">
        <v>10</v>
      </c>
      <c r="O4" s="34">
        <v>10</v>
      </c>
      <c r="P4" s="34">
        <v>10</v>
      </c>
      <c r="Q4" s="34">
        <v>10</v>
      </c>
      <c r="R4" s="34">
        <v>10</v>
      </c>
      <c r="S4" s="34">
        <v>10</v>
      </c>
      <c r="T4" s="34">
        <v>10</v>
      </c>
      <c r="U4" s="34">
        <v>10</v>
      </c>
      <c r="V4" s="34">
        <v>10</v>
      </c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</row>
    <row r="5" spans="1:102" x14ac:dyDescent="0.25">
      <c r="C5" s="10" t="s">
        <v>99</v>
      </c>
      <c r="D5" s="9">
        <f>D4*D3/100</f>
        <v>3.72</v>
      </c>
      <c r="E5" s="9">
        <f t="shared" ref="E5:BI5" si="3">E4*E3/100</f>
        <v>2.48</v>
      </c>
      <c r="F5" s="9">
        <f t="shared" si="3"/>
        <v>3.1</v>
      </c>
      <c r="G5" s="9">
        <f t="shared" si="3"/>
        <v>9.3000000000000007</v>
      </c>
      <c r="H5" s="9">
        <f t="shared" si="3"/>
        <v>3.72</v>
      </c>
      <c r="I5" s="9">
        <f t="shared" si="3"/>
        <v>3.1</v>
      </c>
      <c r="J5" s="9">
        <f t="shared" si="3"/>
        <v>2.48</v>
      </c>
      <c r="K5" s="9">
        <f t="shared" si="3"/>
        <v>9.3000000000000007</v>
      </c>
      <c r="L5" s="9">
        <f t="shared" si="3"/>
        <v>6.2</v>
      </c>
      <c r="M5" s="9">
        <f t="shared" si="3"/>
        <v>6.2</v>
      </c>
      <c r="N5" s="9">
        <f t="shared" si="3"/>
        <v>6.2</v>
      </c>
      <c r="O5" s="9">
        <f t="shared" si="3"/>
        <v>6.2</v>
      </c>
      <c r="P5" s="9">
        <f t="shared" si="3"/>
        <v>6.2</v>
      </c>
      <c r="Q5" s="9">
        <f t="shared" si="3"/>
        <v>6.2</v>
      </c>
      <c r="R5" s="9">
        <f t="shared" si="3"/>
        <v>6.2</v>
      </c>
      <c r="S5" s="9">
        <f t="shared" si="3"/>
        <v>6.2</v>
      </c>
      <c r="T5" s="9">
        <f t="shared" si="3"/>
        <v>6.2</v>
      </c>
      <c r="U5" s="9">
        <f t="shared" si="3"/>
        <v>6.2</v>
      </c>
      <c r="V5" s="9">
        <f t="shared" si="3"/>
        <v>6.2</v>
      </c>
      <c r="W5" s="9">
        <f t="shared" si="3"/>
        <v>0</v>
      </c>
      <c r="X5" s="9">
        <f t="shared" si="3"/>
        <v>0</v>
      </c>
      <c r="Y5" s="9">
        <f t="shared" si="3"/>
        <v>0</v>
      </c>
      <c r="Z5" s="9">
        <f t="shared" si="3"/>
        <v>0</v>
      </c>
      <c r="AA5" s="9">
        <f t="shared" si="3"/>
        <v>0</v>
      </c>
      <c r="AB5" s="9">
        <f t="shared" si="3"/>
        <v>0</v>
      </c>
      <c r="AC5" s="9">
        <f t="shared" si="3"/>
        <v>0</v>
      </c>
      <c r="AD5" s="9">
        <f t="shared" si="3"/>
        <v>0</v>
      </c>
      <c r="AE5" s="9">
        <f t="shared" si="3"/>
        <v>0</v>
      </c>
      <c r="AF5" s="9">
        <f t="shared" si="3"/>
        <v>0</v>
      </c>
      <c r="AG5" s="9">
        <f t="shared" si="3"/>
        <v>0</v>
      </c>
      <c r="AH5" s="9">
        <f t="shared" si="3"/>
        <v>0</v>
      </c>
      <c r="AI5" s="9">
        <f t="shared" si="3"/>
        <v>0</v>
      </c>
      <c r="AJ5" s="9">
        <f t="shared" si="3"/>
        <v>0</v>
      </c>
      <c r="AK5" s="9">
        <f t="shared" si="3"/>
        <v>0</v>
      </c>
      <c r="AL5" s="9">
        <f t="shared" si="3"/>
        <v>0</v>
      </c>
      <c r="AM5" s="9">
        <f t="shared" si="3"/>
        <v>0</v>
      </c>
      <c r="AN5" s="9">
        <f t="shared" si="3"/>
        <v>0</v>
      </c>
      <c r="AO5" s="9">
        <f t="shared" si="3"/>
        <v>0</v>
      </c>
      <c r="AP5" s="9">
        <f t="shared" si="3"/>
        <v>0</v>
      </c>
      <c r="AQ5" s="9">
        <f t="shared" si="3"/>
        <v>0</v>
      </c>
      <c r="AR5" s="9">
        <f t="shared" si="3"/>
        <v>0</v>
      </c>
      <c r="AS5" s="9">
        <f t="shared" si="3"/>
        <v>0</v>
      </c>
      <c r="AT5" s="9">
        <f t="shared" si="3"/>
        <v>0</v>
      </c>
      <c r="AU5" s="9">
        <f t="shared" si="3"/>
        <v>0</v>
      </c>
      <c r="AV5" s="9">
        <f t="shared" si="3"/>
        <v>0</v>
      </c>
      <c r="AW5" s="9">
        <f t="shared" si="3"/>
        <v>0</v>
      </c>
      <c r="AX5" s="9">
        <f t="shared" si="3"/>
        <v>0</v>
      </c>
      <c r="AY5" s="9">
        <f t="shared" si="3"/>
        <v>0</v>
      </c>
      <c r="AZ5" s="9">
        <f t="shared" si="3"/>
        <v>0</v>
      </c>
      <c r="BA5" s="9">
        <f t="shared" si="3"/>
        <v>0</v>
      </c>
      <c r="BB5" s="9">
        <f t="shared" si="3"/>
        <v>0</v>
      </c>
      <c r="BC5" s="9">
        <f t="shared" si="3"/>
        <v>0</v>
      </c>
      <c r="BD5" s="9">
        <f t="shared" si="3"/>
        <v>0</v>
      </c>
      <c r="BE5" s="9">
        <f t="shared" si="3"/>
        <v>0</v>
      </c>
      <c r="BF5" s="9">
        <f t="shared" si="3"/>
        <v>0</v>
      </c>
      <c r="BG5" s="9">
        <f t="shared" si="3"/>
        <v>0</v>
      </c>
      <c r="BH5" s="9">
        <f t="shared" si="3"/>
        <v>0</v>
      </c>
      <c r="BI5" s="9">
        <f t="shared" si="3"/>
        <v>0</v>
      </c>
    </row>
    <row r="6" spans="1:102" x14ac:dyDescent="0.25">
      <c r="C6" s="10" t="s">
        <v>96</v>
      </c>
      <c r="D6" s="9">
        <f>COUNTIF(D13:D214,"&gt;="&amp;D5 )</f>
        <v>169</v>
      </c>
      <c r="E6" s="9">
        <f t="shared" ref="E6:W6" si="4">COUNTIF(E13:E214,"&gt;="&amp;E5 )</f>
        <v>88</v>
      </c>
      <c r="F6" s="9">
        <f t="shared" si="4"/>
        <v>36</v>
      </c>
      <c r="G6" s="9">
        <f t="shared" si="4"/>
        <v>102</v>
      </c>
      <c r="H6" s="9">
        <f t="shared" si="4"/>
        <v>98</v>
      </c>
      <c r="I6" s="9">
        <f t="shared" si="4"/>
        <v>66</v>
      </c>
      <c r="J6" s="9">
        <f t="shared" si="4"/>
        <v>154</v>
      </c>
      <c r="K6" s="9">
        <f t="shared" si="4"/>
        <v>90</v>
      </c>
      <c r="L6" s="9">
        <f t="shared" si="4"/>
        <v>188</v>
      </c>
      <c r="M6" s="9">
        <f t="shared" si="4"/>
        <v>186</v>
      </c>
      <c r="N6" s="9">
        <f t="shared" si="4"/>
        <v>188</v>
      </c>
      <c r="O6" s="9">
        <f t="shared" si="4"/>
        <v>191</v>
      </c>
      <c r="P6" s="9">
        <f t="shared" si="4"/>
        <v>183</v>
      </c>
      <c r="Q6" s="9">
        <f t="shared" si="4"/>
        <v>190</v>
      </c>
      <c r="R6" s="9">
        <f t="shared" si="4"/>
        <v>191</v>
      </c>
      <c r="S6" s="9">
        <f t="shared" si="4"/>
        <v>185</v>
      </c>
      <c r="T6" s="9">
        <f t="shared" si="4"/>
        <v>190</v>
      </c>
      <c r="U6" s="9">
        <f t="shared" si="4"/>
        <v>192</v>
      </c>
      <c r="V6" s="9">
        <f t="shared" si="4"/>
        <v>187</v>
      </c>
      <c r="W6" s="9">
        <f t="shared" si="4"/>
        <v>202</v>
      </c>
      <c r="X6" s="9">
        <f t="shared" ref="E6:BI6" si="5">COUNTIF(X13:X112,"&gt;="&amp;X5 )</f>
        <v>0</v>
      </c>
      <c r="Y6" s="9">
        <f t="shared" si="5"/>
        <v>0</v>
      </c>
      <c r="Z6" s="9">
        <f t="shared" si="5"/>
        <v>0</v>
      </c>
      <c r="AA6" s="9">
        <f t="shared" si="5"/>
        <v>0</v>
      </c>
      <c r="AB6" s="9">
        <f t="shared" si="5"/>
        <v>0</v>
      </c>
      <c r="AC6" s="9">
        <f t="shared" si="5"/>
        <v>0</v>
      </c>
      <c r="AD6" s="9">
        <f t="shared" si="5"/>
        <v>0</v>
      </c>
      <c r="AE6" s="9">
        <f t="shared" si="5"/>
        <v>0</v>
      </c>
      <c r="AF6" s="9">
        <f t="shared" si="5"/>
        <v>0</v>
      </c>
      <c r="AG6" s="9">
        <f t="shared" si="5"/>
        <v>0</v>
      </c>
      <c r="AH6" s="9">
        <f t="shared" si="5"/>
        <v>0</v>
      </c>
      <c r="AI6" s="9">
        <f t="shared" si="5"/>
        <v>0</v>
      </c>
      <c r="AJ6" s="9">
        <f t="shared" si="5"/>
        <v>0</v>
      </c>
      <c r="AK6" s="9">
        <f t="shared" si="5"/>
        <v>0</v>
      </c>
      <c r="AL6" s="9">
        <f t="shared" si="5"/>
        <v>0</v>
      </c>
      <c r="AM6" s="9">
        <f t="shared" si="5"/>
        <v>0</v>
      </c>
      <c r="AN6" s="9">
        <f t="shared" si="5"/>
        <v>0</v>
      </c>
      <c r="AO6" s="9">
        <f t="shared" si="5"/>
        <v>0</v>
      </c>
      <c r="AP6" s="9">
        <f t="shared" si="5"/>
        <v>0</v>
      </c>
      <c r="AQ6" s="9">
        <f t="shared" si="5"/>
        <v>0</v>
      </c>
      <c r="AR6" s="9">
        <f t="shared" si="5"/>
        <v>0</v>
      </c>
      <c r="AS6" s="9">
        <f t="shared" si="5"/>
        <v>0</v>
      </c>
      <c r="AT6" s="9">
        <f t="shared" si="5"/>
        <v>0</v>
      </c>
      <c r="AU6" s="9">
        <f t="shared" si="5"/>
        <v>0</v>
      </c>
      <c r="AV6" s="9">
        <f t="shared" si="5"/>
        <v>0</v>
      </c>
      <c r="AW6" s="9">
        <f t="shared" si="5"/>
        <v>0</v>
      </c>
      <c r="AX6" s="9">
        <f t="shared" si="5"/>
        <v>0</v>
      </c>
      <c r="AY6" s="9">
        <f t="shared" si="5"/>
        <v>0</v>
      </c>
      <c r="AZ6" s="9">
        <f t="shared" si="5"/>
        <v>0</v>
      </c>
      <c r="BA6" s="9">
        <f t="shared" si="5"/>
        <v>0</v>
      </c>
      <c r="BB6" s="9">
        <f t="shared" si="5"/>
        <v>0</v>
      </c>
      <c r="BC6" s="9">
        <f t="shared" si="5"/>
        <v>0</v>
      </c>
      <c r="BD6" s="9">
        <f t="shared" si="5"/>
        <v>0</v>
      </c>
      <c r="BE6" s="9">
        <f t="shared" si="5"/>
        <v>0</v>
      </c>
      <c r="BF6" s="9">
        <f t="shared" si="5"/>
        <v>0</v>
      </c>
      <c r="BG6" s="9">
        <f t="shared" si="5"/>
        <v>0</v>
      </c>
      <c r="BH6" s="9">
        <f t="shared" si="5"/>
        <v>0</v>
      </c>
      <c r="BI6" s="9">
        <f t="shared" si="5"/>
        <v>0</v>
      </c>
    </row>
    <row r="7" spans="1:102" s="10" customFormat="1" x14ac:dyDescent="0.25">
      <c r="C7" s="10" t="s">
        <v>102</v>
      </c>
      <c r="D7" s="21">
        <f>IF(D3=0," ",D6*100/D2)</f>
        <v>84.079601990049753</v>
      </c>
      <c r="E7" s="21">
        <f t="shared" ref="E7:G7" si="6">IF(E3=0," ",E6*100/E2)</f>
        <v>43.781094527363187</v>
      </c>
      <c r="F7" s="21">
        <f t="shared" si="6"/>
        <v>17.910447761194028</v>
      </c>
      <c r="G7" s="21">
        <f t="shared" si="6"/>
        <v>154.54545454545453</v>
      </c>
      <c r="H7" s="21">
        <f t="shared" ref="H7" si="7">IF(H3=0," ",H6*100/H2)</f>
        <v>49.746192893401016</v>
      </c>
      <c r="I7" s="21">
        <f t="shared" ref="I7:K7" si="8">IF(I3=0," ",I6*100/I2)</f>
        <v>33.502538071065992</v>
      </c>
      <c r="J7" s="21">
        <f t="shared" si="8"/>
        <v>78.172588832487307</v>
      </c>
      <c r="K7" s="21">
        <f t="shared" si="8"/>
        <v>136.36363636363637</v>
      </c>
      <c r="L7" s="21">
        <f t="shared" ref="L7:M7" si="9">IF(L3=0," ",L6*100/L2)</f>
        <v>93.069306930693074</v>
      </c>
      <c r="M7" s="21">
        <f t="shared" si="9"/>
        <v>92.079207920792072</v>
      </c>
      <c r="N7" s="21">
        <f t="shared" ref="N7" si="10">IF(N3=0," ",N6*100/N2)</f>
        <v>93.069306930693074</v>
      </c>
      <c r="O7" s="21">
        <f t="shared" ref="O7:P7" si="11">IF(O3=0," ",O6*100/O2)</f>
        <v>94.554455445544548</v>
      </c>
      <c r="P7" s="21">
        <f t="shared" si="11"/>
        <v>90.594059405940598</v>
      </c>
      <c r="Q7" s="21">
        <f t="shared" ref="Q7" si="12">IF(Q3=0," ",Q6*100/Q2)</f>
        <v>94.059405940594061</v>
      </c>
      <c r="R7" s="21">
        <f t="shared" ref="R7:S7" si="13">IF(R3=0," ",R6*100/R2)</f>
        <v>94.554455445544548</v>
      </c>
      <c r="S7" s="21">
        <f t="shared" si="13"/>
        <v>91.584158415841586</v>
      </c>
      <c r="T7" s="21">
        <f t="shared" ref="T7" si="14">IF(T3=0," ",T6*100/T2)</f>
        <v>94.059405940594061</v>
      </c>
      <c r="U7" s="21">
        <f t="shared" ref="U7:V7" si="15">IF(U3=0," ",U6*100/U2)</f>
        <v>95.049504950495049</v>
      </c>
      <c r="V7" s="21">
        <f t="shared" si="15"/>
        <v>92.574257425742573</v>
      </c>
      <c r="W7" s="21">
        <f t="shared" ref="W7" si="16">IF(W3=0," ",W6*100/W2)</f>
        <v>100</v>
      </c>
      <c r="X7" s="21" t="str">
        <f t="shared" ref="X7:Y7" si="17">IF(X3=0," ",X6*100/X2)</f>
        <v xml:space="preserve"> </v>
      </c>
      <c r="Y7" s="21" t="str">
        <f t="shared" si="17"/>
        <v xml:space="preserve"> </v>
      </c>
      <c r="Z7" s="21" t="str">
        <f t="shared" ref="Z7" si="18">IF(Z3=0," ",Z6*100/Z2)</f>
        <v xml:space="preserve"> </v>
      </c>
      <c r="AA7" s="21" t="str">
        <f t="shared" ref="AA7:AB7" si="19">IF(AA3=0," ",AA6*100/AA2)</f>
        <v xml:space="preserve"> </v>
      </c>
      <c r="AB7" s="21" t="str">
        <f t="shared" si="19"/>
        <v xml:space="preserve"> </v>
      </c>
      <c r="AC7" s="21" t="str">
        <f t="shared" ref="AC7" si="20">IF(AC3=0," ",AC6*100/AC2)</f>
        <v xml:space="preserve"> </v>
      </c>
      <c r="AD7" s="21" t="str">
        <f t="shared" ref="AD7:AE7" si="21">IF(AD3=0," ",AD6*100/AD2)</f>
        <v xml:space="preserve"> </v>
      </c>
      <c r="AE7" s="21" t="str">
        <f t="shared" si="21"/>
        <v xml:space="preserve"> </v>
      </c>
      <c r="AF7" s="21" t="str">
        <f t="shared" ref="AF7" si="22">IF(AF3=0," ",AF6*100/AF2)</f>
        <v xml:space="preserve"> </v>
      </c>
      <c r="AG7" s="21" t="str">
        <f t="shared" ref="AG7:AH7" si="23">IF(AG3=0," ",AG6*100/AG2)</f>
        <v xml:space="preserve"> </v>
      </c>
      <c r="AH7" s="21" t="str">
        <f t="shared" si="23"/>
        <v xml:space="preserve"> </v>
      </c>
      <c r="AI7" s="21" t="str">
        <f t="shared" ref="AI7" si="24">IF(AI3=0," ",AI6*100/AI2)</f>
        <v xml:space="preserve"> </v>
      </c>
      <c r="AJ7" s="21" t="str">
        <f t="shared" ref="AJ7:AK7" si="25">IF(AJ3=0," ",AJ6*100/AJ2)</f>
        <v xml:space="preserve"> </v>
      </c>
      <c r="AK7" s="21" t="str">
        <f t="shared" si="25"/>
        <v xml:space="preserve"> </v>
      </c>
      <c r="AL7" s="21" t="str">
        <f t="shared" ref="AL7" si="26">IF(AL3=0," ",AL6*100/AL2)</f>
        <v xml:space="preserve"> </v>
      </c>
      <c r="AM7" s="21" t="str">
        <f t="shared" ref="AM7:AN7" si="27">IF(AM3=0," ",AM6*100/AM2)</f>
        <v xml:space="preserve"> </v>
      </c>
      <c r="AN7" s="21" t="str">
        <f t="shared" si="27"/>
        <v xml:space="preserve"> </v>
      </c>
      <c r="AO7" s="21" t="str">
        <f t="shared" ref="AO7" si="28">IF(AO3=0," ",AO6*100/AO2)</f>
        <v xml:space="preserve"> </v>
      </c>
      <c r="AP7" s="21" t="str">
        <f t="shared" ref="AP7:AQ7" si="29">IF(AP3=0," ",AP6*100/AP2)</f>
        <v xml:space="preserve"> </v>
      </c>
      <c r="AQ7" s="21" t="str">
        <f t="shared" si="29"/>
        <v xml:space="preserve"> </v>
      </c>
      <c r="AR7" s="21" t="str">
        <f t="shared" ref="AR7" si="30">IF(AR3=0," ",AR6*100/AR2)</f>
        <v xml:space="preserve"> </v>
      </c>
      <c r="AS7" s="21" t="str">
        <f t="shared" ref="AS7:AT7" si="31">IF(AS3=0," ",AS6*100/AS2)</f>
        <v xml:space="preserve"> </v>
      </c>
      <c r="AT7" s="21" t="str">
        <f t="shared" si="31"/>
        <v xml:space="preserve"> </v>
      </c>
      <c r="AU7" s="21" t="str">
        <f t="shared" ref="AU7" si="32">IF(AU3=0," ",AU6*100/AU2)</f>
        <v xml:space="preserve"> </v>
      </c>
      <c r="AV7" s="21" t="str">
        <f>IF(AV5=0," ",AV6*100/AV2)</f>
        <v xml:space="preserve"> </v>
      </c>
      <c r="AW7" s="21" t="str">
        <f t="shared" ref="AW7" si="33">IF(AW3=0," ",AW6*100/AW2)</f>
        <v xml:space="preserve"> </v>
      </c>
      <c r="AX7" s="21" t="str">
        <f t="shared" ref="AX7" si="34">IF(AX3=0," ",AX6*100/AX2)</f>
        <v xml:space="preserve"> </v>
      </c>
      <c r="AY7" s="21" t="str">
        <f t="shared" ref="AY7:AZ7" si="35">IF(AY3=0," ",AY6*100/AY2)</f>
        <v xml:space="preserve"> </v>
      </c>
      <c r="AZ7" s="21" t="str">
        <f t="shared" si="35"/>
        <v xml:space="preserve"> </v>
      </c>
      <c r="BA7" s="21" t="str">
        <f t="shared" ref="BA7" si="36">IF(BA3=0," ",BA6*100/BA2)</f>
        <v xml:space="preserve"> </v>
      </c>
      <c r="BB7" s="21" t="str">
        <f t="shared" ref="BB7:BC7" si="37">IF(BB3=0," ",BB6*100/BB2)</f>
        <v xml:space="preserve"> </v>
      </c>
      <c r="BC7" s="21" t="str">
        <f t="shared" si="37"/>
        <v xml:space="preserve"> </v>
      </c>
      <c r="BD7" s="21" t="str">
        <f t="shared" ref="BD7" si="38">IF(BD3=0," ",BD6*100/BD2)</f>
        <v xml:space="preserve"> </v>
      </c>
      <c r="BE7" s="21" t="str">
        <f t="shared" ref="BE7:BF7" si="39">IF(BE3=0," ",BE6*100/BE2)</f>
        <v xml:space="preserve"> </v>
      </c>
      <c r="BF7" s="21" t="str">
        <f t="shared" si="39"/>
        <v xml:space="preserve"> </v>
      </c>
      <c r="BG7" s="21" t="str">
        <f t="shared" ref="BG7" si="40">IF(BG3=0," ",BG6*100/BG2)</f>
        <v xml:space="preserve"> </v>
      </c>
      <c r="BH7" s="21" t="str">
        <f t="shared" ref="BH7:BI7" si="41">IF(BH3=0," ",BH6*100/BH2)</f>
        <v xml:space="preserve"> </v>
      </c>
      <c r="BI7" s="21" t="str">
        <f t="shared" si="41"/>
        <v xml:space="preserve"> 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</row>
    <row r="10" spans="1:102" s="4" customFormat="1" x14ac:dyDescent="0.25">
      <c r="A10" s="149"/>
      <c r="B10" s="138" t="s">
        <v>21</v>
      </c>
      <c r="C10" s="149" t="s">
        <v>176</v>
      </c>
      <c r="D10" s="158" t="s">
        <v>30</v>
      </c>
      <c r="E10" s="158"/>
      <c r="F10" s="158"/>
      <c r="G10" s="158"/>
      <c r="H10" s="158"/>
      <c r="I10" s="158"/>
      <c r="J10" s="158"/>
      <c r="K10" s="158"/>
      <c r="L10" s="130" t="s">
        <v>31</v>
      </c>
      <c r="M10" s="130"/>
      <c r="N10" s="130"/>
      <c r="O10" s="130"/>
      <c r="P10" s="130"/>
      <c r="Q10" s="130"/>
      <c r="R10" s="142" t="s">
        <v>49</v>
      </c>
      <c r="S10" s="142"/>
      <c r="T10" s="142"/>
      <c r="U10" s="142"/>
      <c r="V10" s="142"/>
      <c r="W10" s="142"/>
      <c r="X10" s="142"/>
      <c r="Y10" s="142"/>
      <c r="Z10" s="142"/>
      <c r="AA10" s="142"/>
      <c r="AB10" s="143" t="s">
        <v>62</v>
      </c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5"/>
      <c r="AV10" s="146" t="s">
        <v>164</v>
      </c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0"/>
      <c r="CP10" s="10"/>
      <c r="CQ10" s="10"/>
      <c r="CR10" s="10"/>
      <c r="CS10" s="10"/>
      <c r="CT10" s="10"/>
      <c r="CU10" s="10"/>
      <c r="CV10" s="10"/>
      <c r="CW10" s="10"/>
      <c r="CX10" s="20"/>
    </row>
    <row r="11" spans="1:102" s="4" customFormat="1" x14ac:dyDescent="0.25">
      <c r="A11" s="150"/>
      <c r="B11" s="138"/>
      <c r="C11" s="159"/>
      <c r="D11" s="152" t="s">
        <v>23</v>
      </c>
      <c r="E11" s="153"/>
      <c r="F11" s="153"/>
      <c r="G11" s="154"/>
      <c r="H11" s="155" t="s">
        <v>24</v>
      </c>
      <c r="I11" s="156"/>
      <c r="J11" s="156"/>
      <c r="K11" s="157"/>
      <c r="L11" s="18" t="s">
        <v>32</v>
      </c>
      <c r="M11" s="18" t="s">
        <v>33</v>
      </c>
      <c r="N11" s="18" t="s">
        <v>34</v>
      </c>
      <c r="O11" s="18" t="s">
        <v>35</v>
      </c>
      <c r="P11" s="18" t="s">
        <v>36</v>
      </c>
      <c r="Q11" s="18" t="s">
        <v>37</v>
      </c>
      <c r="R11" s="19" t="s">
        <v>39</v>
      </c>
      <c r="S11" s="19" t="s">
        <v>40</v>
      </c>
      <c r="T11" s="19" t="s">
        <v>41</v>
      </c>
      <c r="U11" s="19" t="s">
        <v>42</v>
      </c>
      <c r="V11" s="19" t="s">
        <v>43</v>
      </c>
      <c r="W11" s="19" t="s">
        <v>44</v>
      </c>
      <c r="X11" s="19" t="s">
        <v>45</v>
      </c>
      <c r="Y11" s="19" t="s">
        <v>46</v>
      </c>
      <c r="Z11" s="19" t="s">
        <v>47</v>
      </c>
      <c r="AA11" s="19" t="s">
        <v>48</v>
      </c>
      <c r="AB11" s="18" t="s">
        <v>50</v>
      </c>
      <c r="AC11" s="18" t="s">
        <v>51</v>
      </c>
      <c r="AD11" s="18" t="s">
        <v>52</v>
      </c>
      <c r="AE11" s="18" t="s">
        <v>53</v>
      </c>
      <c r="AF11" s="18" t="s">
        <v>54</v>
      </c>
      <c r="AG11" s="18" t="s">
        <v>55</v>
      </c>
      <c r="AH11" s="18" t="s">
        <v>56</v>
      </c>
      <c r="AI11" s="18" t="s">
        <v>57</v>
      </c>
      <c r="AJ11" s="18" t="s">
        <v>58</v>
      </c>
      <c r="AK11" s="18" t="s">
        <v>59</v>
      </c>
      <c r="AL11" s="18" t="s">
        <v>60</v>
      </c>
      <c r="AM11" s="18" t="s">
        <v>61</v>
      </c>
      <c r="AN11" s="56" t="s">
        <v>142</v>
      </c>
      <c r="AO11" s="56" t="s">
        <v>143</v>
      </c>
      <c r="AP11" s="56" t="s">
        <v>157</v>
      </c>
      <c r="AQ11" s="56" t="s">
        <v>158</v>
      </c>
      <c r="AR11" s="56" t="s">
        <v>159</v>
      </c>
      <c r="AS11" s="56" t="s">
        <v>160</v>
      </c>
      <c r="AT11" s="56" t="s">
        <v>161</v>
      </c>
      <c r="AU11" s="56" t="s">
        <v>162</v>
      </c>
      <c r="AV11" s="147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0"/>
      <c r="CP11" s="10"/>
      <c r="CQ11" s="10"/>
      <c r="CR11" s="10"/>
      <c r="CS11" s="10"/>
      <c r="CT11" s="10"/>
      <c r="CU11" s="10"/>
      <c r="CV11" s="10"/>
      <c r="CW11" s="10"/>
      <c r="CX11" s="20"/>
    </row>
    <row r="12" spans="1:102" s="4" customFormat="1" x14ac:dyDescent="0.25">
      <c r="A12" s="151"/>
      <c r="B12" s="138"/>
      <c r="C12" s="68" t="s">
        <v>177</v>
      </c>
      <c r="D12" s="23" t="s">
        <v>25</v>
      </c>
      <c r="E12" s="23" t="s">
        <v>26</v>
      </c>
      <c r="F12" s="23" t="s">
        <v>27</v>
      </c>
      <c r="G12" s="57" t="s">
        <v>28</v>
      </c>
      <c r="H12" s="23" t="s">
        <v>29</v>
      </c>
      <c r="I12" s="23" t="s">
        <v>172</v>
      </c>
      <c r="J12" s="23" t="s">
        <v>173</v>
      </c>
      <c r="K12" s="56" t="s">
        <v>28</v>
      </c>
      <c r="L12" s="23" t="s">
        <v>25</v>
      </c>
      <c r="M12" s="23" t="s">
        <v>26</v>
      </c>
      <c r="N12" s="23" t="s">
        <v>27</v>
      </c>
      <c r="O12" s="23" t="s">
        <v>29</v>
      </c>
      <c r="P12" s="23" t="s">
        <v>172</v>
      </c>
      <c r="Q12" s="23" t="s">
        <v>173</v>
      </c>
      <c r="R12" s="23" t="s">
        <v>25</v>
      </c>
      <c r="S12" s="23" t="s">
        <v>26</v>
      </c>
      <c r="T12" s="23" t="s">
        <v>27</v>
      </c>
      <c r="U12" s="23" t="s">
        <v>29</v>
      </c>
      <c r="V12" s="23" t="s">
        <v>172</v>
      </c>
      <c r="W12" s="23" t="s">
        <v>173</v>
      </c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5" t="s">
        <v>165</v>
      </c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0"/>
      <c r="CP12" s="10"/>
      <c r="CQ12" s="10"/>
      <c r="CR12" s="10"/>
      <c r="CS12" s="10"/>
      <c r="CT12" s="10"/>
      <c r="CU12" s="10"/>
      <c r="CV12" s="10"/>
      <c r="CW12" s="10"/>
      <c r="CX12" s="20"/>
    </row>
    <row r="13" spans="1:102" s="2" customFormat="1" ht="15.75" x14ac:dyDescent="0.25">
      <c r="B13" s="34">
        <v>1</v>
      </c>
      <c r="C13" s="88" t="s">
        <v>218</v>
      </c>
      <c r="D13" s="43">
        <v>3</v>
      </c>
      <c r="E13" s="43">
        <v>2</v>
      </c>
      <c r="F13" s="34">
        <v>3</v>
      </c>
      <c r="G13" s="61">
        <f>SUM(D13:F13)</f>
        <v>8</v>
      </c>
      <c r="H13" s="43">
        <v>2</v>
      </c>
      <c r="I13" s="43">
        <v>3</v>
      </c>
      <c r="J13" s="34">
        <v>3</v>
      </c>
      <c r="K13" s="62">
        <f t="shared" ref="K13:K44" si="42">SUM(H13:J13)</f>
        <v>8</v>
      </c>
      <c r="L13" s="34">
        <v>9</v>
      </c>
      <c r="M13" s="34">
        <v>9</v>
      </c>
      <c r="N13" s="34">
        <v>10</v>
      </c>
      <c r="O13" s="34">
        <v>10</v>
      </c>
      <c r="P13" s="34">
        <v>10</v>
      </c>
      <c r="Q13" s="34">
        <v>9</v>
      </c>
      <c r="R13" s="34">
        <v>9</v>
      </c>
      <c r="S13" s="34">
        <v>7</v>
      </c>
      <c r="T13" s="34">
        <v>8</v>
      </c>
      <c r="U13" s="34">
        <v>8</v>
      </c>
      <c r="V13" s="34">
        <v>8</v>
      </c>
      <c r="W13" s="34">
        <v>9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8"/>
      <c r="CP13" s="8"/>
      <c r="CQ13" s="8"/>
      <c r="CR13" s="8"/>
      <c r="CS13" s="8"/>
      <c r="CT13" s="8"/>
      <c r="CU13" s="8"/>
      <c r="CV13" s="8"/>
      <c r="CW13" s="8"/>
      <c r="CX13" s="22"/>
    </row>
    <row r="14" spans="1:102" s="2" customFormat="1" ht="15.75" x14ac:dyDescent="0.25">
      <c r="B14" s="34">
        <v>2</v>
      </c>
      <c r="C14" s="88" t="s">
        <v>219</v>
      </c>
      <c r="D14" s="43">
        <v>6</v>
      </c>
      <c r="E14" s="43">
        <v>4</v>
      </c>
      <c r="F14" s="34">
        <v>2</v>
      </c>
      <c r="G14" s="61">
        <f t="shared" ref="G14:G77" si="43">SUM(D14:F14)</f>
        <v>12</v>
      </c>
      <c r="H14" s="43">
        <v>4</v>
      </c>
      <c r="I14" s="43">
        <v>4</v>
      </c>
      <c r="J14" s="34">
        <v>2</v>
      </c>
      <c r="K14" s="62">
        <f t="shared" si="42"/>
        <v>10</v>
      </c>
      <c r="L14" s="34">
        <v>8</v>
      </c>
      <c r="M14" s="34">
        <v>8</v>
      </c>
      <c r="N14" s="34">
        <v>8</v>
      </c>
      <c r="O14" s="34">
        <v>8</v>
      </c>
      <c r="P14" s="34">
        <v>8</v>
      </c>
      <c r="Q14" s="34">
        <v>8</v>
      </c>
      <c r="R14" s="34">
        <v>8</v>
      </c>
      <c r="S14" s="34">
        <v>9</v>
      </c>
      <c r="T14" s="34">
        <v>8</v>
      </c>
      <c r="U14" s="34">
        <v>7</v>
      </c>
      <c r="V14" s="34">
        <v>7</v>
      </c>
      <c r="W14" s="34">
        <v>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8"/>
      <c r="CP14" s="8"/>
      <c r="CQ14" s="8"/>
      <c r="CR14" s="8"/>
      <c r="CS14" s="8"/>
      <c r="CT14" s="8"/>
      <c r="CU14" s="8"/>
      <c r="CV14" s="8"/>
      <c r="CW14" s="8"/>
      <c r="CX14" s="22"/>
    </row>
    <row r="15" spans="1:102" s="2" customFormat="1" ht="15.75" x14ac:dyDescent="0.25">
      <c r="B15" s="34">
        <v>3</v>
      </c>
      <c r="C15" s="88" t="s">
        <v>220</v>
      </c>
      <c r="D15" s="43">
        <v>5</v>
      </c>
      <c r="E15" s="43">
        <v>1</v>
      </c>
      <c r="F15" s="34">
        <v>0</v>
      </c>
      <c r="G15" s="61">
        <f t="shared" si="43"/>
        <v>6</v>
      </c>
      <c r="H15" s="43">
        <v>5</v>
      </c>
      <c r="I15" s="43">
        <v>3</v>
      </c>
      <c r="J15" s="34">
        <v>3</v>
      </c>
      <c r="K15" s="62">
        <f t="shared" si="42"/>
        <v>11</v>
      </c>
      <c r="L15" s="34">
        <v>10</v>
      </c>
      <c r="M15" s="34">
        <v>9</v>
      </c>
      <c r="N15" s="34">
        <v>8</v>
      </c>
      <c r="O15" s="34">
        <v>9</v>
      </c>
      <c r="P15" s="34">
        <v>8</v>
      </c>
      <c r="Q15" s="34">
        <v>9</v>
      </c>
      <c r="R15" s="34">
        <v>6</v>
      </c>
      <c r="S15" s="34">
        <v>9</v>
      </c>
      <c r="T15" s="34">
        <v>7</v>
      </c>
      <c r="U15" s="34">
        <v>9</v>
      </c>
      <c r="V15" s="34">
        <v>7</v>
      </c>
      <c r="W15" s="34">
        <v>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8"/>
      <c r="CP15" s="8"/>
      <c r="CQ15" s="8"/>
      <c r="CR15" s="8"/>
      <c r="CS15" s="8"/>
      <c r="CT15" s="8"/>
      <c r="CU15" s="8"/>
      <c r="CV15" s="8"/>
      <c r="CW15" s="8"/>
      <c r="CX15" s="22"/>
    </row>
    <row r="16" spans="1:102" s="2" customFormat="1" ht="15.75" x14ac:dyDescent="0.25">
      <c r="B16" s="34">
        <v>4</v>
      </c>
      <c r="C16" s="88" t="s">
        <v>221</v>
      </c>
      <c r="D16" s="43">
        <v>5</v>
      </c>
      <c r="E16" s="43">
        <v>3</v>
      </c>
      <c r="F16" s="34">
        <v>3</v>
      </c>
      <c r="G16" s="61">
        <f t="shared" si="43"/>
        <v>11</v>
      </c>
      <c r="H16" s="43">
        <v>5</v>
      </c>
      <c r="I16" s="43">
        <v>4</v>
      </c>
      <c r="J16" s="34">
        <v>4</v>
      </c>
      <c r="K16" s="62">
        <f t="shared" si="42"/>
        <v>13</v>
      </c>
      <c r="L16" s="34">
        <v>9</v>
      </c>
      <c r="M16" s="34">
        <v>8</v>
      </c>
      <c r="N16" s="34">
        <v>9</v>
      </c>
      <c r="O16" s="34">
        <v>9</v>
      </c>
      <c r="P16" s="34">
        <v>7</v>
      </c>
      <c r="Q16" s="34">
        <v>8</v>
      </c>
      <c r="R16" s="34">
        <v>7</v>
      </c>
      <c r="S16" s="34">
        <v>5</v>
      </c>
      <c r="T16" s="34">
        <v>6</v>
      </c>
      <c r="U16" s="34">
        <v>9</v>
      </c>
      <c r="V16" s="34">
        <v>8</v>
      </c>
      <c r="W16" s="34">
        <v>9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8"/>
      <c r="CP16" s="8"/>
      <c r="CQ16" s="8"/>
      <c r="CR16" s="8"/>
      <c r="CS16" s="8"/>
      <c r="CT16" s="8"/>
      <c r="CU16" s="8"/>
      <c r="CV16" s="8"/>
      <c r="CW16" s="8"/>
      <c r="CX16" s="22"/>
    </row>
    <row r="17" spans="2:102" s="2" customFormat="1" ht="15.75" x14ac:dyDescent="0.25">
      <c r="B17" s="34">
        <v>5</v>
      </c>
      <c r="C17" s="88" t="s">
        <v>222</v>
      </c>
      <c r="D17" s="43">
        <v>4</v>
      </c>
      <c r="E17" s="43">
        <v>2</v>
      </c>
      <c r="F17" s="34">
        <v>2</v>
      </c>
      <c r="G17" s="61">
        <f t="shared" si="43"/>
        <v>8</v>
      </c>
      <c r="H17" s="43">
        <v>5</v>
      </c>
      <c r="I17" s="43">
        <v>4</v>
      </c>
      <c r="J17" s="34">
        <v>3</v>
      </c>
      <c r="K17" s="62">
        <f t="shared" si="42"/>
        <v>12</v>
      </c>
      <c r="L17" s="34">
        <v>9</v>
      </c>
      <c r="M17" s="34">
        <v>9</v>
      </c>
      <c r="N17" s="34">
        <v>9</v>
      </c>
      <c r="O17" s="34">
        <v>9</v>
      </c>
      <c r="P17" s="34">
        <v>9</v>
      </c>
      <c r="Q17" s="34">
        <v>9</v>
      </c>
      <c r="R17" s="34">
        <v>9</v>
      </c>
      <c r="S17" s="34">
        <v>8</v>
      </c>
      <c r="T17" s="34">
        <v>9</v>
      </c>
      <c r="U17" s="34">
        <v>8</v>
      </c>
      <c r="V17" s="34">
        <v>8</v>
      </c>
      <c r="W17" s="34">
        <v>10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8"/>
      <c r="CP17" s="8"/>
      <c r="CQ17" s="8"/>
      <c r="CR17" s="8"/>
      <c r="CS17" s="8"/>
      <c r="CT17" s="8"/>
      <c r="CU17" s="8"/>
      <c r="CV17" s="8"/>
      <c r="CW17" s="8"/>
      <c r="CX17" s="22"/>
    </row>
    <row r="18" spans="2:102" s="2" customFormat="1" ht="15.75" x14ac:dyDescent="0.25">
      <c r="B18" s="34">
        <v>6</v>
      </c>
      <c r="C18" s="88" t="s">
        <v>223</v>
      </c>
      <c r="D18" s="43">
        <v>4</v>
      </c>
      <c r="E18" s="43">
        <v>1</v>
      </c>
      <c r="F18" s="34">
        <v>1</v>
      </c>
      <c r="G18" s="61">
        <f t="shared" si="43"/>
        <v>6</v>
      </c>
      <c r="H18" s="43">
        <v>4</v>
      </c>
      <c r="I18" s="43">
        <v>3</v>
      </c>
      <c r="J18" s="34">
        <v>3</v>
      </c>
      <c r="K18" s="62">
        <f t="shared" si="42"/>
        <v>10</v>
      </c>
      <c r="L18" s="34">
        <v>9</v>
      </c>
      <c r="M18" s="34">
        <v>9</v>
      </c>
      <c r="N18" s="34">
        <v>10</v>
      </c>
      <c r="O18" s="34">
        <v>10</v>
      </c>
      <c r="P18" s="34">
        <v>9</v>
      </c>
      <c r="Q18" s="34">
        <v>10</v>
      </c>
      <c r="R18" s="34">
        <v>9</v>
      </c>
      <c r="S18" s="34">
        <v>9</v>
      </c>
      <c r="T18" s="34">
        <v>9</v>
      </c>
      <c r="U18" s="34">
        <v>9</v>
      </c>
      <c r="V18" s="34">
        <v>9</v>
      </c>
      <c r="W18" s="34">
        <v>9</v>
      </c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8"/>
      <c r="CP18" s="8"/>
      <c r="CQ18" s="8"/>
      <c r="CR18" s="8"/>
      <c r="CS18" s="8"/>
      <c r="CT18" s="8"/>
      <c r="CU18" s="8"/>
      <c r="CV18" s="8"/>
      <c r="CW18" s="8"/>
      <c r="CX18" s="22"/>
    </row>
    <row r="19" spans="2:102" s="2" customFormat="1" ht="15.75" x14ac:dyDescent="0.25">
      <c r="B19" s="34">
        <v>7</v>
      </c>
      <c r="C19" s="88" t="s">
        <v>224</v>
      </c>
      <c r="D19" s="43">
        <v>5</v>
      </c>
      <c r="E19" s="43">
        <v>2</v>
      </c>
      <c r="F19" s="34">
        <v>4</v>
      </c>
      <c r="G19" s="61">
        <f t="shared" si="43"/>
        <v>11</v>
      </c>
      <c r="H19" s="43">
        <v>6</v>
      </c>
      <c r="I19" s="43">
        <v>4</v>
      </c>
      <c r="J19" s="34">
        <v>4</v>
      </c>
      <c r="K19" s="62">
        <f t="shared" si="42"/>
        <v>14</v>
      </c>
      <c r="L19" s="34">
        <v>6</v>
      </c>
      <c r="M19" s="34">
        <v>9</v>
      </c>
      <c r="N19" s="34">
        <v>6</v>
      </c>
      <c r="O19" s="34">
        <v>9</v>
      </c>
      <c r="P19" s="34">
        <v>7</v>
      </c>
      <c r="Q19" s="34">
        <v>9</v>
      </c>
      <c r="R19" s="34">
        <v>10</v>
      </c>
      <c r="S19" s="34">
        <v>8</v>
      </c>
      <c r="T19" s="34">
        <v>9</v>
      </c>
      <c r="U19" s="34">
        <v>10</v>
      </c>
      <c r="V19" s="34">
        <v>9</v>
      </c>
      <c r="W19" s="34">
        <v>9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8"/>
      <c r="CP19" s="8"/>
      <c r="CQ19" s="8"/>
      <c r="CR19" s="8"/>
      <c r="CS19" s="8"/>
      <c r="CT19" s="8"/>
      <c r="CU19" s="8"/>
      <c r="CV19" s="8"/>
      <c r="CW19" s="8"/>
      <c r="CX19" s="22"/>
    </row>
    <row r="20" spans="2:102" s="2" customFormat="1" ht="15.75" x14ac:dyDescent="0.25">
      <c r="B20" s="34">
        <v>8</v>
      </c>
      <c r="C20" s="88" t="s">
        <v>225</v>
      </c>
      <c r="D20" s="43">
        <v>4</v>
      </c>
      <c r="E20" s="43">
        <v>2</v>
      </c>
      <c r="F20" s="34">
        <v>2</v>
      </c>
      <c r="G20" s="61">
        <f t="shared" si="43"/>
        <v>8</v>
      </c>
      <c r="H20" s="43">
        <v>0</v>
      </c>
      <c r="I20" s="43">
        <v>4</v>
      </c>
      <c r="J20" s="34">
        <v>0</v>
      </c>
      <c r="K20" s="62">
        <f t="shared" si="42"/>
        <v>4</v>
      </c>
      <c r="L20" s="34">
        <v>9</v>
      </c>
      <c r="M20" s="34">
        <v>9</v>
      </c>
      <c r="N20" s="34">
        <v>9</v>
      </c>
      <c r="O20" s="34">
        <v>9</v>
      </c>
      <c r="P20" s="34">
        <v>9</v>
      </c>
      <c r="Q20" s="34">
        <v>9</v>
      </c>
      <c r="R20" s="34">
        <v>9</v>
      </c>
      <c r="S20" s="34">
        <v>8</v>
      </c>
      <c r="T20" s="34">
        <v>9</v>
      </c>
      <c r="U20" s="34">
        <v>10</v>
      </c>
      <c r="V20" s="34">
        <v>9</v>
      </c>
      <c r="W20" s="34">
        <v>9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8"/>
      <c r="CP20" s="8"/>
      <c r="CQ20" s="8"/>
      <c r="CR20" s="8"/>
      <c r="CS20" s="8"/>
      <c r="CT20" s="8"/>
      <c r="CU20" s="8"/>
      <c r="CV20" s="8"/>
      <c r="CW20" s="8"/>
      <c r="CX20" s="22"/>
    </row>
    <row r="21" spans="2:102" s="2" customFormat="1" ht="15.75" x14ac:dyDescent="0.25">
      <c r="B21" s="34">
        <v>9</v>
      </c>
      <c r="C21" s="88" t="s">
        <v>226</v>
      </c>
      <c r="D21" s="43">
        <v>4</v>
      </c>
      <c r="E21" s="43">
        <v>2</v>
      </c>
      <c r="F21" s="34">
        <v>4</v>
      </c>
      <c r="G21" s="61">
        <f t="shared" si="43"/>
        <v>10</v>
      </c>
      <c r="H21" s="43">
        <v>4</v>
      </c>
      <c r="I21" s="43">
        <v>4</v>
      </c>
      <c r="J21" s="34">
        <v>4</v>
      </c>
      <c r="K21" s="62">
        <f t="shared" si="42"/>
        <v>12</v>
      </c>
      <c r="L21" s="34">
        <v>9</v>
      </c>
      <c r="M21" s="34">
        <v>9</v>
      </c>
      <c r="N21" s="34">
        <v>9</v>
      </c>
      <c r="O21" s="34">
        <v>9</v>
      </c>
      <c r="P21" s="34">
        <v>9</v>
      </c>
      <c r="Q21" s="34">
        <v>9</v>
      </c>
      <c r="R21" s="34">
        <v>9</v>
      </c>
      <c r="S21" s="34">
        <v>8</v>
      </c>
      <c r="T21" s="34">
        <v>7</v>
      </c>
      <c r="U21" s="34">
        <v>9</v>
      </c>
      <c r="V21" s="34">
        <v>9</v>
      </c>
      <c r="W21" s="34">
        <v>9</v>
      </c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8"/>
      <c r="CP21" s="8"/>
      <c r="CQ21" s="8"/>
      <c r="CR21" s="8"/>
      <c r="CS21" s="8"/>
      <c r="CT21" s="8"/>
      <c r="CU21" s="8"/>
      <c r="CV21" s="8"/>
      <c r="CW21" s="8"/>
      <c r="CX21" s="22"/>
    </row>
    <row r="22" spans="2:102" s="2" customFormat="1" ht="15.75" x14ac:dyDescent="0.25">
      <c r="B22" s="34">
        <v>10</v>
      </c>
      <c r="C22" s="88" t="s">
        <v>227</v>
      </c>
      <c r="D22" s="43">
        <v>6</v>
      </c>
      <c r="E22" s="43">
        <v>2</v>
      </c>
      <c r="F22" s="34">
        <v>1</v>
      </c>
      <c r="G22" s="61">
        <f t="shared" si="43"/>
        <v>9</v>
      </c>
      <c r="H22" s="43">
        <v>3</v>
      </c>
      <c r="I22" s="43">
        <v>4</v>
      </c>
      <c r="J22" s="34">
        <v>3</v>
      </c>
      <c r="K22" s="62">
        <f t="shared" si="42"/>
        <v>10</v>
      </c>
      <c r="L22" s="34">
        <v>9</v>
      </c>
      <c r="M22" s="34">
        <v>9</v>
      </c>
      <c r="N22" s="34">
        <v>9</v>
      </c>
      <c r="O22" s="34">
        <v>9</v>
      </c>
      <c r="P22" s="34">
        <v>9</v>
      </c>
      <c r="Q22" s="34">
        <v>9</v>
      </c>
      <c r="R22" s="34">
        <v>7</v>
      </c>
      <c r="S22" s="34">
        <v>8</v>
      </c>
      <c r="T22" s="34">
        <v>7</v>
      </c>
      <c r="U22" s="34">
        <v>7</v>
      </c>
      <c r="V22" s="34">
        <v>7</v>
      </c>
      <c r="W22" s="34">
        <v>9</v>
      </c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8"/>
      <c r="CP22" s="8"/>
      <c r="CQ22" s="8"/>
      <c r="CR22" s="8"/>
      <c r="CS22" s="8"/>
      <c r="CT22" s="8"/>
      <c r="CU22" s="8"/>
      <c r="CV22" s="8"/>
      <c r="CW22" s="8"/>
      <c r="CX22" s="22"/>
    </row>
    <row r="23" spans="2:102" s="2" customFormat="1" ht="15.75" x14ac:dyDescent="0.25">
      <c r="B23" s="34">
        <v>11</v>
      </c>
      <c r="C23" s="89" t="s">
        <v>228</v>
      </c>
      <c r="D23" s="43">
        <v>4</v>
      </c>
      <c r="E23" s="43">
        <v>1</v>
      </c>
      <c r="F23" s="34">
        <v>1</v>
      </c>
      <c r="G23" s="61">
        <f t="shared" si="43"/>
        <v>6</v>
      </c>
      <c r="H23" s="43">
        <v>4</v>
      </c>
      <c r="I23" s="43">
        <v>3</v>
      </c>
      <c r="J23" s="34">
        <v>4</v>
      </c>
      <c r="K23" s="62">
        <f t="shared" si="42"/>
        <v>11</v>
      </c>
      <c r="L23" s="34">
        <v>9</v>
      </c>
      <c r="M23" s="34">
        <v>9</v>
      </c>
      <c r="N23" s="34">
        <v>9</v>
      </c>
      <c r="O23" s="34">
        <v>9</v>
      </c>
      <c r="P23" s="34">
        <v>9</v>
      </c>
      <c r="Q23" s="34">
        <v>9</v>
      </c>
      <c r="R23" s="34">
        <v>9</v>
      </c>
      <c r="S23" s="34">
        <v>7</v>
      </c>
      <c r="T23" s="34">
        <v>9</v>
      </c>
      <c r="U23" s="34">
        <v>7</v>
      </c>
      <c r="V23" s="34">
        <v>7</v>
      </c>
      <c r="W23" s="34">
        <v>9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8"/>
      <c r="CP23" s="8"/>
      <c r="CQ23" s="8"/>
      <c r="CR23" s="8"/>
      <c r="CS23" s="8"/>
      <c r="CT23" s="8"/>
      <c r="CU23" s="8"/>
      <c r="CV23" s="8"/>
      <c r="CW23" s="8"/>
      <c r="CX23" s="22"/>
    </row>
    <row r="24" spans="2:102" s="2" customFormat="1" ht="15.75" x14ac:dyDescent="0.25">
      <c r="B24" s="34">
        <v>12</v>
      </c>
      <c r="C24" s="89" t="s">
        <v>229</v>
      </c>
      <c r="D24" s="43">
        <v>6</v>
      </c>
      <c r="E24" s="43">
        <v>2</v>
      </c>
      <c r="F24" s="34">
        <v>1</v>
      </c>
      <c r="G24" s="61">
        <f t="shared" si="43"/>
        <v>9</v>
      </c>
      <c r="H24" s="43">
        <v>6</v>
      </c>
      <c r="I24" s="43">
        <v>3</v>
      </c>
      <c r="J24" s="34">
        <v>3</v>
      </c>
      <c r="K24" s="62">
        <f t="shared" si="42"/>
        <v>12</v>
      </c>
      <c r="L24" s="34">
        <v>9</v>
      </c>
      <c r="M24" s="34">
        <v>9</v>
      </c>
      <c r="N24" s="34">
        <v>9</v>
      </c>
      <c r="O24" s="34">
        <v>9</v>
      </c>
      <c r="P24" s="34">
        <v>9</v>
      </c>
      <c r="Q24" s="34">
        <v>9</v>
      </c>
      <c r="R24" s="34">
        <v>10</v>
      </c>
      <c r="S24" s="34">
        <v>10</v>
      </c>
      <c r="T24" s="34">
        <v>9</v>
      </c>
      <c r="U24" s="34">
        <v>10</v>
      </c>
      <c r="V24" s="34">
        <v>9</v>
      </c>
      <c r="W24" s="34">
        <v>9</v>
      </c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8"/>
      <c r="CP24" s="8"/>
      <c r="CQ24" s="8"/>
      <c r="CR24" s="8"/>
      <c r="CS24" s="8"/>
      <c r="CT24" s="8"/>
      <c r="CU24" s="8"/>
      <c r="CV24" s="8"/>
      <c r="CW24" s="8"/>
      <c r="CX24" s="22"/>
    </row>
    <row r="25" spans="2:102" s="2" customFormat="1" ht="15.75" x14ac:dyDescent="0.25">
      <c r="B25" s="34">
        <v>13</v>
      </c>
      <c r="C25" s="89" t="s">
        <v>230</v>
      </c>
      <c r="D25" s="43">
        <v>5</v>
      </c>
      <c r="E25" s="43">
        <v>2</v>
      </c>
      <c r="F25" s="34">
        <v>2</v>
      </c>
      <c r="G25" s="61">
        <f t="shared" si="43"/>
        <v>9</v>
      </c>
      <c r="H25" s="43">
        <v>2</v>
      </c>
      <c r="I25" s="43">
        <v>2</v>
      </c>
      <c r="J25" s="34">
        <v>4</v>
      </c>
      <c r="K25" s="62">
        <f t="shared" si="42"/>
        <v>8</v>
      </c>
      <c r="L25" s="34">
        <v>10</v>
      </c>
      <c r="M25" s="34">
        <v>9</v>
      </c>
      <c r="N25" s="34">
        <v>10</v>
      </c>
      <c r="O25" s="34">
        <v>10</v>
      </c>
      <c r="P25" s="34">
        <v>0</v>
      </c>
      <c r="Q25" s="34">
        <v>9</v>
      </c>
      <c r="R25" s="34">
        <v>10</v>
      </c>
      <c r="S25" s="34">
        <v>7</v>
      </c>
      <c r="T25" s="34">
        <v>10</v>
      </c>
      <c r="U25" s="34">
        <v>9</v>
      </c>
      <c r="V25" s="34">
        <v>7</v>
      </c>
      <c r="W25" s="34">
        <v>9</v>
      </c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8"/>
      <c r="CP25" s="8"/>
      <c r="CQ25" s="8"/>
      <c r="CR25" s="8"/>
      <c r="CS25" s="8"/>
      <c r="CT25" s="8"/>
      <c r="CU25" s="8"/>
      <c r="CV25" s="8"/>
      <c r="CW25" s="8"/>
      <c r="CX25" s="22"/>
    </row>
    <row r="26" spans="2:102" s="2" customFormat="1" ht="15.75" x14ac:dyDescent="0.25">
      <c r="B26" s="34">
        <v>14</v>
      </c>
      <c r="C26" s="89" t="s">
        <v>231</v>
      </c>
      <c r="D26" s="43">
        <v>3</v>
      </c>
      <c r="E26" s="43">
        <v>1</v>
      </c>
      <c r="F26" s="34">
        <v>2</v>
      </c>
      <c r="G26" s="61">
        <f t="shared" si="43"/>
        <v>6</v>
      </c>
      <c r="H26" s="43">
        <v>4</v>
      </c>
      <c r="I26" s="43">
        <v>3</v>
      </c>
      <c r="J26" s="34">
        <v>3</v>
      </c>
      <c r="K26" s="62">
        <f t="shared" si="42"/>
        <v>10</v>
      </c>
      <c r="L26" s="34">
        <v>10</v>
      </c>
      <c r="M26" s="34">
        <v>10</v>
      </c>
      <c r="N26" s="34">
        <v>10</v>
      </c>
      <c r="O26" s="34">
        <v>10</v>
      </c>
      <c r="P26" s="34">
        <v>10</v>
      </c>
      <c r="Q26" s="34">
        <v>10</v>
      </c>
      <c r="R26" s="34">
        <v>9</v>
      </c>
      <c r="S26" s="34">
        <v>8</v>
      </c>
      <c r="T26" s="34">
        <v>7</v>
      </c>
      <c r="U26" s="34">
        <v>8</v>
      </c>
      <c r="V26" s="34">
        <v>7</v>
      </c>
      <c r="W26" s="34">
        <v>9</v>
      </c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8"/>
      <c r="CP26" s="8"/>
      <c r="CQ26" s="8"/>
      <c r="CR26" s="8"/>
      <c r="CS26" s="8"/>
      <c r="CT26" s="8"/>
      <c r="CU26" s="8"/>
      <c r="CV26" s="8"/>
      <c r="CW26" s="8"/>
      <c r="CX26" s="22"/>
    </row>
    <row r="27" spans="2:102" s="2" customFormat="1" ht="15.75" x14ac:dyDescent="0.25">
      <c r="B27" s="34">
        <v>15</v>
      </c>
      <c r="C27" s="89" t="s">
        <v>232</v>
      </c>
      <c r="D27" s="43">
        <v>6</v>
      </c>
      <c r="E27" s="43">
        <v>3</v>
      </c>
      <c r="F27" s="34">
        <v>2</v>
      </c>
      <c r="G27" s="61">
        <f t="shared" si="43"/>
        <v>11</v>
      </c>
      <c r="H27" s="43">
        <v>6</v>
      </c>
      <c r="I27" s="43">
        <v>4</v>
      </c>
      <c r="J27" s="34">
        <v>3</v>
      </c>
      <c r="K27" s="62">
        <f t="shared" si="42"/>
        <v>13</v>
      </c>
      <c r="L27" s="34">
        <v>9</v>
      </c>
      <c r="M27" s="34">
        <v>9</v>
      </c>
      <c r="N27" s="34">
        <v>9</v>
      </c>
      <c r="O27" s="34">
        <v>9</v>
      </c>
      <c r="P27" s="34">
        <v>9</v>
      </c>
      <c r="Q27" s="34">
        <v>9</v>
      </c>
      <c r="R27" s="34">
        <v>9</v>
      </c>
      <c r="S27" s="34">
        <v>9</v>
      </c>
      <c r="T27" s="34">
        <v>9</v>
      </c>
      <c r="U27" s="34">
        <v>9</v>
      </c>
      <c r="V27" s="34">
        <v>9</v>
      </c>
      <c r="W27" s="34">
        <v>9</v>
      </c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8"/>
      <c r="CP27" s="8"/>
      <c r="CQ27" s="8"/>
      <c r="CR27" s="8"/>
      <c r="CS27" s="8"/>
      <c r="CT27" s="8"/>
      <c r="CU27" s="8"/>
      <c r="CV27" s="8"/>
      <c r="CW27" s="8"/>
      <c r="CX27" s="22"/>
    </row>
    <row r="28" spans="2:102" s="2" customFormat="1" ht="15.75" x14ac:dyDescent="0.25">
      <c r="B28" s="34">
        <v>16</v>
      </c>
      <c r="C28" s="89" t="s">
        <v>233</v>
      </c>
      <c r="D28" s="43">
        <v>6</v>
      </c>
      <c r="E28" s="43">
        <v>2</v>
      </c>
      <c r="F28" s="34">
        <v>4</v>
      </c>
      <c r="G28" s="61">
        <f t="shared" si="43"/>
        <v>12</v>
      </c>
      <c r="H28" s="43">
        <v>2</v>
      </c>
      <c r="I28" s="43">
        <v>3</v>
      </c>
      <c r="J28" s="34">
        <v>3</v>
      </c>
      <c r="K28" s="62">
        <f t="shared" si="42"/>
        <v>8</v>
      </c>
      <c r="L28" s="34">
        <v>9</v>
      </c>
      <c r="M28" s="34">
        <v>9</v>
      </c>
      <c r="N28" s="34">
        <v>9</v>
      </c>
      <c r="O28" s="34">
        <v>9</v>
      </c>
      <c r="P28" s="34">
        <v>9</v>
      </c>
      <c r="Q28" s="34">
        <v>9</v>
      </c>
      <c r="R28" s="34">
        <v>9</v>
      </c>
      <c r="S28" s="34">
        <v>10</v>
      </c>
      <c r="T28" s="34">
        <v>7</v>
      </c>
      <c r="U28" s="34">
        <v>9</v>
      </c>
      <c r="V28" s="34">
        <v>8</v>
      </c>
      <c r="W28" s="34">
        <v>9</v>
      </c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8"/>
      <c r="CP28" s="8"/>
      <c r="CQ28" s="8"/>
      <c r="CR28" s="8"/>
      <c r="CS28" s="8"/>
      <c r="CT28" s="8"/>
      <c r="CU28" s="8"/>
      <c r="CV28" s="8"/>
      <c r="CW28" s="8"/>
      <c r="CX28" s="22"/>
    </row>
    <row r="29" spans="2:102" s="2" customFormat="1" ht="15.75" x14ac:dyDescent="0.25">
      <c r="B29" s="34">
        <v>17</v>
      </c>
      <c r="C29" s="89" t="s">
        <v>234</v>
      </c>
      <c r="D29" s="43">
        <v>6</v>
      </c>
      <c r="E29" s="43">
        <v>3</v>
      </c>
      <c r="F29" s="34">
        <v>4</v>
      </c>
      <c r="G29" s="61">
        <f t="shared" si="43"/>
        <v>13</v>
      </c>
      <c r="H29" s="43">
        <v>6</v>
      </c>
      <c r="I29" s="43">
        <v>4</v>
      </c>
      <c r="J29" s="34">
        <v>4</v>
      </c>
      <c r="K29" s="62">
        <f t="shared" si="42"/>
        <v>14</v>
      </c>
      <c r="L29" s="34">
        <v>6</v>
      </c>
      <c r="M29" s="34">
        <v>9</v>
      </c>
      <c r="N29" s="34">
        <v>6</v>
      </c>
      <c r="O29" s="34">
        <v>9</v>
      </c>
      <c r="P29" s="34">
        <v>9</v>
      </c>
      <c r="Q29" s="34">
        <v>9</v>
      </c>
      <c r="R29" s="34">
        <v>9</v>
      </c>
      <c r="S29" s="34">
        <v>9</v>
      </c>
      <c r="T29" s="34">
        <v>9</v>
      </c>
      <c r="U29" s="34">
        <v>9</v>
      </c>
      <c r="V29" s="34">
        <v>9</v>
      </c>
      <c r="W29" s="34">
        <v>9</v>
      </c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8"/>
      <c r="CP29" s="8"/>
      <c r="CQ29" s="8"/>
      <c r="CR29" s="8"/>
      <c r="CS29" s="8"/>
      <c r="CT29" s="8"/>
      <c r="CU29" s="8"/>
      <c r="CV29" s="8"/>
      <c r="CW29" s="8"/>
      <c r="CX29" s="22"/>
    </row>
    <row r="30" spans="2:102" s="2" customFormat="1" ht="15.75" x14ac:dyDescent="0.25">
      <c r="B30" s="34">
        <v>18</v>
      </c>
      <c r="C30" s="89" t="s">
        <v>235</v>
      </c>
      <c r="D30" s="43">
        <v>6</v>
      </c>
      <c r="E30" s="43">
        <v>3</v>
      </c>
      <c r="F30" s="34">
        <v>3</v>
      </c>
      <c r="G30" s="61">
        <f t="shared" si="43"/>
        <v>12</v>
      </c>
      <c r="H30" s="43">
        <v>4</v>
      </c>
      <c r="I30" s="43">
        <v>3</v>
      </c>
      <c r="J30" s="34">
        <v>2</v>
      </c>
      <c r="K30" s="62">
        <f t="shared" si="42"/>
        <v>9</v>
      </c>
      <c r="L30" s="34">
        <v>9</v>
      </c>
      <c r="M30" s="34">
        <v>9</v>
      </c>
      <c r="N30" s="34">
        <v>9</v>
      </c>
      <c r="O30" s="34">
        <v>9</v>
      </c>
      <c r="P30" s="34">
        <v>9</v>
      </c>
      <c r="Q30" s="34">
        <v>9</v>
      </c>
      <c r="R30" s="34">
        <v>10</v>
      </c>
      <c r="S30" s="34">
        <v>10</v>
      </c>
      <c r="T30" s="34">
        <v>9</v>
      </c>
      <c r="U30" s="34">
        <v>10</v>
      </c>
      <c r="V30" s="34">
        <v>8</v>
      </c>
      <c r="W30" s="34">
        <v>0</v>
      </c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8"/>
      <c r="CP30" s="8"/>
      <c r="CQ30" s="8"/>
      <c r="CR30" s="8"/>
      <c r="CS30" s="8"/>
      <c r="CT30" s="8"/>
      <c r="CU30" s="8"/>
      <c r="CV30" s="8"/>
      <c r="CW30" s="8"/>
      <c r="CX30" s="22"/>
    </row>
    <row r="31" spans="2:102" s="2" customFormat="1" ht="15.75" x14ac:dyDescent="0.25">
      <c r="B31" s="34">
        <v>19</v>
      </c>
      <c r="C31" s="89" t="s">
        <v>236</v>
      </c>
      <c r="D31" s="43">
        <v>3</v>
      </c>
      <c r="E31" s="43">
        <v>2</v>
      </c>
      <c r="F31" s="34">
        <v>2</v>
      </c>
      <c r="G31" s="61">
        <f t="shared" si="43"/>
        <v>7</v>
      </c>
      <c r="H31" s="43">
        <v>0</v>
      </c>
      <c r="I31" s="43">
        <v>2</v>
      </c>
      <c r="J31" s="34">
        <v>3</v>
      </c>
      <c r="K31" s="62">
        <f t="shared" si="42"/>
        <v>5</v>
      </c>
      <c r="L31" s="34">
        <v>9</v>
      </c>
      <c r="M31" s="34">
        <v>9</v>
      </c>
      <c r="N31" s="34">
        <v>9</v>
      </c>
      <c r="O31" s="34">
        <v>9</v>
      </c>
      <c r="P31" s="34">
        <v>9</v>
      </c>
      <c r="Q31" s="34">
        <v>9</v>
      </c>
      <c r="R31" s="34">
        <v>8</v>
      </c>
      <c r="S31" s="34">
        <v>9</v>
      </c>
      <c r="T31" s="34">
        <v>8</v>
      </c>
      <c r="U31" s="34">
        <v>9</v>
      </c>
      <c r="V31" s="34">
        <v>7</v>
      </c>
      <c r="W31" s="34">
        <v>9</v>
      </c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8"/>
      <c r="CP31" s="8"/>
      <c r="CQ31" s="8"/>
      <c r="CR31" s="8"/>
      <c r="CS31" s="8"/>
      <c r="CT31" s="8"/>
      <c r="CU31" s="8"/>
      <c r="CV31" s="8"/>
      <c r="CW31" s="8"/>
      <c r="CX31" s="22"/>
    </row>
    <row r="32" spans="2:102" s="2" customFormat="1" ht="15.75" x14ac:dyDescent="0.25">
      <c r="B32" s="34">
        <v>20</v>
      </c>
      <c r="C32" s="89" t="s">
        <v>237</v>
      </c>
      <c r="D32" s="43">
        <v>3</v>
      </c>
      <c r="E32" s="43">
        <v>1</v>
      </c>
      <c r="F32" s="34">
        <v>2</v>
      </c>
      <c r="G32" s="61">
        <f t="shared" si="43"/>
        <v>6</v>
      </c>
      <c r="H32" s="43">
        <v>2</v>
      </c>
      <c r="I32" s="43">
        <v>3</v>
      </c>
      <c r="J32" s="34">
        <v>3</v>
      </c>
      <c r="K32" s="62">
        <f t="shared" si="42"/>
        <v>8</v>
      </c>
      <c r="L32" s="34">
        <v>9</v>
      </c>
      <c r="M32" s="34">
        <v>9</v>
      </c>
      <c r="N32" s="34">
        <v>9</v>
      </c>
      <c r="O32" s="34">
        <v>9</v>
      </c>
      <c r="P32" s="34">
        <v>9</v>
      </c>
      <c r="Q32" s="34">
        <v>9</v>
      </c>
      <c r="R32" s="34">
        <v>9</v>
      </c>
      <c r="S32" s="34">
        <v>8</v>
      </c>
      <c r="T32" s="34">
        <v>7</v>
      </c>
      <c r="U32" s="34">
        <v>7</v>
      </c>
      <c r="V32" s="34">
        <v>7</v>
      </c>
      <c r="W32" s="34">
        <v>0</v>
      </c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8"/>
      <c r="CP32" s="8"/>
      <c r="CQ32" s="8"/>
      <c r="CR32" s="8"/>
      <c r="CS32" s="8"/>
      <c r="CT32" s="8"/>
      <c r="CU32" s="8"/>
      <c r="CV32" s="8"/>
      <c r="CW32" s="8"/>
      <c r="CX32" s="22"/>
    </row>
    <row r="33" spans="2:102" s="2" customFormat="1" ht="15.75" x14ac:dyDescent="0.25">
      <c r="B33" s="34">
        <v>21</v>
      </c>
      <c r="C33" s="89" t="s">
        <v>238</v>
      </c>
      <c r="D33" s="43">
        <v>3</v>
      </c>
      <c r="E33" s="43">
        <v>2</v>
      </c>
      <c r="F33" s="34">
        <v>1</v>
      </c>
      <c r="G33" s="61">
        <f t="shared" si="43"/>
        <v>6</v>
      </c>
      <c r="H33" s="43">
        <v>2</v>
      </c>
      <c r="I33" s="43">
        <v>4</v>
      </c>
      <c r="J33" s="34">
        <v>3</v>
      </c>
      <c r="K33" s="62">
        <f t="shared" si="42"/>
        <v>9</v>
      </c>
      <c r="L33" s="34">
        <v>10</v>
      </c>
      <c r="M33" s="34">
        <v>9</v>
      </c>
      <c r="N33" s="34">
        <v>10</v>
      </c>
      <c r="O33" s="34">
        <v>10</v>
      </c>
      <c r="P33" s="34">
        <v>9</v>
      </c>
      <c r="Q33" s="34">
        <v>9</v>
      </c>
      <c r="R33" s="34">
        <v>8</v>
      </c>
      <c r="S33" s="34">
        <v>9</v>
      </c>
      <c r="T33" s="34">
        <v>8</v>
      </c>
      <c r="U33" s="34">
        <v>7</v>
      </c>
      <c r="V33" s="34">
        <v>7</v>
      </c>
      <c r="W33" s="34">
        <v>7</v>
      </c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8"/>
      <c r="CP33" s="8"/>
      <c r="CQ33" s="8"/>
      <c r="CR33" s="8"/>
      <c r="CS33" s="8"/>
      <c r="CT33" s="8"/>
      <c r="CU33" s="8"/>
      <c r="CV33" s="8"/>
      <c r="CW33" s="8"/>
      <c r="CX33" s="22"/>
    </row>
    <row r="34" spans="2:102" s="2" customFormat="1" ht="15.75" x14ac:dyDescent="0.25">
      <c r="B34" s="34">
        <v>22</v>
      </c>
      <c r="C34" s="89" t="s">
        <v>239</v>
      </c>
      <c r="D34" s="43">
        <v>5</v>
      </c>
      <c r="E34" s="43">
        <v>3</v>
      </c>
      <c r="F34" s="34">
        <v>4</v>
      </c>
      <c r="G34" s="61">
        <f t="shared" si="43"/>
        <v>12</v>
      </c>
      <c r="H34" s="43">
        <v>2</v>
      </c>
      <c r="I34" s="43">
        <v>2</v>
      </c>
      <c r="J34" s="34">
        <v>4</v>
      </c>
      <c r="K34" s="62">
        <f t="shared" si="42"/>
        <v>8</v>
      </c>
      <c r="L34" s="34">
        <v>9</v>
      </c>
      <c r="M34" s="34">
        <v>10</v>
      </c>
      <c r="N34" s="34">
        <v>9</v>
      </c>
      <c r="O34" s="34">
        <v>10</v>
      </c>
      <c r="P34" s="34">
        <v>8</v>
      </c>
      <c r="Q34" s="34">
        <v>9</v>
      </c>
      <c r="R34" s="34">
        <v>6</v>
      </c>
      <c r="S34" s="34">
        <v>5</v>
      </c>
      <c r="T34" s="34">
        <v>7</v>
      </c>
      <c r="U34" s="34">
        <v>6</v>
      </c>
      <c r="V34" s="34">
        <v>5</v>
      </c>
      <c r="W34" s="34">
        <v>9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8"/>
      <c r="CP34" s="8"/>
      <c r="CQ34" s="8"/>
      <c r="CR34" s="8"/>
      <c r="CS34" s="8"/>
      <c r="CT34" s="8"/>
      <c r="CU34" s="8"/>
      <c r="CV34" s="8"/>
      <c r="CW34" s="8"/>
      <c r="CX34" s="22"/>
    </row>
    <row r="35" spans="2:102" s="2" customFormat="1" ht="15.75" x14ac:dyDescent="0.25">
      <c r="B35" s="34">
        <v>23</v>
      </c>
      <c r="C35" s="89" t="s">
        <v>240</v>
      </c>
      <c r="D35" s="43">
        <v>6</v>
      </c>
      <c r="E35" s="43">
        <v>3</v>
      </c>
      <c r="F35" s="34">
        <v>3</v>
      </c>
      <c r="G35" s="61">
        <f t="shared" si="43"/>
        <v>12</v>
      </c>
      <c r="H35" s="43">
        <v>6</v>
      </c>
      <c r="I35" s="43">
        <v>4</v>
      </c>
      <c r="J35" s="34">
        <v>4</v>
      </c>
      <c r="K35" s="62">
        <f t="shared" si="42"/>
        <v>14</v>
      </c>
      <c r="L35" s="34">
        <v>9</v>
      </c>
      <c r="M35" s="34">
        <v>9</v>
      </c>
      <c r="N35" s="34">
        <v>9</v>
      </c>
      <c r="O35" s="34">
        <v>9</v>
      </c>
      <c r="P35" s="34">
        <v>9</v>
      </c>
      <c r="Q35" s="34">
        <v>9</v>
      </c>
      <c r="R35" s="34">
        <v>7</v>
      </c>
      <c r="S35" s="34">
        <v>5</v>
      </c>
      <c r="T35" s="34">
        <v>6</v>
      </c>
      <c r="U35" s="34">
        <v>9</v>
      </c>
      <c r="V35" s="34">
        <v>8</v>
      </c>
      <c r="W35" s="34">
        <v>8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8"/>
      <c r="CP35" s="8"/>
      <c r="CQ35" s="8"/>
      <c r="CR35" s="8"/>
      <c r="CS35" s="8"/>
      <c r="CT35" s="8"/>
      <c r="CU35" s="8"/>
      <c r="CV35" s="8"/>
      <c r="CW35" s="8"/>
      <c r="CX35" s="22"/>
    </row>
    <row r="36" spans="2:102" s="2" customFormat="1" ht="15.75" x14ac:dyDescent="0.25">
      <c r="B36" s="34">
        <v>24</v>
      </c>
      <c r="C36" s="88" t="s">
        <v>241</v>
      </c>
      <c r="D36" s="43">
        <v>6</v>
      </c>
      <c r="E36" s="43">
        <v>2</v>
      </c>
      <c r="F36" s="34">
        <v>3</v>
      </c>
      <c r="G36" s="61">
        <f t="shared" si="43"/>
        <v>11</v>
      </c>
      <c r="H36" s="43">
        <v>3</v>
      </c>
      <c r="I36" s="43">
        <v>3</v>
      </c>
      <c r="J36" s="34">
        <v>3</v>
      </c>
      <c r="K36" s="62">
        <f t="shared" si="42"/>
        <v>9</v>
      </c>
      <c r="L36" s="34">
        <v>8</v>
      </c>
      <c r="M36" s="34">
        <v>9</v>
      </c>
      <c r="N36" s="34">
        <v>8</v>
      </c>
      <c r="O36" s="34">
        <v>9</v>
      </c>
      <c r="P36" s="34">
        <v>10</v>
      </c>
      <c r="Q36" s="34">
        <v>9</v>
      </c>
      <c r="R36" s="34">
        <v>9</v>
      </c>
      <c r="S36" s="34">
        <v>8</v>
      </c>
      <c r="T36" s="34">
        <v>9</v>
      </c>
      <c r="U36" s="34">
        <v>8</v>
      </c>
      <c r="V36" s="34">
        <v>8</v>
      </c>
      <c r="W36" s="34">
        <v>7</v>
      </c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8"/>
      <c r="CP36" s="8"/>
      <c r="CQ36" s="8"/>
      <c r="CR36" s="8"/>
      <c r="CS36" s="8"/>
      <c r="CT36" s="8"/>
      <c r="CU36" s="8"/>
      <c r="CV36" s="8"/>
      <c r="CW36" s="8"/>
      <c r="CX36" s="22"/>
    </row>
    <row r="37" spans="2:102" s="2" customFormat="1" ht="15.75" x14ac:dyDescent="0.25">
      <c r="B37" s="34">
        <v>25</v>
      </c>
      <c r="C37" s="88" t="s">
        <v>242</v>
      </c>
      <c r="D37" s="43">
        <v>5</v>
      </c>
      <c r="E37" s="43">
        <v>2</v>
      </c>
      <c r="F37" s="34">
        <v>3</v>
      </c>
      <c r="G37" s="61">
        <f t="shared" si="43"/>
        <v>10</v>
      </c>
      <c r="H37" s="43">
        <v>3</v>
      </c>
      <c r="I37" s="43">
        <v>4</v>
      </c>
      <c r="J37" s="34">
        <v>4</v>
      </c>
      <c r="K37" s="62">
        <f t="shared" si="42"/>
        <v>11</v>
      </c>
      <c r="L37" s="34">
        <v>9</v>
      </c>
      <c r="M37" s="34">
        <v>9</v>
      </c>
      <c r="N37" s="34">
        <v>9</v>
      </c>
      <c r="O37" s="34">
        <v>9</v>
      </c>
      <c r="P37" s="34">
        <v>9</v>
      </c>
      <c r="Q37" s="34">
        <v>9</v>
      </c>
      <c r="R37" s="34">
        <v>9</v>
      </c>
      <c r="S37" s="34">
        <v>9</v>
      </c>
      <c r="T37" s="34">
        <v>9</v>
      </c>
      <c r="U37" s="34">
        <v>9</v>
      </c>
      <c r="V37" s="34">
        <v>9</v>
      </c>
      <c r="W37" s="34">
        <v>9</v>
      </c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8"/>
      <c r="CP37" s="8"/>
      <c r="CQ37" s="8"/>
      <c r="CR37" s="8"/>
      <c r="CS37" s="8"/>
      <c r="CT37" s="8"/>
      <c r="CU37" s="8"/>
      <c r="CV37" s="8"/>
      <c r="CW37" s="8"/>
      <c r="CX37" s="22"/>
    </row>
    <row r="38" spans="2:102" s="2" customFormat="1" ht="15.75" x14ac:dyDescent="0.25">
      <c r="B38" s="34">
        <v>26</v>
      </c>
      <c r="C38" s="88" t="s">
        <v>243</v>
      </c>
      <c r="D38" s="43">
        <v>3</v>
      </c>
      <c r="E38" s="43">
        <v>3</v>
      </c>
      <c r="F38" s="34">
        <v>0</v>
      </c>
      <c r="G38" s="61">
        <f t="shared" si="43"/>
        <v>6</v>
      </c>
      <c r="H38" s="43">
        <v>2</v>
      </c>
      <c r="I38" s="43">
        <v>2</v>
      </c>
      <c r="J38" s="34">
        <v>2</v>
      </c>
      <c r="K38" s="62">
        <f t="shared" si="42"/>
        <v>6</v>
      </c>
      <c r="L38" s="34">
        <v>6</v>
      </c>
      <c r="M38" s="34">
        <v>7</v>
      </c>
      <c r="N38" s="34">
        <v>7</v>
      </c>
      <c r="O38" s="34">
        <v>9</v>
      </c>
      <c r="P38" s="34">
        <v>6</v>
      </c>
      <c r="Q38" s="34">
        <v>9</v>
      </c>
      <c r="R38" s="34">
        <v>10</v>
      </c>
      <c r="S38" s="34">
        <v>8</v>
      </c>
      <c r="T38" s="34">
        <v>9</v>
      </c>
      <c r="U38" s="34">
        <v>10</v>
      </c>
      <c r="V38" s="34">
        <v>9</v>
      </c>
      <c r="W38" s="34">
        <v>9</v>
      </c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8"/>
      <c r="CP38" s="8"/>
      <c r="CQ38" s="8"/>
      <c r="CR38" s="8"/>
      <c r="CS38" s="8"/>
      <c r="CT38" s="8"/>
      <c r="CU38" s="8"/>
      <c r="CV38" s="8"/>
      <c r="CW38" s="8"/>
      <c r="CX38" s="22"/>
    </row>
    <row r="39" spans="2:102" s="2" customFormat="1" ht="15.75" x14ac:dyDescent="0.25">
      <c r="B39" s="34">
        <v>27</v>
      </c>
      <c r="C39" s="88" t="s">
        <v>244</v>
      </c>
      <c r="D39" s="43">
        <v>6</v>
      </c>
      <c r="E39" s="43">
        <v>3</v>
      </c>
      <c r="F39" s="34">
        <v>1</v>
      </c>
      <c r="G39" s="61">
        <f t="shared" si="43"/>
        <v>10</v>
      </c>
      <c r="H39" s="43">
        <v>4</v>
      </c>
      <c r="I39" s="43">
        <v>3</v>
      </c>
      <c r="J39" s="34">
        <v>1</v>
      </c>
      <c r="K39" s="62">
        <f t="shared" si="42"/>
        <v>8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9</v>
      </c>
      <c r="S39" s="34">
        <v>8</v>
      </c>
      <c r="T39" s="34">
        <v>9</v>
      </c>
      <c r="U39" s="34">
        <v>10</v>
      </c>
      <c r="V39" s="34">
        <v>9</v>
      </c>
      <c r="W39" s="34">
        <v>9</v>
      </c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8"/>
      <c r="CP39" s="8"/>
      <c r="CQ39" s="8"/>
      <c r="CR39" s="8"/>
      <c r="CS39" s="8"/>
      <c r="CT39" s="8"/>
      <c r="CU39" s="8"/>
      <c r="CV39" s="8"/>
      <c r="CW39" s="8"/>
      <c r="CX39" s="22"/>
    </row>
    <row r="40" spans="2:102" s="2" customFormat="1" ht="15.75" x14ac:dyDescent="0.25">
      <c r="B40" s="34">
        <v>28</v>
      </c>
      <c r="C40" s="88" t="s">
        <v>245</v>
      </c>
      <c r="D40" s="43">
        <v>5</v>
      </c>
      <c r="E40" s="43">
        <v>3</v>
      </c>
      <c r="F40" s="34">
        <v>1</v>
      </c>
      <c r="G40" s="61">
        <f t="shared" si="43"/>
        <v>9</v>
      </c>
      <c r="H40" s="43">
        <v>5</v>
      </c>
      <c r="I40" s="43">
        <v>3</v>
      </c>
      <c r="J40" s="34">
        <v>0</v>
      </c>
      <c r="K40" s="62">
        <f t="shared" si="42"/>
        <v>8</v>
      </c>
      <c r="L40" s="34">
        <v>9</v>
      </c>
      <c r="M40" s="34">
        <v>9</v>
      </c>
      <c r="N40" s="34">
        <v>9</v>
      </c>
      <c r="O40" s="34">
        <v>9</v>
      </c>
      <c r="P40" s="34">
        <v>9</v>
      </c>
      <c r="Q40" s="34">
        <v>9</v>
      </c>
      <c r="R40" s="34">
        <v>9</v>
      </c>
      <c r="S40" s="34">
        <v>8</v>
      </c>
      <c r="T40" s="34">
        <v>7</v>
      </c>
      <c r="U40" s="34">
        <v>9</v>
      </c>
      <c r="V40" s="34">
        <v>9</v>
      </c>
      <c r="W40" s="34">
        <v>9</v>
      </c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8"/>
      <c r="CP40" s="8"/>
      <c r="CQ40" s="8"/>
      <c r="CR40" s="8"/>
      <c r="CS40" s="8"/>
      <c r="CT40" s="8"/>
      <c r="CU40" s="8"/>
      <c r="CV40" s="8"/>
      <c r="CW40" s="8"/>
      <c r="CX40" s="22"/>
    </row>
    <row r="41" spans="2:102" s="2" customFormat="1" ht="15.75" x14ac:dyDescent="0.25">
      <c r="B41" s="34">
        <v>29</v>
      </c>
      <c r="C41" s="88" t="s">
        <v>246</v>
      </c>
      <c r="D41" s="43">
        <v>5</v>
      </c>
      <c r="E41" s="43">
        <v>3</v>
      </c>
      <c r="F41" s="34">
        <v>3</v>
      </c>
      <c r="G41" s="61">
        <f t="shared" si="43"/>
        <v>11</v>
      </c>
      <c r="H41" s="43">
        <v>4</v>
      </c>
      <c r="I41" s="43">
        <v>3</v>
      </c>
      <c r="J41" s="34">
        <v>3</v>
      </c>
      <c r="K41" s="62">
        <f t="shared" si="42"/>
        <v>10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7</v>
      </c>
      <c r="S41" s="34">
        <v>8</v>
      </c>
      <c r="T41" s="34">
        <v>7</v>
      </c>
      <c r="U41" s="34">
        <v>7</v>
      </c>
      <c r="V41" s="34">
        <v>7</v>
      </c>
      <c r="W41" s="34">
        <v>9</v>
      </c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8"/>
      <c r="CP41" s="8"/>
      <c r="CQ41" s="8"/>
      <c r="CR41" s="8"/>
      <c r="CS41" s="8"/>
      <c r="CT41" s="8"/>
      <c r="CU41" s="8"/>
      <c r="CV41" s="8"/>
      <c r="CW41" s="8"/>
      <c r="CX41" s="22"/>
    </row>
    <row r="42" spans="2:102" s="2" customFormat="1" ht="15.75" x14ac:dyDescent="0.25">
      <c r="B42" s="34">
        <v>30</v>
      </c>
      <c r="C42" s="88" t="s">
        <v>247</v>
      </c>
      <c r="D42" s="43">
        <v>6</v>
      </c>
      <c r="E42" s="43">
        <v>2</v>
      </c>
      <c r="F42" s="34">
        <v>2</v>
      </c>
      <c r="G42" s="61">
        <f t="shared" si="43"/>
        <v>10</v>
      </c>
      <c r="H42" s="43">
        <v>4</v>
      </c>
      <c r="I42" s="43">
        <v>3</v>
      </c>
      <c r="J42" s="34">
        <v>3</v>
      </c>
      <c r="K42" s="62">
        <f t="shared" si="42"/>
        <v>10</v>
      </c>
      <c r="L42" s="34">
        <v>8</v>
      </c>
      <c r="M42" s="34">
        <v>8</v>
      </c>
      <c r="N42" s="34">
        <v>9</v>
      </c>
      <c r="O42" s="34">
        <v>8</v>
      </c>
      <c r="P42" s="34">
        <v>7</v>
      </c>
      <c r="Q42" s="34">
        <v>7</v>
      </c>
      <c r="R42" s="34">
        <v>9</v>
      </c>
      <c r="S42" s="34">
        <v>7</v>
      </c>
      <c r="T42" s="34">
        <v>9</v>
      </c>
      <c r="U42" s="34">
        <v>7</v>
      </c>
      <c r="V42" s="34">
        <v>7</v>
      </c>
      <c r="W42" s="34">
        <v>9</v>
      </c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8"/>
      <c r="CP42" s="8"/>
      <c r="CQ42" s="8"/>
      <c r="CR42" s="8"/>
      <c r="CS42" s="8"/>
      <c r="CT42" s="8"/>
      <c r="CU42" s="8"/>
      <c r="CV42" s="8"/>
      <c r="CW42" s="8"/>
      <c r="CX42" s="22"/>
    </row>
    <row r="43" spans="2:102" s="2" customFormat="1" ht="15.75" x14ac:dyDescent="0.25">
      <c r="B43" s="34">
        <v>31</v>
      </c>
      <c r="C43" s="88" t="s">
        <v>248</v>
      </c>
      <c r="D43" s="43">
        <v>6</v>
      </c>
      <c r="E43" s="43">
        <v>2</v>
      </c>
      <c r="F43" s="34">
        <v>3</v>
      </c>
      <c r="G43" s="61">
        <f t="shared" si="43"/>
        <v>11</v>
      </c>
      <c r="H43" s="43">
        <v>5</v>
      </c>
      <c r="I43" s="43">
        <v>3</v>
      </c>
      <c r="J43" s="34">
        <v>3</v>
      </c>
      <c r="K43" s="62">
        <f t="shared" si="42"/>
        <v>11</v>
      </c>
      <c r="L43" s="34">
        <v>9</v>
      </c>
      <c r="M43" s="34">
        <v>10</v>
      </c>
      <c r="N43" s="34">
        <v>9</v>
      </c>
      <c r="O43" s="34">
        <v>7</v>
      </c>
      <c r="P43" s="34">
        <v>10</v>
      </c>
      <c r="Q43" s="34">
        <v>9</v>
      </c>
      <c r="R43" s="34">
        <v>10</v>
      </c>
      <c r="S43" s="34">
        <v>10</v>
      </c>
      <c r="T43" s="34">
        <v>9</v>
      </c>
      <c r="U43" s="34">
        <v>10</v>
      </c>
      <c r="V43" s="34">
        <v>9</v>
      </c>
      <c r="W43" s="34">
        <v>9</v>
      </c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8"/>
      <c r="CP43" s="8"/>
      <c r="CQ43" s="8"/>
      <c r="CR43" s="8"/>
      <c r="CS43" s="8"/>
      <c r="CT43" s="8"/>
      <c r="CU43" s="8"/>
      <c r="CV43" s="8"/>
      <c r="CW43" s="8"/>
      <c r="CX43" s="22"/>
    </row>
    <row r="44" spans="2:102" s="2" customFormat="1" ht="15.75" x14ac:dyDescent="0.25">
      <c r="B44" s="34">
        <v>32</v>
      </c>
      <c r="C44" s="89" t="s">
        <v>249</v>
      </c>
      <c r="D44" s="43">
        <v>2</v>
      </c>
      <c r="E44" s="43">
        <v>2</v>
      </c>
      <c r="F44" s="34">
        <v>2</v>
      </c>
      <c r="G44" s="61">
        <f t="shared" si="43"/>
        <v>6</v>
      </c>
      <c r="H44" s="43">
        <v>1</v>
      </c>
      <c r="I44" s="43">
        <v>4</v>
      </c>
      <c r="J44" s="34">
        <v>4</v>
      </c>
      <c r="K44" s="62">
        <f t="shared" si="42"/>
        <v>9</v>
      </c>
      <c r="L44" s="34">
        <v>8</v>
      </c>
      <c r="M44" s="34">
        <v>9</v>
      </c>
      <c r="N44" s="34">
        <v>7</v>
      </c>
      <c r="O44" s="34">
        <v>9</v>
      </c>
      <c r="P44" s="34">
        <v>7</v>
      </c>
      <c r="Q44" s="34">
        <v>8</v>
      </c>
      <c r="R44" s="34">
        <v>10</v>
      </c>
      <c r="S44" s="34">
        <v>7</v>
      </c>
      <c r="T44" s="34">
        <v>10</v>
      </c>
      <c r="U44" s="34">
        <v>9</v>
      </c>
      <c r="V44" s="34">
        <v>7</v>
      </c>
      <c r="W44" s="34">
        <v>9</v>
      </c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8"/>
      <c r="CP44" s="8"/>
      <c r="CQ44" s="8"/>
      <c r="CR44" s="8"/>
      <c r="CS44" s="8"/>
      <c r="CT44" s="8"/>
      <c r="CU44" s="8"/>
      <c r="CV44" s="8"/>
      <c r="CW44" s="8"/>
      <c r="CX44" s="22"/>
    </row>
    <row r="45" spans="2:102" s="2" customFormat="1" ht="15.75" x14ac:dyDescent="0.25">
      <c r="B45" s="34">
        <v>33</v>
      </c>
      <c r="C45" s="89" t="s">
        <v>250</v>
      </c>
      <c r="D45" s="43">
        <v>4</v>
      </c>
      <c r="E45" s="43">
        <v>1</v>
      </c>
      <c r="F45" s="34">
        <v>4</v>
      </c>
      <c r="G45" s="61">
        <f t="shared" si="43"/>
        <v>9</v>
      </c>
      <c r="H45" s="43">
        <v>4</v>
      </c>
      <c r="I45" s="43">
        <v>2</v>
      </c>
      <c r="J45" s="34">
        <v>4</v>
      </c>
      <c r="K45" s="62">
        <f t="shared" ref="K45:K76" si="44">SUM(H45:J45)</f>
        <v>10</v>
      </c>
      <c r="L45" s="34">
        <v>6</v>
      </c>
      <c r="M45" s="34">
        <v>6</v>
      </c>
      <c r="N45" s="34">
        <v>9</v>
      </c>
      <c r="O45" s="34">
        <v>7</v>
      </c>
      <c r="P45" s="34">
        <v>9</v>
      </c>
      <c r="Q45" s="34">
        <v>7</v>
      </c>
      <c r="R45" s="34">
        <v>9</v>
      </c>
      <c r="S45" s="34">
        <v>8</v>
      </c>
      <c r="T45" s="34">
        <v>7</v>
      </c>
      <c r="U45" s="34">
        <v>8</v>
      </c>
      <c r="V45" s="34">
        <v>7</v>
      </c>
      <c r="W45" s="34">
        <v>9</v>
      </c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8"/>
      <c r="CP45" s="8"/>
      <c r="CQ45" s="8"/>
      <c r="CR45" s="8"/>
      <c r="CS45" s="8"/>
      <c r="CT45" s="8"/>
      <c r="CU45" s="8"/>
      <c r="CV45" s="8"/>
      <c r="CW45" s="8"/>
      <c r="CX45" s="22"/>
    </row>
    <row r="46" spans="2:102" s="2" customFormat="1" ht="15.75" x14ac:dyDescent="0.25">
      <c r="B46" s="34">
        <v>34</v>
      </c>
      <c r="C46" s="89" t="s">
        <v>251</v>
      </c>
      <c r="D46" s="43">
        <v>6</v>
      </c>
      <c r="E46" s="43">
        <v>3</v>
      </c>
      <c r="F46" s="34">
        <v>4</v>
      </c>
      <c r="G46" s="61">
        <f t="shared" si="43"/>
        <v>13</v>
      </c>
      <c r="H46" s="43">
        <v>5</v>
      </c>
      <c r="I46" s="43">
        <v>4</v>
      </c>
      <c r="J46" s="34">
        <v>4</v>
      </c>
      <c r="K46" s="62">
        <f t="shared" si="44"/>
        <v>13</v>
      </c>
      <c r="L46" s="34">
        <v>9</v>
      </c>
      <c r="M46" s="34">
        <v>9</v>
      </c>
      <c r="N46" s="34">
        <v>9</v>
      </c>
      <c r="O46" s="34">
        <v>9</v>
      </c>
      <c r="P46" s="34">
        <v>9</v>
      </c>
      <c r="Q46" s="34">
        <v>9</v>
      </c>
      <c r="R46" s="34">
        <v>9</v>
      </c>
      <c r="S46" s="34">
        <v>9</v>
      </c>
      <c r="T46" s="34">
        <v>9</v>
      </c>
      <c r="U46" s="34">
        <v>9</v>
      </c>
      <c r="V46" s="34">
        <v>9</v>
      </c>
      <c r="W46" s="34">
        <v>9</v>
      </c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8"/>
      <c r="CP46" s="8"/>
      <c r="CQ46" s="8"/>
      <c r="CR46" s="8"/>
      <c r="CS46" s="8"/>
      <c r="CT46" s="8"/>
      <c r="CU46" s="8"/>
      <c r="CV46" s="8"/>
      <c r="CW46" s="8"/>
      <c r="CX46" s="22"/>
    </row>
    <row r="47" spans="2:102" s="2" customFormat="1" ht="15.75" x14ac:dyDescent="0.25">
      <c r="B47" s="34">
        <v>35</v>
      </c>
      <c r="C47" s="89" t="s">
        <v>252</v>
      </c>
      <c r="D47" s="43">
        <v>5</v>
      </c>
      <c r="E47" s="43">
        <v>2</v>
      </c>
      <c r="F47" s="34">
        <v>3</v>
      </c>
      <c r="G47" s="61">
        <f t="shared" si="43"/>
        <v>10</v>
      </c>
      <c r="H47" s="43">
        <v>5</v>
      </c>
      <c r="I47" s="43">
        <v>3</v>
      </c>
      <c r="J47" s="34">
        <v>3</v>
      </c>
      <c r="K47" s="62">
        <f t="shared" si="44"/>
        <v>11</v>
      </c>
      <c r="L47" s="34">
        <v>9</v>
      </c>
      <c r="M47" s="34">
        <v>8</v>
      </c>
      <c r="N47" s="34">
        <v>7</v>
      </c>
      <c r="O47" s="34">
        <v>8</v>
      </c>
      <c r="P47" s="34">
        <v>7</v>
      </c>
      <c r="Q47" s="34">
        <v>9</v>
      </c>
      <c r="R47" s="34">
        <v>9</v>
      </c>
      <c r="S47" s="34">
        <v>10</v>
      </c>
      <c r="T47" s="34">
        <v>7</v>
      </c>
      <c r="U47" s="34">
        <v>9</v>
      </c>
      <c r="V47" s="34">
        <v>8</v>
      </c>
      <c r="W47" s="34">
        <v>9</v>
      </c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8"/>
      <c r="CP47" s="8"/>
      <c r="CQ47" s="8"/>
      <c r="CR47" s="8"/>
      <c r="CS47" s="8"/>
      <c r="CT47" s="8"/>
      <c r="CU47" s="8"/>
      <c r="CV47" s="8"/>
      <c r="CW47" s="8"/>
      <c r="CX47" s="22"/>
    </row>
    <row r="48" spans="2:102" s="2" customFormat="1" ht="15.75" x14ac:dyDescent="0.25">
      <c r="B48" s="34">
        <v>36</v>
      </c>
      <c r="C48" s="88" t="s">
        <v>253</v>
      </c>
      <c r="D48" s="43">
        <v>3</v>
      </c>
      <c r="E48" s="43">
        <v>2</v>
      </c>
      <c r="F48" s="34">
        <v>1</v>
      </c>
      <c r="G48" s="61">
        <f t="shared" si="43"/>
        <v>6</v>
      </c>
      <c r="H48" s="43">
        <v>4</v>
      </c>
      <c r="I48" s="43">
        <v>1</v>
      </c>
      <c r="J48" s="34">
        <v>3</v>
      </c>
      <c r="K48" s="62">
        <f t="shared" si="44"/>
        <v>8</v>
      </c>
      <c r="L48" s="34">
        <v>9</v>
      </c>
      <c r="M48" s="34">
        <v>9</v>
      </c>
      <c r="N48" s="34">
        <v>9</v>
      </c>
      <c r="O48" s="34">
        <v>9</v>
      </c>
      <c r="P48" s="34">
        <v>9</v>
      </c>
      <c r="Q48" s="34">
        <v>9</v>
      </c>
      <c r="R48" s="34">
        <v>9</v>
      </c>
      <c r="S48" s="34">
        <v>9</v>
      </c>
      <c r="T48" s="34">
        <v>9</v>
      </c>
      <c r="U48" s="34">
        <v>9</v>
      </c>
      <c r="V48" s="34">
        <v>9</v>
      </c>
      <c r="W48" s="34">
        <v>8</v>
      </c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8"/>
      <c r="CP48" s="8"/>
      <c r="CQ48" s="8"/>
      <c r="CR48" s="8"/>
      <c r="CS48" s="8"/>
      <c r="CT48" s="8"/>
      <c r="CU48" s="8"/>
      <c r="CV48" s="8"/>
      <c r="CW48" s="8"/>
      <c r="CX48" s="22"/>
    </row>
    <row r="49" spans="2:102" s="2" customFormat="1" ht="15.75" x14ac:dyDescent="0.25">
      <c r="B49" s="34">
        <v>37</v>
      </c>
      <c r="C49" s="88" t="s">
        <v>254</v>
      </c>
      <c r="D49" s="43">
        <v>6</v>
      </c>
      <c r="E49" s="43">
        <v>2</v>
      </c>
      <c r="F49" s="34">
        <v>3</v>
      </c>
      <c r="G49" s="61">
        <f t="shared" si="43"/>
        <v>11</v>
      </c>
      <c r="H49" s="43">
        <v>4</v>
      </c>
      <c r="I49" s="43">
        <v>1</v>
      </c>
      <c r="J49" s="34">
        <v>2</v>
      </c>
      <c r="K49" s="62">
        <f t="shared" si="44"/>
        <v>7</v>
      </c>
      <c r="L49" s="34">
        <v>9</v>
      </c>
      <c r="M49" s="34">
        <v>10</v>
      </c>
      <c r="N49" s="34">
        <v>7</v>
      </c>
      <c r="O49" s="34">
        <v>9</v>
      </c>
      <c r="P49" s="34">
        <v>8</v>
      </c>
      <c r="Q49" s="34">
        <v>9</v>
      </c>
      <c r="R49" s="34">
        <v>10</v>
      </c>
      <c r="S49" s="34">
        <v>10</v>
      </c>
      <c r="T49" s="34">
        <v>9</v>
      </c>
      <c r="U49" s="34">
        <v>10</v>
      </c>
      <c r="V49" s="34">
        <v>8</v>
      </c>
      <c r="W49" s="34">
        <v>7</v>
      </c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8"/>
      <c r="CP49" s="8"/>
      <c r="CQ49" s="8"/>
      <c r="CR49" s="8"/>
      <c r="CS49" s="8"/>
      <c r="CT49" s="8"/>
      <c r="CU49" s="8"/>
      <c r="CV49" s="8"/>
      <c r="CW49" s="8"/>
      <c r="CX49" s="22"/>
    </row>
    <row r="50" spans="2:102" s="2" customFormat="1" ht="15.75" x14ac:dyDescent="0.25">
      <c r="B50" s="34">
        <v>38</v>
      </c>
      <c r="C50" s="88" t="s">
        <v>255</v>
      </c>
      <c r="D50" s="43">
        <v>4</v>
      </c>
      <c r="E50" s="43">
        <v>2</v>
      </c>
      <c r="F50" s="34">
        <v>1</v>
      </c>
      <c r="G50" s="61">
        <f t="shared" si="43"/>
        <v>7</v>
      </c>
      <c r="H50" s="43">
        <v>2</v>
      </c>
      <c r="I50" s="43">
        <v>3</v>
      </c>
      <c r="J50" s="34">
        <v>3</v>
      </c>
      <c r="K50" s="62">
        <f t="shared" si="44"/>
        <v>8</v>
      </c>
      <c r="L50" s="34">
        <v>9</v>
      </c>
      <c r="M50" s="34">
        <v>9</v>
      </c>
      <c r="N50" s="34">
        <v>9</v>
      </c>
      <c r="O50" s="34">
        <v>9</v>
      </c>
      <c r="P50" s="34">
        <v>9</v>
      </c>
      <c r="Q50" s="34">
        <v>9</v>
      </c>
      <c r="R50" s="34">
        <v>8</v>
      </c>
      <c r="S50" s="34">
        <v>9</v>
      </c>
      <c r="T50" s="34">
        <v>8</v>
      </c>
      <c r="U50" s="34">
        <v>9</v>
      </c>
      <c r="V50" s="34">
        <v>7</v>
      </c>
      <c r="W50" s="34">
        <v>9</v>
      </c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8"/>
      <c r="CP50" s="8"/>
      <c r="CQ50" s="8"/>
      <c r="CR50" s="8"/>
      <c r="CS50" s="8"/>
      <c r="CT50" s="8"/>
      <c r="CU50" s="8"/>
      <c r="CV50" s="8"/>
      <c r="CW50" s="8"/>
      <c r="CX50" s="22"/>
    </row>
    <row r="51" spans="2:102" s="2" customFormat="1" ht="15.75" x14ac:dyDescent="0.25">
      <c r="B51" s="34">
        <v>39</v>
      </c>
      <c r="C51" s="88" t="s">
        <v>256</v>
      </c>
      <c r="D51" s="43">
        <v>5</v>
      </c>
      <c r="E51" s="43">
        <v>3</v>
      </c>
      <c r="F51" s="34">
        <v>2</v>
      </c>
      <c r="G51" s="61">
        <f t="shared" si="43"/>
        <v>10</v>
      </c>
      <c r="H51" s="43">
        <v>3</v>
      </c>
      <c r="I51" s="43">
        <v>3</v>
      </c>
      <c r="J51" s="34">
        <v>4</v>
      </c>
      <c r="K51" s="62">
        <f t="shared" si="44"/>
        <v>10</v>
      </c>
      <c r="L51" s="34">
        <v>10</v>
      </c>
      <c r="M51" s="34">
        <v>10</v>
      </c>
      <c r="N51" s="34">
        <v>9</v>
      </c>
      <c r="O51" s="34">
        <v>10</v>
      </c>
      <c r="P51" s="34">
        <v>8</v>
      </c>
      <c r="Q51" s="34">
        <v>9</v>
      </c>
      <c r="R51" s="34">
        <v>9</v>
      </c>
      <c r="S51" s="34">
        <v>8</v>
      </c>
      <c r="T51" s="34">
        <v>7</v>
      </c>
      <c r="U51" s="34">
        <v>7</v>
      </c>
      <c r="V51" s="34">
        <v>7</v>
      </c>
      <c r="W51" s="34">
        <v>7</v>
      </c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8"/>
      <c r="CP51" s="8"/>
      <c r="CQ51" s="8"/>
      <c r="CR51" s="8"/>
      <c r="CS51" s="8"/>
      <c r="CT51" s="8"/>
      <c r="CU51" s="8"/>
      <c r="CV51" s="8"/>
      <c r="CW51" s="8"/>
      <c r="CX51" s="22"/>
    </row>
    <row r="52" spans="2:102" s="2" customFormat="1" ht="15.75" x14ac:dyDescent="0.25">
      <c r="B52" s="34">
        <v>40</v>
      </c>
      <c r="C52" s="88" t="s">
        <v>257</v>
      </c>
      <c r="D52" s="43">
        <v>4</v>
      </c>
      <c r="E52" s="43">
        <v>0</v>
      </c>
      <c r="F52" s="34">
        <v>2</v>
      </c>
      <c r="G52" s="61">
        <f t="shared" si="43"/>
        <v>6</v>
      </c>
      <c r="H52" s="43">
        <v>2</v>
      </c>
      <c r="I52" s="43">
        <v>3</v>
      </c>
      <c r="J52" s="34">
        <v>2</v>
      </c>
      <c r="K52" s="62">
        <f t="shared" si="44"/>
        <v>7</v>
      </c>
      <c r="L52" s="34">
        <v>8</v>
      </c>
      <c r="M52" s="34">
        <v>9</v>
      </c>
      <c r="N52" s="34">
        <v>8</v>
      </c>
      <c r="O52" s="34">
        <v>9</v>
      </c>
      <c r="P52" s="34">
        <v>7</v>
      </c>
      <c r="Q52" s="34">
        <v>9</v>
      </c>
      <c r="R52" s="34">
        <v>8</v>
      </c>
      <c r="S52" s="34">
        <v>9</v>
      </c>
      <c r="T52" s="34">
        <v>8</v>
      </c>
      <c r="U52" s="34">
        <v>7</v>
      </c>
      <c r="V52" s="34">
        <v>7</v>
      </c>
      <c r="W52" s="34">
        <v>8</v>
      </c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8"/>
      <c r="CP52" s="8"/>
      <c r="CQ52" s="8"/>
      <c r="CR52" s="8"/>
      <c r="CS52" s="8"/>
      <c r="CT52" s="8"/>
      <c r="CU52" s="8"/>
      <c r="CV52" s="8"/>
      <c r="CW52" s="8"/>
      <c r="CX52" s="22"/>
    </row>
    <row r="53" spans="2:102" s="2" customFormat="1" ht="15.75" x14ac:dyDescent="0.25">
      <c r="B53" s="34">
        <v>41</v>
      </c>
      <c r="C53" s="88" t="s">
        <v>258</v>
      </c>
      <c r="D53" s="43">
        <v>4</v>
      </c>
      <c r="E53" s="43">
        <v>3</v>
      </c>
      <c r="F53" s="34">
        <v>2</v>
      </c>
      <c r="G53" s="61">
        <f t="shared" si="43"/>
        <v>9</v>
      </c>
      <c r="H53" s="43">
        <v>2</v>
      </c>
      <c r="I53" s="43">
        <v>3</v>
      </c>
      <c r="J53" s="34">
        <v>2</v>
      </c>
      <c r="K53" s="62">
        <f t="shared" si="44"/>
        <v>7</v>
      </c>
      <c r="L53" s="34">
        <v>9</v>
      </c>
      <c r="M53" s="34">
        <v>8</v>
      </c>
      <c r="N53" s="34">
        <v>7</v>
      </c>
      <c r="O53" s="34">
        <v>7</v>
      </c>
      <c r="P53" s="34">
        <v>7</v>
      </c>
      <c r="Q53" s="34">
        <v>9</v>
      </c>
      <c r="R53" s="34">
        <v>6</v>
      </c>
      <c r="S53" s="34">
        <v>5</v>
      </c>
      <c r="T53" s="34">
        <v>7</v>
      </c>
      <c r="U53" s="34">
        <v>6</v>
      </c>
      <c r="V53" s="34">
        <v>5</v>
      </c>
      <c r="W53" s="34">
        <v>6</v>
      </c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8"/>
      <c r="CP53" s="8"/>
      <c r="CQ53" s="8"/>
      <c r="CR53" s="8"/>
      <c r="CS53" s="8"/>
      <c r="CT53" s="8"/>
      <c r="CU53" s="8"/>
      <c r="CV53" s="8"/>
      <c r="CW53" s="8"/>
      <c r="CX53" s="22"/>
    </row>
    <row r="54" spans="2:102" s="2" customFormat="1" ht="15.75" x14ac:dyDescent="0.25">
      <c r="B54" s="34">
        <v>42</v>
      </c>
      <c r="C54" s="88" t="s">
        <v>259</v>
      </c>
      <c r="D54" s="43">
        <v>2</v>
      </c>
      <c r="E54" s="43">
        <v>1</v>
      </c>
      <c r="F54" s="34">
        <v>1</v>
      </c>
      <c r="G54" s="61">
        <f t="shared" si="43"/>
        <v>4</v>
      </c>
      <c r="H54" s="43">
        <v>1</v>
      </c>
      <c r="I54" s="43">
        <v>4</v>
      </c>
      <c r="J54" s="34">
        <v>3</v>
      </c>
      <c r="K54" s="62">
        <f t="shared" si="44"/>
        <v>8</v>
      </c>
      <c r="L54" s="34">
        <v>9</v>
      </c>
      <c r="M54" s="34">
        <v>9</v>
      </c>
      <c r="N54" s="34">
        <v>8</v>
      </c>
      <c r="O54" s="34">
        <v>9</v>
      </c>
      <c r="P54" s="34">
        <v>10</v>
      </c>
      <c r="Q54" s="34">
        <v>9</v>
      </c>
      <c r="R54" s="34">
        <v>7</v>
      </c>
      <c r="S54" s="34">
        <v>5</v>
      </c>
      <c r="T54" s="34">
        <v>6</v>
      </c>
      <c r="U54" s="34">
        <v>9</v>
      </c>
      <c r="V54" s="34">
        <v>8</v>
      </c>
      <c r="W54" s="34">
        <v>7</v>
      </c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8"/>
      <c r="CP54" s="8"/>
      <c r="CQ54" s="8"/>
      <c r="CR54" s="8"/>
      <c r="CS54" s="8"/>
      <c r="CT54" s="8"/>
      <c r="CU54" s="8"/>
      <c r="CV54" s="8"/>
      <c r="CW54" s="8"/>
      <c r="CX54" s="22"/>
    </row>
    <row r="55" spans="2:102" s="2" customFormat="1" ht="15.75" x14ac:dyDescent="0.25">
      <c r="B55" s="34">
        <v>43</v>
      </c>
      <c r="C55" s="88" t="s">
        <v>260</v>
      </c>
      <c r="D55" s="43">
        <v>2</v>
      </c>
      <c r="E55" s="43">
        <v>3</v>
      </c>
      <c r="F55" s="34">
        <v>4</v>
      </c>
      <c r="G55" s="61">
        <f t="shared" si="43"/>
        <v>9</v>
      </c>
      <c r="H55" s="43">
        <v>0</v>
      </c>
      <c r="I55" s="43">
        <v>2</v>
      </c>
      <c r="J55" s="34">
        <v>4</v>
      </c>
      <c r="K55" s="62">
        <f t="shared" si="44"/>
        <v>6</v>
      </c>
      <c r="L55" s="34">
        <v>7</v>
      </c>
      <c r="M55" s="34">
        <v>9</v>
      </c>
      <c r="N55" s="34">
        <v>9</v>
      </c>
      <c r="O55" s="34">
        <v>7</v>
      </c>
      <c r="P55" s="34">
        <v>9</v>
      </c>
      <c r="Q55" s="34">
        <v>9</v>
      </c>
      <c r="R55" s="34">
        <v>9</v>
      </c>
      <c r="S55" s="34">
        <v>8</v>
      </c>
      <c r="T55" s="34">
        <v>9</v>
      </c>
      <c r="U55" s="34">
        <v>8</v>
      </c>
      <c r="V55" s="34">
        <v>8</v>
      </c>
      <c r="W55" s="34">
        <v>9</v>
      </c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8"/>
      <c r="CP55" s="8"/>
      <c r="CQ55" s="8"/>
      <c r="CR55" s="8"/>
      <c r="CS55" s="8"/>
      <c r="CT55" s="8"/>
      <c r="CU55" s="8"/>
      <c r="CV55" s="8"/>
      <c r="CW55" s="8"/>
      <c r="CX55" s="22"/>
    </row>
    <row r="56" spans="2:102" s="2" customFormat="1" ht="15.75" x14ac:dyDescent="0.25">
      <c r="B56" s="34">
        <v>44</v>
      </c>
      <c r="C56" s="88" t="s">
        <v>261</v>
      </c>
      <c r="D56" s="43">
        <v>5</v>
      </c>
      <c r="E56" s="43">
        <v>4</v>
      </c>
      <c r="F56" s="34">
        <v>3</v>
      </c>
      <c r="G56" s="61">
        <f t="shared" si="43"/>
        <v>12</v>
      </c>
      <c r="H56" s="43">
        <v>0</v>
      </c>
      <c r="I56" s="43">
        <v>3</v>
      </c>
      <c r="J56" s="34">
        <v>3</v>
      </c>
      <c r="K56" s="62">
        <f t="shared" si="44"/>
        <v>6</v>
      </c>
      <c r="L56" s="34">
        <v>9</v>
      </c>
      <c r="M56" s="34">
        <v>10</v>
      </c>
      <c r="N56" s="34">
        <v>9</v>
      </c>
      <c r="O56" s="34">
        <v>10</v>
      </c>
      <c r="P56" s="34">
        <v>10</v>
      </c>
      <c r="Q56" s="34">
        <v>9</v>
      </c>
      <c r="R56" s="34">
        <v>9</v>
      </c>
      <c r="S56" s="34">
        <v>9</v>
      </c>
      <c r="T56" s="34">
        <v>9</v>
      </c>
      <c r="U56" s="34">
        <v>9</v>
      </c>
      <c r="V56" s="34">
        <v>9</v>
      </c>
      <c r="W56" s="34">
        <v>9</v>
      </c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8"/>
      <c r="CP56" s="8"/>
      <c r="CQ56" s="8"/>
      <c r="CR56" s="8"/>
      <c r="CS56" s="8"/>
      <c r="CT56" s="8"/>
      <c r="CU56" s="8"/>
      <c r="CV56" s="8"/>
      <c r="CW56" s="8"/>
      <c r="CX56" s="22"/>
    </row>
    <row r="57" spans="2:102" s="2" customFormat="1" ht="15.75" x14ac:dyDescent="0.25">
      <c r="B57" s="34">
        <v>45</v>
      </c>
      <c r="C57" s="88" t="s">
        <v>262</v>
      </c>
      <c r="D57" s="43">
        <v>4</v>
      </c>
      <c r="E57" s="43">
        <v>0</v>
      </c>
      <c r="F57" s="34">
        <v>0</v>
      </c>
      <c r="G57" s="61">
        <f t="shared" si="43"/>
        <v>4</v>
      </c>
      <c r="H57" s="43" t="s">
        <v>208</v>
      </c>
      <c r="I57" s="43" t="s">
        <v>208</v>
      </c>
      <c r="J57" s="34" t="s">
        <v>208</v>
      </c>
      <c r="K57" s="62">
        <f t="shared" si="44"/>
        <v>0</v>
      </c>
      <c r="L57" s="34">
        <v>9</v>
      </c>
      <c r="M57" s="34">
        <v>8</v>
      </c>
      <c r="N57" s="34">
        <v>9</v>
      </c>
      <c r="O57" s="34">
        <v>9</v>
      </c>
      <c r="P57" s="34">
        <v>9</v>
      </c>
      <c r="Q57" s="34">
        <v>8</v>
      </c>
      <c r="R57" s="34">
        <v>10</v>
      </c>
      <c r="S57" s="34">
        <v>8</v>
      </c>
      <c r="T57" s="34">
        <v>9</v>
      </c>
      <c r="U57" s="34">
        <v>10</v>
      </c>
      <c r="V57" s="34">
        <v>9</v>
      </c>
      <c r="W57" s="34">
        <v>8</v>
      </c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8"/>
      <c r="CP57" s="8"/>
      <c r="CQ57" s="8"/>
      <c r="CR57" s="8"/>
      <c r="CS57" s="8"/>
      <c r="CT57" s="8"/>
      <c r="CU57" s="8"/>
      <c r="CV57" s="8"/>
      <c r="CW57" s="8"/>
      <c r="CX57" s="22"/>
    </row>
    <row r="58" spans="2:102" s="2" customFormat="1" ht="15.75" x14ac:dyDescent="0.25">
      <c r="B58" s="34">
        <v>46</v>
      </c>
      <c r="C58" s="88" t="s">
        <v>263</v>
      </c>
      <c r="D58" s="43">
        <v>5</v>
      </c>
      <c r="E58" s="43">
        <v>2</v>
      </c>
      <c r="F58" s="34">
        <v>0</v>
      </c>
      <c r="G58" s="61">
        <f t="shared" si="43"/>
        <v>7</v>
      </c>
      <c r="H58" s="43">
        <v>2</v>
      </c>
      <c r="I58" s="43">
        <v>2</v>
      </c>
      <c r="J58" s="34">
        <v>2</v>
      </c>
      <c r="K58" s="62">
        <f t="shared" si="44"/>
        <v>6</v>
      </c>
      <c r="L58" s="34">
        <v>6</v>
      </c>
      <c r="M58" s="34">
        <v>6</v>
      </c>
      <c r="N58" s="34">
        <v>6</v>
      </c>
      <c r="O58" s="34">
        <v>7</v>
      </c>
      <c r="P58" s="34">
        <v>9</v>
      </c>
      <c r="Q58" s="34">
        <v>7</v>
      </c>
      <c r="R58" s="34">
        <v>9</v>
      </c>
      <c r="S58" s="34">
        <v>8</v>
      </c>
      <c r="T58" s="34">
        <v>9</v>
      </c>
      <c r="U58" s="34">
        <v>10</v>
      </c>
      <c r="V58" s="34">
        <v>9</v>
      </c>
      <c r="W58" s="34">
        <v>8</v>
      </c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8"/>
      <c r="CP58" s="8"/>
      <c r="CQ58" s="8"/>
      <c r="CR58" s="8"/>
      <c r="CS58" s="8"/>
      <c r="CT58" s="8"/>
      <c r="CU58" s="8"/>
      <c r="CV58" s="8"/>
      <c r="CW58" s="8"/>
      <c r="CX58" s="22"/>
    </row>
    <row r="59" spans="2:102" s="2" customFormat="1" ht="15.75" x14ac:dyDescent="0.25">
      <c r="B59" s="34">
        <v>47</v>
      </c>
      <c r="C59" s="88" t="s">
        <v>264</v>
      </c>
      <c r="D59" s="43">
        <v>5</v>
      </c>
      <c r="E59" s="43">
        <v>1</v>
      </c>
      <c r="F59" s="34">
        <v>0</v>
      </c>
      <c r="G59" s="61">
        <f t="shared" si="43"/>
        <v>6</v>
      </c>
      <c r="H59" s="43">
        <v>5</v>
      </c>
      <c r="I59" s="43">
        <v>1</v>
      </c>
      <c r="J59" s="34">
        <v>0</v>
      </c>
      <c r="K59" s="62">
        <f t="shared" si="44"/>
        <v>6</v>
      </c>
      <c r="L59" s="34">
        <v>10</v>
      </c>
      <c r="M59" s="34">
        <v>9</v>
      </c>
      <c r="N59" s="34">
        <v>9</v>
      </c>
      <c r="O59" s="34">
        <v>10</v>
      </c>
      <c r="P59" s="34">
        <v>10</v>
      </c>
      <c r="Q59" s="34">
        <v>9</v>
      </c>
      <c r="R59" s="34">
        <v>9</v>
      </c>
      <c r="S59" s="34">
        <v>8</v>
      </c>
      <c r="T59" s="34">
        <v>7</v>
      </c>
      <c r="U59" s="34">
        <v>9</v>
      </c>
      <c r="V59" s="34">
        <v>9</v>
      </c>
      <c r="W59" s="34">
        <v>7</v>
      </c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8"/>
      <c r="CP59" s="8"/>
      <c r="CQ59" s="8"/>
      <c r="CR59" s="8"/>
      <c r="CS59" s="8"/>
      <c r="CT59" s="8"/>
      <c r="CU59" s="8"/>
      <c r="CV59" s="8"/>
      <c r="CW59" s="8"/>
      <c r="CX59" s="22"/>
    </row>
    <row r="60" spans="2:102" s="2" customFormat="1" ht="15.75" x14ac:dyDescent="0.25">
      <c r="B60" s="34">
        <v>48</v>
      </c>
      <c r="C60" s="88" t="s">
        <v>265</v>
      </c>
      <c r="D60" s="43">
        <v>6</v>
      </c>
      <c r="E60" s="43">
        <v>4</v>
      </c>
      <c r="F60" s="34">
        <v>4</v>
      </c>
      <c r="G60" s="61">
        <f t="shared" si="43"/>
        <v>14</v>
      </c>
      <c r="H60" s="43">
        <v>5</v>
      </c>
      <c r="I60" s="43">
        <v>4</v>
      </c>
      <c r="J60" s="34">
        <v>4</v>
      </c>
      <c r="K60" s="62">
        <f t="shared" si="44"/>
        <v>13</v>
      </c>
      <c r="L60" s="34">
        <v>9</v>
      </c>
      <c r="M60" s="34">
        <v>7</v>
      </c>
      <c r="N60" s="34">
        <v>8</v>
      </c>
      <c r="O60" s="34">
        <v>8</v>
      </c>
      <c r="P60" s="34">
        <v>8</v>
      </c>
      <c r="Q60" s="34">
        <v>7</v>
      </c>
      <c r="R60" s="34">
        <v>7</v>
      </c>
      <c r="S60" s="34">
        <v>8</v>
      </c>
      <c r="T60" s="34">
        <v>7</v>
      </c>
      <c r="U60" s="34">
        <v>7</v>
      </c>
      <c r="V60" s="34">
        <v>7</v>
      </c>
      <c r="W60" s="34">
        <v>6</v>
      </c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8"/>
      <c r="CP60" s="8"/>
      <c r="CQ60" s="8"/>
      <c r="CR60" s="8"/>
      <c r="CS60" s="8"/>
      <c r="CT60" s="8"/>
      <c r="CU60" s="8"/>
      <c r="CV60" s="8"/>
      <c r="CW60" s="8"/>
      <c r="CX60" s="22"/>
    </row>
    <row r="61" spans="2:102" s="2" customFormat="1" ht="15.75" x14ac:dyDescent="0.25">
      <c r="B61" s="34">
        <v>49</v>
      </c>
      <c r="C61" s="89" t="s">
        <v>266</v>
      </c>
      <c r="D61" s="43">
        <v>6</v>
      </c>
      <c r="E61" s="43">
        <v>3</v>
      </c>
      <c r="F61" s="34">
        <v>4</v>
      </c>
      <c r="G61" s="61">
        <f t="shared" si="43"/>
        <v>13</v>
      </c>
      <c r="H61" s="43">
        <v>3</v>
      </c>
      <c r="I61" s="43">
        <v>4</v>
      </c>
      <c r="J61" s="34">
        <v>4</v>
      </c>
      <c r="K61" s="62">
        <f t="shared" si="44"/>
        <v>11</v>
      </c>
      <c r="L61" s="34">
        <v>8</v>
      </c>
      <c r="M61" s="34">
        <v>9</v>
      </c>
      <c r="N61" s="34">
        <v>8</v>
      </c>
      <c r="O61" s="34">
        <v>7</v>
      </c>
      <c r="P61" s="34">
        <v>7</v>
      </c>
      <c r="Q61" s="34">
        <v>8</v>
      </c>
      <c r="R61" s="34">
        <v>9</v>
      </c>
      <c r="S61" s="34">
        <v>7</v>
      </c>
      <c r="T61" s="34">
        <v>9</v>
      </c>
      <c r="U61" s="34">
        <v>7</v>
      </c>
      <c r="V61" s="34">
        <v>7</v>
      </c>
      <c r="W61" s="34">
        <v>8</v>
      </c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8"/>
      <c r="CP61" s="8"/>
      <c r="CQ61" s="8"/>
      <c r="CR61" s="8"/>
      <c r="CS61" s="8"/>
      <c r="CT61" s="8"/>
      <c r="CU61" s="8"/>
      <c r="CV61" s="8"/>
      <c r="CW61" s="8"/>
      <c r="CX61" s="22"/>
    </row>
    <row r="62" spans="2:102" s="2" customFormat="1" ht="15.75" x14ac:dyDescent="0.25">
      <c r="B62" s="34">
        <v>50</v>
      </c>
      <c r="C62" s="89" t="s">
        <v>267</v>
      </c>
      <c r="D62" s="43">
        <v>3</v>
      </c>
      <c r="E62" s="43">
        <v>3</v>
      </c>
      <c r="F62" s="34">
        <v>3</v>
      </c>
      <c r="G62" s="61">
        <f t="shared" si="43"/>
        <v>9</v>
      </c>
      <c r="H62" s="43">
        <v>2</v>
      </c>
      <c r="I62" s="43">
        <v>3</v>
      </c>
      <c r="J62" s="34">
        <v>3</v>
      </c>
      <c r="K62" s="62">
        <f t="shared" si="44"/>
        <v>8</v>
      </c>
      <c r="L62" s="34">
        <v>6</v>
      </c>
      <c r="M62" s="34">
        <v>5</v>
      </c>
      <c r="N62" s="34">
        <v>7</v>
      </c>
      <c r="O62" s="34">
        <v>6</v>
      </c>
      <c r="P62" s="34">
        <v>5</v>
      </c>
      <c r="Q62" s="34">
        <v>6</v>
      </c>
      <c r="R62" s="34">
        <v>10</v>
      </c>
      <c r="S62" s="34">
        <v>10</v>
      </c>
      <c r="T62" s="34">
        <v>9</v>
      </c>
      <c r="U62" s="34">
        <v>10</v>
      </c>
      <c r="V62" s="34">
        <v>9</v>
      </c>
      <c r="W62" s="34">
        <v>9</v>
      </c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8"/>
      <c r="CP62" s="8"/>
      <c r="CQ62" s="8"/>
      <c r="CR62" s="8"/>
      <c r="CS62" s="8"/>
      <c r="CT62" s="8"/>
      <c r="CU62" s="8"/>
      <c r="CV62" s="8"/>
      <c r="CW62" s="8"/>
      <c r="CX62" s="22"/>
    </row>
    <row r="63" spans="2:102" s="2" customFormat="1" ht="15.75" x14ac:dyDescent="0.25">
      <c r="B63" s="34">
        <v>51</v>
      </c>
      <c r="C63" s="89" t="s">
        <v>268</v>
      </c>
      <c r="D63" s="43">
        <v>4</v>
      </c>
      <c r="E63" s="43">
        <v>3</v>
      </c>
      <c r="F63" s="34">
        <v>3</v>
      </c>
      <c r="G63" s="61">
        <f t="shared" si="43"/>
        <v>10</v>
      </c>
      <c r="H63" s="43">
        <v>2</v>
      </c>
      <c r="I63" s="43">
        <v>4</v>
      </c>
      <c r="J63" s="34">
        <v>3</v>
      </c>
      <c r="K63" s="62">
        <f t="shared" si="44"/>
        <v>9</v>
      </c>
      <c r="L63" s="34">
        <v>7</v>
      </c>
      <c r="M63" s="34">
        <v>5</v>
      </c>
      <c r="N63" s="34">
        <v>6</v>
      </c>
      <c r="O63" s="34">
        <v>9</v>
      </c>
      <c r="P63" s="34">
        <v>8</v>
      </c>
      <c r="Q63" s="34">
        <v>7</v>
      </c>
      <c r="R63" s="34">
        <v>10</v>
      </c>
      <c r="S63" s="34">
        <v>7</v>
      </c>
      <c r="T63" s="34">
        <v>10</v>
      </c>
      <c r="U63" s="34">
        <v>9</v>
      </c>
      <c r="V63" s="34">
        <v>7</v>
      </c>
      <c r="W63" s="34">
        <v>9</v>
      </c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8"/>
      <c r="CP63" s="8"/>
      <c r="CQ63" s="8"/>
      <c r="CR63" s="8"/>
      <c r="CS63" s="8"/>
      <c r="CT63" s="8"/>
      <c r="CU63" s="8"/>
      <c r="CV63" s="8"/>
      <c r="CW63" s="8"/>
      <c r="CX63" s="22"/>
    </row>
    <row r="64" spans="2:102" s="2" customFormat="1" ht="15.75" x14ac:dyDescent="0.25">
      <c r="B64" s="34">
        <v>52</v>
      </c>
      <c r="C64" s="89" t="s">
        <v>269</v>
      </c>
      <c r="D64" s="43">
        <v>6</v>
      </c>
      <c r="E64" s="43">
        <v>2</v>
      </c>
      <c r="F64" s="34">
        <v>2</v>
      </c>
      <c r="G64" s="61">
        <f t="shared" si="43"/>
        <v>10</v>
      </c>
      <c r="H64" s="43">
        <v>3</v>
      </c>
      <c r="I64" s="43">
        <v>3</v>
      </c>
      <c r="J64" s="34">
        <v>3</v>
      </c>
      <c r="K64" s="62">
        <f t="shared" si="44"/>
        <v>9</v>
      </c>
      <c r="L64" s="34">
        <v>9</v>
      </c>
      <c r="M64" s="34">
        <v>8</v>
      </c>
      <c r="N64" s="34">
        <v>9</v>
      </c>
      <c r="O64" s="34">
        <v>8</v>
      </c>
      <c r="P64" s="34">
        <v>8</v>
      </c>
      <c r="Q64" s="34">
        <v>9</v>
      </c>
      <c r="R64" s="34">
        <v>9</v>
      </c>
      <c r="S64" s="34">
        <v>8</v>
      </c>
      <c r="T64" s="34">
        <v>7</v>
      </c>
      <c r="U64" s="34">
        <v>8</v>
      </c>
      <c r="V64" s="34">
        <v>7</v>
      </c>
      <c r="W64" s="34">
        <v>9</v>
      </c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8"/>
      <c r="CP64" s="8"/>
      <c r="CQ64" s="8"/>
      <c r="CR64" s="8"/>
      <c r="CS64" s="8"/>
      <c r="CT64" s="8"/>
      <c r="CU64" s="8"/>
      <c r="CV64" s="8"/>
      <c r="CW64" s="8"/>
      <c r="CX64" s="22"/>
    </row>
    <row r="65" spans="2:102" s="2" customFormat="1" ht="15.75" x14ac:dyDescent="0.25">
      <c r="B65" s="34">
        <v>53</v>
      </c>
      <c r="C65" s="89" t="s">
        <v>270</v>
      </c>
      <c r="D65" s="43">
        <v>5</v>
      </c>
      <c r="E65" s="43">
        <v>2</v>
      </c>
      <c r="F65" s="34">
        <v>3</v>
      </c>
      <c r="G65" s="61">
        <f t="shared" si="43"/>
        <v>10</v>
      </c>
      <c r="H65" s="43">
        <v>2</v>
      </c>
      <c r="I65" s="43">
        <v>3</v>
      </c>
      <c r="J65" s="34">
        <v>3</v>
      </c>
      <c r="K65" s="62">
        <f t="shared" si="44"/>
        <v>8</v>
      </c>
      <c r="L65" s="34">
        <v>9</v>
      </c>
      <c r="M65" s="34">
        <v>9</v>
      </c>
      <c r="N65" s="34">
        <v>9</v>
      </c>
      <c r="O65" s="34">
        <v>9</v>
      </c>
      <c r="P65" s="34">
        <v>9</v>
      </c>
      <c r="Q65" s="34">
        <v>9</v>
      </c>
      <c r="R65" s="34">
        <v>9</v>
      </c>
      <c r="S65" s="34">
        <v>9</v>
      </c>
      <c r="T65" s="34">
        <v>9</v>
      </c>
      <c r="U65" s="34">
        <v>9</v>
      </c>
      <c r="V65" s="34">
        <v>9</v>
      </c>
      <c r="W65" s="34">
        <v>9</v>
      </c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8"/>
      <c r="CP65" s="8"/>
      <c r="CQ65" s="8"/>
      <c r="CR65" s="8"/>
      <c r="CS65" s="8"/>
      <c r="CT65" s="8"/>
      <c r="CU65" s="8"/>
      <c r="CV65" s="8"/>
      <c r="CW65" s="8"/>
      <c r="CX65" s="22"/>
    </row>
    <row r="66" spans="2:102" s="2" customFormat="1" ht="15.75" x14ac:dyDescent="0.25">
      <c r="B66" s="34">
        <v>54</v>
      </c>
      <c r="C66" s="89" t="s">
        <v>271</v>
      </c>
      <c r="D66" s="43">
        <v>6</v>
      </c>
      <c r="E66" s="43">
        <v>3</v>
      </c>
      <c r="F66" s="34">
        <v>2</v>
      </c>
      <c r="G66" s="61">
        <f t="shared" si="43"/>
        <v>11</v>
      </c>
      <c r="H66" s="43">
        <v>5</v>
      </c>
      <c r="I66" s="43">
        <v>3</v>
      </c>
      <c r="J66" s="34">
        <v>3</v>
      </c>
      <c r="K66" s="62">
        <f t="shared" si="44"/>
        <v>11</v>
      </c>
      <c r="L66" s="34">
        <v>10</v>
      </c>
      <c r="M66" s="34">
        <v>8</v>
      </c>
      <c r="N66" s="34">
        <v>9</v>
      </c>
      <c r="O66" s="34">
        <v>10</v>
      </c>
      <c r="P66" s="34">
        <v>9</v>
      </c>
      <c r="Q66" s="34">
        <v>8</v>
      </c>
      <c r="R66" s="34">
        <v>9</v>
      </c>
      <c r="S66" s="34">
        <v>10</v>
      </c>
      <c r="T66" s="34">
        <v>7</v>
      </c>
      <c r="U66" s="34">
        <v>9</v>
      </c>
      <c r="V66" s="34">
        <v>8</v>
      </c>
      <c r="W66" s="34">
        <v>9</v>
      </c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8"/>
      <c r="CP66" s="8"/>
      <c r="CQ66" s="8"/>
      <c r="CR66" s="8"/>
      <c r="CS66" s="8"/>
      <c r="CT66" s="8"/>
      <c r="CU66" s="8"/>
      <c r="CV66" s="8"/>
      <c r="CW66" s="8"/>
      <c r="CX66" s="22"/>
    </row>
    <row r="67" spans="2:102" s="2" customFormat="1" ht="15.75" x14ac:dyDescent="0.25">
      <c r="B67" s="34">
        <v>55</v>
      </c>
      <c r="C67" s="89" t="s">
        <v>272</v>
      </c>
      <c r="D67" s="43">
        <v>5</v>
      </c>
      <c r="E67" s="43">
        <v>2</v>
      </c>
      <c r="F67" s="34">
        <v>3</v>
      </c>
      <c r="G67" s="61">
        <f t="shared" si="43"/>
        <v>10</v>
      </c>
      <c r="H67" s="43">
        <v>2</v>
      </c>
      <c r="I67" s="43">
        <v>3</v>
      </c>
      <c r="J67" s="34">
        <v>2</v>
      </c>
      <c r="K67" s="62">
        <f t="shared" si="44"/>
        <v>7</v>
      </c>
      <c r="L67" s="34">
        <v>9</v>
      </c>
      <c r="M67" s="34">
        <v>8</v>
      </c>
      <c r="N67" s="34">
        <v>9</v>
      </c>
      <c r="O67" s="34">
        <v>10</v>
      </c>
      <c r="P67" s="34">
        <v>9</v>
      </c>
      <c r="Q67" s="34">
        <v>8</v>
      </c>
      <c r="R67" s="34">
        <v>9</v>
      </c>
      <c r="S67" s="34">
        <v>9</v>
      </c>
      <c r="T67" s="34">
        <v>9</v>
      </c>
      <c r="U67" s="34">
        <v>9</v>
      </c>
      <c r="V67" s="34">
        <v>9</v>
      </c>
      <c r="W67" s="34">
        <v>9</v>
      </c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8"/>
      <c r="CP67" s="8"/>
      <c r="CQ67" s="8"/>
      <c r="CR67" s="8"/>
      <c r="CS67" s="8"/>
      <c r="CT67" s="8"/>
      <c r="CU67" s="8"/>
      <c r="CV67" s="8"/>
      <c r="CW67" s="8"/>
      <c r="CX67" s="22"/>
    </row>
    <row r="68" spans="2:102" s="2" customFormat="1" ht="15.75" x14ac:dyDescent="0.25">
      <c r="B68" s="34">
        <v>56</v>
      </c>
      <c r="C68" s="89" t="s">
        <v>273</v>
      </c>
      <c r="D68" s="43">
        <v>5</v>
      </c>
      <c r="E68" s="43">
        <v>3</v>
      </c>
      <c r="F68" s="34">
        <v>2</v>
      </c>
      <c r="G68" s="61">
        <f t="shared" si="43"/>
        <v>10</v>
      </c>
      <c r="H68" s="43">
        <v>4</v>
      </c>
      <c r="I68" s="43">
        <v>3</v>
      </c>
      <c r="J68" s="34">
        <v>3</v>
      </c>
      <c r="K68" s="62">
        <f t="shared" si="44"/>
        <v>10</v>
      </c>
      <c r="L68" s="34">
        <v>9</v>
      </c>
      <c r="M68" s="34">
        <v>8</v>
      </c>
      <c r="N68" s="34">
        <v>7</v>
      </c>
      <c r="O68" s="34">
        <v>9</v>
      </c>
      <c r="P68" s="34">
        <v>9</v>
      </c>
      <c r="Q68" s="34">
        <v>7</v>
      </c>
      <c r="R68" s="34">
        <v>10</v>
      </c>
      <c r="S68" s="34">
        <v>10</v>
      </c>
      <c r="T68" s="34">
        <v>9</v>
      </c>
      <c r="U68" s="34">
        <v>10</v>
      </c>
      <c r="V68" s="34">
        <v>8</v>
      </c>
      <c r="W68" s="34">
        <v>9</v>
      </c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8"/>
      <c r="CP68" s="8"/>
      <c r="CQ68" s="8"/>
      <c r="CR68" s="8"/>
      <c r="CS68" s="8"/>
      <c r="CT68" s="8"/>
      <c r="CU68" s="8"/>
      <c r="CV68" s="8"/>
      <c r="CW68" s="8"/>
      <c r="CX68" s="22"/>
    </row>
    <row r="69" spans="2:102" s="2" customFormat="1" ht="15.75" x14ac:dyDescent="0.25">
      <c r="B69" s="34">
        <v>57</v>
      </c>
      <c r="C69" s="89" t="s">
        <v>274</v>
      </c>
      <c r="D69" s="43">
        <v>4</v>
      </c>
      <c r="E69" s="43">
        <v>2</v>
      </c>
      <c r="F69" s="34">
        <v>0</v>
      </c>
      <c r="G69" s="61">
        <f t="shared" si="43"/>
        <v>6</v>
      </c>
      <c r="H69" s="43">
        <v>0</v>
      </c>
      <c r="I69" s="43">
        <v>3</v>
      </c>
      <c r="J69" s="34">
        <v>3</v>
      </c>
      <c r="K69" s="62">
        <f t="shared" si="44"/>
        <v>6</v>
      </c>
      <c r="L69" s="34">
        <v>7</v>
      </c>
      <c r="M69" s="34">
        <v>8</v>
      </c>
      <c r="N69" s="34">
        <v>7</v>
      </c>
      <c r="O69" s="34">
        <v>7</v>
      </c>
      <c r="P69" s="34">
        <v>7</v>
      </c>
      <c r="Q69" s="34">
        <v>6</v>
      </c>
      <c r="R69" s="34">
        <v>8</v>
      </c>
      <c r="S69" s="34">
        <v>9</v>
      </c>
      <c r="T69" s="34">
        <v>8</v>
      </c>
      <c r="U69" s="34">
        <v>9</v>
      </c>
      <c r="V69" s="34">
        <v>7</v>
      </c>
      <c r="W69" s="34">
        <v>9</v>
      </c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8"/>
      <c r="CP69" s="8"/>
      <c r="CQ69" s="8"/>
      <c r="CR69" s="8"/>
      <c r="CS69" s="8"/>
      <c r="CT69" s="8"/>
      <c r="CU69" s="8"/>
      <c r="CV69" s="8"/>
      <c r="CW69" s="8"/>
      <c r="CX69" s="22"/>
    </row>
    <row r="70" spans="2:102" s="2" customFormat="1" ht="15.75" x14ac:dyDescent="0.25">
      <c r="B70" s="34">
        <v>58</v>
      </c>
      <c r="C70" s="89" t="s">
        <v>275</v>
      </c>
      <c r="D70" s="43">
        <v>5</v>
      </c>
      <c r="E70" s="43">
        <v>4</v>
      </c>
      <c r="F70" s="34">
        <v>3</v>
      </c>
      <c r="G70" s="61">
        <f t="shared" si="43"/>
        <v>12</v>
      </c>
      <c r="H70" s="43">
        <v>6</v>
      </c>
      <c r="I70" s="43">
        <v>3</v>
      </c>
      <c r="J70" s="34">
        <v>3</v>
      </c>
      <c r="K70" s="62">
        <f t="shared" si="44"/>
        <v>12</v>
      </c>
      <c r="L70" s="34">
        <v>9</v>
      </c>
      <c r="M70" s="34">
        <v>7</v>
      </c>
      <c r="N70" s="34">
        <v>9</v>
      </c>
      <c r="O70" s="34">
        <v>7</v>
      </c>
      <c r="P70" s="34">
        <v>7</v>
      </c>
      <c r="Q70" s="34">
        <v>8</v>
      </c>
      <c r="R70" s="34">
        <v>9</v>
      </c>
      <c r="S70" s="34">
        <v>8</v>
      </c>
      <c r="T70" s="34">
        <v>7</v>
      </c>
      <c r="U70" s="34">
        <v>7</v>
      </c>
      <c r="V70" s="34">
        <v>7</v>
      </c>
      <c r="W70" s="34">
        <v>9</v>
      </c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8"/>
      <c r="CP70" s="8"/>
      <c r="CQ70" s="8"/>
      <c r="CR70" s="8"/>
      <c r="CS70" s="8"/>
      <c r="CT70" s="8"/>
      <c r="CU70" s="8"/>
      <c r="CV70" s="8"/>
      <c r="CW70" s="8"/>
      <c r="CX70" s="22"/>
    </row>
    <row r="71" spans="2:102" s="2" customFormat="1" ht="15.75" x14ac:dyDescent="0.25">
      <c r="B71" s="34">
        <v>59</v>
      </c>
      <c r="C71" s="90" t="s">
        <v>276</v>
      </c>
      <c r="D71" s="43">
        <v>6</v>
      </c>
      <c r="E71" s="43">
        <v>2</v>
      </c>
      <c r="F71" s="34">
        <v>3</v>
      </c>
      <c r="G71" s="61">
        <f t="shared" si="43"/>
        <v>11</v>
      </c>
      <c r="H71" s="43">
        <v>6</v>
      </c>
      <c r="I71" s="43">
        <v>4</v>
      </c>
      <c r="J71" s="34">
        <v>3</v>
      </c>
      <c r="K71" s="62">
        <f t="shared" si="44"/>
        <v>13</v>
      </c>
      <c r="L71" s="34">
        <v>10</v>
      </c>
      <c r="M71" s="34">
        <v>10</v>
      </c>
      <c r="N71" s="34">
        <v>9</v>
      </c>
      <c r="O71" s="34">
        <v>10</v>
      </c>
      <c r="P71" s="34">
        <v>9</v>
      </c>
      <c r="Q71" s="34">
        <v>9</v>
      </c>
      <c r="R71" s="34">
        <v>8</v>
      </c>
      <c r="S71" s="34">
        <v>9</v>
      </c>
      <c r="T71" s="34">
        <v>8</v>
      </c>
      <c r="U71" s="34">
        <v>7</v>
      </c>
      <c r="V71" s="34">
        <v>7</v>
      </c>
      <c r="W71" s="34">
        <v>9</v>
      </c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8"/>
      <c r="CP71" s="8"/>
      <c r="CQ71" s="8"/>
      <c r="CR71" s="8"/>
      <c r="CS71" s="8"/>
      <c r="CT71" s="8"/>
      <c r="CU71" s="8"/>
      <c r="CV71" s="8"/>
      <c r="CW71" s="8"/>
      <c r="CX71" s="22"/>
    </row>
    <row r="72" spans="2:102" s="2" customFormat="1" ht="15.75" x14ac:dyDescent="0.25">
      <c r="B72" s="34">
        <v>60</v>
      </c>
      <c r="C72" s="91" t="s">
        <v>277</v>
      </c>
      <c r="D72" s="43">
        <v>1</v>
      </c>
      <c r="E72" s="43">
        <v>2</v>
      </c>
      <c r="F72" s="34">
        <v>3</v>
      </c>
      <c r="G72" s="61">
        <f t="shared" si="43"/>
        <v>6</v>
      </c>
      <c r="H72" s="43">
        <v>1</v>
      </c>
      <c r="I72" s="43">
        <v>3</v>
      </c>
      <c r="J72" s="34">
        <v>3</v>
      </c>
      <c r="K72" s="62">
        <f t="shared" si="44"/>
        <v>7</v>
      </c>
      <c r="L72" s="34">
        <v>10</v>
      </c>
      <c r="M72" s="34">
        <v>7</v>
      </c>
      <c r="N72" s="34">
        <v>10</v>
      </c>
      <c r="O72" s="34">
        <v>9</v>
      </c>
      <c r="P72" s="34">
        <v>7</v>
      </c>
      <c r="Q72" s="34">
        <v>9</v>
      </c>
      <c r="R72" s="34">
        <v>6</v>
      </c>
      <c r="S72" s="34">
        <v>5</v>
      </c>
      <c r="T72" s="34">
        <v>7</v>
      </c>
      <c r="U72" s="34">
        <v>6</v>
      </c>
      <c r="V72" s="34">
        <v>5</v>
      </c>
      <c r="W72" s="34">
        <v>10</v>
      </c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8"/>
      <c r="CP72" s="8"/>
      <c r="CQ72" s="8"/>
      <c r="CR72" s="8"/>
      <c r="CS72" s="8"/>
      <c r="CT72" s="8"/>
      <c r="CU72" s="8"/>
      <c r="CV72" s="8"/>
      <c r="CW72" s="8"/>
      <c r="CX72" s="22"/>
    </row>
    <row r="73" spans="2:102" s="2" customFormat="1" ht="15.75" x14ac:dyDescent="0.25">
      <c r="B73" s="34">
        <v>61</v>
      </c>
      <c r="C73" s="90" t="s">
        <v>278</v>
      </c>
      <c r="D73" s="43">
        <v>6</v>
      </c>
      <c r="E73" s="43">
        <v>3</v>
      </c>
      <c r="F73" s="34">
        <v>3</v>
      </c>
      <c r="G73" s="61">
        <f t="shared" si="43"/>
        <v>12</v>
      </c>
      <c r="H73" s="43">
        <v>1</v>
      </c>
      <c r="I73" s="43">
        <v>4</v>
      </c>
      <c r="J73" s="34">
        <v>4</v>
      </c>
      <c r="K73" s="62">
        <f t="shared" si="44"/>
        <v>9</v>
      </c>
      <c r="L73" s="34">
        <v>9</v>
      </c>
      <c r="M73" s="34">
        <v>8</v>
      </c>
      <c r="N73" s="34">
        <v>7</v>
      </c>
      <c r="O73" s="34">
        <v>8</v>
      </c>
      <c r="P73" s="34">
        <v>7</v>
      </c>
      <c r="Q73" s="34">
        <v>9</v>
      </c>
      <c r="R73" s="34">
        <v>7</v>
      </c>
      <c r="S73" s="34">
        <v>5</v>
      </c>
      <c r="T73" s="34">
        <v>6</v>
      </c>
      <c r="U73" s="34">
        <v>9</v>
      </c>
      <c r="V73" s="34">
        <v>8</v>
      </c>
      <c r="W73" s="34">
        <v>7</v>
      </c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8"/>
      <c r="CP73" s="8"/>
      <c r="CQ73" s="8"/>
      <c r="CR73" s="8"/>
      <c r="CS73" s="8"/>
      <c r="CT73" s="8"/>
      <c r="CU73" s="8"/>
      <c r="CV73" s="8"/>
      <c r="CW73" s="8"/>
      <c r="CX73" s="22"/>
    </row>
    <row r="74" spans="2:102" s="2" customFormat="1" ht="15.75" x14ac:dyDescent="0.25">
      <c r="B74" s="34">
        <v>62</v>
      </c>
      <c r="C74" s="90" t="s">
        <v>279</v>
      </c>
      <c r="D74" s="43">
        <v>6</v>
      </c>
      <c r="E74" s="43">
        <v>4</v>
      </c>
      <c r="F74" s="34">
        <v>3</v>
      </c>
      <c r="G74" s="61">
        <f t="shared" si="43"/>
        <v>13</v>
      </c>
      <c r="H74" s="43">
        <v>4</v>
      </c>
      <c r="I74" s="43">
        <v>4</v>
      </c>
      <c r="J74" s="34">
        <v>4</v>
      </c>
      <c r="K74" s="62">
        <f t="shared" si="44"/>
        <v>12</v>
      </c>
      <c r="L74" s="34">
        <v>9</v>
      </c>
      <c r="M74" s="34">
        <v>9</v>
      </c>
      <c r="N74" s="34">
        <v>9</v>
      </c>
      <c r="O74" s="34">
        <v>9</v>
      </c>
      <c r="P74" s="34">
        <v>9</v>
      </c>
      <c r="Q74" s="34">
        <v>9</v>
      </c>
      <c r="R74" s="34">
        <v>9</v>
      </c>
      <c r="S74" s="34">
        <v>8</v>
      </c>
      <c r="T74" s="34">
        <v>9</v>
      </c>
      <c r="U74" s="34">
        <v>8</v>
      </c>
      <c r="V74" s="34">
        <v>8</v>
      </c>
      <c r="W74" s="34">
        <v>9</v>
      </c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8"/>
      <c r="CP74" s="8"/>
      <c r="CQ74" s="8"/>
      <c r="CR74" s="8"/>
      <c r="CS74" s="8"/>
      <c r="CT74" s="8"/>
      <c r="CU74" s="8"/>
      <c r="CV74" s="8"/>
      <c r="CW74" s="8"/>
      <c r="CX74" s="22"/>
    </row>
    <row r="75" spans="2:102" s="2" customFormat="1" ht="15.75" x14ac:dyDescent="0.25">
      <c r="B75" s="34">
        <v>63</v>
      </c>
      <c r="C75" s="88" t="s">
        <v>280</v>
      </c>
      <c r="D75" s="43">
        <v>5</v>
      </c>
      <c r="E75" s="43">
        <v>2</v>
      </c>
      <c r="F75" s="34">
        <v>4</v>
      </c>
      <c r="G75" s="61">
        <f t="shared" si="43"/>
        <v>11</v>
      </c>
      <c r="H75" s="43">
        <v>1</v>
      </c>
      <c r="I75" s="43">
        <v>3</v>
      </c>
      <c r="J75" s="34">
        <v>3</v>
      </c>
      <c r="K75" s="62">
        <f t="shared" si="44"/>
        <v>7</v>
      </c>
      <c r="L75" s="34">
        <v>9</v>
      </c>
      <c r="M75" s="34">
        <v>10</v>
      </c>
      <c r="N75" s="34">
        <v>7</v>
      </c>
      <c r="O75" s="34">
        <v>9</v>
      </c>
      <c r="P75" s="34">
        <v>8</v>
      </c>
      <c r="Q75" s="34">
        <v>9</v>
      </c>
      <c r="R75" s="34">
        <v>9</v>
      </c>
      <c r="S75" s="34">
        <v>9</v>
      </c>
      <c r="T75" s="34">
        <v>9</v>
      </c>
      <c r="U75" s="34">
        <v>9</v>
      </c>
      <c r="V75" s="34">
        <v>9</v>
      </c>
      <c r="W75" s="34">
        <v>7</v>
      </c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8"/>
      <c r="CP75" s="8"/>
      <c r="CQ75" s="8"/>
      <c r="CR75" s="8"/>
      <c r="CS75" s="8"/>
      <c r="CT75" s="8"/>
      <c r="CU75" s="8"/>
      <c r="CV75" s="8"/>
      <c r="CW75" s="8"/>
      <c r="CX75" s="22"/>
    </row>
    <row r="76" spans="2:102" s="2" customFormat="1" x14ac:dyDescent="0.25">
      <c r="B76" s="34">
        <v>64</v>
      </c>
      <c r="C76" s="92" t="s">
        <v>281</v>
      </c>
      <c r="D76" s="34">
        <v>2</v>
      </c>
      <c r="E76" s="34">
        <v>0</v>
      </c>
      <c r="F76" s="34">
        <v>0</v>
      </c>
      <c r="G76" s="61">
        <f t="shared" si="43"/>
        <v>2</v>
      </c>
      <c r="H76" s="34">
        <v>1</v>
      </c>
      <c r="I76" s="34">
        <v>1</v>
      </c>
      <c r="J76" s="34">
        <v>0</v>
      </c>
      <c r="K76" s="62">
        <f t="shared" si="44"/>
        <v>2</v>
      </c>
      <c r="L76" s="34">
        <v>9</v>
      </c>
      <c r="M76" s="34">
        <v>9</v>
      </c>
      <c r="N76" s="34">
        <v>9</v>
      </c>
      <c r="O76" s="34">
        <v>9</v>
      </c>
      <c r="P76" s="34">
        <v>9</v>
      </c>
      <c r="Q76" s="34">
        <v>9</v>
      </c>
      <c r="R76" s="34">
        <v>10</v>
      </c>
      <c r="S76" s="34">
        <v>8</v>
      </c>
      <c r="T76" s="34">
        <v>9</v>
      </c>
      <c r="U76" s="34">
        <v>10</v>
      </c>
      <c r="V76" s="34">
        <v>9</v>
      </c>
      <c r="W76" s="34">
        <v>9</v>
      </c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8"/>
      <c r="CP76" s="8"/>
      <c r="CQ76" s="8"/>
      <c r="CR76" s="8"/>
      <c r="CS76" s="8"/>
      <c r="CT76" s="8"/>
      <c r="CU76" s="8"/>
      <c r="CV76" s="8"/>
      <c r="CW76" s="8"/>
      <c r="CX76" s="22"/>
    </row>
    <row r="77" spans="2:102" s="2" customFormat="1" x14ac:dyDescent="0.25">
      <c r="B77" s="34">
        <v>65</v>
      </c>
      <c r="C77" s="92" t="s">
        <v>282</v>
      </c>
      <c r="D77" s="34">
        <v>6</v>
      </c>
      <c r="E77" s="34">
        <v>0</v>
      </c>
      <c r="F77" s="34">
        <v>0</v>
      </c>
      <c r="G77" s="61">
        <f t="shared" si="43"/>
        <v>6</v>
      </c>
      <c r="H77" s="34">
        <v>0</v>
      </c>
      <c r="I77" s="34">
        <v>3</v>
      </c>
      <c r="J77" s="34">
        <v>3</v>
      </c>
      <c r="K77" s="62">
        <f t="shared" ref="K77:K140" si="45">SUM(H77:J77)</f>
        <v>6</v>
      </c>
      <c r="L77" s="34">
        <v>10</v>
      </c>
      <c r="M77" s="34">
        <v>10</v>
      </c>
      <c r="N77" s="34">
        <v>9</v>
      </c>
      <c r="O77" s="34">
        <v>10</v>
      </c>
      <c r="P77" s="34">
        <v>8</v>
      </c>
      <c r="Q77" s="34">
        <v>9</v>
      </c>
      <c r="R77" s="34">
        <v>9</v>
      </c>
      <c r="S77" s="34">
        <v>8</v>
      </c>
      <c r="T77" s="34">
        <v>9</v>
      </c>
      <c r="U77" s="34">
        <v>10</v>
      </c>
      <c r="V77" s="34">
        <v>9</v>
      </c>
      <c r="W77" s="34">
        <v>9</v>
      </c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8"/>
      <c r="CP77" s="8"/>
      <c r="CQ77" s="8"/>
      <c r="CR77" s="8"/>
      <c r="CS77" s="8"/>
      <c r="CT77" s="8"/>
      <c r="CU77" s="8"/>
      <c r="CV77" s="8"/>
      <c r="CW77" s="8"/>
      <c r="CX77" s="22"/>
    </row>
    <row r="78" spans="2:102" s="2" customFormat="1" x14ac:dyDescent="0.25">
      <c r="B78" s="34">
        <v>66</v>
      </c>
      <c r="C78" s="92" t="s">
        <v>283</v>
      </c>
      <c r="D78" s="34">
        <v>4</v>
      </c>
      <c r="E78" s="34">
        <v>2</v>
      </c>
      <c r="F78" s="34">
        <v>2</v>
      </c>
      <c r="G78" s="61">
        <f t="shared" ref="G78:G141" si="46">SUM(D78:F78)</f>
        <v>8</v>
      </c>
      <c r="H78" s="34">
        <v>3</v>
      </c>
      <c r="I78" s="34">
        <v>3</v>
      </c>
      <c r="J78" s="34">
        <v>4</v>
      </c>
      <c r="K78" s="62">
        <f t="shared" si="45"/>
        <v>10</v>
      </c>
      <c r="L78" s="34">
        <v>8</v>
      </c>
      <c r="M78" s="34">
        <v>9</v>
      </c>
      <c r="N78" s="34">
        <v>8</v>
      </c>
      <c r="O78" s="34">
        <v>9</v>
      </c>
      <c r="P78" s="34">
        <v>7</v>
      </c>
      <c r="Q78" s="34">
        <v>9</v>
      </c>
      <c r="R78" s="34">
        <v>9</v>
      </c>
      <c r="S78" s="34">
        <v>8</v>
      </c>
      <c r="T78" s="34">
        <v>7</v>
      </c>
      <c r="U78" s="34">
        <v>9</v>
      </c>
      <c r="V78" s="34">
        <v>9</v>
      </c>
      <c r="W78" s="34">
        <v>8</v>
      </c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8"/>
      <c r="CP78" s="8"/>
      <c r="CQ78" s="8"/>
      <c r="CR78" s="8"/>
      <c r="CS78" s="8"/>
      <c r="CT78" s="8"/>
      <c r="CU78" s="8"/>
      <c r="CV78" s="8"/>
      <c r="CW78" s="8"/>
      <c r="CX78" s="22"/>
    </row>
    <row r="79" spans="2:102" s="2" customFormat="1" x14ac:dyDescent="0.25">
      <c r="B79" s="34">
        <v>67</v>
      </c>
      <c r="C79" s="92" t="s">
        <v>284</v>
      </c>
      <c r="D79" s="34">
        <v>5</v>
      </c>
      <c r="E79" s="34">
        <v>2</v>
      </c>
      <c r="F79" s="34">
        <v>0</v>
      </c>
      <c r="G79" s="61">
        <f t="shared" si="46"/>
        <v>7</v>
      </c>
      <c r="H79" s="34">
        <v>5</v>
      </c>
      <c r="I79" s="34">
        <v>3</v>
      </c>
      <c r="J79" s="34">
        <v>3</v>
      </c>
      <c r="K79" s="62">
        <f t="shared" si="45"/>
        <v>11</v>
      </c>
      <c r="L79" s="34">
        <v>9</v>
      </c>
      <c r="M79" s="34">
        <v>8</v>
      </c>
      <c r="N79" s="34">
        <v>7</v>
      </c>
      <c r="O79" s="34">
        <v>7</v>
      </c>
      <c r="P79" s="34">
        <v>7</v>
      </c>
      <c r="Q79" s="34">
        <v>9</v>
      </c>
      <c r="R79" s="34">
        <v>7</v>
      </c>
      <c r="S79" s="34">
        <v>8</v>
      </c>
      <c r="T79" s="34">
        <v>7</v>
      </c>
      <c r="U79" s="34">
        <v>7</v>
      </c>
      <c r="V79" s="34">
        <v>7</v>
      </c>
      <c r="W79" s="34">
        <v>10</v>
      </c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8"/>
      <c r="CP79" s="8"/>
      <c r="CQ79" s="8"/>
      <c r="CR79" s="8"/>
      <c r="CS79" s="8"/>
      <c r="CT79" s="8"/>
      <c r="CU79" s="8"/>
      <c r="CV79" s="8"/>
      <c r="CW79" s="8"/>
      <c r="CX79" s="22"/>
    </row>
    <row r="80" spans="2:102" s="2" customFormat="1" x14ac:dyDescent="0.25">
      <c r="B80" s="34">
        <v>68</v>
      </c>
      <c r="C80" s="92" t="s">
        <v>285</v>
      </c>
      <c r="D80" s="34">
        <v>4</v>
      </c>
      <c r="E80" s="34">
        <v>2</v>
      </c>
      <c r="F80" s="34">
        <v>1</v>
      </c>
      <c r="G80" s="61">
        <f t="shared" si="46"/>
        <v>7</v>
      </c>
      <c r="H80" s="34">
        <v>3</v>
      </c>
      <c r="I80" s="34">
        <v>2</v>
      </c>
      <c r="J80" s="34">
        <v>0</v>
      </c>
      <c r="K80" s="62">
        <f t="shared" si="45"/>
        <v>5</v>
      </c>
      <c r="L80" s="34">
        <v>10</v>
      </c>
      <c r="M80" s="34">
        <v>10</v>
      </c>
      <c r="N80" s="34">
        <v>9</v>
      </c>
      <c r="O80" s="34">
        <v>9</v>
      </c>
      <c r="P80" s="34">
        <v>7</v>
      </c>
      <c r="Q80" s="34">
        <v>8</v>
      </c>
      <c r="R80" s="34">
        <v>8</v>
      </c>
      <c r="S80" s="34">
        <v>8</v>
      </c>
      <c r="T80" s="34">
        <v>9</v>
      </c>
      <c r="U80" s="34">
        <v>9</v>
      </c>
      <c r="V80" s="34">
        <v>7</v>
      </c>
      <c r="W80" s="34">
        <v>8</v>
      </c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8"/>
      <c r="CP80" s="8"/>
      <c r="CQ80" s="8"/>
      <c r="CR80" s="8"/>
      <c r="CS80" s="8"/>
      <c r="CT80" s="8"/>
      <c r="CU80" s="8"/>
      <c r="CV80" s="8"/>
      <c r="CW80" s="8"/>
      <c r="CX80" s="22"/>
    </row>
    <row r="81" spans="2:102" s="2" customFormat="1" x14ac:dyDescent="0.25">
      <c r="B81" s="34">
        <v>69</v>
      </c>
      <c r="C81" s="92" t="s">
        <v>286</v>
      </c>
      <c r="D81" s="34">
        <v>6</v>
      </c>
      <c r="E81" s="34">
        <v>3</v>
      </c>
      <c r="F81" s="34">
        <v>3</v>
      </c>
      <c r="G81" s="61">
        <f t="shared" si="46"/>
        <v>12</v>
      </c>
      <c r="H81" s="34">
        <v>2</v>
      </c>
      <c r="I81" s="34">
        <v>3</v>
      </c>
      <c r="J81" s="34">
        <v>4</v>
      </c>
      <c r="K81" s="62">
        <f t="shared" si="45"/>
        <v>9</v>
      </c>
      <c r="L81" s="34">
        <v>8</v>
      </c>
      <c r="M81" s="34">
        <v>8</v>
      </c>
      <c r="N81" s="34">
        <v>8</v>
      </c>
      <c r="O81" s="34">
        <v>8</v>
      </c>
      <c r="P81" s="34">
        <v>9</v>
      </c>
      <c r="Q81" s="34">
        <v>8</v>
      </c>
      <c r="R81" s="34">
        <v>7</v>
      </c>
      <c r="S81" s="34">
        <v>7</v>
      </c>
      <c r="T81" s="34">
        <v>9</v>
      </c>
      <c r="U81" s="34">
        <v>8</v>
      </c>
      <c r="V81" s="34">
        <v>9</v>
      </c>
      <c r="W81" s="34">
        <v>8</v>
      </c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8"/>
      <c r="CP81" s="8"/>
      <c r="CQ81" s="8"/>
      <c r="CR81" s="8"/>
      <c r="CS81" s="8"/>
      <c r="CT81" s="8"/>
      <c r="CU81" s="8"/>
      <c r="CV81" s="8"/>
      <c r="CW81" s="8"/>
      <c r="CX81" s="22"/>
    </row>
    <row r="82" spans="2:102" s="2" customFormat="1" x14ac:dyDescent="0.25">
      <c r="B82" s="34">
        <v>70</v>
      </c>
      <c r="C82" s="92" t="s">
        <v>287</v>
      </c>
      <c r="D82" s="34">
        <v>4</v>
      </c>
      <c r="E82" s="34">
        <v>3</v>
      </c>
      <c r="F82" s="34">
        <v>4</v>
      </c>
      <c r="G82" s="61">
        <f t="shared" si="46"/>
        <v>11</v>
      </c>
      <c r="H82" s="34">
        <v>5</v>
      </c>
      <c r="I82" s="34">
        <v>3</v>
      </c>
      <c r="J82" s="34">
        <v>4</v>
      </c>
      <c r="K82" s="62">
        <f t="shared" si="45"/>
        <v>12</v>
      </c>
      <c r="L82" s="34">
        <v>9</v>
      </c>
      <c r="M82" s="34">
        <v>8</v>
      </c>
      <c r="N82" s="34">
        <v>9</v>
      </c>
      <c r="O82" s="34">
        <v>6</v>
      </c>
      <c r="P82" s="34">
        <v>9</v>
      </c>
      <c r="Q82" s="34">
        <v>7</v>
      </c>
      <c r="R82" s="34">
        <v>9</v>
      </c>
      <c r="S82" s="34">
        <v>7</v>
      </c>
      <c r="T82" s="34">
        <v>9</v>
      </c>
      <c r="U82" s="34">
        <v>6</v>
      </c>
      <c r="V82" s="34">
        <v>9</v>
      </c>
      <c r="W82" s="34">
        <v>7</v>
      </c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8"/>
      <c r="CP82" s="8"/>
      <c r="CQ82" s="8"/>
      <c r="CR82" s="8"/>
      <c r="CS82" s="8"/>
      <c r="CT82" s="8"/>
      <c r="CU82" s="8"/>
      <c r="CV82" s="8"/>
      <c r="CW82" s="8"/>
      <c r="CX82" s="22"/>
    </row>
    <row r="83" spans="2:102" s="2" customFormat="1" x14ac:dyDescent="0.25">
      <c r="B83" s="34">
        <v>71</v>
      </c>
      <c r="C83" s="92" t="s">
        <v>288</v>
      </c>
      <c r="D83" s="34">
        <v>6</v>
      </c>
      <c r="E83" s="34">
        <v>3</v>
      </c>
      <c r="F83" s="34">
        <v>4</v>
      </c>
      <c r="G83" s="61">
        <f t="shared" si="46"/>
        <v>13</v>
      </c>
      <c r="H83" s="34">
        <v>4</v>
      </c>
      <c r="I83" s="34">
        <v>4</v>
      </c>
      <c r="J83" s="34">
        <v>4</v>
      </c>
      <c r="K83" s="62">
        <f t="shared" si="45"/>
        <v>12</v>
      </c>
      <c r="L83" s="34">
        <v>9</v>
      </c>
      <c r="M83" s="34">
        <v>7</v>
      </c>
      <c r="N83" s="34">
        <v>8</v>
      </c>
      <c r="O83" s="34">
        <v>7</v>
      </c>
      <c r="P83" s="34">
        <v>5</v>
      </c>
      <c r="Q83" s="34">
        <v>6</v>
      </c>
      <c r="R83" s="34">
        <v>9</v>
      </c>
      <c r="S83" s="34">
        <v>8</v>
      </c>
      <c r="T83" s="34">
        <v>9</v>
      </c>
      <c r="U83" s="34">
        <v>7</v>
      </c>
      <c r="V83" s="34">
        <v>5</v>
      </c>
      <c r="W83" s="34">
        <v>6</v>
      </c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8"/>
      <c r="CP83" s="8"/>
      <c r="CQ83" s="8"/>
      <c r="CR83" s="8"/>
      <c r="CS83" s="8"/>
      <c r="CT83" s="8"/>
      <c r="CU83" s="8"/>
      <c r="CV83" s="8"/>
      <c r="CW83" s="8"/>
      <c r="CX83" s="22"/>
    </row>
    <row r="84" spans="2:102" s="2" customFormat="1" x14ac:dyDescent="0.25">
      <c r="B84" s="34">
        <v>72</v>
      </c>
      <c r="C84" s="92" t="s">
        <v>289</v>
      </c>
      <c r="D84" s="34">
        <v>6</v>
      </c>
      <c r="E84" s="34">
        <v>4</v>
      </c>
      <c r="F84" s="34">
        <v>3</v>
      </c>
      <c r="G84" s="61">
        <f t="shared" si="46"/>
        <v>13</v>
      </c>
      <c r="H84" s="34">
        <v>3</v>
      </c>
      <c r="I84" s="34">
        <v>4</v>
      </c>
      <c r="J84" s="34">
        <v>3</v>
      </c>
      <c r="K84" s="62">
        <f t="shared" si="45"/>
        <v>10</v>
      </c>
      <c r="L84" s="34">
        <v>9</v>
      </c>
      <c r="M84" s="34">
        <v>9</v>
      </c>
      <c r="N84" s="34">
        <v>9</v>
      </c>
      <c r="O84" s="34">
        <v>9</v>
      </c>
      <c r="P84" s="34">
        <v>8</v>
      </c>
      <c r="Q84" s="34">
        <v>9</v>
      </c>
      <c r="R84" s="34">
        <v>8</v>
      </c>
      <c r="S84" s="34">
        <v>8</v>
      </c>
      <c r="T84" s="34">
        <v>10</v>
      </c>
      <c r="U84" s="34">
        <v>9</v>
      </c>
      <c r="V84" s="34">
        <v>8</v>
      </c>
      <c r="W84" s="34">
        <v>9</v>
      </c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8"/>
      <c r="CP84" s="8"/>
      <c r="CQ84" s="8"/>
      <c r="CR84" s="8"/>
      <c r="CS84" s="8"/>
      <c r="CT84" s="8"/>
      <c r="CU84" s="8"/>
      <c r="CV84" s="8"/>
      <c r="CW84" s="8"/>
      <c r="CX84" s="22"/>
    </row>
    <row r="85" spans="2:102" s="2" customFormat="1" x14ac:dyDescent="0.25">
      <c r="B85" s="34">
        <v>73</v>
      </c>
      <c r="C85" s="92" t="s">
        <v>290</v>
      </c>
      <c r="D85" s="34">
        <v>4</v>
      </c>
      <c r="E85" s="34">
        <v>2</v>
      </c>
      <c r="F85" s="34">
        <v>2</v>
      </c>
      <c r="G85" s="61">
        <f t="shared" si="46"/>
        <v>8</v>
      </c>
      <c r="H85" s="34">
        <v>0</v>
      </c>
      <c r="I85" s="34">
        <v>4</v>
      </c>
      <c r="J85" s="34">
        <v>4</v>
      </c>
      <c r="K85" s="62">
        <f t="shared" si="45"/>
        <v>8</v>
      </c>
      <c r="L85" s="34">
        <v>10</v>
      </c>
      <c r="M85" s="34">
        <v>9</v>
      </c>
      <c r="N85" s="34">
        <v>10</v>
      </c>
      <c r="O85" s="34">
        <v>9</v>
      </c>
      <c r="P85" s="34">
        <v>9</v>
      </c>
      <c r="Q85" s="34">
        <v>9</v>
      </c>
      <c r="R85" s="34">
        <v>9</v>
      </c>
      <c r="S85" s="34">
        <v>9</v>
      </c>
      <c r="T85" s="34">
        <v>9</v>
      </c>
      <c r="U85" s="34">
        <v>9</v>
      </c>
      <c r="V85" s="34">
        <v>9</v>
      </c>
      <c r="W85" s="34">
        <v>9</v>
      </c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8"/>
      <c r="CP85" s="8"/>
      <c r="CQ85" s="8"/>
      <c r="CR85" s="8"/>
      <c r="CS85" s="8"/>
      <c r="CT85" s="8"/>
      <c r="CU85" s="8"/>
      <c r="CV85" s="8"/>
      <c r="CW85" s="8"/>
      <c r="CX85" s="22"/>
    </row>
    <row r="86" spans="2:102" s="2" customFormat="1" x14ac:dyDescent="0.25">
      <c r="B86" s="34">
        <v>74</v>
      </c>
      <c r="C86" s="92" t="s">
        <v>291</v>
      </c>
      <c r="D86" s="34">
        <v>6</v>
      </c>
      <c r="E86" s="34">
        <v>3</v>
      </c>
      <c r="F86" s="34">
        <v>1</v>
      </c>
      <c r="G86" s="61">
        <f t="shared" si="46"/>
        <v>10</v>
      </c>
      <c r="H86" s="34">
        <v>3</v>
      </c>
      <c r="I86" s="34">
        <v>4</v>
      </c>
      <c r="J86" s="34">
        <v>4</v>
      </c>
      <c r="K86" s="62">
        <f t="shared" si="45"/>
        <v>11</v>
      </c>
      <c r="L86" s="34">
        <v>9</v>
      </c>
      <c r="M86" s="34">
        <v>7</v>
      </c>
      <c r="N86" s="34">
        <v>9</v>
      </c>
      <c r="O86" s="34">
        <v>10</v>
      </c>
      <c r="P86" s="34">
        <v>8</v>
      </c>
      <c r="Q86" s="34">
        <v>9</v>
      </c>
      <c r="R86" s="34">
        <v>10</v>
      </c>
      <c r="S86" s="34">
        <v>9</v>
      </c>
      <c r="T86" s="34">
        <v>9</v>
      </c>
      <c r="U86" s="34">
        <v>10</v>
      </c>
      <c r="V86" s="34">
        <v>8</v>
      </c>
      <c r="W86" s="34">
        <v>9</v>
      </c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8"/>
      <c r="CP86" s="8"/>
      <c r="CQ86" s="8"/>
      <c r="CR86" s="8"/>
      <c r="CS86" s="8"/>
      <c r="CT86" s="8"/>
      <c r="CU86" s="8"/>
      <c r="CV86" s="8"/>
      <c r="CW86" s="8"/>
      <c r="CX86" s="22"/>
    </row>
    <row r="87" spans="2:102" s="2" customFormat="1" x14ac:dyDescent="0.25">
      <c r="B87" s="34">
        <v>75</v>
      </c>
      <c r="C87" s="92" t="s">
        <v>292</v>
      </c>
      <c r="D87" s="34">
        <v>5</v>
      </c>
      <c r="E87" s="34">
        <v>3</v>
      </c>
      <c r="F87" s="34">
        <v>4</v>
      </c>
      <c r="G87" s="61">
        <f t="shared" si="46"/>
        <v>12</v>
      </c>
      <c r="H87" s="34">
        <v>5</v>
      </c>
      <c r="I87" s="34">
        <v>4</v>
      </c>
      <c r="J87" s="34">
        <v>4</v>
      </c>
      <c r="K87" s="62">
        <f t="shared" si="45"/>
        <v>13</v>
      </c>
      <c r="L87" s="34">
        <v>9</v>
      </c>
      <c r="M87" s="34">
        <v>9</v>
      </c>
      <c r="N87" s="34">
        <v>9</v>
      </c>
      <c r="O87" s="34">
        <v>9</v>
      </c>
      <c r="P87" s="34">
        <v>8</v>
      </c>
      <c r="Q87" s="34">
        <v>9</v>
      </c>
      <c r="R87" s="34">
        <v>10</v>
      </c>
      <c r="S87" s="34">
        <v>9</v>
      </c>
      <c r="T87" s="34">
        <v>9</v>
      </c>
      <c r="U87" s="34">
        <v>9</v>
      </c>
      <c r="V87" s="34">
        <v>8</v>
      </c>
      <c r="W87" s="34">
        <v>9</v>
      </c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8"/>
      <c r="CP87" s="8"/>
      <c r="CQ87" s="8"/>
      <c r="CR87" s="8"/>
      <c r="CS87" s="8"/>
      <c r="CT87" s="8"/>
      <c r="CU87" s="8"/>
      <c r="CV87" s="8"/>
      <c r="CW87" s="8"/>
      <c r="CX87" s="22"/>
    </row>
    <row r="88" spans="2:102" s="2" customFormat="1" x14ac:dyDescent="0.25">
      <c r="B88" s="34">
        <v>76</v>
      </c>
      <c r="C88" s="92" t="s">
        <v>293</v>
      </c>
      <c r="D88" s="34">
        <v>5</v>
      </c>
      <c r="E88" s="34">
        <v>2</v>
      </c>
      <c r="F88" s="34">
        <v>3</v>
      </c>
      <c r="G88" s="61">
        <f t="shared" si="46"/>
        <v>10</v>
      </c>
      <c r="H88" s="34">
        <v>3</v>
      </c>
      <c r="I88" s="34">
        <v>2</v>
      </c>
      <c r="J88" s="34">
        <v>3</v>
      </c>
      <c r="K88" s="62">
        <f t="shared" si="45"/>
        <v>8</v>
      </c>
      <c r="L88" s="34">
        <v>9</v>
      </c>
      <c r="M88" s="34">
        <v>9</v>
      </c>
      <c r="N88" s="34">
        <v>9</v>
      </c>
      <c r="O88" s="34">
        <v>9</v>
      </c>
      <c r="P88" s="34">
        <v>8</v>
      </c>
      <c r="Q88" s="34">
        <v>7</v>
      </c>
      <c r="R88" s="34">
        <v>9</v>
      </c>
      <c r="S88" s="34">
        <v>9</v>
      </c>
      <c r="T88" s="34">
        <v>9</v>
      </c>
      <c r="U88" s="34">
        <v>9</v>
      </c>
      <c r="V88" s="34">
        <v>8</v>
      </c>
      <c r="W88" s="34">
        <v>7</v>
      </c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8"/>
      <c r="CP88" s="8"/>
      <c r="CQ88" s="8"/>
      <c r="CR88" s="8"/>
      <c r="CS88" s="8"/>
      <c r="CT88" s="8"/>
      <c r="CU88" s="8"/>
      <c r="CV88" s="8"/>
      <c r="CW88" s="8"/>
      <c r="CX88" s="22"/>
    </row>
    <row r="89" spans="2:102" s="2" customFormat="1" x14ac:dyDescent="0.25">
      <c r="B89" s="34">
        <v>77</v>
      </c>
      <c r="C89" s="92" t="s">
        <v>294</v>
      </c>
      <c r="D89" s="34">
        <v>3</v>
      </c>
      <c r="E89" s="34">
        <v>0</v>
      </c>
      <c r="F89" s="34">
        <v>0</v>
      </c>
      <c r="G89" s="61">
        <f t="shared" si="46"/>
        <v>3</v>
      </c>
      <c r="H89" s="34">
        <v>4</v>
      </c>
      <c r="I89" s="34">
        <v>3</v>
      </c>
      <c r="J89" s="34">
        <v>3</v>
      </c>
      <c r="K89" s="62">
        <f t="shared" si="45"/>
        <v>10</v>
      </c>
      <c r="L89" s="34">
        <v>9</v>
      </c>
      <c r="M89" s="34">
        <v>9</v>
      </c>
      <c r="N89" s="34">
        <v>9</v>
      </c>
      <c r="O89" s="34">
        <v>7</v>
      </c>
      <c r="P89" s="34">
        <v>8</v>
      </c>
      <c r="Q89" s="34">
        <v>7</v>
      </c>
      <c r="R89" s="34">
        <v>7</v>
      </c>
      <c r="S89" s="34">
        <v>7</v>
      </c>
      <c r="T89" s="34">
        <v>9</v>
      </c>
      <c r="U89" s="34">
        <v>7</v>
      </c>
      <c r="V89" s="34">
        <v>8</v>
      </c>
      <c r="W89" s="34">
        <v>7</v>
      </c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8"/>
      <c r="CP89" s="8"/>
      <c r="CQ89" s="8"/>
      <c r="CR89" s="8"/>
      <c r="CS89" s="8"/>
      <c r="CT89" s="8"/>
      <c r="CU89" s="8"/>
      <c r="CV89" s="8"/>
      <c r="CW89" s="8"/>
      <c r="CX89" s="22"/>
    </row>
    <row r="90" spans="2:102" s="2" customFormat="1" x14ac:dyDescent="0.25">
      <c r="B90" s="34">
        <v>78</v>
      </c>
      <c r="C90" s="92" t="s">
        <v>295</v>
      </c>
      <c r="D90" s="34">
        <v>4</v>
      </c>
      <c r="E90" s="34">
        <v>3</v>
      </c>
      <c r="F90" s="34">
        <v>3</v>
      </c>
      <c r="G90" s="61">
        <f t="shared" si="46"/>
        <v>10</v>
      </c>
      <c r="H90" s="34">
        <v>5</v>
      </c>
      <c r="I90" s="34">
        <v>3</v>
      </c>
      <c r="J90" s="34">
        <v>3</v>
      </c>
      <c r="K90" s="62">
        <f t="shared" si="45"/>
        <v>11</v>
      </c>
      <c r="L90" s="34">
        <v>9</v>
      </c>
      <c r="M90" s="34">
        <v>9</v>
      </c>
      <c r="N90" s="34">
        <v>9</v>
      </c>
      <c r="O90" s="34">
        <v>9</v>
      </c>
      <c r="P90" s="34">
        <v>7</v>
      </c>
      <c r="Q90" s="34">
        <v>9</v>
      </c>
      <c r="R90" s="34">
        <v>7</v>
      </c>
      <c r="S90" s="34">
        <v>7</v>
      </c>
      <c r="T90" s="34">
        <v>9</v>
      </c>
      <c r="U90" s="34">
        <v>9</v>
      </c>
      <c r="V90" s="34">
        <v>7</v>
      </c>
      <c r="W90" s="34">
        <v>9</v>
      </c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8"/>
      <c r="CP90" s="8"/>
      <c r="CQ90" s="8"/>
      <c r="CR90" s="8"/>
      <c r="CS90" s="8"/>
      <c r="CT90" s="8"/>
      <c r="CU90" s="8"/>
      <c r="CV90" s="8"/>
      <c r="CW90" s="8"/>
      <c r="CX90" s="22"/>
    </row>
    <row r="91" spans="2:102" s="2" customFormat="1" x14ac:dyDescent="0.25">
      <c r="B91" s="34">
        <v>79</v>
      </c>
      <c r="C91" s="92" t="s">
        <v>296</v>
      </c>
      <c r="D91" s="34">
        <v>5</v>
      </c>
      <c r="E91" s="34">
        <v>3</v>
      </c>
      <c r="F91" s="34">
        <v>4</v>
      </c>
      <c r="G91" s="61">
        <f t="shared" si="46"/>
        <v>12</v>
      </c>
      <c r="H91" s="34">
        <v>6</v>
      </c>
      <c r="I91" s="34">
        <v>4</v>
      </c>
      <c r="J91" s="34">
        <v>4</v>
      </c>
      <c r="K91" s="62">
        <f t="shared" si="45"/>
        <v>14</v>
      </c>
      <c r="L91" s="34">
        <v>9</v>
      </c>
      <c r="M91" s="34">
        <v>9</v>
      </c>
      <c r="N91" s="34">
        <v>9</v>
      </c>
      <c r="O91" s="34">
        <v>10</v>
      </c>
      <c r="P91" s="34">
        <v>10</v>
      </c>
      <c r="Q91" s="34">
        <v>9</v>
      </c>
      <c r="R91" s="34">
        <v>10</v>
      </c>
      <c r="S91" s="34">
        <v>9</v>
      </c>
      <c r="T91" s="34">
        <v>9</v>
      </c>
      <c r="U91" s="34">
        <v>10</v>
      </c>
      <c r="V91" s="34">
        <v>10</v>
      </c>
      <c r="W91" s="34">
        <v>9</v>
      </c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8"/>
      <c r="CP91" s="8"/>
      <c r="CQ91" s="8"/>
      <c r="CR91" s="8"/>
      <c r="CS91" s="8"/>
      <c r="CT91" s="8"/>
      <c r="CU91" s="8"/>
      <c r="CV91" s="8"/>
      <c r="CW91" s="8"/>
      <c r="CX91" s="22"/>
    </row>
    <row r="92" spans="2:102" s="2" customFormat="1" x14ac:dyDescent="0.25">
      <c r="B92" s="34">
        <v>80</v>
      </c>
      <c r="C92" s="92" t="s">
        <v>297</v>
      </c>
      <c r="D92" s="34">
        <v>3</v>
      </c>
      <c r="E92" s="34">
        <v>2</v>
      </c>
      <c r="F92" s="34">
        <v>2</v>
      </c>
      <c r="G92" s="61">
        <f t="shared" si="46"/>
        <v>7</v>
      </c>
      <c r="H92" s="34">
        <v>4</v>
      </c>
      <c r="I92" s="34">
        <v>4</v>
      </c>
      <c r="J92" s="34">
        <v>3</v>
      </c>
      <c r="K92" s="62">
        <f t="shared" si="45"/>
        <v>11</v>
      </c>
      <c r="L92" s="34">
        <v>10</v>
      </c>
      <c r="M92" s="34">
        <v>0</v>
      </c>
      <c r="N92" s="34">
        <v>9</v>
      </c>
      <c r="O92" s="34">
        <v>10</v>
      </c>
      <c r="P92" s="34">
        <v>7</v>
      </c>
      <c r="Q92" s="34">
        <v>10</v>
      </c>
      <c r="R92" s="34">
        <v>9</v>
      </c>
      <c r="S92" s="34">
        <v>7</v>
      </c>
      <c r="T92" s="34">
        <v>9</v>
      </c>
      <c r="U92" s="34">
        <v>10</v>
      </c>
      <c r="V92" s="34">
        <v>7</v>
      </c>
      <c r="W92" s="34">
        <v>10</v>
      </c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8"/>
      <c r="CP92" s="8"/>
      <c r="CQ92" s="8"/>
      <c r="CR92" s="8"/>
      <c r="CS92" s="8"/>
      <c r="CT92" s="8"/>
      <c r="CU92" s="8"/>
      <c r="CV92" s="8"/>
      <c r="CW92" s="8"/>
      <c r="CX92" s="22"/>
    </row>
    <row r="93" spans="2:102" s="2" customFormat="1" x14ac:dyDescent="0.25">
      <c r="B93" s="34">
        <v>81</v>
      </c>
      <c r="C93" s="92" t="s">
        <v>298</v>
      </c>
      <c r="D93" s="34">
        <v>6</v>
      </c>
      <c r="E93" s="34">
        <v>0</v>
      </c>
      <c r="F93" s="34">
        <v>3</v>
      </c>
      <c r="G93" s="61">
        <f t="shared" si="46"/>
        <v>9</v>
      </c>
      <c r="H93" s="34">
        <v>3</v>
      </c>
      <c r="I93" s="34">
        <v>3</v>
      </c>
      <c r="J93" s="34">
        <v>3</v>
      </c>
      <c r="K93" s="62">
        <f t="shared" si="45"/>
        <v>9</v>
      </c>
      <c r="L93" s="34">
        <v>10</v>
      </c>
      <c r="M93" s="34">
        <v>10</v>
      </c>
      <c r="N93" s="34">
        <v>10</v>
      </c>
      <c r="O93" s="34">
        <v>9</v>
      </c>
      <c r="P93" s="34">
        <v>8</v>
      </c>
      <c r="Q93" s="34">
        <v>7</v>
      </c>
      <c r="R93" s="34">
        <v>8</v>
      </c>
      <c r="S93" s="34">
        <v>7</v>
      </c>
      <c r="T93" s="34">
        <v>9</v>
      </c>
      <c r="U93" s="34">
        <v>9</v>
      </c>
      <c r="V93" s="34">
        <v>8</v>
      </c>
      <c r="W93" s="34">
        <v>7</v>
      </c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8"/>
      <c r="CP93" s="8"/>
      <c r="CQ93" s="8"/>
      <c r="CR93" s="8"/>
      <c r="CS93" s="8"/>
      <c r="CT93" s="8"/>
      <c r="CU93" s="8"/>
      <c r="CV93" s="8"/>
      <c r="CW93" s="8"/>
      <c r="CX93" s="22"/>
    </row>
    <row r="94" spans="2:102" s="2" customFormat="1" x14ac:dyDescent="0.25">
      <c r="B94" s="34">
        <v>82</v>
      </c>
      <c r="C94" s="92" t="s">
        <v>299</v>
      </c>
      <c r="D94" s="34">
        <v>5</v>
      </c>
      <c r="E94" s="34">
        <v>1</v>
      </c>
      <c r="F94" s="34">
        <v>0</v>
      </c>
      <c r="G94" s="61">
        <f t="shared" si="46"/>
        <v>6</v>
      </c>
      <c r="H94" s="34">
        <v>1</v>
      </c>
      <c r="I94" s="34">
        <v>3</v>
      </c>
      <c r="J94" s="34">
        <v>3</v>
      </c>
      <c r="K94" s="62">
        <f t="shared" si="45"/>
        <v>7</v>
      </c>
      <c r="L94" s="34">
        <v>9</v>
      </c>
      <c r="M94" s="34">
        <v>9</v>
      </c>
      <c r="N94" s="34">
        <v>9</v>
      </c>
      <c r="O94" s="34">
        <v>9</v>
      </c>
      <c r="P94" s="34">
        <v>9</v>
      </c>
      <c r="Q94" s="34">
        <v>9</v>
      </c>
      <c r="R94" s="34">
        <v>9</v>
      </c>
      <c r="S94" s="34">
        <v>9</v>
      </c>
      <c r="T94" s="34">
        <v>9</v>
      </c>
      <c r="U94" s="34">
        <v>9</v>
      </c>
      <c r="V94" s="34">
        <v>9</v>
      </c>
      <c r="W94" s="34">
        <v>9</v>
      </c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8"/>
      <c r="CP94" s="8"/>
      <c r="CQ94" s="8"/>
      <c r="CR94" s="8"/>
      <c r="CS94" s="8"/>
      <c r="CT94" s="8"/>
      <c r="CU94" s="8"/>
      <c r="CV94" s="8"/>
      <c r="CW94" s="8"/>
      <c r="CX94" s="22"/>
    </row>
    <row r="95" spans="2:102" s="2" customFormat="1" x14ac:dyDescent="0.25">
      <c r="B95" s="34">
        <v>83</v>
      </c>
      <c r="C95" s="92" t="s">
        <v>300</v>
      </c>
      <c r="D95" s="34">
        <v>6</v>
      </c>
      <c r="E95" s="34">
        <v>2</v>
      </c>
      <c r="F95" s="34">
        <v>0</v>
      </c>
      <c r="G95" s="61">
        <f t="shared" si="46"/>
        <v>8</v>
      </c>
      <c r="H95" s="34">
        <v>0</v>
      </c>
      <c r="I95" s="34">
        <v>4</v>
      </c>
      <c r="J95" s="34">
        <v>3</v>
      </c>
      <c r="K95" s="62">
        <f t="shared" si="45"/>
        <v>7</v>
      </c>
      <c r="L95" s="34">
        <v>9</v>
      </c>
      <c r="M95" s="34">
        <v>9</v>
      </c>
      <c r="N95" s="34">
        <v>9</v>
      </c>
      <c r="O95" s="34">
        <v>9</v>
      </c>
      <c r="P95" s="34">
        <v>10</v>
      </c>
      <c r="Q95" s="34">
        <v>7</v>
      </c>
      <c r="R95" s="34">
        <v>9</v>
      </c>
      <c r="S95" s="34">
        <v>8</v>
      </c>
      <c r="T95" s="34">
        <v>9</v>
      </c>
      <c r="U95" s="34">
        <v>9</v>
      </c>
      <c r="V95" s="34">
        <v>10</v>
      </c>
      <c r="W95" s="34">
        <v>7</v>
      </c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8"/>
      <c r="CP95" s="8"/>
      <c r="CQ95" s="8"/>
      <c r="CR95" s="8"/>
      <c r="CS95" s="8"/>
      <c r="CT95" s="8"/>
      <c r="CU95" s="8"/>
      <c r="CV95" s="8"/>
      <c r="CW95" s="8"/>
      <c r="CX95" s="22"/>
    </row>
    <row r="96" spans="2:102" s="2" customFormat="1" x14ac:dyDescent="0.25">
      <c r="B96" s="34">
        <v>84</v>
      </c>
      <c r="C96" s="92" t="s">
        <v>301</v>
      </c>
      <c r="D96" s="34">
        <v>5</v>
      </c>
      <c r="E96" s="34">
        <v>0</v>
      </c>
      <c r="F96" s="34">
        <v>2</v>
      </c>
      <c r="G96" s="61">
        <f t="shared" si="46"/>
        <v>7</v>
      </c>
      <c r="H96" s="34">
        <v>0</v>
      </c>
      <c r="I96" s="34">
        <v>2</v>
      </c>
      <c r="J96" s="34">
        <v>4</v>
      </c>
      <c r="K96" s="62">
        <f t="shared" si="45"/>
        <v>6</v>
      </c>
      <c r="L96" s="34">
        <v>9</v>
      </c>
      <c r="M96" s="34">
        <v>9</v>
      </c>
      <c r="N96" s="34">
        <v>9</v>
      </c>
      <c r="O96" s="34">
        <v>9</v>
      </c>
      <c r="P96" s="34">
        <v>9</v>
      </c>
      <c r="Q96" s="34">
        <v>9</v>
      </c>
      <c r="R96" s="34">
        <v>9</v>
      </c>
      <c r="S96" s="34">
        <v>9</v>
      </c>
      <c r="T96" s="34">
        <v>9</v>
      </c>
      <c r="U96" s="34">
        <v>9</v>
      </c>
      <c r="V96" s="34">
        <v>9</v>
      </c>
      <c r="W96" s="34">
        <v>9</v>
      </c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8"/>
      <c r="CP96" s="8"/>
      <c r="CQ96" s="8"/>
      <c r="CR96" s="8"/>
      <c r="CS96" s="8"/>
      <c r="CT96" s="8"/>
      <c r="CU96" s="8"/>
      <c r="CV96" s="8"/>
      <c r="CW96" s="8"/>
      <c r="CX96" s="22"/>
    </row>
    <row r="97" spans="2:102" s="2" customFormat="1" x14ac:dyDescent="0.25">
      <c r="B97" s="34">
        <v>85</v>
      </c>
      <c r="C97" s="92" t="s">
        <v>302</v>
      </c>
      <c r="D97" s="34">
        <v>4</v>
      </c>
      <c r="E97" s="34">
        <v>1</v>
      </c>
      <c r="F97" s="34">
        <v>2</v>
      </c>
      <c r="G97" s="61">
        <f t="shared" si="46"/>
        <v>7</v>
      </c>
      <c r="H97" s="34">
        <v>1</v>
      </c>
      <c r="I97" s="34">
        <v>2</v>
      </c>
      <c r="J97" s="34">
        <v>3</v>
      </c>
      <c r="K97" s="62">
        <f t="shared" si="45"/>
        <v>6</v>
      </c>
      <c r="L97" s="34">
        <v>9</v>
      </c>
      <c r="M97" s="34">
        <v>9</v>
      </c>
      <c r="N97" s="34">
        <v>9</v>
      </c>
      <c r="O97" s="34">
        <v>10</v>
      </c>
      <c r="P97" s="34">
        <v>10</v>
      </c>
      <c r="Q97" s="34">
        <v>9</v>
      </c>
      <c r="R97" s="34">
        <v>10</v>
      </c>
      <c r="S97" s="34">
        <v>8</v>
      </c>
      <c r="T97" s="34">
        <v>0</v>
      </c>
      <c r="U97" s="34">
        <v>10</v>
      </c>
      <c r="V97" s="34">
        <v>10</v>
      </c>
      <c r="W97" s="34">
        <v>9</v>
      </c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8"/>
      <c r="CP97" s="8"/>
      <c r="CQ97" s="8"/>
      <c r="CR97" s="8"/>
      <c r="CS97" s="8"/>
      <c r="CT97" s="8"/>
      <c r="CU97" s="8"/>
      <c r="CV97" s="8"/>
      <c r="CW97" s="8"/>
      <c r="CX97" s="22"/>
    </row>
    <row r="98" spans="2:102" s="2" customFormat="1" x14ac:dyDescent="0.25">
      <c r="B98" s="34">
        <v>86</v>
      </c>
      <c r="C98" s="92" t="s">
        <v>303</v>
      </c>
      <c r="D98" s="34">
        <v>6</v>
      </c>
      <c r="E98" s="34">
        <v>4</v>
      </c>
      <c r="F98" s="34">
        <v>3</v>
      </c>
      <c r="G98" s="61">
        <f t="shared" si="46"/>
        <v>13</v>
      </c>
      <c r="H98" s="34">
        <v>3</v>
      </c>
      <c r="I98" s="34">
        <v>2</v>
      </c>
      <c r="J98" s="34">
        <v>4</v>
      </c>
      <c r="K98" s="62">
        <f t="shared" si="45"/>
        <v>9</v>
      </c>
      <c r="L98" s="34">
        <v>9</v>
      </c>
      <c r="M98" s="34">
        <v>9</v>
      </c>
      <c r="N98" s="34">
        <v>9</v>
      </c>
      <c r="O98" s="34">
        <v>8</v>
      </c>
      <c r="P98" s="34">
        <v>9</v>
      </c>
      <c r="Q98" s="34">
        <v>8</v>
      </c>
      <c r="R98" s="34">
        <v>9</v>
      </c>
      <c r="S98" s="34">
        <v>7</v>
      </c>
      <c r="T98" s="34">
        <v>9</v>
      </c>
      <c r="U98" s="34">
        <v>8</v>
      </c>
      <c r="V98" s="34">
        <v>9</v>
      </c>
      <c r="W98" s="34">
        <v>8</v>
      </c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8"/>
      <c r="CP98" s="8"/>
      <c r="CQ98" s="8"/>
      <c r="CR98" s="8"/>
      <c r="CS98" s="8"/>
      <c r="CT98" s="8"/>
      <c r="CU98" s="8"/>
      <c r="CV98" s="8"/>
      <c r="CW98" s="8"/>
      <c r="CX98" s="22"/>
    </row>
    <row r="99" spans="2:102" s="2" customFormat="1" x14ac:dyDescent="0.25">
      <c r="B99" s="34">
        <v>87</v>
      </c>
      <c r="C99" s="92" t="s">
        <v>304</v>
      </c>
      <c r="D99" s="34">
        <v>2</v>
      </c>
      <c r="E99" s="34">
        <v>3</v>
      </c>
      <c r="F99" s="34">
        <v>3</v>
      </c>
      <c r="G99" s="61">
        <f t="shared" si="46"/>
        <v>8</v>
      </c>
      <c r="H99" s="34">
        <v>1</v>
      </c>
      <c r="I99" s="34">
        <v>4</v>
      </c>
      <c r="J99" s="34">
        <v>4</v>
      </c>
      <c r="K99" s="62">
        <f t="shared" si="45"/>
        <v>9</v>
      </c>
      <c r="L99" s="34">
        <v>9</v>
      </c>
      <c r="M99" s="34">
        <v>9</v>
      </c>
      <c r="N99" s="34">
        <v>9</v>
      </c>
      <c r="O99" s="34">
        <v>9</v>
      </c>
      <c r="P99" s="34">
        <v>8</v>
      </c>
      <c r="Q99" s="34">
        <v>7</v>
      </c>
      <c r="R99" s="34">
        <v>7</v>
      </c>
      <c r="S99" s="34">
        <v>7</v>
      </c>
      <c r="T99" s="34">
        <v>0</v>
      </c>
      <c r="U99" s="34">
        <v>9</v>
      </c>
      <c r="V99" s="34">
        <v>8</v>
      </c>
      <c r="W99" s="34">
        <v>7</v>
      </c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8"/>
      <c r="CP99" s="8"/>
      <c r="CQ99" s="8"/>
      <c r="CR99" s="8"/>
      <c r="CS99" s="8"/>
      <c r="CT99" s="8"/>
      <c r="CU99" s="8"/>
      <c r="CV99" s="8"/>
      <c r="CW99" s="8"/>
      <c r="CX99" s="22"/>
    </row>
    <row r="100" spans="2:102" s="2" customFormat="1" x14ac:dyDescent="0.25">
      <c r="B100" s="34">
        <v>88</v>
      </c>
      <c r="C100" s="92" t="s">
        <v>305</v>
      </c>
      <c r="D100" s="34">
        <v>4</v>
      </c>
      <c r="E100" s="34">
        <v>3</v>
      </c>
      <c r="F100" s="34">
        <v>3</v>
      </c>
      <c r="G100" s="61">
        <f t="shared" si="46"/>
        <v>10</v>
      </c>
      <c r="H100" s="34">
        <v>4</v>
      </c>
      <c r="I100" s="34">
        <v>4</v>
      </c>
      <c r="J100" s="34">
        <v>3</v>
      </c>
      <c r="K100" s="62">
        <f t="shared" si="45"/>
        <v>11</v>
      </c>
      <c r="L100" s="34">
        <v>10</v>
      </c>
      <c r="M100" s="34">
        <v>9</v>
      </c>
      <c r="N100" s="34">
        <v>9</v>
      </c>
      <c r="O100" s="34">
        <v>8</v>
      </c>
      <c r="P100" s="34">
        <v>9</v>
      </c>
      <c r="Q100" s="34">
        <v>8</v>
      </c>
      <c r="R100" s="34">
        <v>7</v>
      </c>
      <c r="S100" s="34">
        <v>7</v>
      </c>
      <c r="T100" s="34">
        <v>7</v>
      </c>
      <c r="U100" s="34">
        <v>8</v>
      </c>
      <c r="V100" s="34">
        <v>9</v>
      </c>
      <c r="W100" s="34">
        <v>8</v>
      </c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8"/>
      <c r="CP100" s="8"/>
      <c r="CQ100" s="8"/>
      <c r="CR100" s="8"/>
      <c r="CS100" s="8"/>
      <c r="CT100" s="8"/>
      <c r="CU100" s="8"/>
      <c r="CV100" s="8"/>
      <c r="CW100" s="8"/>
      <c r="CX100" s="22"/>
    </row>
    <row r="101" spans="2:102" s="2" customFormat="1" x14ac:dyDescent="0.25">
      <c r="B101" s="34">
        <v>89</v>
      </c>
      <c r="C101" s="92" t="s">
        <v>306</v>
      </c>
      <c r="D101" s="34">
        <v>5</v>
      </c>
      <c r="E101" s="34">
        <v>3</v>
      </c>
      <c r="F101" s="34">
        <v>4</v>
      </c>
      <c r="G101" s="61">
        <f t="shared" si="46"/>
        <v>12</v>
      </c>
      <c r="H101" s="34">
        <v>6</v>
      </c>
      <c r="I101" s="34">
        <v>4</v>
      </c>
      <c r="J101" s="34">
        <v>3</v>
      </c>
      <c r="K101" s="62">
        <f t="shared" si="45"/>
        <v>13</v>
      </c>
      <c r="L101" s="34">
        <v>10</v>
      </c>
      <c r="M101" s="34">
        <v>8</v>
      </c>
      <c r="N101" s="34">
        <v>9</v>
      </c>
      <c r="O101" s="34">
        <v>6</v>
      </c>
      <c r="P101" s="34">
        <v>5</v>
      </c>
      <c r="Q101" s="34">
        <v>7</v>
      </c>
      <c r="R101" s="34">
        <v>6</v>
      </c>
      <c r="S101" s="34">
        <v>5</v>
      </c>
      <c r="T101" s="34">
        <v>9</v>
      </c>
      <c r="U101" s="34">
        <v>6</v>
      </c>
      <c r="V101" s="34">
        <v>5</v>
      </c>
      <c r="W101" s="34">
        <v>7</v>
      </c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8"/>
      <c r="CP101" s="8"/>
      <c r="CQ101" s="8"/>
      <c r="CR101" s="8"/>
      <c r="CS101" s="8"/>
      <c r="CT101" s="8"/>
      <c r="CU101" s="8"/>
      <c r="CV101" s="8"/>
      <c r="CW101" s="8"/>
      <c r="CX101" s="22"/>
    </row>
    <row r="102" spans="2:102" s="2" customFormat="1" x14ac:dyDescent="0.25">
      <c r="B102" s="34">
        <v>90</v>
      </c>
      <c r="C102" s="92" t="s">
        <v>307</v>
      </c>
      <c r="D102" s="34">
        <v>5</v>
      </c>
      <c r="E102" s="34">
        <v>3</v>
      </c>
      <c r="F102" s="34">
        <v>4</v>
      </c>
      <c r="G102" s="61">
        <f t="shared" si="46"/>
        <v>12</v>
      </c>
      <c r="H102" s="34">
        <v>5</v>
      </c>
      <c r="I102" s="34">
        <v>2</v>
      </c>
      <c r="J102" s="34">
        <v>0</v>
      </c>
      <c r="K102" s="62">
        <f t="shared" si="45"/>
        <v>7</v>
      </c>
      <c r="L102" s="34">
        <v>9</v>
      </c>
      <c r="M102" s="34">
        <v>9</v>
      </c>
      <c r="N102" s="34">
        <v>9</v>
      </c>
      <c r="O102" s="34">
        <v>7</v>
      </c>
      <c r="P102" s="34">
        <v>5</v>
      </c>
      <c r="Q102" s="34">
        <v>6</v>
      </c>
      <c r="R102" s="34">
        <v>9</v>
      </c>
      <c r="S102" s="34">
        <v>8</v>
      </c>
      <c r="T102" s="34">
        <v>8</v>
      </c>
      <c r="U102" s="34">
        <v>7</v>
      </c>
      <c r="V102" s="34">
        <v>5</v>
      </c>
      <c r="W102" s="34">
        <v>6</v>
      </c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8"/>
      <c r="CP102" s="8"/>
      <c r="CQ102" s="8"/>
      <c r="CR102" s="8"/>
      <c r="CS102" s="8"/>
      <c r="CT102" s="8"/>
      <c r="CU102" s="8"/>
      <c r="CV102" s="8"/>
      <c r="CW102" s="8"/>
      <c r="CX102" s="22"/>
    </row>
    <row r="103" spans="2:102" s="2" customFormat="1" x14ac:dyDescent="0.25">
      <c r="B103" s="34">
        <v>91</v>
      </c>
      <c r="C103" s="92" t="s">
        <v>308</v>
      </c>
      <c r="D103" s="34">
        <v>6</v>
      </c>
      <c r="E103" s="34">
        <v>2</v>
      </c>
      <c r="F103" s="34">
        <v>3</v>
      </c>
      <c r="G103" s="61">
        <f t="shared" si="46"/>
        <v>11</v>
      </c>
      <c r="H103" s="34">
        <v>6</v>
      </c>
      <c r="I103" s="34">
        <v>4</v>
      </c>
      <c r="J103" s="34">
        <v>3</v>
      </c>
      <c r="K103" s="62">
        <f t="shared" si="45"/>
        <v>13</v>
      </c>
      <c r="L103" s="34">
        <v>9</v>
      </c>
      <c r="M103" s="34">
        <v>10</v>
      </c>
      <c r="N103" s="34">
        <v>9</v>
      </c>
      <c r="O103" s="34">
        <v>9</v>
      </c>
      <c r="P103" s="34">
        <v>8</v>
      </c>
      <c r="Q103" s="34">
        <v>9</v>
      </c>
      <c r="R103" s="34">
        <v>8</v>
      </c>
      <c r="S103" s="34">
        <v>8</v>
      </c>
      <c r="T103" s="34">
        <v>7</v>
      </c>
      <c r="U103" s="34">
        <v>9</v>
      </c>
      <c r="V103" s="34">
        <v>8</v>
      </c>
      <c r="W103" s="34">
        <v>9</v>
      </c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8"/>
      <c r="CP103" s="8"/>
      <c r="CQ103" s="8"/>
      <c r="CR103" s="8"/>
      <c r="CS103" s="8"/>
      <c r="CT103" s="8"/>
      <c r="CU103" s="8"/>
      <c r="CV103" s="8"/>
      <c r="CW103" s="8"/>
      <c r="CX103" s="22"/>
    </row>
    <row r="104" spans="2:102" s="2" customFormat="1" x14ac:dyDescent="0.25">
      <c r="B104" s="34">
        <v>92</v>
      </c>
      <c r="C104" s="92" t="s">
        <v>309</v>
      </c>
      <c r="D104" s="34">
        <v>4</v>
      </c>
      <c r="E104" s="34">
        <v>2</v>
      </c>
      <c r="F104" s="34">
        <v>2</v>
      </c>
      <c r="G104" s="61">
        <f t="shared" si="46"/>
        <v>8</v>
      </c>
      <c r="H104" s="34">
        <v>3</v>
      </c>
      <c r="I104" s="34">
        <v>2</v>
      </c>
      <c r="J104" s="34">
        <v>3</v>
      </c>
      <c r="K104" s="62">
        <f t="shared" si="45"/>
        <v>8</v>
      </c>
      <c r="L104" s="34">
        <v>9</v>
      </c>
      <c r="M104" s="34">
        <v>9</v>
      </c>
      <c r="N104" s="34">
        <v>9</v>
      </c>
      <c r="O104" s="34">
        <v>9</v>
      </c>
      <c r="P104" s="34">
        <v>9</v>
      </c>
      <c r="Q104" s="34">
        <v>9</v>
      </c>
      <c r="R104" s="34">
        <v>9</v>
      </c>
      <c r="S104" s="34">
        <v>9</v>
      </c>
      <c r="T104" s="34">
        <v>9</v>
      </c>
      <c r="U104" s="34">
        <v>9</v>
      </c>
      <c r="V104" s="34">
        <v>9</v>
      </c>
      <c r="W104" s="34">
        <v>9</v>
      </c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8"/>
      <c r="CP104" s="8"/>
      <c r="CQ104" s="8"/>
      <c r="CR104" s="8"/>
      <c r="CS104" s="8"/>
      <c r="CT104" s="8"/>
      <c r="CU104" s="8"/>
      <c r="CV104" s="8"/>
      <c r="CW104" s="8"/>
      <c r="CX104" s="22"/>
    </row>
    <row r="105" spans="2:102" s="2" customFormat="1" x14ac:dyDescent="0.25">
      <c r="B105" s="34">
        <v>93</v>
      </c>
      <c r="C105" s="92" t="s">
        <v>310</v>
      </c>
      <c r="D105" s="34">
        <v>5</v>
      </c>
      <c r="E105" s="34">
        <v>3</v>
      </c>
      <c r="F105" s="34">
        <v>4</v>
      </c>
      <c r="G105" s="61">
        <f t="shared" si="46"/>
        <v>12</v>
      </c>
      <c r="H105" s="34">
        <v>4</v>
      </c>
      <c r="I105" s="34">
        <v>4</v>
      </c>
      <c r="J105" s="34">
        <v>4</v>
      </c>
      <c r="K105" s="62">
        <f t="shared" si="45"/>
        <v>12</v>
      </c>
      <c r="L105" s="34">
        <v>9</v>
      </c>
      <c r="M105" s="34">
        <v>6</v>
      </c>
      <c r="N105" s="34">
        <v>9</v>
      </c>
      <c r="O105" s="34">
        <v>10</v>
      </c>
      <c r="P105" s="34">
        <v>8</v>
      </c>
      <c r="Q105" s="34">
        <v>9</v>
      </c>
      <c r="R105" s="34">
        <v>10</v>
      </c>
      <c r="S105" s="34">
        <v>9</v>
      </c>
      <c r="T105" s="34">
        <v>9</v>
      </c>
      <c r="U105" s="34">
        <v>10</v>
      </c>
      <c r="V105" s="34">
        <v>8</v>
      </c>
      <c r="W105" s="34">
        <v>9</v>
      </c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8"/>
      <c r="CP105" s="8"/>
      <c r="CQ105" s="8"/>
      <c r="CR105" s="8"/>
      <c r="CS105" s="8"/>
      <c r="CT105" s="8"/>
      <c r="CU105" s="8"/>
      <c r="CV105" s="8"/>
      <c r="CW105" s="8"/>
      <c r="CX105" s="22"/>
    </row>
    <row r="106" spans="2:102" s="2" customFormat="1" x14ac:dyDescent="0.25">
      <c r="B106" s="34">
        <v>94</v>
      </c>
      <c r="C106" s="92" t="s">
        <v>311</v>
      </c>
      <c r="D106" s="34">
        <v>6</v>
      </c>
      <c r="E106" s="34">
        <v>4</v>
      </c>
      <c r="F106" s="34">
        <v>3</v>
      </c>
      <c r="G106" s="61">
        <f t="shared" si="46"/>
        <v>13</v>
      </c>
      <c r="H106" s="34">
        <v>4</v>
      </c>
      <c r="I106" s="34">
        <v>4</v>
      </c>
      <c r="J106" s="34">
        <v>4</v>
      </c>
      <c r="K106" s="62">
        <f t="shared" si="45"/>
        <v>12</v>
      </c>
      <c r="L106" s="34">
        <v>0</v>
      </c>
      <c r="M106" s="34">
        <v>0</v>
      </c>
      <c r="N106" s="34">
        <v>0</v>
      </c>
      <c r="O106" s="34">
        <v>9</v>
      </c>
      <c r="P106" s="34">
        <v>8</v>
      </c>
      <c r="Q106" s="34">
        <v>9</v>
      </c>
      <c r="R106" s="34">
        <v>10</v>
      </c>
      <c r="S106" s="34">
        <v>9</v>
      </c>
      <c r="T106" s="34">
        <v>9</v>
      </c>
      <c r="U106" s="34">
        <v>9</v>
      </c>
      <c r="V106" s="34">
        <v>8</v>
      </c>
      <c r="W106" s="34">
        <v>9</v>
      </c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8"/>
      <c r="CP106" s="8"/>
      <c r="CQ106" s="8"/>
      <c r="CR106" s="8"/>
      <c r="CS106" s="8"/>
      <c r="CT106" s="8"/>
      <c r="CU106" s="8"/>
      <c r="CV106" s="8"/>
      <c r="CW106" s="8"/>
      <c r="CX106" s="22"/>
    </row>
    <row r="107" spans="2:102" s="2" customFormat="1" x14ac:dyDescent="0.25">
      <c r="B107" s="34">
        <v>95</v>
      </c>
      <c r="C107" s="92" t="s">
        <v>312</v>
      </c>
      <c r="D107" s="34">
        <v>5</v>
      </c>
      <c r="E107" s="34">
        <v>3</v>
      </c>
      <c r="F107" s="34">
        <v>4</v>
      </c>
      <c r="G107" s="61">
        <f t="shared" si="46"/>
        <v>12</v>
      </c>
      <c r="H107" s="34">
        <v>5</v>
      </c>
      <c r="I107" s="34">
        <v>4</v>
      </c>
      <c r="J107" s="34">
        <v>4</v>
      </c>
      <c r="K107" s="62">
        <f t="shared" si="45"/>
        <v>13</v>
      </c>
      <c r="L107" s="34">
        <v>9</v>
      </c>
      <c r="M107" s="34">
        <v>9</v>
      </c>
      <c r="N107" s="34">
        <v>9</v>
      </c>
      <c r="O107" s="34">
        <v>9</v>
      </c>
      <c r="P107" s="34">
        <v>8</v>
      </c>
      <c r="Q107" s="34">
        <v>7</v>
      </c>
      <c r="R107" s="34">
        <v>9</v>
      </c>
      <c r="S107" s="34">
        <v>9</v>
      </c>
      <c r="T107" s="34">
        <v>9</v>
      </c>
      <c r="U107" s="34">
        <v>9</v>
      </c>
      <c r="V107" s="34">
        <v>8</v>
      </c>
      <c r="W107" s="34">
        <v>7</v>
      </c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8"/>
      <c r="CP107" s="8"/>
      <c r="CQ107" s="8"/>
      <c r="CR107" s="8"/>
      <c r="CS107" s="8"/>
      <c r="CT107" s="8"/>
      <c r="CU107" s="8"/>
      <c r="CV107" s="8"/>
      <c r="CW107" s="8"/>
      <c r="CX107" s="22"/>
    </row>
    <row r="108" spans="2:102" s="2" customFormat="1" x14ac:dyDescent="0.25">
      <c r="B108" s="34">
        <v>96</v>
      </c>
      <c r="C108" s="92" t="s">
        <v>313</v>
      </c>
      <c r="D108" s="34">
        <v>6</v>
      </c>
      <c r="E108" s="34">
        <v>2</v>
      </c>
      <c r="F108" s="34">
        <v>1</v>
      </c>
      <c r="G108" s="61">
        <f t="shared" si="46"/>
        <v>9</v>
      </c>
      <c r="H108" s="34">
        <v>1</v>
      </c>
      <c r="I108" s="34">
        <v>4</v>
      </c>
      <c r="J108" s="34">
        <v>4</v>
      </c>
      <c r="K108" s="62">
        <f t="shared" si="45"/>
        <v>9</v>
      </c>
      <c r="L108" s="34">
        <v>0</v>
      </c>
      <c r="M108" s="34">
        <v>0</v>
      </c>
      <c r="N108" s="34">
        <v>0</v>
      </c>
      <c r="O108" s="34">
        <v>7</v>
      </c>
      <c r="P108" s="34">
        <v>8</v>
      </c>
      <c r="Q108" s="34">
        <v>7</v>
      </c>
      <c r="R108" s="34">
        <v>7</v>
      </c>
      <c r="S108" s="34">
        <v>7</v>
      </c>
      <c r="T108" s="34">
        <v>9</v>
      </c>
      <c r="U108" s="34">
        <v>7</v>
      </c>
      <c r="V108" s="34">
        <v>8</v>
      </c>
      <c r="W108" s="34">
        <v>7</v>
      </c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8"/>
      <c r="CP108" s="8"/>
      <c r="CQ108" s="8"/>
      <c r="CR108" s="8"/>
      <c r="CS108" s="8"/>
      <c r="CT108" s="8"/>
      <c r="CU108" s="8"/>
      <c r="CV108" s="8"/>
      <c r="CW108" s="8"/>
      <c r="CX108" s="22"/>
    </row>
    <row r="109" spans="2:102" s="2" customFormat="1" x14ac:dyDescent="0.25">
      <c r="B109" s="34">
        <v>97</v>
      </c>
      <c r="C109" s="92" t="s">
        <v>314</v>
      </c>
      <c r="D109" s="34">
        <v>4</v>
      </c>
      <c r="E109" s="34">
        <v>2</v>
      </c>
      <c r="F109" s="34">
        <v>2</v>
      </c>
      <c r="G109" s="61">
        <f t="shared" si="46"/>
        <v>8</v>
      </c>
      <c r="H109" s="34">
        <v>4</v>
      </c>
      <c r="I109" s="34">
        <v>3</v>
      </c>
      <c r="J109" s="34">
        <v>3</v>
      </c>
      <c r="K109" s="62">
        <f t="shared" si="45"/>
        <v>10</v>
      </c>
      <c r="L109" s="34">
        <v>8</v>
      </c>
      <c r="M109" s="34">
        <v>7</v>
      </c>
      <c r="N109" s="34">
        <v>7</v>
      </c>
      <c r="O109" s="34">
        <v>9</v>
      </c>
      <c r="P109" s="34">
        <v>7</v>
      </c>
      <c r="Q109" s="34">
        <v>9</v>
      </c>
      <c r="R109" s="34">
        <v>7</v>
      </c>
      <c r="S109" s="34">
        <v>7</v>
      </c>
      <c r="T109" s="34">
        <v>9</v>
      </c>
      <c r="U109" s="34">
        <v>9</v>
      </c>
      <c r="V109" s="34">
        <v>7</v>
      </c>
      <c r="W109" s="34">
        <v>9</v>
      </c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8"/>
      <c r="CP109" s="8"/>
      <c r="CQ109" s="8"/>
      <c r="CR109" s="8"/>
      <c r="CS109" s="8"/>
      <c r="CT109" s="8"/>
      <c r="CU109" s="8"/>
      <c r="CV109" s="8"/>
      <c r="CW109" s="8"/>
      <c r="CX109" s="22"/>
    </row>
    <row r="110" spans="2:102" s="2" customFormat="1" x14ac:dyDescent="0.25">
      <c r="B110" s="34">
        <v>98</v>
      </c>
      <c r="C110" s="92" t="s">
        <v>315</v>
      </c>
      <c r="D110" s="34">
        <v>5</v>
      </c>
      <c r="E110" s="34">
        <v>2</v>
      </c>
      <c r="F110" s="34">
        <v>1</v>
      </c>
      <c r="G110" s="61">
        <f t="shared" si="46"/>
        <v>8</v>
      </c>
      <c r="H110" s="34">
        <v>1</v>
      </c>
      <c r="I110" s="34">
        <v>2</v>
      </c>
      <c r="J110" s="34">
        <v>3</v>
      </c>
      <c r="K110" s="62">
        <f t="shared" si="45"/>
        <v>6</v>
      </c>
      <c r="L110" s="34">
        <v>7</v>
      </c>
      <c r="M110" s="34">
        <v>10</v>
      </c>
      <c r="N110" s="34">
        <v>9</v>
      </c>
      <c r="O110" s="34">
        <v>10</v>
      </c>
      <c r="P110" s="34">
        <v>10</v>
      </c>
      <c r="Q110" s="34">
        <v>9</v>
      </c>
      <c r="R110" s="34">
        <v>10</v>
      </c>
      <c r="S110" s="34">
        <v>9</v>
      </c>
      <c r="T110" s="34">
        <v>9</v>
      </c>
      <c r="U110" s="34">
        <v>10</v>
      </c>
      <c r="V110" s="34">
        <v>10</v>
      </c>
      <c r="W110" s="34">
        <v>9</v>
      </c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8"/>
      <c r="CP110" s="8"/>
      <c r="CQ110" s="8"/>
      <c r="CR110" s="8"/>
      <c r="CS110" s="8"/>
      <c r="CT110" s="8"/>
      <c r="CU110" s="8"/>
      <c r="CV110" s="8"/>
      <c r="CW110" s="8"/>
      <c r="CX110" s="22"/>
    </row>
    <row r="111" spans="2:102" s="2" customFormat="1" x14ac:dyDescent="0.25">
      <c r="B111" s="34">
        <v>99</v>
      </c>
      <c r="C111" s="92" t="s">
        <v>316</v>
      </c>
      <c r="D111" s="34">
        <v>4</v>
      </c>
      <c r="E111" s="34">
        <v>2</v>
      </c>
      <c r="F111" s="34">
        <v>2</v>
      </c>
      <c r="G111" s="61">
        <f t="shared" si="46"/>
        <v>8</v>
      </c>
      <c r="H111" s="34">
        <v>3</v>
      </c>
      <c r="I111" s="34">
        <v>4</v>
      </c>
      <c r="J111" s="34">
        <v>4</v>
      </c>
      <c r="K111" s="62">
        <f t="shared" si="45"/>
        <v>11</v>
      </c>
      <c r="L111" s="34">
        <v>9</v>
      </c>
      <c r="M111" s="34">
        <v>7</v>
      </c>
      <c r="N111" s="34">
        <v>8</v>
      </c>
      <c r="O111" s="34">
        <v>10</v>
      </c>
      <c r="P111" s="34">
        <v>7</v>
      </c>
      <c r="Q111" s="34">
        <v>10</v>
      </c>
      <c r="R111" s="34">
        <v>9</v>
      </c>
      <c r="S111" s="34">
        <v>7</v>
      </c>
      <c r="T111" s="34">
        <v>9</v>
      </c>
      <c r="U111" s="34">
        <v>10</v>
      </c>
      <c r="V111" s="34">
        <v>7</v>
      </c>
      <c r="W111" s="34">
        <v>10</v>
      </c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8"/>
      <c r="CP111" s="8"/>
      <c r="CQ111" s="8"/>
      <c r="CR111" s="8"/>
      <c r="CS111" s="8"/>
      <c r="CT111" s="8"/>
      <c r="CU111" s="8"/>
      <c r="CV111" s="8"/>
      <c r="CW111" s="8"/>
      <c r="CX111" s="22"/>
    </row>
    <row r="112" spans="2:102" s="2" customFormat="1" x14ac:dyDescent="0.25">
      <c r="B112" s="34">
        <v>100</v>
      </c>
      <c r="C112" s="92" t="s">
        <v>317</v>
      </c>
      <c r="D112" s="34">
        <v>5</v>
      </c>
      <c r="E112" s="34">
        <v>2</v>
      </c>
      <c r="F112" s="34">
        <v>2</v>
      </c>
      <c r="G112" s="61">
        <f t="shared" si="46"/>
        <v>9</v>
      </c>
      <c r="H112" s="34">
        <v>5</v>
      </c>
      <c r="I112" s="34">
        <v>2</v>
      </c>
      <c r="J112" s="34">
        <v>2</v>
      </c>
      <c r="K112" s="62">
        <f t="shared" si="45"/>
        <v>9</v>
      </c>
      <c r="L112" s="34">
        <v>7</v>
      </c>
      <c r="M112" s="34">
        <v>9</v>
      </c>
      <c r="N112" s="34">
        <v>7</v>
      </c>
      <c r="O112" s="34">
        <v>9</v>
      </c>
      <c r="P112" s="34">
        <v>8</v>
      </c>
      <c r="Q112" s="34">
        <v>7</v>
      </c>
      <c r="R112" s="34">
        <v>8</v>
      </c>
      <c r="S112" s="34">
        <v>7</v>
      </c>
      <c r="T112" s="34">
        <v>9</v>
      </c>
      <c r="U112" s="34">
        <v>9</v>
      </c>
      <c r="V112" s="34">
        <v>8</v>
      </c>
      <c r="W112" s="34">
        <v>7</v>
      </c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8"/>
      <c r="CP112" s="8"/>
      <c r="CQ112" s="8"/>
      <c r="CR112" s="8"/>
      <c r="CS112" s="8"/>
      <c r="CT112" s="8"/>
      <c r="CU112" s="8"/>
      <c r="CV112" s="8"/>
      <c r="CW112" s="8"/>
      <c r="CX112" s="22"/>
    </row>
    <row r="113" spans="2:61" x14ac:dyDescent="0.25">
      <c r="B113" s="34">
        <v>101</v>
      </c>
      <c r="C113" s="92" t="s">
        <v>318</v>
      </c>
      <c r="D113" s="34">
        <v>5</v>
      </c>
      <c r="E113" s="34">
        <v>2</v>
      </c>
      <c r="F113" s="34">
        <v>3</v>
      </c>
      <c r="G113" s="61">
        <f t="shared" si="46"/>
        <v>10</v>
      </c>
      <c r="H113" s="34">
        <v>4</v>
      </c>
      <c r="I113" s="34">
        <v>3</v>
      </c>
      <c r="J113" s="34">
        <v>3</v>
      </c>
      <c r="K113" s="62">
        <f t="shared" si="45"/>
        <v>10</v>
      </c>
      <c r="L113" s="34">
        <v>9</v>
      </c>
      <c r="M113" s="34">
        <v>9</v>
      </c>
      <c r="N113" s="34">
        <v>9</v>
      </c>
      <c r="O113" s="34">
        <v>9</v>
      </c>
      <c r="P113" s="34">
        <v>9</v>
      </c>
      <c r="Q113" s="34">
        <v>9</v>
      </c>
      <c r="R113" s="34">
        <v>9</v>
      </c>
      <c r="S113" s="34">
        <v>9</v>
      </c>
      <c r="T113" s="34">
        <v>9</v>
      </c>
      <c r="U113" s="34">
        <v>9</v>
      </c>
      <c r="V113" s="34">
        <v>9</v>
      </c>
      <c r="W113" s="34">
        <v>9</v>
      </c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</row>
    <row r="114" spans="2:61" x14ac:dyDescent="0.25">
      <c r="B114" s="34">
        <v>102</v>
      </c>
      <c r="C114" s="92" t="s">
        <v>319</v>
      </c>
      <c r="D114" s="34">
        <v>5</v>
      </c>
      <c r="E114" s="34">
        <v>3</v>
      </c>
      <c r="F114" s="34">
        <v>2</v>
      </c>
      <c r="G114" s="61">
        <f t="shared" si="46"/>
        <v>10</v>
      </c>
      <c r="H114" s="34">
        <v>5</v>
      </c>
      <c r="I114" s="34">
        <v>4</v>
      </c>
      <c r="J114" s="34">
        <v>3</v>
      </c>
      <c r="K114" s="62">
        <f t="shared" si="45"/>
        <v>12</v>
      </c>
      <c r="L114" s="34">
        <v>8</v>
      </c>
      <c r="M114" s="34">
        <v>7</v>
      </c>
      <c r="N114" s="34">
        <v>9</v>
      </c>
      <c r="O114" s="34">
        <v>9</v>
      </c>
      <c r="P114" s="34">
        <v>10</v>
      </c>
      <c r="Q114" s="34">
        <v>7</v>
      </c>
      <c r="R114" s="34">
        <v>9</v>
      </c>
      <c r="S114" s="34">
        <v>8</v>
      </c>
      <c r="T114" s="34">
        <v>9</v>
      </c>
      <c r="U114" s="34">
        <v>9</v>
      </c>
      <c r="V114" s="34">
        <v>10</v>
      </c>
      <c r="W114" s="34">
        <v>7</v>
      </c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</row>
    <row r="115" spans="2:61" x14ac:dyDescent="0.25">
      <c r="B115" s="34">
        <v>103</v>
      </c>
      <c r="C115" s="92" t="s">
        <v>320</v>
      </c>
      <c r="D115" s="34">
        <v>4</v>
      </c>
      <c r="E115" s="34">
        <v>2</v>
      </c>
      <c r="F115" s="34">
        <v>1</v>
      </c>
      <c r="G115" s="61">
        <f t="shared" si="46"/>
        <v>7</v>
      </c>
      <c r="H115" s="34">
        <v>2</v>
      </c>
      <c r="I115" s="34">
        <v>3</v>
      </c>
      <c r="J115" s="34">
        <v>2</v>
      </c>
      <c r="K115" s="62">
        <f t="shared" si="45"/>
        <v>7</v>
      </c>
      <c r="L115" s="34">
        <v>9</v>
      </c>
      <c r="M115" s="34">
        <v>9</v>
      </c>
      <c r="N115" s="34">
        <v>9</v>
      </c>
      <c r="O115" s="34">
        <v>9</v>
      </c>
      <c r="P115" s="34">
        <v>9</v>
      </c>
      <c r="Q115" s="34">
        <v>9</v>
      </c>
      <c r="R115" s="34">
        <v>9</v>
      </c>
      <c r="S115" s="34">
        <v>9</v>
      </c>
      <c r="T115" s="34">
        <v>8</v>
      </c>
      <c r="U115" s="34">
        <v>9</v>
      </c>
      <c r="V115" s="34">
        <v>9</v>
      </c>
      <c r="W115" s="34">
        <v>9</v>
      </c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</row>
    <row r="116" spans="2:61" x14ac:dyDescent="0.25">
      <c r="B116" s="34">
        <v>104</v>
      </c>
      <c r="C116" s="92" t="s">
        <v>321</v>
      </c>
      <c r="D116" s="34">
        <v>5</v>
      </c>
      <c r="E116" s="34">
        <v>2</v>
      </c>
      <c r="F116" s="34">
        <v>3</v>
      </c>
      <c r="G116" s="61">
        <f t="shared" si="46"/>
        <v>10</v>
      </c>
      <c r="H116" s="34">
        <v>6</v>
      </c>
      <c r="I116" s="34">
        <v>4</v>
      </c>
      <c r="J116" s="34">
        <v>4</v>
      </c>
      <c r="K116" s="62">
        <f t="shared" si="45"/>
        <v>14</v>
      </c>
      <c r="L116" s="34">
        <v>9</v>
      </c>
      <c r="M116" s="34">
        <v>8</v>
      </c>
      <c r="N116" s="34">
        <v>9</v>
      </c>
      <c r="O116" s="34">
        <v>10</v>
      </c>
      <c r="P116" s="34">
        <v>10</v>
      </c>
      <c r="Q116" s="34">
        <v>9</v>
      </c>
      <c r="R116" s="34">
        <v>10</v>
      </c>
      <c r="S116" s="34">
        <v>8</v>
      </c>
      <c r="T116" s="34">
        <v>7</v>
      </c>
      <c r="U116" s="34">
        <v>10</v>
      </c>
      <c r="V116" s="34">
        <v>10</v>
      </c>
      <c r="W116" s="34">
        <v>9</v>
      </c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</row>
    <row r="117" spans="2:61" x14ac:dyDescent="0.25">
      <c r="B117" s="34">
        <v>105</v>
      </c>
      <c r="C117" s="92" t="s">
        <v>322</v>
      </c>
      <c r="D117" s="34">
        <v>6</v>
      </c>
      <c r="E117" s="34">
        <v>3</v>
      </c>
      <c r="F117" s="34">
        <v>3</v>
      </c>
      <c r="G117" s="61">
        <f t="shared" si="46"/>
        <v>12</v>
      </c>
      <c r="H117" s="34">
        <v>5</v>
      </c>
      <c r="I117" s="34">
        <v>3</v>
      </c>
      <c r="J117" s="34">
        <v>2</v>
      </c>
      <c r="K117" s="62">
        <f t="shared" si="45"/>
        <v>10</v>
      </c>
      <c r="L117" s="34">
        <v>9</v>
      </c>
      <c r="M117" s="34">
        <v>9</v>
      </c>
      <c r="N117" s="34">
        <v>9</v>
      </c>
      <c r="O117" s="34">
        <v>8</v>
      </c>
      <c r="P117" s="34">
        <v>9</v>
      </c>
      <c r="Q117" s="34">
        <v>8</v>
      </c>
      <c r="R117" s="34">
        <v>9</v>
      </c>
      <c r="S117" s="34">
        <v>7</v>
      </c>
      <c r="T117" s="34">
        <v>9</v>
      </c>
      <c r="U117" s="34">
        <v>8</v>
      </c>
      <c r="V117" s="34">
        <v>9</v>
      </c>
      <c r="W117" s="34">
        <v>8</v>
      </c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</row>
    <row r="118" spans="2:61" x14ac:dyDescent="0.25">
      <c r="B118" s="34">
        <v>106</v>
      </c>
      <c r="C118" s="92" t="s">
        <v>323</v>
      </c>
      <c r="D118" s="34">
        <v>6</v>
      </c>
      <c r="E118" s="34">
        <v>2</v>
      </c>
      <c r="F118" s="34">
        <v>4</v>
      </c>
      <c r="G118" s="61">
        <f t="shared" si="46"/>
        <v>12</v>
      </c>
      <c r="H118" s="34">
        <v>3</v>
      </c>
      <c r="I118" s="34">
        <v>4</v>
      </c>
      <c r="J118" s="34">
        <v>3</v>
      </c>
      <c r="K118" s="62">
        <f t="shared" si="45"/>
        <v>10</v>
      </c>
      <c r="L118" s="34">
        <v>10</v>
      </c>
      <c r="M118" s="34">
        <v>8</v>
      </c>
      <c r="N118" s="34">
        <v>9</v>
      </c>
      <c r="O118" s="34">
        <v>9</v>
      </c>
      <c r="P118" s="34">
        <v>8</v>
      </c>
      <c r="Q118" s="34">
        <v>7</v>
      </c>
      <c r="R118" s="34">
        <v>7</v>
      </c>
      <c r="S118" s="34">
        <v>7</v>
      </c>
      <c r="T118" s="34">
        <v>7</v>
      </c>
      <c r="U118" s="34">
        <v>9</v>
      </c>
      <c r="V118" s="34">
        <v>8</v>
      </c>
      <c r="W118" s="34">
        <v>7</v>
      </c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</row>
    <row r="119" spans="2:61" x14ac:dyDescent="0.25">
      <c r="B119" s="34">
        <v>107</v>
      </c>
      <c r="C119" s="92" t="s">
        <v>324</v>
      </c>
      <c r="D119" s="34">
        <v>4</v>
      </c>
      <c r="E119" s="34">
        <v>2</v>
      </c>
      <c r="F119" s="34">
        <v>2</v>
      </c>
      <c r="G119" s="61">
        <f t="shared" si="46"/>
        <v>8</v>
      </c>
      <c r="H119" s="34">
        <v>1</v>
      </c>
      <c r="I119" s="34">
        <v>2</v>
      </c>
      <c r="J119" s="34">
        <v>3</v>
      </c>
      <c r="K119" s="62">
        <f t="shared" si="45"/>
        <v>6</v>
      </c>
      <c r="L119" s="34">
        <v>9</v>
      </c>
      <c r="M119" s="34">
        <v>7</v>
      </c>
      <c r="N119" s="34">
        <v>9</v>
      </c>
      <c r="O119" s="34">
        <v>8</v>
      </c>
      <c r="P119" s="34">
        <v>9</v>
      </c>
      <c r="Q119" s="34">
        <v>8</v>
      </c>
      <c r="R119" s="34">
        <v>7</v>
      </c>
      <c r="S119" s="34">
        <v>7</v>
      </c>
      <c r="T119" s="34">
        <v>8</v>
      </c>
      <c r="U119" s="34">
        <v>8</v>
      </c>
      <c r="V119" s="34">
        <v>9</v>
      </c>
      <c r="W119" s="34">
        <v>8</v>
      </c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</row>
    <row r="120" spans="2:61" x14ac:dyDescent="0.25">
      <c r="B120" s="34">
        <v>108</v>
      </c>
      <c r="C120" s="92" t="s">
        <v>325</v>
      </c>
      <c r="D120" s="34">
        <v>6</v>
      </c>
      <c r="E120" s="34">
        <v>3</v>
      </c>
      <c r="F120" s="34">
        <v>1</v>
      </c>
      <c r="G120" s="61">
        <f t="shared" si="46"/>
        <v>10</v>
      </c>
      <c r="H120" s="34">
        <v>4</v>
      </c>
      <c r="I120" s="34">
        <v>4</v>
      </c>
      <c r="J120" s="34">
        <v>2</v>
      </c>
      <c r="K120" s="62">
        <f t="shared" si="45"/>
        <v>10</v>
      </c>
      <c r="L120" s="34">
        <v>7</v>
      </c>
      <c r="M120" s="34">
        <v>7</v>
      </c>
      <c r="N120" s="34">
        <v>9</v>
      </c>
      <c r="O120" s="34">
        <v>6</v>
      </c>
      <c r="P120" s="34">
        <v>5</v>
      </c>
      <c r="Q120" s="34">
        <v>7</v>
      </c>
      <c r="R120" s="34">
        <v>6</v>
      </c>
      <c r="S120" s="34">
        <v>5</v>
      </c>
      <c r="T120" s="34">
        <v>6</v>
      </c>
      <c r="U120" s="34">
        <v>6</v>
      </c>
      <c r="V120" s="34">
        <v>5</v>
      </c>
      <c r="W120" s="34">
        <v>7</v>
      </c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</row>
    <row r="121" spans="2:61" x14ac:dyDescent="0.25">
      <c r="B121" s="34">
        <v>109</v>
      </c>
      <c r="C121" s="92" t="s">
        <v>326</v>
      </c>
      <c r="D121" s="34">
        <v>6</v>
      </c>
      <c r="E121" s="34">
        <v>3</v>
      </c>
      <c r="F121" s="34">
        <v>3</v>
      </c>
      <c r="G121" s="61">
        <f t="shared" si="46"/>
        <v>12</v>
      </c>
      <c r="H121" s="34">
        <v>6</v>
      </c>
      <c r="I121" s="34">
        <v>3</v>
      </c>
      <c r="J121" s="34">
        <v>3</v>
      </c>
      <c r="K121" s="62">
        <f t="shared" si="45"/>
        <v>12</v>
      </c>
      <c r="L121" s="34">
        <v>9</v>
      </c>
      <c r="M121" s="34">
        <v>10</v>
      </c>
      <c r="N121" s="34">
        <v>9</v>
      </c>
      <c r="O121" s="34">
        <v>7</v>
      </c>
      <c r="P121" s="34">
        <v>5</v>
      </c>
      <c r="Q121" s="34">
        <v>6</v>
      </c>
      <c r="R121" s="34">
        <v>9</v>
      </c>
      <c r="S121" s="34">
        <v>8</v>
      </c>
      <c r="T121" s="34">
        <v>7</v>
      </c>
      <c r="U121" s="34">
        <v>7</v>
      </c>
      <c r="V121" s="34">
        <v>5</v>
      </c>
      <c r="W121" s="34">
        <v>6</v>
      </c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</row>
    <row r="122" spans="2:61" x14ac:dyDescent="0.25">
      <c r="B122" s="34">
        <v>110</v>
      </c>
      <c r="C122" s="92" t="s">
        <v>327</v>
      </c>
      <c r="D122" s="34">
        <v>5</v>
      </c>
      <c r="E122" s="34">
        <v>2</v>
      </c>
      <c r="F122" s="34">
        <v>2</v>
      </c>
      <c r="G122" s="61">
        <f t="shared" si="46"/>
        <v>9</v>
      </c>
      <c r="H122" s="34">
        <v>5</v>
      </c>
      <c r="I122" s="34">
        <v>3</v>
      </c>
      <c r="J122" s="34">
        <v>1</v>
      </c>
      <c r="K122" s="62">
        <f t="shared" si="45"/>
        <v>9</v>
      </c>
      <c r="L122" s="34">
        <v>7</v>
      </c>
      <c r="M122" s="34">
        <v>9</v>
      </c>
      <c r="N122" s="34">
        <v>9</v>
      </c>
      <c r="O122" s="34">
        <v>9</v>
      </c>
      <c r="P122" s="34">
        <v>8</v>
      </c>
      <c r="Q122" s="34">
        <v>9</v>
      </c>
      <c r="R122" s="34">
        <v>8</v>
      </c>
      <c r="S122" s="34">
        <v>8</v>
      </c>
      <c r="T122" s="34">
        <v>9</v>
      </c>
      <c r="U122" s="34">
        <v>9</v>
      </c>
      <c r="V122" s="34">
        <v>8</v>
      </c>
      <c r="W122" s="34">
        <v>9</v>
      </c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</row>
    <row r="123" spans="2:61" x14ac:dyDescent="0.25">
      <c r="B123" s="34">
        <v>111</v>
      </c>
      <c r="C123" s="92" t="s">
        <v>328</v>
      </c>
      <c r="D123" s="34">
        <v>6</v>
      </c>
      <c r="E123" s="34">
        <v>3</v>
      </c>
      <c r="F123" s="34">
        <v>4</v>
      </c>
      <c r="G123" s="61">
        <f t="shared" si="46"/>
        <v>13</v>
      </c>
      <c r="H123" s="34">
        <v>3</v>
      </c>
      <c r="I123" s="34">
        <v>3</v>
      </c>
      <c r="J123" s="34">
        <v>3</v>
      </c>
      <c r="K123" s="62">
        <f t="shared" si="45"/>
        <v>9</v>
      </c>
      <c r="L123" s="34">
        <v>10</v>
      </c>
      <c r="M123" s="34">
        <v>10</v>
      </c>
      <c r="N123" s="34">
        <v>9</v>
      </c>
      <c r="O123" s="34">
        <v>9</v>
      </c>
      <c r="P123" s="34">
        <v>9</v>
      </c>
      <c r="Q123" s="34">
        <v>9</v>
      </c>
      <c r="R123" s="34">
        <v>9</v>
      </c>
      <c r="S123" s="34">
        <v>9</v>
      </c>
      <c r="T123" s="34">
        <v>9</v>
      </c>
      <c r="U123" s="34">
        <v>9</v>
      </c>
      <c r="V123" s="34">
        <v>9</v>
      </c>
      <c r="W123" s="34">
        <v>9</v>
      </c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</row>
    <row r="124" spans="2:61" x14ac:dyDescent="0.25">
      <c r="B124" s="34">
        <v>112</v>
      </c>
      <c r="C124" s="92" t="s">
        <v>329</v>
      </c>
      <c r="D124" s="34">
        <v>2</v>
      </c>
      <c r="E124" s="34">
        <v>1</v>
      </c>
      <c r="F124" s="34">
        <v>1</v>
      </c>
      <c r="G124" s="61">
        <f t="shared" si="46"/>
        <v>4</v>
      </c>
      <c r="H124" s="34">
        <v>0</v>
      </c>
      <c r="I124" s="34">
        <v>0</v>
      </c>
      <c r="J124" s="34">
        <v>3</v>
      </c>
      <c r="K124" s="62">
        <f t="shared" si="45"/>
        <v>3</v>
      </c>
      <c r="L124" s="34">
        <v>9</v>
      </c>
      <c r="M124" s="34">
        <v>9</v>
      </c>
      <c r="N124" s="34">
        <v>8</v>
      </c>
      <c r="O124" s="34">
        <v>10</v>
      </c>
      <c r="P124" s="34">
        <v>8</v>
      </c>
      <c r="Q124" s="34">
        <v>9</v>
      </c>
      <c r="R124" s="34">
        <v>10</v>
      </c>
      <c r="S124" s="34">
        <v>9</v>
      </c>
      <c r="T124" s="34">
        <v>8</v>
      </c>
      <c r="U124" s="34">
        <v>10</v>
      </c>
      <c r="V124" s="34">
        <v>8</v>
      </c>
      <c r="W124" s="34">
        <v>9</v>
      </c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</row>
    <row r="125" spans="2:61" x14ac:dyDescent="0.25">
      <c r="B125" s="34">
        <v>113</v>
      </c>
      <c r="C125" s="92" t="s">
        <v>330</v>
      </c>
      <c r="D125" s="34">
        <v>5</v>
      </c>
      <c r="E125" s="34">
        <v>2</v>
      </c>
      <c r="F125" s="34">
        <v>2</v>
      </c>
      <c r="G125" s="61">
        <f t="shared" si="46"/>
        <v>9</v>
      </c>
      <c r="H125" s="34">
        <v>0</v>
      </c>
      <c r="I125" s="34">
        <v>3</v>
      </c>
      <c r="J125" s="34">
        <v>3</v>
      </c>
      <c r="K125" s="62">
        <f t="shared" si="45"/>
        <v>6</v>
      </c>
      <c r="L125" s="34">
        <v>7</v>
      </c>
      <c r="M125" s="34">
        <v>9</v>
      </c>
      <c r="N125" s="34">
        <v>7</v>
      </c>
      <c r="O125" s="34">
        <v>9</v>
      </c>
      <c r="P125" s="34">
        <v>8</v>
      </c>
      <c r="Q125" s="34">
        <v>9</v>
      </c>
      <c r="R125" s="34">
        <v>10</v>
      </c>
      <c r="S125" s="34">
        <v>9</v>
      </c>
      <c r="T125" s="34">
        <v>8</v>
      </c>
      <c r="U125" s="34">
        <v>9</v>
      </c>
      <c r="V125" s="34">
        <v>8</v>
      </c>
      <c r="W125" s="34">
        <v>9</v>
      </c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</row>
    <row r="126" spans="2:61" x14ac:dyDescent="0.25">
      <c r="B126" s="34">
        <v>114</v>
      </c>
      <c r="C126" s="92" t="s">
        <v>331</v>
      </c>
      <c r="D126" s="34">
        <v>5</v>
      </c>
      <c r="E126" s="34">
        <v>3</v>
      </c>
      <c r="F126" s="34">
        <v>4</v>
      </c>
      <c r="G126" s="61">
        <f t="shared" si="46"/>
        <v>12</v>
      </c>
      <c r="H126" s="34">
        <v>6</v>
      </c>
      <c r="I126" s="34">
        <v>3</v>
      </c>
      <c r="J126" s="34">
        <v>4</v>
      </c>
      <c r="K126" s="62">
        <f t="shared" si="45"/>
        <v>13</v>
      </c>
      <c r="L126" s="34">
        <v>10</v>
      </c>
      <c r="M126" s="34">
        <v>10</v>
      </c>
      <c r="N126" s="34">
        <v>9</v>
      </c>
      <c r="O126" s="34">
        <v>9</v>
      </c>
      <c r="P126" s="34">
        <v>8</v>
      </c>
      <c r="Q126" s="34">
        <v>7</v>
      </c>
      <c r="R126" s="34">
        <v>9</v>
      </c>
      <c r="S126" s="34">
        <v>9</v>
      </c>
      <c r="T126" s="34">
        <v>7</v>
      </c>
      <c r="U126" s="34">
        <v>9</v>
      </c>
      <c r="V126" s="34">
        <v>8</v>
      </c>
      <c r="W126" s="34">
        <v>7</v>
      </c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</row>
    <row r="127" spans="2:61" x14ac:dyDescent="0.25">
      <c r="B127" s="34">
        <v>115</v>
      </c>
      <c r="C127" s="92" t="s">
        <v>332</v>
      </c>
      <c r="D127" s="34">
        <v>6</v>
      </c>
      <c r="E127" s="34">
        <v>0</v>
      </c>
      <c r="F127" s="34">
        <v>3</v>
      </c>
      <c r="G127" s="61">
        <f t="shared" si="46"/>
        <v>9</v>
      </c>
      <c r="H127" s="34">
        <v>2</v>
      </c>
      <c r="I127" s="34">
        <v>4</v>
      </c>
      <c r="J127" s="34">
        <v>3</v>
      </c>
      <c r="K127" s="62">
        <f t="shared" si="45"/>
        <v>9</v>
      </c>
      <c r="L127" s="34">
        <v>8</v>
      </c>
      <c r="M127" s="34">
        <v>8</v>
      </c>
      <c r="N127" s="34">
        <v>7</v>
      </c>
      <c r="O127" s="34">
        <v>7</v>
      </c>
      <c r="P127" s="34">
        <v>8</v>
      </c>
      <c r="Q127" s="34">
        <v>7</v>
      </c>
      <c r="R127" s="34">
        <v>7</v>
      </c>
      <c r="S127" s="34">
        <v>7</v>
      </c>
      <c r="T127" s="34">
        <v>6</v>
      </c>
      <c r="U127" s="34">
        <v>7</v>
      </c>
      <c r="V127" s="34">
        <v>8</v>
      </c>
      <c r="W127" s="34">
        <v>7</v>
      </c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</row>
    <row r="128" spans="2:61" x14ac:dyDescent="0.25">
      <c r="B128" s="34">
        <v>116</v>
      </c>
      <c r="C128" s="92" t="s">
        <v>333</v>
      </c>
      <c r="D128" s="34">
        <v>6</v>
      </c>
      <c r="E128" s="34">
        <v>3</v>
      </c>
      <c r="F128" s="34">
        <v>3</v>
      </c>
      <c r="G128" s="61">
        <f t="shared" si="46"/>
        <v>12</v>
      </c>
      <c r="H128" s="34">
        <v>2</v>
      </c>
      <c r="I128" s="34">
        <v>3</v>
      </c>
      <c r="J128" s="34">
        <v>3</v>
      </c>
      <c r="K128" s="62">
        <f t="shared" si="45"/>
        <v>8</v>
      </c>
      <c r="L128" s="34">
        <v>7</v>
      </c>
      <c r="M128" s="34">
        <v>7</v>
      </c>
      <c r="N128" s="34">
        <v>8</v>
      </c>
      <c r="O128" s="34">
        <v>9</v>
      </c>
      <c r="P128" s="34">
        <v>7</v>
      </c>
      <c r="Q128" s="34">
        <v>9</v>
      </c>
      <c r="R128" s="34">
        <v>7</v>
      </c>
      <c r="S128" s="34">
        <v>7</v>
      </c>
      <c r="T128" s="34">
        <v>8</v>
      </c>
      <c r="U128" s="34">
        <v>9</v>
      </c>
      <c r="V128" s="34">
        <v>7</v>
      </c>
      <c r="W128" s="34">
        <v>9</v>
      </c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</row>
    <row r="129" spans="2:61" x14ac:dyDescent="0.25">
      <c r="B129" s="34">
        <v>117</v>
      </c>
      <c r="C129" s="92" t="s">
        <v>334</v>
      </c>
      <c r="D129" s="34">
        <v>6</v>
      </c>
      <c r="E129" s="34">
        <v>3</v>
      </c>
      <c r="F129" s="34">
        <v>3</v>
      </c>
      <c r="G129" s="61">
        <f t="shared" si="46"/>
        <v>12</v>
      </c>
      <c r="H129" s="34">
        <v>4</v>
      </c>
      <c r="I129" s="34">
        <v>3</v>
      </c>
      <c r="J129" s="34">
        <v>3</v>
      </c>
      <c r="K129" s="62">
        <f t="shared" si="45"/>
        <v>10</v>
      </c>
      <c r="L129" s="34">
        <v>6</v>
      </c>
      <c r="M129" s="34">
        <v>5</v>
      </c>
      <c r="N129" s="34">
        <v>6</v>
      </c>
      <c r="O129" s="34">
        <v>10</v>
      </c>
      <c r="P129" s="34">
        <v>10</v>
      </c>
      <c r="Q129" s="34">
        <v>9</v>
      </c>
      <c r="R129" s="34">
        <v>10</v>
      </c>
      <c r="S129" s="34">
        <v>9</v>
      </c>
      <c r="T129" s="34">
        <v>9</v>
      </c>
      <c r="U129" s="34">
        <v>10</v>
      </c>
      <c r="V129" s="34">
        <v>10</v>
      </c>
      <c r="W129" s="34">
        <v>9</v>
      </c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</row>
    <row r="130" spans="2:61" x14ac:dyDescent="0.25">
      <c r="B130" s="34">
        <v>118</v>
      </c>
      <c r="C130" s="92" t="s">
        <v>335</v>
      </c>
      <c r="D130" s="34">
        <v>6</v>
      </c>
      <c r="E130" s="34">
        <v>3</v>
      </c>
      <c r="F130" s="34">
        <v>3</v>
      </c>
      <c r="G130" s="61">
        <f t="shared" si="46"/>
        <v>12</v>
      </c>
      <c r="H130" s="34">
        <v>4</v>
      </c>
      <c r="I130" s="34">
        <v>2</v>
      </c>
      <c r="J130" s="34">
        <v>2</v>
      </c>
      <c r="K130" s="62">
        <f t="shared" si="45"/>
        <v>8</v>
      </c>
      <c r="L130" s="34">
        <v>9</v>
      </c>
      <c r="M130" s="34">
        <v>8</v>
      </c>
      <c r="N130" s="34">
        <v>7</v>
      </c>
      <c r="O130" s="34">
        <v>10</v>
      </c>
      <c r="P130" s="34">
        <v>7</v>
      </c>
      <c r="Q130" s="34">
        <v>10</v>
      </c>
      <c r="R130" s="34">
        <v>9</v>
      </c>
      <c r="S130" s="34">
        <v>7</v>
      </c>
      <c r="T130" s="34">
        <v>9</v>
      </c>
      <c r="U130" s="34">
        <v>10</v>
      </c>
      <c r="V130" s="34">
        <v>7</v>
      </c>
      <c r="W130" s="34">
        <v>10</v>
      </c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</row>
    <row r="131" spans="2:61" x14ac:dyDescent="0.25">
      <c r="B131" s="34">
        <v>119</v>
      </c>
      <c r="C131" s="92" t="s">
        <v>336</v>
      </c>
      <c r="D131" s="34">
        <v>6</v>
      </c>
      <c r="E131" s="34">
        <v>2</v>
      </c>
      <c r="F131" s="34">
        <v>1</v>
      </c>
      <c r="G131" s="61">
        <f t="shared" si="46"/>
        <v>9</v>
      </c>
      <c r="H131" s="34">
        <v>3</v>
      </c>
      <c r="I131" s="34">
        <v>3</v>
      </c>
      <c r="J131" s="34">
        <v>2</v>
      </c>
      <c r="K131" s="62">
        <f t="shared" si="45"/>
        <v>8</v>
      </c>
      <c r="L131" s="34">
        <v>8</v>
      </c>
      <c r="M131" s="34">
        <v>8</v>
      </c>
      <c r="N131" s="34">
        <v>9</v>
      </c>
      <c r="O131" s="34">
        <v>9</v>
      </c>
      <c r="P131" s="34">
        <v>8</v>
      </c>
      <c r="Q131" s="34">
        <v>7</v>
      </c>
      <c r="R131" s="34">
        <v>8</v>
      </c>
      <c r="S131" s="34">
        <v>7</v>
      </c>
      <c r="T131" s="34">
        <v>9</v>
      </c>
      <c r="U131" s="34">
        <v>9</v>
      </c>
      <c r="V131" s="34">
        <v>8</v>
      </c>
      <c r="W131" s="34">
        <v>7</v>
      </c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</row>
    <row r="132" spans="2:61" x14ac:dyDescent="0.25">
      <c r="B132" s="34">
        <v>120</v>
      </c>
      <c r="C132" s="92" t="s">
        <v>337</v>
      </c>
      <c r="D132" s="34">
        <v>6</v>
      </c>
      <c r="E132" s="34">
        <v>3</v>
      </c>
      <c r="F132" s="34">
        <v>4</v>
      </c>
      <c r="G132" s="61">
        <f t="shared" si="46"/>
        <v>13</v>
      </c>
      <c r="H132" s="34">
        <v>5</v>
      </c>
      <c r="I132" s="34">
        <v>4</v>
      </c>
      <c r="J132" s="34">
        <v>3</v>
      </c>
      <c r="K132" s="62">
        <f t="shared" si="45"/>
        <v>12</v>
      </c>
      <c r="L132" s="34">
        <v>9</v>
      </c>
      <c r="M132" s="34">
        <v>9</v>
      </c>
      <c r="N132" s="34">
        <v>9</v>
      </c>
      <c r="O132" s="34">
        <v>9</v>
      </c>
      <c r="P132" s="34">
        <v>9</v>
      </c>
      <c r="Q132" s="34">
        <v>9</v>
      </c>
      <c r="R132" s="34">
        <v>9</v>
      </c>
      <c r="S132" s="34">
        <v>9</v>
      </c>
      <c r="T132" s="34">
        <v>9</v>
      </c>
      <c r="U132" s="34">
        <v>9</v>
      </c>
      <c r="V132" s="34">
        <v>9</v>
      </c>
      <c r="W132" s="34">
        <v>9</v>
      </c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</row>
    <row r="133" spans="2:61" x14ac:dyDescent="0.25">
      <c r="B133" s="34">
        <v>121</v>
      </c>
      <c r="C133" s="92" t="s">
        <v>338</v>
      </c>
      <c r="D133" s="34">
        <v>6</v>
      </c>
      <c r="E133" s="34">
        <v>3</v>
      </c>
      <c r="F133" s="34">
        <v>4</v>
      </c>
      <c r="G133" s="61">
        <f t="shared" si="46"/>
        <v>13</v>
      </c>
      <c r="H133" s="34">
        <v>2</v>
      </c>
      <c r="I133" s="34">
        <v>4</v>
      </c>
      <c r="J133" s="34">
        <v>3</v>
      </c>
      <c r="K133" s="62">
        <f t="shared" si="45"/>
        <v>9</v>
      </c>
      <c r="L133" s="34">
        <v>10</v>
      </c>
      <c r="M133" s="34">
        <v>9</v>
      </c>
      <c r="N133" s="34">
        <v>8</v>
      </c>
      <c r="O133" s="34">
        <v>9</v>
      </c>
      <c r="P133" s="34">
        <v>10</v>
      </c>
      <c r="Q133" s="34">
        <v>7</v>
      </c>
      <c r="R133" s="34">
        <v>9</v>
      </c>
      <c r="S133" s="34">
        <v>8</v>
      </c>
      <c r="T133" s="34">
        <v>9</v>
      </c>
      <c r="U133" s="34">
        <v>9</v>
      </c>
      <c r="V133" s="34">
        <v>10</v>
      </c>
      <c r="W133" s="34">
        <v>7</v>
      </c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</row>
    <row r="134" spans="2:61" x14ac:dyDescent="0.25">
      <c r="B134" s="34">
        <v>122</v>
      </c>
      <c r="C134" s="92" t="s">
        <v>339</v>
      </c>
      <c r="D134" s="34">
        <v>6</v>
      </c>
      <c r="E134" s="34">
        <v>4</v>
      </c>
      <c r="F134" s="34">
        <v>1</v>
      </c>
      <c r="G134" s="61">
        <f t="shared" si="46"/>
        <v>11</v>
      </c>
      <c r="H134" s="34">
        <v>1</v>
      </c>
      <c r="I134" s="34">
        <v>3</v>
      </c>
      <c r="J134" s="34">
        <v>3</v>
      </c>
      <c r="K134" s="62">
        <f t="shared" si="45"/>
        <v>7</v>
      </c>
      <c r="L134" s="34">
        <v>10</v>
      </c>
      <c r="M134" s="34">
        <v>9</v>
      </c>
      <c r="N134" s="34">
        <v>8</v>
      </c>
      <c r="O134" s="34">
        <v>9</v>
      </c>
      <c r="P134" s="34">
        <v>9</v>
      </c>
      <c r="Q134" s="34">
        <v>9</v>
      </c>
      <c r="R134" s="34">
        <v>9</v>
      </c>
      <c r="S134" s="34">
        <v>9</v>
      </c>
      <c r="T134" s="34">
        <v>9</v>
      </c>
      <c r="U134" s="34">
        <v>9</v>
      </c>
      <c r="V134" s="34">
        <v>9</v>
      </c>
      <c r="W134" s="34">
        <v>9</v>
      </c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</row>
    <row r="135" spans="2:61" x14ac:dyDescent="0.25">
      <c r="B135" s="34">
        <v>123</v>
      </c>
      <c r="C135" s="92" t="s">
        <v>340</v>
      </c>
      <c r="D135" s="34">
        <v>6</v>
      </c>
      <c r="E135" s="34">
        <v>3</v>
      </c>
      <c r="F135" s="34">
        <v>4</v>
      </c>
      <c r="G135" s="61">
        <f t="shared" si="46"/>
        <v>13</v>
      </c>
      <c r="H135" s="34">
        <v>4</v>
      </c>
      <c r="I135" s="34">
        <v>3</v>
      </c>
      <c r="J135" s="34">
        <v>3</v>
      </c>
      <c r="K135" s="62">
        <f t="shared" si="45"/>
        <v>10</v>
      </c>
      <c r="L135" s="34">
        <v>9</v>
      </c>
      <c r="M135" s="34">
        <v>9</v>
      </c>
      <c r="N135" s="34">
        <v>7</v>
      </c>
      <c r="O135" s="34">
        <v>10</v>
      </c>
      <c r="P135" s="34">
        <v>10</v>
      </c>
      <c r="Q135" s="34">
        <v>9</v>
      </c>
      <c r="R135" s="34">
        <v>10</v>
      </c>
      <c r="S135" s="34">
        <v>8</v>
      </c>
      <c r="T135" s="34">
        <v>9</v>
      </c>
      <c r="U135" s="34">
        <v>10</v>
      </c>
      <c r="V135" s="34">
        <v>10</v>
      </c>
      <c r="W135" s="34">
        <v>9</v>
      </c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</row>
    <row r="136" spans="2:61" x14ac:dyDescent="0.25">
      <c r="B136" s="34">
        <v>124</v>
      </c>
      <c r="C136" s="92" t="s">
        <v>341</v>
      </c>
      <c r="D136" s="34">
        <v>5</v>
      </c>
      <c r="E136" s="34">
        <v>3</v>
      </c>
      <c r="F136" s="34">
        <v>3</v>
      </c>
      <c r="G136" s="61">
        <f t="shared" si="46"/>
        <v>11</v>
      </c>
      <c r="H136" s="34">
        <v>4</v>
      </c>
      <c r="I136" s="34">
        <v>3</v>
      </c>
      <c r="J136" s="34">
        <v>3</v>
      </c>
      <c r="K136" s="62">
        <f t="shared" si="45"/>
        <v>10</v>
      </c>
      <c r="L136" s="34">
        <v>7</v>
      </c>
      <c r="M136" s="34">
        <v>7</v>
      </c>
      <c r="N136" s="34">
        <v>6</v>
      </c>
      <c r="O136" s="34">
        <v>8</v>
      </c>
      <c r="P136" s="34">
        <v>9</v>
      </c>
      <c r="Q136" s="34">
        <v>8</v>
      </c>
      <c r="R136" s="34">
        <v>9</v>
      </c>
      <c r="S136" s="34">
        <v>7</v>
      </c>
      <c r="T136" s="34">
        <v>9</v>
      </c>
      <c r="U136" s="34">
        <v>8</v>
      </c>
      <c r="V136" s="34">
        <v>9</v>
      </c>
      <c r="W136" s="34">
        <v>8</v>
      </c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</row>
    <row r="137" spans="2:61" x14ac:dyDescent="0.25">
      <c r="B137" s="34">
        <v>125</v>
      </c>
      <c r="C137" s="92" t="s">
        <v>342</v>
      </c>
      <c r="D137" s="34">
        <v>6</v>
      </c>
      <c r="E137" s="34">
        <v>0</v>
      </c>
      <c r="F137" s="34">
        <v>4</v>
      </c>
      <c r="G137" s="61">
        <f t="shared" si="46"/>
        <v>10</v>
      </c>
      <c r="H137" s="34">
        <v>2</v>
      </c>
      <c r="I137" s="34">
        <v>3</v>
      </c>
      <c r="J137" s="34">
        <v>3</v>
      </c>
      <c r="K137" s="62">
        <f t="shared" si="45"/>
        <v>8</v>
      </c>
      <c r="L137" s="34">
        <v>7</v>
      </c>
      <c r="M137" s="34">
        <v>7</v>
      </c>
      <c r="N137" s="34">
        <v>8</v>
      </c>
      <c r="O137" s="34">
        <v>9</v>
      </c>
      <c r="P137" s="34">
        <v>8</v>
      </c>
      <c r="Q137" s="34">
        <v>7</v>
      </c>
      <c r="R137" s="34">
        <v>7</v>
      </c>
      <c r="S137" s="34">
        <v>7</v>
      </c>
      <c r="T137" s="34">
        <v>9</v>
      </c>
      <c r="U137" s="34">
        <v>9</v>
      </c>
      <c r="V137" s="34">
        <v>8</v>
      </c>
      <c r="W137" s="34">
        <v>7</v>
      </c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</row>
    <row r="138" spans="2:61" x14ac:dyDescent="0.25">
      <c r="B138" s="34">
        <v>126</v>
      </c>
      <c r="C138" s="92" t="s">
        <v>343</v>
      </c>
      <c r="D138" s="34">
        <v>5</v>
      </c>
      <c r="E138" s="34">
        <v>3</v>
      </c>
      <c r="F138" s="34">
        <v>2</v>
      </c>
      <c r="G138" s="61">
        <f t="shared" si="46"/>
        <v>10</v>
      </c>
      <c r="H138" s="34">
        <v>4</v>
      </c>
      <c r="I138" s="34">
        <v>2</v>
      </c>
      <c r="J138" s="34">
        <v>3</v>
      </c>
      <c r="K138" s="62">
        <f t="shared" si="45"/>
        <v>9</v>
      </c>
      <c r="L138" s="34">
        <v>10</v>
      </c>
      <c r="M138" s="34">
        <v>9</v>
      </c>
      <c r="N138" s="34">
        <v>9</v>
      </c>
      <c r="O138" s="34">
        <v>8</v>
      </c>
      <c r="P138" s="34">
        <v>9</v>
      </c>
      <c r="Q138" s="34">
        <v>8</v>
      </c>
      <c r="R138" s="34">
        <v>7</v>
      </c>
      <c r="S138" s="34">
        <v>7</v>
      </c>
      <c r="T138" s="34">
        <v>9</v>
      </c>
      <c r="U138" s="34">
        <v>8</v>
      </c>
      <c r="V138" s="34">
        <v>9</v>
      </c>
      <c r="W138" s="34">
        <v>8</v>
      </c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</row>
    <row r="139" spans="2:61" x14ac:dyDescent="0.25">
      <c r="B139" s="34">
        <v>127</v>
      </c>
      <c r="C139" s="92" t="s">
        <v>344</v>
      </c>
      <c r="D139" s="34">
        <v>5</v>
      </c>
      <c r="E139" s="34">
        <v>2</v>
      </c>
      <c r="F139" s="34">
        <v>0</v>
      </c>
      <c r="G139" s="61">
        <f t="shared" si="46"/>
        <v>7</v>
      </c>
      <c r="H139" s="34">
        <v>4</v>
      </c>
      <c r="I139" s="34">
        <v>2</v>
      </c>
      <c r="J139" s="34">
        <v>3</v>
      </c>
      <c r="K139" s="62">
        <f t="shared" si="45"/>
        <v>9</v>
      </c>
      <c r="L139" s="34">
        <v>9</v>
      </c>
      <c r="M139" s="34">
        <v>7</v>
      </c>
      <c r="N139" s="34">
        <v>9</v>
      </c>
      <c r="O139" s="34">
        <v>6</v>
      </c>
      <c r="P139" s="34">
        <v>5</v>
      </c>
      <c r="Q139" s="34">
        <v>7</v>
      </c>
      <c r="R139" s="34">
        <v>6</v>
      </c>
      <c r="S139" s="34">
        <v>5</v>
      </c>
      <c r="T139" s="34">
        <v>10</v>
      </c>
      <c r="U139" s="34">
        <v>6</v>
      </c>
      <c r="V139" s="34">
        <v>5</v>
      </c>
      <c r="W139" s="34">
        <v>7</v>
      </c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</row>
    <row r="140" spans="2:61" x14ac:dyDescent="0.25">
      <c r="B140" s="34">
        <v>128</v>
      </c>
      <c r="C140" s="92" t="s">
        <v>345</v>
      </c>
      <c r="D140" s="34">
        <v>4</v>
      </c>
      <c r="E140" s="34">
        <v>2</v>
      </c>
      <c r="F140" s="34">
        <v>3</v>
      </c>
      <c r="G140" s="61">
        <f t="shared" si="46"/>
        <v>9</v>
      </c>
      <c r="H140" s="34">
        <v>0</v>
      </c>
      <c r="I140" s="34">
        <v>3</v>
      </c>
      <c r="J140" s="34">
        <v>3</v>
      </c>
      <c r="K140" s="62">
        <f t="shared" si="45"/>
        <v>6</v>
      </c>
      <c r="L140" s="34">
        <v>8</v>
      </c>
      <c r="M140" s="34">
        <v>7</v>
      </c>
      <c r="N140" s="34">
        <v>9</v>
      </c>
      <c r="O140" s="34">
        <v>7</v>
      </c>
      <c r="P140" s="34">
        <v>5</v>
      </c>
      <c r="Q140" s="34">
        <v>6</v>
      </c>
      <c r="R140" s="34">
        <v>9</v>
      </c>
      <c r="S140" s="34">
        <v>8</v>
      </c>
      <c r="T140" s="34">
        <v>7</v>
      </c>
      <c r="U140" s="34">
        <v>7</v>
      </c>
      <c r="V140" s="34">
        <v>5</v>
      </c>
      <c r="W140" s="34">
        <v>6</v>
      </c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</row>
    <row r="141" spans="2:61" x14ac:dyDescent="0.25">
      <c r="B141" s="34">
        <v>129</v>
      </c>
      <c r="C141" s="92" t="s">
        <v>346</v>
      </c>
      <c r="D141" s="34">
        <v>5</v>
      </c>
      <c r="E141" s="34">
        <v>3</v>
      </c>
      <c r="F141" s="34">
        <v>0</v>
      </c>
      <c r="G141" s="61">
        <f t="shared" si="46"/>
        <v>8</v>
      </c>
      <c r="H141" s="34">
        <v>1</v>
      </c>
      <c r="I141" s="34">
        <v>2</v>
      </c>
      <c r="J141" s="34">
        <v>3</v>
      </c>
      <c r="K141" s="62">
        <f t="shared" ref="K141:K204" si="47">SUM(H141:J141)</f>
        <v>6</v>
      </c>
      <c r="L141" s="34">
        <v>9</v>
      </c>
      <c r="M141" s="34">
        <v>9</v>
      </c>
      <c r="N141" s="34">
        <v>9</v>
      </c>
      <c r="O141" s="34">
        <v>9</v>
      </c>
      <c r="P141" s="34">
        <v>8</v>
      </c>
      <c r="Q141" s="34">
        <v>9</v>
      </c>
      <c r="R141" s="34">
        <v>8</v>
      </c>
      <c r="S141" s="34">
        <v>8</v>
      </c>
      <c r="T141" s="34">
        <v>9</v>
      </c>
      <c r="U141" s="34">
        <v>9</v>
      </c>
      <c r="V141" s="34">
        <v>8</v>
      </c>
      <c r="W141" s="34">
        <v>9</v>
      </c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</row>
    <row r="142" spans="2:61" x14ac:dyDescent="0.25">
      <c r="B142" s="34">
        <v>130</v>
      </c>
      <c r="C142" s="92" t="s">
        <v>347</v>
      </c>
      <c r="D142" s="34">
        <v>5</v>
      </c>
      <c r="E142" s="34">
        <v>3</v>
      </c>
      <c r="F142" s="34">
        <v>1</v>
      </c>
      <c r="G142" s="61">
        <f t="shared" ref="G142:G205" si="48">SUM(D142:F142)</f>
        <v>9</v>
      </c>
      <c r="H142" s="34">
        <v>2</v>
      </c>
      <c r="I142" s="34">
        <v>4</v>
      </c>
      <c r="J142" s="34">
        <v>3</v>
      </c>
      <c r="K142" s="62">
        <f t="shared" si="47"/>
        <v>9</v>
      </c>
      <c r="L142" s="34">
        <v>9</v>
      </c>
      <c r="M142" s="34">
        <v>8</v>
      </c>
      <c r="N142" s="34">
        <v>9</v>
      </c>
      <c r="O142" s="34">
        <v>9</v>
      </c>
      <c r="P142" s="34">
        <v>9</v>
      </c>
      <c r="Q142" s="34">
        <v>9</v>
      </c>
      <c r="R142" s="34">
        <v>9</v>
      </c>
      <c r="S142" s="34">
        <v>9</v>
      </c>
      <c r="T142" s="34">
        <v>7</v>
      </c>
      <c r="U142" s="34">
        <v>9</v>
      </c>
      <c r="V142" s="34">
        <v>9</v>
      </c>
      <c r="W142" s="34">
        <v>9</v>
      </c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</row>
    <row r="143" spans="2:61" x14ac:dyDescent="0.25">
      <c r="B143" s="34">
        <v>131</v>
      </c>
      <c r="C143" s="92" t="s">
        <v>348</v>
      </c>
      <c r="D143" s="34">
        <v>6</v>
      </c>
      <c r="E143" s="34">
        <v>3</v>
      </c>
      <c r="F143" s="34">
        <v>3</v>
      </c>
      <c r="G143" s="61">
        <f t="shared" si="48"/>
        <v>12</v>
      </c>
      <c r="H143" s="34">
        <v>2</v>
      </c>
      <c r="I143" s="34">
        <v>3</v>
      </c>
      <c r="J143" s="34">
        <v>3</v>
      </c>
      <c r="K143" s="62">
        <f t="shared" si="47"/>
        <v>8</v>
      </c>
      <c r="L143" s="34">
        <v>9</v>
      </c>
      <c r="M143" s="34">
        <v>9</v>
      </c>
      <c r="N143" s="34">
        <v>9</v>
      </c>
      <c r="O143" s="34">
        <v>10</v>
      </c>
      <c r="P143" s="34">
        <v>8</v>
      </c>
      <c r="Q143" s="34">
        <v>9</v>
      </c>
      <c r="R143" s="34">
        <v>10</v>
      </c>
      <c r="S143" s="34">
        <v>9</v>
      </c>
      <c r="T143" s="34">
        <v>9</v>
      </c>
      <c r="U143" s="34">
        <v>10</v>
      </c>
      <c r="V143" s="34">
        <v>8</v>
      </c>
      <c r="W143" s="34">
        <v>9</v>
      </c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</row>
    <row r="144" spans="2:61" x14ac:dyDescent="0.25">
      <c r="B144" s="34">
        <v>132</v>
      </c>
      <c r="C144" s="92" t="s">
        <v>349</v>
      </c>
      <c r="D144" s="34">
        <v>4</v>
      </c>
      <c r="E144" s="34">
        <v>3</v>
      </c>
      <c r="F144" s="34">
        <v>2</v>
      </c>
      <c r="G144" s="61">
        <f t="shared" si="48"/>
        <v>9</v>
      </c>
      <c r="H144" s="34">
        <v>1</v>
      </c>
      <c r="I144" s="34">
        <v>3</v>
      </c>
      <c r="J144" s="34">
        <v>3</v>
      </c>
      <c r="K144" s="62">
        <f t="shared" si="47"/>
        <v>7</v>
      </c>
      <c r="L144" s="34">
        <v>10</v>
      </c>
      <c r="M144" s="34">
        <v>8</v>
      </c>
      <c r="N144" s="34">
        <v>9</v>
      </c>
      <c r="O144" s="34">
        <v>9</v>
      </c>
      <c r="P144" s="34">
        <v>8</v>
      </c>
      <c r="Q144" s="34">
        <v>9</v>
      </c>
      <c r="R144" s="34">
        <v>10</v>
      </c>
      <c r="S144" s="34">
        <v>9</v>
      </c>
      <c r="T144" s="34">
        <v>9</v>
      </c>
      <c r="U144" s="34">
        <v>9</v>
      </c>
      <c r="V144" s="34">
        <v>8</v>
      </c>
      <c r="W144" s="34">
        <v>9</v>
      </c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</row>
    <row r="145" spans="2:61" x14ac:dyDescent="0.25">
      <c r="B145" s="34">
        <v>133</v>
      </c>
      <c r="C145" s="92" t="s">
        <v>350</v>
      </c>
      <c r="D145" s="34">
        <v>6</v>
      </c>
      <c r="E145" s="34">
        <v>3</v>
      </c>
      <c r="F145" s="34">
        <v>3</v>
      </c>
      <c r="G145" s="61">
        <f t="shared" si="48"/>
        <v>12</v>
      </c>
      <c r="H145" s="34">
        <v>4</v>
      </c>
      <c r="I145" s="34">
        <v>3</v>
      </c>
      <c r="J145" s="34">
        <v>3</v>
      </c>
      <c r="K145" s="62">
        <f t="shared" si="47"/>
        <v>10</v>
      </c>
      <c r="L145" s="34">
        <v>9</v>
      </c>
      <c r="M145" s="34">
        <v>7</v>
      </c>
      <c r="N145" s="34">
        <v>9</v>
      </c>
      <c r="O145" s="34">
        <v>9</v>
      </c>
      <c r="P145" s="34">
        <v>8</v>
      </c>
      <c r="Q145" s="34">
        <v>7</v>
      </c>
      <c r="R145" s="34">
        <v>9</v>
      </c>
      <c r="S145" s="34">
        <v>9</v>
      </c>
      <c r="T145" s="34">
        <v>8</v>
      </c>
      <c r="U145" s="34">
        <v>9</v>
      </c>
      <c r="V145" s="34">
        <v>8</v>
      </c>
      <c r="W145" s="34">
        <v>7</v>
      </c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</row>
    <row r="146" spans="2:61" x14ac:dyDescent="0.25">
      <c r="B146" s="34">
        <v>134</v>
      </c>
      <c r="C146" s="92" t="s">
        <v>351</v>
      </c>
      <c r="D146" s="34">
        <v>5</v>
      </c>
      <c r="E146" s="34">
        <v>3</v>
      </c>
      <c r="F146" s="34">
        <v>1</v>
      </c>
      <c r="G146" s="61">
        <f t="shared" si="48"/>
        <v>9</v>
      </c>
      <c r="H146" s="34">
        <v>4</v>
      </c>
      <c r="I146" s="34">
        <v>4</v>
      </c>
      <c r="J146" s="34">
        <v>3</v>
      </c>
      <c r="K146" s="62">
        <f t="shared" si="47"/>
        <v>11</v>
      </c>
      <c r="L146" s="34">
        <v>10</v>
      </c>
      <c r="M146" s="34">
        <v>10</v>
      </c>
      <c r="N146" s="34">
        <v>9</v>
      </c>
      <c r="O146" s="34">
        <v>9</v>
      </c>
      <c r="P146" s="34">
        <v>7</v>
      </c>
      <c r="Q146" s="34">
        <v>8</v>
      </c>
      <c r="R146" s="34">
        <v>6</v>
      </c>
      <c r="S146" s="34">
        <v>9</v>
      </c>
      <c r="T146" s="34">
        <v>7</v>
      </c>
      <c r="U146" s="34">
        <v>10</v>
      </c>
      <c r="V146" s="34">
        <v>7</v>
      </c>
      <c r="W146" s="34">
        <v>10</v>
      </c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</row>
    <row r="147" spans="2:61" x14ac:dyDescent="0.25">
      <c r="B147" s="34">
        <v>135</v>
      </c>
      <c r="C147" s="92" t="s">
        <v>352</v>
      </c>
      <c r="D147" s="34">
        <v>3</v>
      </c>
      <c r="E147" s="34">
        <v>3</v>
      </c>
      <c r="F147" s="34">
        <v>4</v>
      </c>
      <c r="G147" s="61">
        <f t="shared" si="48"/>
        <v>10</v>
      </c>
      <c r="H147" s="34">
        <v>3</v>
      </c>
      <c r="I147" s="34">
        <v>4</v>
      </c>
      <c r="J147" s="34">
        <v>2</v>
      </c>
      <c r="K147" s="62">
        <f t="shared" si="47"/>
        <v>9</v>
      </c>
      <c r="L147" s="34">
        <v>8</v>
      </c>
      <c r="M147" s="34">
        <v>8</v>
      </c>
      <c r="N147" s="34">
        <v>8</v>
      </c>
      <c r="O147" s="34">
        <v>8</v>
      </c>
      <c r="P147" s="34">
        <v>9</v>
      </c>
      <c r="Q147" s="34">
        <v>8</v>
      </c>
      <c r="R147" s="34">
        <v>7</v>
      </c>
      <c r="S147" s="34">
        <v>5</v>
      </c>
      <c r="T147" s="34">
        <v>6</v>
      </c>
      <c r="U147" s="34">
        <v>9</v>
      </c>
      <c r="V147" s="34">
        <v>8</v>
      </c>
      <c r="W147" s="34">
        <v>7</v>
      </c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</row>
    <row r="148" spans="2:61" x14ac:dyDescent="0.25">
      <c r="B148" s="34">
        <v>136</v>
      </c>
      <c r="C148" s="92" t="s">
        <v>353</v>
      </c>
      <c r="D148" s="34">
        <v>4</v>
      </c>
      <c r="E148" s="34">
        <v>0</v>
      </c>
      <c r="F148" s="34">
        <v>2</v>
      </c>
      <c r="G148" s="61">
        <f t="shared" si="48"/>
        <v>6</v>
      </c>
      <c r="H148" s="34">
        <v>3</v>
      </c>
      <c r="I148" s="34">
        <v>1</v>
      </c>
      <c r="J148" s="34">
        <v>2</v>
      </c>
      <c r="K148" s="62">
        <f t="shared" si="47"/>
        <v>6</v>
      </c>
      <c r="L148" s="34">
        <v>9</v>
      </c>
      <c r="M148" s="34">
        <v>8</v>
      </c>
      <c r="N148" s="34">
        <v>9</v>
      </c>
      <c r="O148" s="34">
        <v>6</v>
      </c>
      <c r="P148" s="34">
        <v>9</v>
      </c>
      <c r="Q148" s="34">
        <v>7</v>
      </c>
      <c r="R148" s="34">
        <v>9</v>
      </c>
      <c r="S148" s="34">
        <v>8</v>
      </c>
      <c r="T148" s="34">
        <v>9</v>
      </c>
      <c r="U148" s="34">
        <v>9</v>
      </c>
      <c r="V148" s="34">
        <v>9</v>
      </c>
      <c r="W148" s="34">
        <v>9</v>
      </c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</row>
    <row r="149" spans="2:61" x14ac:dyDescent="0.25">
      <c r="B149" s="34">
        <v>137</v>
      </c>
      <c r="C149" s="92" t="s">
        <v>354</v>
      </c>
      <c r="D149" s="34">
        <v>4</v>
      </c>
      <c r="E149" s="34">
        <v>3</v>
      </c>
      <c r="F149" s="34">
        <v>4</v>
      </c>
      <c r="G149" s="61">
        <f t="shared" si="48"/>
        <v>11</v>
      </c>
      <c r="H149" s="34">
        <v>5</v>
      </c>
      <c r="I149" s="34">
        <v>3</v>
      </c>
      <c r="J149" s="34">
        <v>3</v>
      </c>
      <c r="K149" s="62">
        <f t="shared" si="47"/>
        <v>11</v>
      </c>
      <c r="L149" s="34">
        <v>9</v>
      </c>
      <c r="M149" s="34">
        <v>7</v>
      </c>
      <c r="N149" s="34">
        <v>8</v>
      </c>
      <c r="O149" s="34">
        <v>7</v>
      </c>
      <c r="P149" s="34">
        <v>5</v>
      </c>
      <c r="Q149" s="34">
        <v>6</v>
      </c>
      <c r="R149" s="34">
        <v>9</v>
      </c>
      <c r="S149" s="34">
        <v>9</v>
      </c>
      <c r="T149" s="34">
        <v>9</v>
      </c>
      <c r="U149" s="34">
        <v>9</v>
      </c>
      <c r="V149" s="34">
        <v>10</v>
      </c>
      <c r="W149" s="34">
        <v>7</v>
      </c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</row>
    <row r="150" spans="2:61" x14ac:dyDescent="0.25">
      <c r="B150" s="34">
        <v>138</v>
      </c>
      <c r="C150" s="92" t="s">
        <v>355</v>
      </c>
      <c r="D150" s="34">
        <v>5</v>
      </c>
      <c r="E150" s="34">
        <v>3</v>
      </c>
      <c r="F150" s="34">
        <v>2</v>
      </c>
      <c r="G150" s="61">
        <f t="shared" si="48"/>
        <v>10</v>
      </c>
      <c r="H150" s="34">
        <v>4</v>
      </c>
      <c r="I150" s="34">
        <v>3</v>
      </c>
      <c r="J150" s="34">
        <v>3</v>
      </c>
      <c r="K150" s="62">
        <f t="shared" si="47"/>
        <v>10</v>
      </c>
      <c r="L150" s="34">
        <v>9</v>
      </c>
      <c r="M150" s="34">
        <v>9</v>
      </c>
      <c r="N150" s="34">
        <v>9</v>
      </c>
      <c r="O150" s="34">
        <v>9</v>
      </c>
      <c r="P150" s="34">
        <v>8</v>
      </c>
      <c r="Q150" s="34">
        <v>9</v>
      </c>
      <c r="R150" s="34">
        <v>10</v>
      </c>
      <c r="S150" s="34">
        <v>8</v>
      </c>
      <c r="T150" s="34">
        <v>9</v>
      </c>
      <c r="U150" s="34">
        <v>9</v>
      </c>
      <c r="V150" s="34">
        <v>9</v>
      </c>
      <c r="W150" s="34">
        <v>9</v>
      </c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</row>
    <row r="151" spans="2:61" x14ac:dyDescent="0.25">
      <c r="B151" s="34">
        <v>139</v>
      </c>
      <c r="C151" s="92" t="s">
        <v>356</v>
      </c>
      <c r="D151" s="34">
        <v>6</v>
      </c>
      <c r="E151" s="34">
        <v>3</v>
      </c>
      <c r="F151" s="34">
        <v>4</v>
      </c>
      <c r="G151" s="61">
        <f t="shared" si="48"/>
        <v>13</v>
      </c>
      <c r="H151" s="34">
        <v>5</v>
      </c>
      <c r="I151" s="34">
        <v>4</v>
      </c>
      <c r="J151" s="34">
        <v>3</v>
      </c>
      <c r="K151" s="62">
        <f t="shared" si="47"/>
        <v>12</v>
      </c>
      <c r="L151" s="34">
        <v>10</v>
      </c>
      <c r="M151" s="34">
        <v>9</v>
      </c>
      <c r="N151" s="34">
        <v>10</v>
      </c>
      <c r="O151" s="34">
        <v>9</v>
      </c>
      <c r="P151" s="34">
        <v>9</v>
      </c>
      <c r="Q151" s="34">
        <v>9</v>
      </c>
      <c r="R151" s="34">
        <v>9</v>
      </c>
      <c r="S151" s="34">
        <v>8</v>
      </c>
      <c r="T151" s="34">
        <v>9</v>
      </c>
      <c r="U151" s="34">
        <v>10</v>
      </c>
      <c r="V151" s="34">
        <v>10</v>
      </c>
      <c r="W151" s="34">
        <v>9</v>
      </c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</row>
    <row r="152" spans="2:61" x14ac:dyDescent="0.25">
      <c r="B152" s="34">
        <v>140</v>
      </c>
      <c r="C152" s="92" t="s">
        <v>357</v>
      </c>
      <c r="D152" s="34">
        <v>5</v>
      </c>
      <c r="E152" s="34">
        <v>3</v>
      </c>
      <c r="F152" s="34">
        <v>4</v>
      </c>
      <c r="G152" s="61">
        <f t="shared" si="48"/>
        <v>12</v>
      </c>
      <c r="H152" s="34">
        <v>2</v>
      </c>
      <c r="I152" s="34">
        <v>3</v>
      </c>
      <c r="J152" s="34">
        <v>3</v>
      </c>
      <c r="K152" s="62">
        <f t="shared" si="47"/>
        <v>8</v>
      </c>
      <c r="L152" s="34">
        <v>9</v>
      </c>
      <c r="M152" s="34">
        <v>7</v>
      </c>
      <c r="N152" s="34">
        <v>9</v>
      </c>
      <c r="O152" s="34">
        <v>10</v>
      </c>
      <c r="P152" s="34">
        <v>8</v>
      </c>
      <c r="Q152" s="34">
        <v>9</v>
      </c>
      <c r="R152" s="34">
        <v>9</v>
      </c>
      <c r="S152" s="34">
        <v>8</v>
      </c>
      <c r="T152" s="34">
        <v>7</v>
      </c>
      <c r="U152" s="34">
        <v>8</v>
      </c>
      <c r="V152" s="34">
        <v>9</v>
      </c>
      <c r="W152" s="34">
        <v>8</v>
      </c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</row>
    <row r="153" spans="2:61" x14ac:dyDescent="0.25">
      <c r="B153" s="34">
        <v>141</v>
      </c>
      <c r="C153" s="92" t="s">
        <v>358</v>
      </c>
      <c r="D153" s="34">
        <v>5</v>
      </c>
      <c r="E153" s="34">
        <v>3</v>
      </c>
      <c r="F153" s="34">
        <v>3</v>
      </c>
      <c r="G153" s="61">
        <f t="shared" si="48"/>
        <v>11</v>
      </c>
      <c r="H153" s="34">
        <v>2</v>
      </c>
      <c r="I153" s="34">
        <v>3</v>
      </c>
      <c r="J153" s="34">
        <v>2</v>
      </c>
      <c r="K153" s="62">
        <f t="shared" si="47"/>
        <v>7</v>
      </c>
      <c r="L153" s="34">
        <v>9</v>
      </c>
      <c r="M153" s="34">
        <v>9</v>
      </c>
      <c r="N153" s="34">
        <v>9</v>
      </c>
      <c r="O153" s="34">
        <v>9</v>
      </c>
      <c r="P153" s="34">
        <v>8</v>
      </c>
      <c r="Q153" s="34">
        <v>9</v>
      </c>
      <c r="R153" s="34">
        <v>7</v>
      </c>
      <c r="S153" s="34">
        <v>8</v>
      </c>
      <c r="T153" s="34">
        <v>7</v>
      </c>
      <c r="U153" s="34">
        <v>9</v>
      </c>
      <c r="V153" s="34">
        <v>8</v>
      </c>
      <c r="W153" s="34">
        <v>7</v>
      </c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</row>
    <row r="154" spans="2:61" x14ac:dyDescent="0.25">
      <c r="B154" s="34">
        <v>142</v>
      </c>
      <c r="C154" s="92" t="s">
        <v>359</v>
      </c>
      <c r="D154" s="34">
        <v>6</v>
      </c>
      <c r="E154" s="34">
        <v>3</v>
      </c>
      <c r="F154" s="34">
        <v>1</v>
      </c>
      <c r="G154" s="61">
        <f t="shared" si="48"/>
        <v>10</v>
      </c>
      <c r="H154" s="34">
        <v>3</v>
      </c>
      <c r="I154" s="34">
        <v>3</v>
      </c>
      <c r="J154" s="34">
        <v>3</v>
      </c>
      <c r="K154" s="62">
        <f t="shared" si="47"/>
        <v>9</v>
      </c>
      <c r="L154" s="34">
        <v>9</v>
      </c>
      <c r="M154" s="34">
        <v>9</v>
      </c>
      <c r="N154" s="34">
        <v>9</v>
      </c>
      <c r="O154" s="34">
        <v>9</v>
      </c>
      <c r="P154" s="34">
        <v>8</v>
      </c>
      <c r="Q154" s="34">
        <v>7</v>
      </c>
      <c r="R154" s="34">
        <v>9</v>
      </c>
      <c r="S154" s="34">
        <v>7</v>
      </c>
      <c r="T154" s="34">
        <v>9</v>
      </c>
      <c r="U154" s="34">
        <v>10</v>
      </c>
      <c r="V154" s="34">
        <v>10</v>
      </c>
      <c r="W154" s="34">
        <v>9</v>
      </c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</row>
    <row r="155" spans="2:61" x14ac:dyDescent="0.25">
      <c r="B155" s="34">
        <v>143</v>
      </c>
      <c r="C155" s="92" t="s">
        <v>360</v>
      </c>
      <c r="D155" s="34">
        <v>5</v>
      </c>
      <c r="E155" s="34">
        <v>2</v>
      </c>
      <c r="F155" s="34">
        <v>3</v>
      </c>
      <c r="G155" s="61">
        <f t="shared" si="48"/>
        <v>10</v>
      </c>
      <c r="H155" s="34">
        <v>2</v>
      </c>
      <c r="I155" s="34">
        <v>3</v>
      </c>
      <c r="J155" s="34">
        <v>3</v>
      </c>
      <c r="K155" s="62">
        <f t="shared" si="47"/>
        <v>8</v>
      </c>
      <c r="L155" s="34">
        <v>9</v>
      </c>
      <c r="M155" s="34">
        <v>9</v>
      </c>
      <c r="N155" s="34">
        <v>9</v>
      </c>
      <c r="O155" s="34">
        <v>7</v>
      </c>
      <c r="P155" s="34">
        <v>8</v>
      </c>
      <c r="Q155" s="34">
        <v>7</v>
      </c>
      <c r="R155" s="34">
        <v>10</v>
      </c>
      <c r="S155" s="34">
        <v>10</v>
      </c>
      <c r="T155" s="34">
        <v>9</v>
      </c>
      <c r="U155" s="34">
        <v>8</v>
      </c>
      <c r="V155" s="34">
        <v>8</v>
      </c>
      <c r="W155" s="34">
        <v>8</v>
      </c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</row>
    <row r="156" spans="2:61" x14ac:dyDescent="0.25">
      <c r="B156" s="34">
        <v>144</v>
      </c>
      <c r="C156" s="92" t="s">
        <v>361</v>
      </c>
      <c r="D156" s="34">
        <v>6</v>
      </c>
      <c r="E156" s="34">
        <v>3</v>
      </c>
      <c r="F156" s="34">
        <v>2</v>
      </c>
      <c r="G156" s="61">
        <f t="shared" si="48"/>
        <v>11</v>
      </c>
      <c r="H156" s="34">
        <v>3</v>
      </c>
      <c r="I156" s="34">
        <v>4</v>
      </c>
      <c r="J156" s="34">
        <v>3</v>
      </c>
      <c r="K156" s="62">
        <f t="shared" si="47"/>
        <v>10</v>
      </c>
      <c r="L156" s="34">
        <v>9</v>
      </c>
      <c r="M156" s="34">
        <v>9</v>
      </c>
      <c r="N156" s="34">
        <v>9</v>
      </c>
      <c r="O156" s="34">
        <v>9</v>
      </c>
      <c r="P156" s="34">
        <v>7</v>
      </c>
      <c r="Q156" s="34">
        <v>9</v>
      </c>
      <c r="R156" s="34">
        <v>10</v>
      </c>
      <c r="S156" s="34">
        <v>7</v>
      </c>
      <c r="T156" s="34">
        <v>10</v>
      </c>
      <c r="U156" s="34">
        <v>9</v>
      </c>
      <c r="V156" s="34">
        <v>8</v>
      </c>
      <c r="W156" s="34">
        <v>9</v>
      </c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</row>
    <row r="157" spans="2:61" x14ac:dyDescent="0.25">
      <c r="B157" s="34">
        <v>145</v>
      </c>
      <c r="C157" s="92" t="s">
        <v>362</v>
      </c>
      <c r="D157" s="34">
        <v>6</v>
      </c>
      <c r="E157" s="34">
        <v>3</v>
      </c>
      <c r="F157" s="34">
        <v>4</v>
      </c>
      <c r="G157" s="61">
        <f t="shared" si="48"/>
        <v>13</v>
      </c>
      <c r="H157" s="34">
        <v>4</v>
      </c>
      <c r="I157" s="34">
        <v>4</v>
      </c>
      <c r="J157" s="34">
        <v>3</v>
      </c>
      <c r="K157" s="62">
        <f t="shared" si="47"/>
        <v>11</v>
      </c>
      <c r="L157" s="34">
        <v>9</v>
      </c>
      <c r="M157" s="34">
        <v>9</v>
      </c>
      <c r="N157" s="34">
        <v>9</v>
      </c>
      <c r="O157" s="34">
        <v>10</v>
      </c>
      <c r="P157" s="34">
        <v>10</v>
      </c>
      <c r="Q157" s="34">
        <v>9</v>
      </c>
      <c r="R157" s="34">
        <v>9</v>
      </c>
      <c r="S157" s="34">
        <v>8</v>
      </c>
      <c r="T157" s="34">
        <v>7</v>
      </c>
      <c r="U157" s="34">
        <v>9</v>
      </c>
      <c r="V157" s="34">
        <v>7</v>
      </c>
      <c r="W157" s="34">
        <v>8</v>
      </c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</row>
    <row r="158" spans="2:61" x14ac:dyDescent="0.25">
      <c r="B158" s="34">
        <v>146</v>
      </c>
      <c r="C158" s="92" t="s">
        <v>363</v>
      </c>
      <c r="D158" s="34">
        <v>6</v>
      </c>
      <c r="E158" s="34">
        <v>1</v>
      </c>
      <c r="F158" s="34">
        <v>4</v>
      </c>
      <c r="G158" s="61">
        <f t="shared" si="48"/>
        <v>11</v>
      </c>
      <c r="H158" s="34">
        <v>3</v>
      </c>
      <c r="I158" s="34">
        <v>4</v>
      </c>
      <c r="J158" s="34">
        <v>2</v>
      </c>
      <c r="K158" s="62">
        <f t="shared" si="47"/>
        <v>9</v>
      </c>
      <c r="L158" s="34">
        <v>10</v>
      </c>
      <c r="M158" s="34">
        <v>0</v>
      </c>
      <c r="N158" s="34">
        <v>9</v>
      </c>
      <c r="O158" s="34">
        <v>10</v>
      </c>
      <c r="P158" s="34">
        <v>7</v>
      </c>
      <c r="Q158" s="34">
        <v>10</v>
      </c>
      <c r="R158" s="34">
        <v>9</v>
      </c>
      <c r="S158" s="34">
        <v>9</v>
      </c>
      <c r="T158" s="34">
        <v>9</v>
      </c>
      <c r="U158" s="34">
        <v>9</v>
      </c>
      <c r="V158" s="34">
        <v>9</v>
      </c>
      <c r="W158" s="34">
        <v>9</v>
      </c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</row>
    <row r="159" spans="2:61" x14ac:dyDescent="0.25">
      <c r="B159" s="34">
        <v>147</v>
      </c>
      <c r="C159" s="92" t="s">
        <v>364</v>
      </c>
      <c r="D159" s="34">
        <v>5</v>
      </c>
      <c r="E159" s="34">
        <v>2</v>
      </c>
      <c r="F159" s="34">
        <v>0</v>
      </c>
      <c r="G159" s="61">
        <f t="shared" si="48"/>
        <v>7</v>
      </c>
      <c r="H159" s="34">
        <v>2</v>
      </c>
      <c r="I159" s="34">
        <v>3</v>
      </c>
      <c r="J159" s="34">
        <v>2</v>
      </c>
      <c r="K159" s="62">
        <f t="shared" si="47"/>
        <v>7</v>
      </c>
      <c r="L159" s="34">
        <v>10</v>
      </c>
      <c r="M159" s="34">
        <v>10</v>
      </c>
      <c r="N159" s="34">
        <v>10</v>
      </c>
      <c r="O159" s="34">
        <v>9</v>
      </c>
      <c r="P159" s="34">
        <v>8</v>
      </c>
      <c r="Q159" s="34">
        <v>7</v>
      </c>
      <c r="R159" s="34">
        <v>9</v>
      </c>
      <c r="S159" s="34">
        <v>10</v>
      </c>
      <c r="T159" s="34">
        <v>7</v>
      </c>
      <c r="U159" s="34">
        <v>10</v>
      </c>
      <c r="V159" s="34">
        <v>9</v>
      </c>
      <c r="W159" s="34">
        <v>10</v>
      </c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</row>
    <row r="160" spans="2:61" x14ac:dyDescent="0.25">
      <c r="B160" s="34">
        <v>148</v>
      </c>
      <c r="C160" s="92" t="s">
        <v>365</v>
      </c>
      <c r="D160" s="34">
        <v>4</v>
      </c>
      <c r="E160" s="34">
        <v>2</v>
      </c>
      <c r="F160" s="34">
        <v>3</v>
      </c>
      <c r="G160" s="61">
        <f t="shared" si="48"/>
        <v>9</v>
      </c>
      <c r="H160" s="34">
        <v>3</v>
      </c>
      <c r="I160" s="34">
        <v>3</v>
      </c>
      <c r="J160" s="34">
        <v>3</v>
      </c>
      <c r="K160" s="62">
        <f t="shared" si="47"/>
        <v>9</v>
      </c>
      <c r="L160" s="34">
        <v>9</v>
      </c>
      <c r="M160" s="34">
        <v>9</v>
      </c>
      <c r="N160" s="34">
        <v>9</v>
      </c>
      <c r="O160" s="34">
        <v>9</v>
      </c>
      <c r="P160" s="34">
        <v>9</v>
      </c>
      <c r="Q160" s="34">
        <v>9</v>
      </c>
      <c r="R160" s="34">
        <v>9</v>
      </c>
      <c r="S160" s="34">
        <v>9</v>
      </c>
      <c r="T160" s="34">
        <v>9</v>
      </c>
      <c r="U160" s="34">
        <v>9</v>
      </c>
      <c r="V160" s="34">
        <v>7</v>
      </c>
      <c r="W160" s="34">
        <v>9</v>
      </c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</row>
    <row r="161" spans="2:61" x14ac:dyDescent="0.25">
      <c r="B161" s="34">
        <v>149</v>
      </c>
      <c r="C161" s="92" t="s">
        <v>366</v>
      </c>
      <c r="D161" s="34">
        <v>6</v>
      </c>
      <c r="E161" s="34">
        <v>3</v>
      </c>
      <c r="F161" s="34">
        <v>4</v>
      </c>
      <c r="G161" s="61">
        <f t="shared" si="48"/>
        <v>13</v>
      </c>
      <c r="H161" s="34">
        <v>3</v>
      </c>
      <c r="I161" s="34">
        <v>4</v>
      </c>
      <c r="J161" s="34">
        <v>3</v>
      </c>
      <c r="K161" s="62">
        <f t="shared" si="47"/>
        <v>10</v>
      </c>
      <c r="L161" s="34">
        <v>9</v>
      </c>
      <c r="M161" s="34">
        <v>9</v>
      </c>
      <c r="N161" s="34">
        <v>9</v>
      </c>
      <c r="O161" s="34">
        <v>9</v>
      </c>
      <c r="P161" s="34">
        <v>10</v>
      </c>
      <c r="Q161" s="34">
        <v>7</v>
      </c>
      <c r="R161" s="34">
        <v>10</v>
      </c>
      <c r="S161" s="34">
        <v>10</v>
      </c>
      <c r="T161" s="34">
        <v>9</v>
      </c>
      <c r="U161" s="34">
        <v>9</v>
      </c>
      <c r="V161" s="34">
        <v>9</v>
      </c>
      <c r="W161" s="34">
        <v>9</v>
      </c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</row>
    <row r="162" spans="2:61" x14ac:dyDescent="0.25">
      <c r="B162" s="34">
        <v>150</v>
      </c>
      <c r="C162" s="92" t="s">
        <v>367</v>
      </c>
      <c r="D162" s="34">
        <v>3</v>
      </c>
      <c r="E162" s="34">
        <v>3</v>
      </c>
      <c r="F162" s="34">
        <v>0</v>
      </c>
      <c r="G162" s="61">
        <f t="shared" si="48"/>
        <v>6</v>
      </c>
      <c r="H162" s="34">
        <v>2</v>
      </c>
      <c r="I162" s="34">
        <v>4</v>
      </c>
      <c r="J162" s="34">
        <v>0</v>
      </c>
      <c r="K162" s="62">
        <f t="shared" si="47"/>
        <v>6</v>
      </c>
      <c r="L162" s="34">
        <v>9</v>
      </c>
      <c r="M162" s="34">
        <v>9</v>
      </c>
      <c r="N162" s="34">
        <v>9</v>
      </c>
      <c r="O162" s="34">
        <v>9</v>
      </c>
      <c r="P162" s="34">
        <v>9</v>
      </c>
      <c r="Q162" s="34">
        <v>9</v>
      </c>
      <c r="R162" s="34">
        <v>8</v>
      </c>
      <c r="S162" s="34">
        <v>9</v>
      </c>
      <c r="T162" s="34">
        <v>8</v>
      </c>
      <c r="U162" s="34">
        <v>9</v>
      </c>
      <c r="V162" s="34">
        <v>9</v>
      </c>
      <c r="W162" s="34">
        <v>9</v>
      </c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</row>
    <row r="163" spans="2:61" x14ac:dyDescent="0.25">
      <c r="B163" s="34">
        <v>151</v>
      </c>
      <c r="C163" s="92" t="s">
        <v>368</v>
      </c>
      <c r="D163" s="34">
        <v>5</v>
      </c>
      <c r="E163" s="34">
        <v>1</v>
      </c>
      <c r="F163" s="34">
        <v>0</v>
      </c>
      <c r="G163" s="61">
        <f t="shared" si="48"/>
        <v>6</v>
      </c>
      <c r="H163" s="34">
        <v>4</v>
      </c>
      <c r="I163" s="34">
        <v>3</v>
      </c>
      <c r="J163" s="34">
        <v>0</v>
      </c>
      <c r="K163" s="62">
        <f t="shared" si="47"/>
        <v>7</v>
      </c>
      <c r="L163" s="34">
        <v>9</v>
      </c>
      <c r="M163" s="34">
        <v>9</v>
      </c>
      <c r="N163" s="34">
        <v>9</v>
      </c>
      <c r="O163" s="34">
        <v>10</v>
      </c>
      <c r="P163" s="34">
        <v>10</v>
      </c>
      <c r="Q163" s="34">
        <v>9</v>
      </c>
      <c r="R163" s="34">
        <v>9</v>
      </c>
      <c r="S163" s="34">
        <v>8</v>
      </c>
      <c r="T163" s="34">
        <v>7</v>
      </c>
      <c r="U163" s="34">
        <v>9</v>
      </c>
      <c r="V163" s="34">
        <v>9</v>
      </c>
      <c r="W163" s="34">
        <v>9</v>
      </c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</row>
    <row r="164" spans="2:61" x14ac:dyDescent="0.25">
      <c r="B164" s="34">
        <v>152</v>
      </c>
      <c r="C164" s="92" t="s">
        <v>369</v>
      </c>
      <c r="D164" s="34">
        <v>5</v>
      </c>
      <c r="E164" s="34">
        <v>0</v>
      </c>
      <c r="F164" s="34">
        <v>4</v>
      </c>
      <c r="G164" s="61">
        <f t="shared" si="48"/>
        <v>9</v>
      </c>
      <c r="H164" s="34">
        <v>1</v>
      </c>
      <c r="I164" s="34">
        <v>3</v>
      </c>
      <c r="J164" s="34">
        <v>3</v>
      </c>
      <c r="K164" s="62">
        <f t="shared" si="47"/>
        <v>7</v>
      </c>
      <c r="L164" s="34">
        <v>9</v>
      </c>
      <c r="M164" s="34">
        <v>9</v>
      </c>
      <c r="N164" s="34">
        <v>9</v>
      </c>
      <c r="O164" s="34">
        <v>8</v>
      </c>
      <c r="P164" s="34">
        <v>9</v>
      </c>
      <c r="Q164" s="34">
        <v>8</v>
      </c>
      <c r="R164" s="34">
        <v>8</v>
      </c>
      <c r="S164" s="34">
        <v>9</v>
      </c>
      <c r="T164" s="34">
        <v>8</v>
      </c>
      <c r="U164" s="34">
        <v>9</v>
      </c>
      <c r="V164" s="34">
        <v>9</v>
      </c>
      <c r="W164" s="34">
        <v>9</v>
      </c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</row>
    <row r="165" spans="2:61" x14ac:dyDescent="0.25">
      <c r="B165" s="34">
        <v>153</v>
      </c>
      <c r="C165" s="92" t="s">
        <v>370</v>
      </c>
      <c r="D165" s="34">
        <v>6</v>
      </c>
      <c r="E165" s="34">
        <v>2</v>
      </c>
      <c r="F165" s="34">
        <v>3</v>
      </c>
      <c r="G165" s="61">
        <f t="shared" si="48"/>
        <v>11</v>
      </c>
      <c r="H165" s="34">
        <v>2</v>
      </c>
      <c r="I165" s="34">
        <v>4</v>
      </c>
      <c r="J165" s="34">
        <v>3</v>
      </c>
      <c r="K165" s="62">
        <f t="shared" si="47"/>
        <v>9</v>
      </c>
      <c r="L165" s="34">
        <v>9</v>
      </c>
      <c r="M165" s="34">
        <v>9</v>
      </c>
      <c r="N165" s="34">
        <v>9</v>
      </c>
      <c r="O165" s="34">
        <v>9</v>
      </c>
      <c r="P165" s="34">
        <v>8</v>
      </c>
      <c r="Q165" s="34">
        <v>7</v>
      </c>
      <c r="R165" s="34">
        <v>6</v>
      </c>
      <c r="S165" s="34">
        <v>5</v>
      </c>
      <c r="T165" s="34">
        <v>7</v>
      </c>
      <c r="U165" s="34">
        <v>9</v>
      </c>
      <c r="V165" s="34">
        <v>9</v>
      </c>
      <c r="W165" s="34">
        <v>9</v>
      </c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</row>
    <row r="166" spans="2:61" x14ac:dyDescent="0.25">
      <c r="B166" s="34">
        <v>154</v>
      </c>
      <c r="C166" s="92" t="s">
        <v>371</v>
      </c>
      <c r="D166" s="34">
        <v>6</v>
      </c>
      <c r="E166" s="34">
        <v>3</v>
      </c>
      <c r="F166" s="34">
        <v>3</v>
      </c>
      <c r="G166" s="61">
        <f t="shared" si="48"/>
        <v>12</v>
      </c>
      <c r="H166" s="34">
        <v>4</v>
      </c>
      <c r="I166" s="34">
        <v>3</v>
      </c>
      <c r="J166" s="34">
        <v>3</v>
      </c>
      <c r="K166" s="62">
        <f t="shared" si="47"/>
        <v>10</v>
      </c>
      <c r="L166" s="34">
        <v>10</v>
      </c>
      <c r="M166" s="34">
        <v>9</v>
      </c>
      <c r="N166" s="34">
        <v>9</v>
      </c>
      <c r="O166" s="34">
        <v>8</v>
      </c>
      <c r="P166" s="34">
        <v>9</v>
      </c>
      <c r="Q166" s="34">
        <v>8</v>
      </c>
      <c r="R166" s="34">
        <v>7</v>
      </c>
      <c r="S166" s="34">
        <v>5</v>
      </c>
      <c r="T166" s="34">
        <v>6</v>
      </c>
      <c r="U166" s="34">
        <v>10</v>
      </c>
      <c r="V166" s="34">
        <v>0</v>
      </c>
      <c r="W166" s="34">
        <v>9</v>
      </c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</row>
    <row r="167" spans="2:61" x14ac:dyDescent="0.25">
      <c r="B167" s="34">
        <v>155</v>
      </c>
      <c r="C167" s="92" t="s">
        <v>372</v>
      </c>
      <c r="D167" s="34">
        <v>6</v>
      </c>
      <c r="E167" s="34">
        <v>3</v>
      </c>
      <c r="F167" s="34">
        <v>4</v>
      </c>
      <c r="G167" s="61">
        <f t="shared" si="48"/>
        <v>13</v>
      </c>
      <c r="H167" s="34">
        <v>6</v>
      </c>
      <c r="I167" s="34">
        <v>4</v>
      </c>
      <c r="J167" s="34">
        <v>3</v>
      </c>
      <c r="K167" s="62">
        <f t="shared" si="47"/>
        <v>13</v>
      </c>
      <c r="L167" s="34">
        <v>10</v>
      </c>
      <c r="M167" s="34">
        <v>8</v>
      </c>
      <c r="N167" s="34">
        <v>9</v>
      </c>
      <c r="O167" s="34">
        <v>6</v>
      </c>
      <c r="P167" s="34">
        <v>5</v>
      </c>
      <c r="Q167" s="34">
        <v>7</v>
      </c>
      <c r="R167" s="34">
        <v>9</v>
      </c>
      <c r="S167" s="34">
        <v>8</v>
      </c>
      <c r="T167" s="34">
        <v>9</v>
      </c>
      <c r="U167" s="34">
        <v>10</v>
      </c>
      <c r="V167" s="34">
        <v>10</v>
      </c>
      <c r="W167" s="34">
        <v>10</v>
      </c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</row>
    <row r="168" spans="2:61" x14ac:dyDescent="0.25">
      <c r="B168" s="34">
        <v>156</v>
      </c>
      <c r="C168" s="92" t="s">
        <v>373</v>
      </c>
      <c r="D168" s="34">
        <v>3</v>
      </c>
      <c r="E168" s="34">
        <v>3</v>
      </c>
      <c r="F168" s="34">
        <v>3</v>
      </c>
      <c r="G168" s="61">
        <f t="shared" si="48"/>
        <v>9</v>
      </c>
      <c r="H168" s="34">
        <v>3</v>
      </c>
      <c r="I168" s="34">
        <v>3</v>
      </c>
      <c r="J168" s="34">
        <v>3</v>
      </c>
      <c r="K168" s="62">
        <f t="shared" si="47"/>
        <v>9</v>
      </c>
      <c r="L168" s="34">
        <v>9</v>
      </c>
      <c r="M168" s="34">
        <v>9</v>
      </c>
      <c r="N168" s="34">
        <v>9</v>
      </c>
      <c r="O168" s="34">
        <v>7</v>
      </c>
      <c r="P168" s="34">
        <v>5</v>
      </c>
      <c r="Q168" s="34">
        <v>6</v>
      </c>
      <c r="R168" s="34">
        <v>9</v>
      </c>
      <c r="S168" s="34">
        <v>9</v>
      </c>
      <c r="T168" s="34">
        <v>9</v>
      </c>
      <c r="U168" s="34">
        <v>9</v>
      </c>
      <c r="V168" s="34">
        <v>9</v>
      </c>
      <c r="W168" s="34">
        <v>9</v>
      </c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</row>
    <row r="169" spans="2:61" x14ac:dyDescent="0.25">
      <c r="B169" s="34">
        <v>157</v>
      </c>
      <c r="C169" s="92" t="s">
        <v>374</v>
      </c>
      <c r="D169" s="34">
        <v>4</v>
      </c>
      <c r="E169" s="34">
        <v>2</v>
      </c>
      <c r="F169" s="34">
        <v>0</v>
      </c>
      <c r="G169" s="61">
        <f t="shared" si="48"/>
        <v>6</v>
      </c>
      <c r="H169" s="34">
        <v>2</v>
      </c>
      <c r="I169" s="34">
        <v>4</v>
      </c>
      <c r="J169" s="34">
        <v>0</v>
      </c>
      <c r="K169" s="62">
        <f t="shared" si="47"/>
        <v>6</v>
      </c>
      <c r="L169" s="34">
        <v>9</v>
      </c>
      <c r="M169" s="34">
        <v>10</v>
      </c>
      <c r="N169" s="34">
        <v>9</v>
      </c>
      <c r="O169" s="34">
        <v>9</v>
      </c>
      <c r="P169" s="34">
        <v>8</v>
      </c>
      <c r="Q169" s="34">
        <v>9</v>
      </c>
      <c r="R169" s="34">
        <v>10</v>
      </c>
      <c r="S169" s="34">
        <v>8</v>
      </c>
      <c r="T169" s="34">
        <v>9</v>
      </c>
      <c r="U169" s="34">
        <v>9</v>
      </c>
      <c r="V169" s="34">
        <v>9</v>
      </c>
      <c r="W169" s="34">
        <v>9</v>
      </c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</row>
    <row r="170" spans="2:61" x14ac:dyDescent="0.25">
      <c r="B170" s="34">
        <v>158</v>
      </c>
      <c r="C170" s="92" t="s">
        <v>375</v>
      </c>
      <c r="D170" s="34">
        <v>6</v>
      </c>
      <c r="E170" s="34">
        <v>3</v>
      </c>
      <c r="F170" s="34">
        <v>3</v>
      </c>
      <c r="G170" s="61">
        <f t="shared" si="48"/>
        <v>12</v>
      </c>
      <c r="H170" s="34">
        <v>4</v>
      </c>
      <c r="I170" s="34">
        <v>3</v>
      </c>
      <c r="J170" s="34">
        <v>3</v>
      </c>
      <c r="K170" s="62">
        <f t="shared" si="47"/>
        <v>10</v>
      </c>
      <c r="L170" s="34">
        <v>9</v>
      </c>
      <c r="M170" s="34">
        <v>9</v>
      </c>
      <c r="N170" s="34">
        <v>9</v>
      </c>
      <c r="O170" s="34">
        <v>9</v>
      </c>
      <c r="P170" s="34">
        <v>9</v>
      </c>
      <c r="Q170" s="34">
        <v>9</v>
      </c>
      <c r="R170" s="34">
        <v>9</v>
      </c>
      <c r="S170" s="34">
        <v>8</v>
      </c>
      <c r="T170" s="34">
        <v>9</v>
      </c>
      <c r="U170" s="34">
        <v>9</v>
      </c>
      <c r="V170" s="34">
        <v>9</v>
      </c>
      <c r="W170" s="34">
        <v>9</v>
      </c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</row>
    <row r="171" spans="2:61" x14ac:dyDescent="0.25">
      <c r="B171" s="34">
        <v>159</v>
      </c>
      <c r="C171" s="92" t="s">
        <v>376</v>
      </c>
      <c r="D171" s="34">
        <v>6</v>
      </c>
      <c r="E171" s="34">
        <v>3</v>
      </c>
      <c r="F171" s="34">
        <v>3</v>
      </c>
      <c r="G171" s="61">
        <f t="shared" si="48"/>
        <v>12</v>
      </c>
      <c r="H171" s="34">
        <v>4</v>
      </c>
      <c r="I171" s="34">
        <v>3</v>
      </c>
      <c r="J171" s="34">
        <v>3</v>
      </c>
      <c r="K171" s="62">
        <f t="shared" si="47"/>
        <v>10</v>
      </c>
      <c r="L171" s="34">
        <v>9</v>
      </c>
      <c r="M171" s="34">
        <v>6</v>
      </c>
      <c r="N171" s="34">
        <v>9</v>
      </c>
      <c r="O171" s="34">
        <v>10</v>
      </c>
      <c r="P171" s="34">
        <v>8</v>
      </c>
      <c r="Q171" s="34">
        <v>9</v>
      </c>
      <c r="R171" s="34">
        <v>9</v>
      </c>
      <c r="S171" s="34">
        <v>8</v>
      </c>
      <c r="T171" s="34">
        <v>7</v>
      </c>
      <c r="U171" s="34">
        <v>9</v>
      </c>
      <c r="V171" s="34">
        <v>9</v>
      </c>
      <c r="W171" s="34">
        <v>9</v>
      </c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</row>
    <row r="172" spans="2:61" x14ac:dyDescent="0.25">
      <c r="B172" s="34">
        <v>160</v>
      </c>
      <c r="C172" s="92" t="s">
        <v>377</v>
      </c>
      <c r="D172" s="34">
        <v>6</v>
      </c>
      <c r="E172" s="34">
        <v>2</v>
      </c>
      <c r="F172" s="34">
        <v>3</v>
      </c>
      <c r="G172" s="61">
        <f t="shared" si="48"/>
        <v>11</v>
      </c>
      <c r="H172" s="34">
        <v>4</v>
      </c>
      <c r="I172" s="34">
        <v>4</v>
      </c>
      <c r="J172" s="34">
        <v>3</v>
      </c>
      <c r="K172" s="62">
        <f t="shared" si="47"/>
        <v>11</v>
      </c>
      <c r="L172" s="34">
        <v>0</v>
      </c>
      <c r="M172" s="34">
        <v>0</v>
      </c>
      <c r="N172" s="34">
        <v>0</v>
      </c>
      <c r="O172" s="34">
        <v>9</v>
      </c>
      <c r="P172" s="34">
        <v>8</v>
      </c>
      <c r="Q172" s="34">
        <v>9</v>
      </c>
      <c r="R172" s="34">
        <v>7</v>
      </c>
      <c r="S172" s="34">
        <v>8</v>
      </c>
      <c r="T172" s="34">
        <v>7</v>
      </c>
      <c r="U172" s="34">
        <v>9</v>
      </c>
      <c r="V172" s="34">
        <v>9</v>
      </c>
      <c r="W172" s="34">
        <v>9</v>
      </c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</row>
    <row r="173" spans="2:61" x14ac:dyDescent="0.25">
      <c r="B173" s="34">
        <v>161</v>
      </c>
      <c r="C173" s="92" t="s">
        <v>378</v>
      </c>
      <c r="D173" s="34">
        <v>3</v>
      </c>
      <c r="E173" s="34">
        <v>0</v>
      </c>
      <c r="F173" s="34">
        <v>3</v>
      </c>
      <c r="G173" s="61">
        <f t="shared" si="48"/>
        <v>6</v>
      </c>
      <c r="H173" s="34">
        <v>4</v>
      </c>
      <c r="I173" s="34">
        <v>4</v>
      </c>
      <c r="J173" s="34">
        <v>0</v>
      </c>
      <c r="K173" s="62">
        <f t="shared" si="47"/>
        <v>8</v>
      </c>
      <c r="L173" s="34">
        <v>9</v>
      </c>
      <c r="M173" s="34">
        <v>9</v>
      </c>
      <c r="N173" s="34">
        <v>9</v>
      </c>
      <c r="O173" s="34">
        <v>9</v>
      </c>
      <c r="P173" s="34">
        <v>8</v>
      </c>
      <c r="Q173" s="34">
        <v>7</v>
      </c>
      <c r="R173" s="34">
        <v>9</v>
      </c>
      <c r="S173" s="34">
        <v>7</v>
      </c>
      <c r="T173" s="34">
        <v>9</v>
      </c>
      <c r="U173" s="34">
        <v>9</v>
      </c>
      <c r="V173" s="34">
        <v>9</v>
      </c>
      <c r="W173" s="34">
        <v>9</v>
      </c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</row>
    <row r="174" spans="2:61" x14ac:dyDescent="0.25">
      <c r="B174" s="34">
        <v>162</v>
      </c>
      <c r="C174" s="92" t="s">
        <v>379</v>
      </c>
      <c r="D174" s="34">
        <v>6</v>
      </c>
      <c r="E174" s="34">
        <v>3</v>
      </c>
      <c r="F174" s="34">
        <v>3</v>
      </c>
      <c r="G174" s="61">
        <f t="shared" si="48"/>
        <v>12</v>
      </c>
      <c r="H174" s="34">
        <v>6</v>
      </c>
      <c r="I174" s="34">
        <v>4</v>
      </c>
      <c r="J174" s="34">
        <v>3</v>
      </c>
      <c r="K174" s="62">
        <f t="shared" si="47"/>
        <v>13</v>
      </c>
      <c r="L174" s="34">
        <v>0</v>
      </c>
      <c r="M174" s="34">
        <v>0</v>
      </c>
      <c r="N174" s="34">
        <v>0</v>
      </c>
      <c r="O174" s="34">
        <v>7</v>
      </c>
      <c r="P174" s="34">
        <v>8</v>
      </c>
      <c r="Q174" s="34">
        <v>7</v>
      </c>
      <c r="R174" s="34">
        <v>10</v>
      </c>
      <c r="S174" s="34">
        <v>10</v>
      </c>
      <c r="T174" s="34">
        <v>9</v>
      </c>
      <c r="U174" s="34">
        <v>10</v>
      </c>
      <c r="V174" s="34">
        <v>9</v>
      </c>
      <c r="W174" s="34">
        <v>9</v>
      </c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</row>
    <row r="175" spans="2:61" x14ac:dyDescent="0.25">
      <c r="B175" s="34">
        <v>163</v>
      </c>
      <c r="C175" s="92" t="s">
        <v>380</v>
      </c>
      <c r="D175" s="34">
        <v>4</v>
      </c>
      <c r="E175" s="34">
        <v>2</v>
      </c>
      <c r="F175" s="34">
        <v>1</v>
      </c>
      <c r="G175" s="61">
        <f t="shared" si="48"/>
        <v>7</v>
      </c>
      <c r="H175" s="34">
        <v>2</v>
      </c>
      <c r="I175" s="34">
        <v>3</v>
      </c>
      <c r="J175" s="34">
        <v>2</v>
      </c>
      <c r="K175" s="62">
        <f t="shared" si="47"/>
        <v>7</v>
      </c>
      <c r="L175" s="34">
        <v>8</v>
      </c>
      <c r="M175" s="34">
        <v>7</v>
      </c>
      <c r="N175" s="34">
        <v>7</v>
      </c>
      <c r="O175" s="34">
        <v>9</v>
      </c>
      <c r="P175" s="34">
        <v>7</v>
      </c>
      <c r="Q175" s="34">
        <v>9</v>
      </c>
      <c r="R175" s="34">
        <v>10</v>
      </c>
      <c r="S175" s="34">
        <v>7</v>
      </c>
      <c r="T175" s="34">
        <v>10</v>
      </c>
      <c r="U175" s="34">
        <v>10</v>
      </c>
      <c r="V175" s="34">
        <v>8</v>
      </c>
      <c r="W175" s="34">
        <v>9</v>
      </c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</row>
    <row r="176" spans="2:61" x14ac:dyDescent="0.25">
      <c r="B176" s="34">
        <v>164</v>
      </c>
      <c r="C176" s="92" t="s">
        <v>381</v>
      </c>
      <c r="D176" s="34">
        <v>4</v>
      </c>
      <c r="E176" s="34">
        <v>2</v>
      </c>
      <c r="F176" s="34">
        <v>3</v>
      </c>
      <c r="G176" s="61">
        <f t="shared" si="48"/>
        <v>9</v>
      </c>
      <c r="H176" s="34">
        <v>5</v>
      </c>
      <c r="I176" s="34">
        <v>4</v>
      </c>
      <c r="J176" s="34">
        <v>2</v>
      </c>
      <c r="K176" s="62">
        <f t="shared" si="47"/>
        <v>11</v>
      </c>
      <c r="L176" s="34">
        <v>7</v>
      </c>
      <c r="M176" s="34">
        <v>10</v>
      </c>
      <c r="N176" s="34">
        <v>9</v>
      </c>
      <c r="O176" s="34">
        <v>10</v>
      </c>
      <c r="P176" s="34">
        <v>10</v>
      </c>
      <c r="Q176" s="34">
        <v>9</v>
      </c>
      <c r="R176" s="34">
        <v>9</v>
      </c>
      <c r="S176" s="34">
        <v>8</v>
      </c>
      <c r="T176" s="34">
        <v>7</v>
      </c>
      <c r="U176" s="34">
        <v>9</v>
      </c>
      <c r="V176" s="34">
        <v>9</v>
      </c>
      <c r="W176" s="34">
        <v>9</v>
      </c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</row>
    <row r="177" spans="2:61" x14ac:dyDescent="0.25">
      <c r="B177" s="34">
        <v>165</v>
      </c>
      <c r="C177" s="92" t="s">
        <v>382</v>
      </c>
      <c r="D177" s="34">
        <v>6</v>
      </c>
      <c r="E177" s="34">
        <v>3</v>
      </c>
      <c r="F177" s="34">
        <v>3</v>
      </c>
      <c r="G177" s="61">
        <f t="shared" si="48"/>
        <v>12</v>
      </c>
      <c r="H177" s="34">
        <v>4</v>
      </c>
      <c r="I177" s="34">
        <v>3</v>
      </c>
      <c r="J177" s="34">
        <v>3</v>
      </c>
      <c r="K177" s="62">
        <f t="shared" si="47"/>
        <v>10</v>
      </c>
      <c r="L177" s="34">
        <v>9</v>
      </c>
      <c r="M177" s="34">
        <v>7</v>
      </c>
      <c r="N177" s="34">
        <v>8</v>
      </c>
      <c r="O177" s="34">
        <v>10</v>
      </c>
      <c r="P177" s="34">
        <v>7</v>
      </c>
      <c r="Q177" s="34">
        <v>10</v>
      </c>
      <c r="R177" s="34">
        <v>9</v>
      </c>
      <c r="S177" s="34">
        <v>9</v>
      </c>
      <c r="T177" s="34">
        <v>9</v>
      </c>
      <c r="U177" s="34">
        <v>9</v>
      </c>
      <c r="V177" s="34">
        <v>10</v>
      </c>
      <c r="W177" s="34">
        <v>9</v>
      </c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</row>
    <row r="178" spans="2:61" x14ac:dyDescent="0.25">
      <c r="B178" s="34">
        <v>166</v>
      </c>
      <c r="C178" s="92" t="s">
        <v>383</v>
      </c>
      <c r="D178" s="34">
        <v>6</v>
      </c>
      <c r="E178" s="34">
        <v>2</v>
      </c>
      <c r="F178" s="34">
        <v>3</v>
      </c>
      <c r="G178" s="61">
        <f t="shared" si="48"/>
        <v>11</v>
      </c>
      <c r="H178" s="34">
        <v>4</v>
      </c>
      <c r="I178" s="34">
        <v>4</v>
      </c>
      <c r="J178" s="34">
        <v>3</v>
      </c>
      <c r="K178" s="62">
        <f t="shared" si="47"/>
        <v>11</v>
      </c>
      <c r="L178" s="34">
        <v>7</v>
      </c>
      <c r="M178" s="34">
        <v>9</v>
      </c>
      <c r="N178" s="34">
        <v>7</v>
      </c>
      <c r="O178" s="34">
        <v>9</v>
      </c>
      <c r="P178" s="34">
        <v>8</v>
      </c>
      <c r="Q178" s="34">
        <v>7</v>
      </c>
      <c r="R178" s="34">
        <v>9</v>
      </c>
      <c r="S178" s="34">
        <v>10</v>
      </c>
      <c r="T178" s="34">
        <v>7</v>
      </c>
      <c r="U178" s="34">
        <v>9</v>
      </c>
      <c r="V178" s="34">
        <v>9</v>
      </c>
      <c r="W178" s="34">
        <v>9</v>
      </c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</row>
    <row r="179" spans="2:61" x14ac:dyDescent="0.25">
      <c r="B179" s="34">
        <v>167</v>
      </c>
      <c r="C179" s="92" t="s">
        <v>384</v>
      </c>
      <c r="D179" s="34">
        <v>4</v>
      </c>
      <c r="E179" s="34">
        <v>1</v>
      </c>
      <c r="F179" s="34">
        <v>1</v>
      </c>
      <c r="G179" s="61">
        <f t="shared" si="48"/>
        <v>6</v>
      </c>
      <c r="H179" s="34">
        <v>5</v>
      </c>
      <c r="I179" s="34">
        <v>3</v>
      </c>
      <c r="J179" s="34">
        <v>0</v>
      </c>
      <c r="K179" s="62">
        <f t="shared" si="47"/>
        <v>8</v>
      </c>
      <c r="L179" s="34">
        <v>9</v>
      </c>
      <c r="M179" s="34">
        <v>9</v>
      </c>
      <c r="N179" s="34">
        <v>9</v>
      </c>
      <c r="O179" s="34">
        <v>9</v>
      </c>
      <c r="P179" s="34">
        <v>9</v>
      </c>
      <c r="Q179" s="34">
        <v>9</v>
      </c>
      <c r="R179" s="34">
        <v>9</v>
      </c>
      <c r="S179" s="34">
        <v>9</v>
      </c>
      <c r="T179" s="34">
        <v>9</v>
      </c>
      <c r="U179" s="34">
        <v>9</v>
      </c>
      <c r="V179" s="34">
        <v>6</v>
      </c>
      <c r="W179" s="34">
        <v>9</v>
      </c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</row>
    <row r="180" spans="2:61" x14ac:dyDescent="0.25">
      <c r="B180" s="34">
        <v>168</v>
      </c>
      <c r="C180" s="92" t="s">
        <v>385</v>
      </c>
      <c r="D180" s="34">
        <v>3</v>
      </c>
      <c r="E180" s="34">
        <v>1</v>
      </c>
      <c r="F180" s="34">
        <v>2</v>
      </c>
      <c r="G180" s="61">
        <f t="shared" si="48"/>
        <v>6</v>
      </c>
      <c r="H180" s="34">
        <v>4</v>
      </c>
      <c r="I180" s="34">
        <v>3</v>
      </c>
      <c r="J180" s="34">
        <v>2</v>
      </c>
      <c r="K180" s="62">
        <f t="shared" si="47"/>
        <v>9</v>
      </c>
      <c r="L180" s="34">
        <v>8</v>
      </c>
      <c r="M180" s="34">
        <v>7</v>
      </c>
      <c r="N180" s="34">
        <v>9</v>
      </c>
      <c r="O180" s="34">
        <v>9</v>
      </c>
      <c r="P180" s="34">
        <v>10</v>
      </c>
      <c r="Q180" s="34">
        <v>7</v>
      </c>
      <c r="R180" s="34">
        <v>10</v>
      </c>
      <c r="S180" s="34">
        <v>10</v>
      </c>
      <c r="T180" s="34">
        <v>9</v>
      </c>
      <c r="U180" s="34">
        <v>0</v>
      </c>
      <c r="V180" s="34">
        <v>0</v>
      </c>
      <c r="W180" s="34">
        <v>0</v>
      </c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</row>
    <row r="181" spans="2:61" x14ac:dyDescent="0.25">
      <c r="B181" s="34">
        <v>169</v>
      </c>
      <c r="C181" s="92" t="s">
        <v>386</v>
      </c>
      <c r="D181" s="34">
        <v>4</v>
      </c>
      <c r="E181" s="34">
        <v>1</v>
      </c>
      <c r="F181" s="34">
        <v>1</v>
      </c>
      <c r="G181" s="61">
        <f t="shared" si="48"/>
        <v>6</v>
      </c>
      <c r="H181" s="34">
        <v>5</v>
      </c>
      <c r="I181" s="34">
        <v>3</v>
      </c>
      <c r="J181" s="34">
        <v>1</v>
      </c>
      <c r="K181" s="62">
        <f t="shared" si="47"/>
        <v>9</v>
      </c>
      <c r="L181" s="34">
        <v>9</v>
      </c>
      <c r="M181" s="34">
        <v>9</v>
      </c>
      <c r="N181" s="34">
        <v>9</v>
      </c>
      <c r="O181" s="34">
        <v>9</v>
      </c>
      <c r="P181" s="34">
        <v>9</v>
      </c>
      <c r="Q181" s="34">
        <v>9</v>
      </c>
      <c r="R181" s="34">
        <v>8</v>
      </c>
      <c r="S181" s="34">
        <v>9</v>
      </c>
      <c r="T181" s="34">
        <v>8</v>
      </c>
      <c r="U181" s="34">
        <v>9</v>
      </c>
      <c r="V181" s="34">
        <v>9</v>
      </c>
      <c r="W181" s="34">
        <v>9</v>
      </c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</row>
    <row r="182" spans="2:61" x14ac:dyDescent="0.25">
      <c r="B182" s="34">
        <v>170</v>
      </c>
      <c r="C182" s="92" t="s">
        <v>387</v>
      </c>
      <c r="D182" s="34">
        <v>6</v>
      </c>
      <c r="E182" s="34">
        <v>3</v>
      </c>
      <c r="F182" s="34">
        <v>3</v>
      </c>
      <c r="G182" s="61">
        <f t="shared" si="48"/>
        <v>12</v>
      </c>
      <c r="H182" s="34">
        <v>2</v>
      </c>
      <c r="I182" s="34">
        <v>3</v>
      </c>
      <c r="J182" s="34">
        <v>3</v>
      </c>
      <c r="K182" s="62">
        <f t="shared" si="47"/>
        <v>8</v>
      </c>
      <c r="L182" s="34">
        <v>9</v>
      </c>
      <c r="M182" s="34">
        <v>8</v>
      </c>
      <c r="N182" s="34">
        <v>9</v>
      </c>
      <c r="O182" s="34">
        <v>10</v>
      </c>
      <c r="P182" s="34">
        <v>10</v>
      </c>
      <c r="Q182" s="34">
        <v>9</v>
      </c>
      <c r="R182" s="34">
        <v>9</v>
      </c>
      <c r="S182" s="34">
        <v>8</v>
      </c>
      <c r="T182" s="34">
        <v>7</v>
      </c>
      <c r="U182" s="34">
        <v>0</v>
      </c>
      <c r="V182" s="34">
        <v>0</v>
      </c>
      <c r="W182" s="34">
        <v>0</v>
      </c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</row>
    <row r="183" spans="2:61" x14ac:dyDescent="0.25">
      <c r="B183" s="34">
        <v>171</v>
      </c>
      <c r="C183" s="92" t="s">
        <v>388</v>
      </c>
      <c r="D183" s="34">
        <v>6</v>
      </c>
      <c r="E183" s="34">
        <v>0</v>
      </c>
      <c r="F183" s="34">
        <v>3</v>
      </c>
      <c r="G183" s="61">
        <f t="shared" si="48"/>
        <v>9</v>
      </c>
      <c r="H183" s="34">
        <v>4</v>
      </c>
      <c r="I183" s="34">
        <v>3</v>
      </c>
      <c r="J183" s="34">
        <v>3</v>
      </c>
      <c r="K183" s="62">
        <f t="shared" si="47"/>
        <v>10</v>
      </c>
      <c r="L183" s="34">
        <v>9</v>
      </c>
      <c r="M183" s="34">
        <v>9</v>
      </c>
      <c r="N183" s="34">
        <v>9</v>
      </c>
      <c r="O183" s="34">
        <v>8</v>
      </c>
      <c r="P183" s="34">
        <v>9</v>
      </c>
      <c r="Q183" s="34">
        <v>8</v>
      </c>
      <c r="R183" s="34">
        <v>8</v>
      </c>
      <c r="S183" s="34">
        <v>9</v>
      </c>
      <c r="T183" s="34">
        <v>8</v>
      </c>
      <c r="U183" s="34">
        <v>8</v>
      </c>
      <c r="V183" s="34">
        <v>7</v>
      </c>
      <c r="W183" s="34">
        <v>7</v>
      </c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</row>
    <row r="184" spans="2:61" x14ac:dyDescent="0.25">
      <c r="B184" s="34">
        <v>172</v>
      </c>
      <c r="C184" s="92" t="s">
        <v>389</v>
      </c>
      <c r="D184" s="34">
        <v>4</v>
      </c>
      <c r="E184" s="34">
        <v>2</v>
      </c>
      <c r="F184" s="34">
        <v>3</v>
      </c>
      <c r="G184" s="61">
        <f t="shared" si="48"/>
        <v>9</v>
      </c>
      <c r="H184" s="34">
        <v>3</v>
      </c>
      <c r="I184" s="34">
        <v>3</v>
      </c>
      <c r="J184" s="34">
        <v>3</v>
      </c>
      <c r="K184" s="62">
        <f t="shared" si="47"/>
        <v>9</v>
      </c>
      <c r="L184" s="34">
        <v>10</v>
      </c>
      <c r="M184" s="34">
        <v>8</v>
      </c>
      <c r="N184" s="34">
        <v>9</v>
      </c>
      <c r="O184" s="34">
        <v>9</v>
      </c>
      <c r="P184" s="34">
        <v>8</v>
      </c>
      <c r="Q184" s="34">
        <v>7</v>
      </c>
      <c r="R184" s="34">
        <v>6</v>
      </c>
      <c r="S184" s="34">
        <v>5</v>
      </c>
      <c r="T184" s="34">
        <v>7</v>
      </c>
      <c r="U184" s="34">
        <v>7</v>
      </c>
      <c r="V184" s="34">
        <v>10</v>
      </c>
      <c r="W184" s="34">
        <v>9</v>
      </c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</row>
    <row r="185" spans="2:61" x14ac:dyDescent="0.25">
      <c r="B185" s="34">
        <v>173</v>
      </c>
      <c r="C185" s="92" t="s">
        <v>390</v>
      </c>
      <c r="D185" s="34">
        <v>2</v>
      </c>
      <c r="E185" s="34">
        <v>2</v>
      </c>
      <c r="F185" s="34">
        <v>3</v>
      </c>
      <c r="G185" s="61">
        <f t="shared" si="48"/>
        <v>7</v>
      </c>
      <c r="H185" s="34">
        <v>3</v>
      </c>
      <c r="I185" s="34">
        <v>3</v>
      </c>
      <c r="J185" s="34">
        <v>3</v>
      </c>
      <c r="K185" s="62">
        <f t="shared" si="47"/>
        <v>9</v>
      </c>
      <c r="L185" s="34">
        <v>9</v>
      </c>
      <c r="M185" s="34">
        <v>7</v>
      </c>
      <c r="N185" s="34">
        <v>9</v>
      </c>
      <c r="O185" s="34">
        <v>8</v>
      </c>
      <c r="P185" s="34">
        <v>9</v>
      </c>
      <c r="Q185" s="34">
        <v>8</v>
      </c>
      <c r="R185" s="34">
        <v>7</v>
      </c>
      <c r="S185" s="34">
        <v>5</v>
      </c>
      <c r="T185" s="34">
        <v>6</v>
      </c>
      <c r="U185" s="34">
        <v>9</v>
      </c>
      <c r="V185" s="34">
        <v>7</v>
      </c>
      <c r="W185" s="34">
        <v>8</v>
      </c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</row>
    <row r="186" spans="2:61" x14ac:dyDescent="0.25">
      <c r="B186" s="34">
        <v>174</v>
      </c>
      <c r="C186" s="92" t="s">
        <v>391</v>
      </c>
      <c r="D186" s="34">
        <v>5</v>
      </c>
      <c r="E186" s="34">
        <v>2</v>
      </c>
      <c r="F186" s="34">
        <v>3</v>
      </c>
      <c r="G186" s="61">
        <f t="shared" si="48"/>
        <v>10</v>
      </c>
      <c r="H186" s="34">
        <v>5</v>
      </c>
      <c r="I186" s="34">
        <v>2</v>
      </c>
      <c r="J186" s="34">
        <v>3</v>
      </c>
      <c r="K186" s="62">
        <f t="shared" si="47"/>
        <v>10</v>
      </c>
      <c r="L186" s="34">
        <v>7</v>
      </c>
      <c r="M186" s="34">
        <v>7</v>
      </c>
      <c r="N186" s="34">
        <v>9</v>
      </c>
      <c r="O186" s="34">
        <v>6</v>
      </c>
      <c r="P186" s="34">
        <v>5</v>
      </c>
      <c r="Q186" s="34">
        <v>7</v>
      </c>
      <c r="R186" s="34">
        <v>9</v>
      </c>
      <c r="S186" s="34">
        <v>8</v>
      </c>
      <c r="T186" s="34">
        <v>9</v>
      </c>
      <c r="U186" s="34">
        <v>7</v>
      </c>
      <c r="V186" s="34">
        <v>9</v>
      </c>
      <c r="W186" s="34">
        <v>7</v>
      </c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</row>
    <row r="187" spans="2:61" x14ac:dyDescent="0.25">
      <c r="B187" s="34">
        <v>175</v>
      </c>
      <c r="C187" s="92" t="s">
        <v>392</v>
      </c>
      <c r="D187" s="34">
        <v>3</v>
      </c>
      <c r="E187" s="34">
        <v>0</v>
      </c>
      <c r="F187" s="34">
        <v>1</v>
      </c>
      <c r="G187" s="61">
        <f t="shared" si="48"/>
        <v>4</v>
      </c>
      <c r="H187" s="34">
        <v>0</v>
      </c>
      <c r="I187" s="34">
        <v>0</v>
      </c>
      <c r="J187" s="34">
        <v>0</v>
      </c>
      <c r="K187" s="62">
        <f t="shared" si="47"/>
        <v>0</v>
      </c>
      <c r="L187" s="34">
        <v>9</v>
      </c>
      <c r="M187" s="34">
        <v>10</v>
      </c>
      <c r="N187" s="34">
        <v>9</v>
      </c>
      <c r="O187" s="34">
        <v>7</v>
      </c>
      <c r="P187" s="34">
        <v>5</v>
      </c>
      <c r="Q187" s="34">
        <v>6</v>
      </c>
      <c r="R187" s="34">
        <v>9</v>
      </c>
      <c r="S187" s="34">
        <v>9</v>
      </c>
      <c r="T187" s="34">
        <v>9</v>
      </c>
      <c r="U187" s="34">
        <v>9</v>
      </c>
      <c r="V187" s="34">
        <v>9</v>
      </c>
      <c r="W187" s="34">
        <v>9</v>
      </c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</row>
    <row r="188" spans="2:61" x14ac:dyDescent="0.25">
      <c r="B188" s="34">
        <v>176</v>
      </c>
      <c r="C188" s="92" t="s">
        <v>393</v>
      </c>
      <c r="D188" s="34">
        <v>6</v>
      </c>
      <c r="E188" s="34">
        <v>3</v>
      </c>
      <c r="F188" s="34">
        <v>3</v>
      </c>
      <c r="G188" s="61">
        <f t="shared" si="48"/>
        <v>12</v>
      </c>
      <c r="H188" s="34">
        <v>6</v>
      </c>
      <c r="I188" s="34">
        <v>3</v>
      </c>
      <c r="J188" s="34">
        <v>3</v>
      </c>
      <c r="K188" s="62">
        <f t="shared" si="47"/>
        <v>12</v>
      </c>
      <c r="L188" s="34">
        <v>7</v>
      </c>
      <c r="M188" s="34">
        <v>9</v>
      </c>
      <c r="N188" s="34">
        <v>9</v>
      </c>
      <c r="O188" s="34">
        <v>9</v>
      </c>
      <c r="P188" s="34">
        <v>8</v>
      </c>
      <c r="Q188" s="34">
        <v>9</v>
      </c>
      <c r="R188" s="34">
        <v>10</v>
      </c>
      <c r="S188" s="34">
        <v>8</v>
      </c>
      <c r="T188" s="34">
        <v>9</v>
      </c>
      <c r="U188" s="34">
        <v>8</v>
      </c>
      <c r="V188" s="34">
        <v>7</v>
      </c>
      <c r="W188" s="34">
        <v>9</v>
      </c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</row>
    <row r="189" spans="2:61" x14ac:dyDescent="0.25">
      <c r="B189" s="34">
        <v>177</v>
      </c>
      <c r="C189" s="92" t="s">
        <v>394</v>
      </c>
      <c r="D189" s="34">
        <v>4</v>
      </c>
      <c r="E189" s="34">
        <v>1</v>
      </c>
      <c r="F189" s="34">
        <v>0</v>
      </c>
      <c r="G189" s="61">
        <f t="shared" si="48"/>
        <v>5</v>
      </c>
      <c r="H189" s="34">
        <v>2</v>
      </c>
      <c r="I189" s="34">
        <v>2</v>
      </c>
      <c r="J189" s="34">
        <v>3</v>
      </c>
      <c r="K189" s="62">
        <f t="shared" si="47"/>
        <v>7</v>
      </c>
      <c r="L189" s="34">
        <v>10</v>
      </c>
      <c r="M189" s="34">
        <v>10</v>
      </c>
      <c r="N189" s="34">
        <v>9</v>
      </c>
      <c r="O189" s="34">
        <v>9</v>
      </c>
      <c r="P189" s="34">
        <v>9</v>
      </c>
      <c r="Q189" s="34">
        <v>9</v>
      </c>
      <c r="R189" s="34">
        <v>9</v>
      </c>
      <c r="S189" s="34">
        <v>8</v>
      </c>
      <c r="T189" s="34">
        <v>9</v>
      </c>
      <c r="U189" s="34">
        <v>9</v>
      </c>
      <c r="V189" s="34">
        <v>9</v>
      </c>
      <c r="W189" s="34">
        <v>9</v>
      </c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</row>
    <row r="190" spans="2:61" x14ac:dyDescent="0.25">
      <c r="B190" s="34">
        <v>178</v>
      </c>
      <c r="C190" s="92" t="s">
        <v>395</v>
      </c>
      <c r="D190" s="34">
        <v>4</v>
      </c>
      <c r="E190" s="34">
        <v>2</v>
      </c>
      <c r="F190" s="34">
        <v>2</v>
      </c>
      <c r="G190" s="61">
        <f t="shared" si="48"/>
        <v>8</v>
      </c>
      <c r="H190" s="34">
        <v>4</v>
      </c>
      <c r="I190" s="34">
        <v>2</v>
      </c>
      <c r="J190" s="34">
        <v>1</v>
      </c>
      <c r="K190" s="62">
        <f t="shared" si="47"/>
        <v>7</v>
      </c>
      <c r="L190" s="34">
        <v>9</v>
      </c>
      <c r="M190" s="34">
        <v>9</v>
      </c>
      <c r="N190" s="34">
        <v>8</v>
      </c>
      <c r="O190" s="34">
        <v>10</v>
      </c>
      <c r="P190" s="34">
        <v>8</v>
      </c>
      <c r="Q190" s="34">
        <v>9</v>
      </c>
      <c r="R190" s="34">
        <v>9</v>
      </c>
      <c r="S190" s="34">
        <v>8</v>
      </c>
      <c r="T190" s="34">
        <v>7</v>
      </c>
      <c r="U190" s="34">
        <v>9</v>
      </c>
      <c r="V190" s="34">
        <v>8</v>
      </c>
      <c r="W190" s="34">
        <v>9</v>
      </c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</row>
    <row r="191" spans="2:61" x14ac:dyDescent="0.25">
      <c r="B191" s="34">
        <v>179</v>
      </c>
      <c r="C191" s="92" t="s">
        <v>396</v>
      </c>
      <c r="D191" s="34">
        <v>4</v>
      </c>
      <c r="E191" s="34">
        <v>2</v>
      </c>
      <c r="F191" s="34">
        <v>1</v>
      </c>
      <c r="G191" s="61">
        <f t="shared" si="48"/>
        <v>7</v>
      </c>
      <c r="H191" s="34">
        <v>6</v>
      </c>
      <c r="I191" s="34">
        <v>4</v>
      </c>
      <c r="J191" s="34">
        <v>2</v>
      </c>
      <c r="K191" s="62">
        <f t="shared" si="47"/>
        <v>12</v>
      </c>
      <c r="L191" s="34">
        <v>7</v>
      </c>
      <c r="M191" s="34">
        <v>9</v>
      </c>
      <c r="N191" s="34">
        <v>7</v>
      </c>
      <c r="O191" s="34">
        <v>9</v>
      </c>
      <c r="P191" s="34">
        <v>8</v>
      </c>
      <c r="Q191" s="34">
        <v>9</v>
      </c>
      <c r="R191" s="34">
        <v>7</v>
      </c>
      <c r="S191" s="34">
        <v>8</v>
      </c>
      <c r="T191" s="34">
        <v>7</v>
      </c>
      <c r="U191" s="34">
        <v>9</v>
      </c>
      <c r="V191" s="34">
        <v>9</v>
      </c>
      <c r="W191" s="34">
        <v>9</v>
      </c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</row>
    <row r="192" spans="2:61" x14ac:dyDescent="0.25">
      <c r="B192" s="34">
        <v>180</v>
      </c>
      <c r="C192" s="92" t="s">
        <v>397</v>
      </c>
      <c r="D192" s="34">
        <v>1</v>
      </c>
      <c r="E192" s="34">
        <v>1</v>
      </c>
      <c r="F192" s="34">
        <v>0</v>
      </c>
      <c r="G192" s="61">
        <f t="shared" si="48"/>
        <v>2</v>
      </c>
      <c r="H192" s="34" t="s">
        <v>208</v>
      </c>
      <c r="I192" s="34" t="s">
        <v>208</v>
      </c>
      <c r="J192" s="34" t="s">
        <v>208</v>
      </c>
      <c r="K192" s="62">
        <f t="shared" si="47"/>
        <v>0</v>
      </c>
      <c r="L192" s="34">
        <v>10</v>
      </c>
      <c r="M192" s="34">
        <v>10</v>
      </c>
      <c r="N192" s="34">
        <v>9</v>
      </c>
      <c r="O192" s="34">
        <v>9</v>
      </c>
      <c r="P192" s="34">
        <v>8</v>
      </c>
      <c r="Q192" s="34">
        <v>7</v>
      </c>
      <c r="R192" s="34">
        <v>9</v>
      </c>
      <c r="S192" s="34">
        <v>7</v>
      </c>
      <c r="T192" s="34">
        <v>9</v>
      </c>
      <c r="U192" s="34">
        <v>10</v>
      </c>
      <c r="V192" s="34">
        <v>8</v>
      </c>
      <c r="W192" s="34">
        <v>9</v>
      </c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</row>
    <row r="193" spans="2:61" x14ac:dyDescent="0.25">
      <c r="B193" s="34">
        <v>181</v>
      </c>
      <c r="C193" s="92" t="s">
        <v>398</v>
      </c>
      <c r="D193" s="34">
        <v>4</v>
      </c>
      <c r="E193" s="34">
        <v>3</v>
      </c>
      <c r="F193" s="34">
        <v>3</v>
      </c>
      <c r="G193" s="61">
        <f t="shared" si="48"/>
        <v>10</v>
      </c>
      <c r="H193" s="34">
        <v>3</v>
      </c>
      <c r="I193" s="34">
        <v>4</v>
      </c>
      <c r="J193" s="34">
        <v>3</v>
      </c>
      <c r="K193" s="62">
        <f t="shared" si="47"/>
        <v>10</v>
      </c>
      <c r="L193" s="34">
        <v>8</v>
      </c>
      <c r="M193" s="34">
        <v>8</v>
      </c>
      <c r="N193" s="34">
        <v>7</v>
      </c>
      <c r="O193" s="34">
        <v>7</v>
      </c>
      <c r="P193" s="34">
        <v>8</v>
      </c>
      <c r="Q193" s="34">
        <v>7</v>
      </c>
      <c r="R193" s="34">
        <v>10</v>
      </c>
      <c r="S193" s="34">
        <v>10</v>
      </c>
      <c r="T193" s="34">
        <v>9</v>
      </c>
      <c r="U193" s="34">
        <v>9</v>
      </c>
      <c r="V193" s="34">
        <v>7</v>
      </c>
      <c r="W193" s="34">
        <v>9</v>
      </c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</row>
    <row r="194" spans="2:61" x14ac:dyDescent="0.25">
      <c r="B194" s="34">
        <v>182</v>
      </c>
      <c r="C194" s="92" t="s">
        <v>399</v>
      </c>
      <c r="D194" s="34">
        <v>4</v>
      </c>
      <c r="E194" s="34">
        <v>4</v>
      </c>
      <c r="F194" s="34">
        <v>4</v>
      </c>
      <c r="G194" s="61">
        <f t="shared" si="48"/>
        <v>12</v>
      </c>
      <c r="H194" s="34" t="s">
        <v>208</v>
      </c>
      <c r="I194" s="34" t="s">
        <v>208</v>
      </c>
      <c r="J194" s="34" t="s">
        <v>208</v>
      </c>
      <c r="K194" s="62">
        <f t="shared" si="47"/>
        <v>0</v>
      </c>
      <c r="L194" s="34">
        <v>7</v>
      </c>
      <c r="M194" s="34">
        <v>7</v>
      </c>
      <c r="N194" s="34">
        <v>8</v>
      </c>
      <c r="O194" s="34">
        <v>9</v>
      </c>
      <c r="P194" s="34">
        <v>7</v>
      </c>
      <c r="Q194" s="34">
        <v>9</v>
      </c>
      <c r="R194" s="34">
        <v>10</v>
      </c>
      <c r="S194" s="34">
        <v>7</v>
      </c>
      <c r="T194" s="34">
        <v>10</v>
      </c>
      <c r="U194" s="34">
        <v>7</v>
      </c>
      <c r="V194" s="34">
        <v>7</v>
      </c>
      <c r="W194" s="34">
        <v>9</v>
      </c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</row>
    <row r="195" spans="2:61" x14ac:dyDescent="0.25">
      <c r="B195" s="34">
        <v>183</v>
      </c>
      <c r="C195" s="92" t="s">
        <v>400</v>
      </c>
      <c r="D195" s="34">
        <v>2</v>
      </c>
      <c r="E195" s="34">
        <v>0</v>
      </c>
      <c r="F195" s="34">
        <v>1</v>
      </c>
      <c r="G195" s="61">
        <f t="shared" si="48"/>
        <v>3</v>
      </c>
      <c r="H195" s="34">
        <v>4</v>
      </c>
      <c r="I195" s="34">
        <v>3</v>
      </c>
      <c r="J195" s="34">
        <v>2</v>
      </c>
      <c r="K195" s="62">
        <f t="shared" si="47"/>
        <v>9</v>
      </c>
      <c r="L195" s="34">
        <v>6</v>
      </c>
      <c r="M195" s="34">
        <v>5</v>
      </c>
      <c r="N195" s="34">
        <v>6</v>
      </c>
      <c r="O195" s="34">
        <v>10</v>
      </c>
      <c r="P195" s="34">
        <v>10</v>
      </c>
      <c r="Q195" s="34">
        <v>9</v>
      </c>
      <c r="R195" s="34">
        <v>9</v>
      </c>
      <c r="S195" s="34">
        <v>8</v>
      </c>
      <c r="T195" s="34">
        <v>7</v>
      </c>
      <c r="U195" s="34">
        <v>9</v>
      </c>
      <c r="V195" s="34">
        <v>10</v>
      </c>
      <c r="W195" s="34">
        <v>9</v>
      </c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</row>
    <row r="196" spans="2:61" x14ac:dyDescent="0.25">
      <c r="B196" s="34">
        <v>184</v>
      </c>
      <c r="C196" s="92" t="s">
        <v>401</v>
      </c>
      <c r="D196" s="34">
        <v>1</v>
      </c>
      <c r="E196" s="34">
        <v>1</v>
      </c>
      <c r="F196" s="34">
        <v>2</v>
      </c>
      <c r="G196" s="61">
        <f t="shared" si="48"/>
        <v>4</v>
      </c>
      <c r="H196" s="34">
        <v>3</v>
      </c>
      <c r="I196" s="34">
        <v>2</v>
      </c>
      <c r="J196" s="34">
        <v>3</v>
      </c>
      <c r="K196" s="62">
        <f t="shared" si="47"/>
        <v>8</v>
      </c>
      <c r="L196" s="34">
        <v>9</v>
      </c>
      <c r="M196" s="34">
        <v>8</v>
      </c>
      <c r="N196" s="34">
        <v>7</v>
      </c>
      <c r="O196" s="34">
        <v>10</v>
      </c>
      <c r="P196" s="34">
        <v>7</v>
      </c>
      <c r="Q196" s="34">
        <v>10</v>
      </c>
      <c r="R196" s="34">
        <v>9</v>
      </c>
      <c r="S196" s="34">
        <v>9</v>
      </c>
      <c r="T196" s="34">
        <v>9</v>
      </c>
      <c r="U196" s="34">
        <v>7</v>
      </c>
      <c r="V196" s="34">
        <v>9</v>
      </c>
      <c r="W196" s="34">
        <v>9</v>
      </c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</row>
    <row r="197" spans="2:61" x14ac:dyDescent="0.25">
      <c r="B197" s="34">
        <v>185</v>
      </c>
      <c r="C197" s="92" t="s">
        <v>402</v>
      </c>
      <c r="D197" s="34">
        <v>3</v>
      </c>
      <c r="E197" s="34">
        <v>0</v>
      </c>
      <c r="F197" s="34">
        <v>3</v>
      </c>
      <c r="G197" s="61">
        <f t="shared" si="48"/>
        <v>6</v>
      </c>
      <c r="H197" s="34" t="s">
        <v>208</v>
      </c>
      <c r="I197" s="34" t="s">
        <v>208</v>
      </c>
      <c r="J197" s="34" t="s">
        <v>208</v>
      </c>
      <c r="K197" s="62">
        <f t="shared" si="47"/>
        <v>0</v>
      </c>
      <c r="L197" s="34">
        <v>8</v>
      </c>
      <c r="M197" s="34">
        <v>8</v>
      </c>
      <c r="N197" s="34">
        <v>9</v>
      </c>
      <c r="O197" s="34">
        <v>9</v>
      </c>
      <c r="P197" s="34">
        <v>8</v>
      </c>
      <c r="Q197" s="34">
        <v>7</v>
      </c>
      <c r="R197" s="34">
        <v>9</v>
      </c>
      <c r="S197" s="34">
        <v>10</v>
      </c>
      <c r="T197" s="34">
        <v>7</v>
      </c>
      <c r="U197" s="34">
        <v>10</v>
      </c>
      <c r="V197" s="34">
        <v>10</v>
      </c>
      <c r="W197" s="34">
        <v>9</v>
      </c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</row>
    <row r="198" spans="2:61" x14ac:dyDescent="0.25">
      <c r="B198" s="34">
        <v>186</v>
      </c>
      <c r="C198" s="92" t="s">
        <v>403</v>
      </c>
      <c r="D198" s="34">
        <v>6</v>
      </c>
      <c r="E198" s="34">
        <v>3</v>
      </c>
      <c r="F198" s="34">
        <v>3</v>
      </c>
      <c r="G198" s="61">
        <f t="shared" si="48"/>
        <v>12</v>
      </c>
      <c r="H198" s="34">
        <v>4</v>
      </c>
      <c r="I198" s="34">
        <v>3</v>
      </c>
      <c r="J198" s="34">
        <v>3</v>
      </c>
      <c r="K198" s="62">
        <f t="shared" si="47"/>
        <v>10</v>
      </c>
      <c r="L198" s="34">
        <v>9</v>
      </c>
      <c r="M198" s="34">
        <v>9</v>
      </c>
      <c r="N198" s="34">
        <v>9</v>
      </c>
      <c r="O198" s="34">
        <v>9</v>
      </c>
      <c r="P198" s="34">
        <v>9</v>
      </c>
      <c r="Q198" s="34">
        <v>9</v>
      </c>
      <c r="R198" s="34">
        <v>9</v>
      </c>
      <c r="S198" s="34">
        <v>9</v>
      </c>
      <c r="T198" s="34">
        <v>9</v>
      </c>
      <c r="U198" s="34">
        <v>9</v>
      </c>
      <c r="V198" s="34">
        <v>9</v>
      </c>
      <c r="W198" s="34">
        <v>8</v>
      </c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</row>
    <row r="199" spans="2:61" x14ac:dyDescent="0.25">
      <c r="B199" s="34">
        <v>187</v>
      </c>
      <c r="C199" s="92" t="s">
        <v>404</v>
      </c>
      <c r="D199" s="34">
        <v>5</v>
      </c>
      <c r="E199" s="34">
        <v>2</v>
      </c>
      <c r="F199" s="34">
        <v>0</v>
      </c>
      <c r="G199" s="61">
        <f t="shared" si="48"/>
        <v>7</v>
      </c>
      <c r="H199" s="34">
        <v>4</v>
      </c>
      <c r="I199" s="34">
        <v>2</v>
      </c>
      <c r="J199" s="34">
        <v>2</v>
      </c>
      <c r="K199" s="62">
        <f t="shared" si="47"/>
        <v>8</v>
      </c>
      <c r="L199" s="34">
        <v>10</v>
      </c>
      <c r="M199" s="34">
        <v>9</v>
      </c>
      <c r="N199" s="34">
        <v>8</v>
      </c>
      <c r="O199" s="34">
        <v>9</v>
      </c>
      <c r="P199" s="34">
        <v>10</v>
      </c>
      <c r="Q199" s="34">
        <v>7</v>
      </c>
      <c r="R199" s="34">
        <v>10</v>
      </c>
      <c r="S199" s="34">
        <v>10</v>
      </c>
      <c r="T199" s="34">
        <v>9</v>
      </c>
      <c r="U199" s="34">
        <v>7</v>
      </c>
      <c r="V199" s="34">
        <v>9</v>
      </c>
      <c r="W199" s="34">
        <v>7</v>
      </c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</row>
    <row r="200" spans="2:61" x14ac:dyDescent="0.25">
      <c r="B200" s="34">
        <v>188</v>
      </c>
      <c r="C200" s="92" t="s">
        <v>405</v>
      </c>
      <c r="D200" s="34">
        <v>5</v>
      </c>
      <c r="E200" s="34">
        <v>2</v>
      </c>
      <c r="F200" s="34">
        <v>3</v>
      </c>
      <c r="G200" s="61">
        <f t="shared" si="48"/>
        <v>10</v>
      </c>
      <c r="H200" s="34">
        <v>3</v>
      </c>
      <c r="I200" s="34">
        <v>3</v>
      </c>
      <c r="J200" s="34">
        <v>3</v>
      </c>
      <c r="K200" s="62">
        <f t="shared" si="47"/>
        <v>9</v>
      </c>
      <c r="L200" s="34">
        <v>10</v>
      </c>
      <c r="M200" s="34">
        <v>9</v>
      </c>
      <c r="N200" s="34">
        <v>8</v>
      </c>
      <c r="O200" s="34">
        <v>9</v>
      </c>
      <c r="P200" s="34">
        <v>9</v>
      </c>
      <c r="Q200" s="34">
        <v>9</v>
      </c>
      <c r="R200" s="34">
        <v>8</v>
      </c>
      <c r="S200" s="34">
        <v>9</v>
      </c>
      <c r="T200" s="34">
        <v>8</v>
      </c>
      <c r="U200" s="34">
        <v>10</v>
      </c>
      <c r="V200" s="34">
        <v>10</v>
      </c>
      <c r="W200" s="34">
        <v>9</v>
      </c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</row>
    <row r="201" spans="2:61" x14ac:dyDescent="0.25">
      <c r="B201" s="34">
        <v>189</v>
      </c>
      <c r="C201" s="92" t="s">
        <v>406</v>
      </c>
      <c r="D201" s="34">
        <v>1</v>
      </c>
      <c r="E201" s="34">
        <v>1</v>
      </c>
      <c r="F201" s="34">
        <v>1</v>
      </c>
      <c r="G201" s="61">
        <f t="shared" si="48"/>
        <v>3</v>
      </c>
      <c r="H201" s="34">
        <v>4</v>
      </c>
      <c r="I201" s="34">
        <v>3</v>
      </c>
      <c r="J201" s="34">
        <v>3</v>
      </c>
      <c r="K201" s="62">
        <f t="shared" si="47"/>
        <v>10</v>
      </c>
      <c r="L201" s="34">
        <v>9</v>
      </c>
      <c r="M201" s="34">
        <v>9</v>
      </c>
      <c r="N201" s="34">
        <v>7</v>
      </c>
      <c r="O201" s="34">
        <v>10</v>
      </c>
      <c r="P201" s="34">
        <v>10</v>
      </c>
      <c r="Q201" s="34">
        <v>9</v>
      </c>
      <c r="R201" s="34">
        <v>9</v>
      </c>
      <c r="S201" s="34">
        <v>8</v>
      </c>
      <c r="T201" s="34">
        <v>7</v>
      </c>
      <c r="U201" s="34">
        <v>8</v>
      </c>
      <c r="V201" s="34">
        <v>8</v>
      </c>
      <c r="W201" s="34">
        <v>7</v>
      </c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</row>
    <row r="202" spans="2:61" x14ac:dyDescent="0.25">
      <c r="B202" s="34">
        <v>190</v>
      </c>
      <c r="C202" s="92" t="s">
        <v>407</v>
      </c>
      <c r="D202" s="34">
        <v>4</v>
      </c>
      <c r="E202" s="34">
        <v>2</v>
      </c>
      <c r="F202" s="34">
        <v>1</v>
      </c>
      <c r="G202" s="61">
        <f t="shared" si="48"/>
        <v>7</v>
      </c>
      <c r="H202" s="34">
        <v>3</v>
      </c>
      <c r="I202" s="34">
        <v>3</v>
      </c>
      <c r="J202" s="34">
        <v>3</v>
      </c>
      <c r="K202" s="62">
        <f t="shared" si="47"/>
        <v>9</v>
      </c>
      <c r="L202" s="34">
        <v>7</v>
      </c>
      <c r="M202" s="34">
        <v>7</v>
      </c>
      <c r="N202" s="34">
        <v>6</v>
      </c>
      <c r="O202" s="34">
        <v>8</v>
      </c>
      <c r="P202" s="34">
        <v>9</v>
      </c>
      <c r="Q202" s="34">
        <v>8</v>
      </c>
      <c r="R202" s="34">
        <v>8</v>
      </c>
      <c r="S202" s="34">
        <v>9</v>
      </c>
      <c r="T202" s="34">
        <v>8</v>
      </c>
      <c r="U202" s="34">
        <v>7</v>
      </c>
      <c r="V202" s="34">
        <v>7</v>
      </c>
      <c r="W202" s="34">
        <v>8</v>
      </c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</row>
    <row r="203" spans="2:61" x14ac:dyDescent="0.25">
      <c r="B203" s="34">
        <v>191</v>
      </c>
      <c r="C203" s="92" t="s">
        <v>408</v>
      </c>
      <c r="D203" s="34">
        <v>4</v>
      </c>
      <c r="E203" s="34">
        <v>3</v>
      </c>
      <c r="F203" s="34">
        <v>2</v>
      </c>
      <c r="G203" s="61">
        <f t="shared" si="48"/>
        <v>9</v>
      </c>
      <c r="H203" s="34">
        <v>4</v>
      </c>
      <c r="I203" s="34">
        <v>3</v>
      </c>
      <c r="J203" s="34">
        <v>3</v>
      </c>
      <c r="K203" s="62">
        <f t="shared" si="47"/>
        <v>10</v>
      </c>
      <c r="L203" s="34">
        <v>7</v>
      </c>
      <c r="M203" s="34">
        <v>7</v>
      </c>
      <c r="N203" s="34">
        <v>8</v>
      </c>
      <c r="O203" s="34">
        <v>9</v>
      </c>
      <c r="P203" s="34">
        <v>8</v>
      </c>
      <c r="Q203" s="34">
        <v>7</v>
      </c>
      <c r="R203" s="34">
        <v>6</v>
      </c>
      <c r="S203" s="34">
        <v>5</v>
      </c>
      <c r="T203" s="34">
        <v>7</v>
      </c>
      <c r="U203" s="34">
        <v>6</v>
      </c>
      <c r="V203" s="34">
        <v>5</v>
      </c>
      <c r="W203" s="34">
        <v>6</v>
      </c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</row>
    <row r="204" spans="2:61" x14ac:dyDescent="0.25">
      <c r="B204" s="34">
        <v>192</v>
      </c>
      <c r="C204" s="92" t="s">
        <v>409</v>
      </c>
      <c r="D204" s="34">
        <v>1</v>
      </c>
      <c r="E204" s="34">
        <v>3</v>
      </c>
      <c r="F204" s="34">
        <v>3</v>
      </c>
      <c r="G204" s="61">
        <f t="shared" si="48"/>
        <v>7</v>
      </c>
      <c r="H204" s="34">
        <v>6</v>
      </c>
      <c r="I204" s="34">
        <v>4</v>
      </c>
      <c r="J204" s="34">
        <v>3</v>
      </c>
      <c r="K204" s="62">
        <f t="shared" si="47"/>
        <v>13</v>
      </c>
      <c r="L204" s="34">
        <v>10</v>
      </c>
      <c r="M204" s="34">
        <v>9</v>
      </c>
      <c r="N204" s="34">
        <v>9</v>
      </c>
      <c r="O204" s="34">
        <v>8</v>
      </c>
      <c r="P204" s="34">
        <v>9</v>
      </c>
      <c r="Q204" s="34">
        <v>8</v>
      </c>
      <c r="R204" s="34">
        <v>7</v>
      </c>
      <c r="S204" s="34">
        <v>5</v>
      </c>
      <c r="T204" s="34">
        <v>6</v>
      </c>
      <c r="U204" s="34">
        <v>9</v>
      </c>
      <c r="V204" s="34">
        <v>8</v>
      </c>
      <c r="W204" s="34">
        <v>7</v>
      </c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</row>
    <row r="205" spans="2:61" x14ac:dyDescent="0.25">
      <c r="B205" s="34">
        <v>193</v>
      </c>
      <c r="C205" s="92" t="s">
        <v>410</v>
      </c>
      <c r="D205" s="34">
        <v>5</v>
      </c>
      <c r="E205" s="34">
        <v>2</v>
      </c>
      <c r="F205" s="34">
        <v>2</v>
      </c>
      <c r="G205" s="61">
        <f t="shared" si="48"/>
        <v>9</v>
      </c>
      <c r="H205" s="34">
        <v>3</v>
      </c>
      <c r="I205" s="34">
        <v>3</v>
      </c>
      <c r="J205" s="34">
        <v>3</v>
      </c>
      <c r="K205" s="62">
        <f t="shared" ref="K205:K214" si="49">SUM(H205:J205)</f>
        <v>9</v>
      </c>
      <c r="L205" s="34">
        <v>9</v>
      </c>
      <c r="M205" s="34">
        <v>7</v>
      </c>
      <c r="N205" s="34">
        <v>9</v>
      </c>
      <c r="O205" s="34">
        <v>6</v>
      </c>
      <c r="P205" s="34">
        <v>5</v>
      </c>
      <c r="Q205" s="34">
        <v>7</v>
      </c>
      <c r="R205" s="34">
        <v>9</v>
      </c>
      <c r="S205" s="34">
        <v>8</v>
      </c>
      <c r="T205" s="34">
        <v>9</v>
      </c>
      <c r="U205" s="34">
        <v>8</v>
      </c>
      <c r="V205" s="34">
        <v>8</v>
      </c>
      <c r="W205" s="34">
        <v>9</v>
      </c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</row>
    <row r="206" spans="2:61" x14ac:dyDescent="0.25">
      <c r="B206" s="34">
        <v>194</v>
      </c>
      <c r="C206" s="92" t="s">
        <v>411</v>
      </c>
      <c r="D206" s="34">
        <v>6</v>
      </c>
      <c r="E206" s="34">
        <v>2</v>
      </c>
      <c r="F206" s="34">
        <v>2</v>
      </c>
      <c r="G206" s="61">
        <f t="shared" ref="G206:G214" si="50">SUM(D206:F206)</f>
        <v>10</v>
      </c>
      <c r="H206" s="34">
        <v>4</v>
      </c>
      <c r="I206" s="34">
        <v>3</v>
      </c>
      <c r="J206" s="34">
        <v>3</v>
      </c>
      <c r="K206" s="62">
        <f t="shared" si="49"/>
        <v>10</v>
      </c>
      <c r="L206" s="34">
        <v>8</v>
      </c>
      <c r="M206" s="34">
        <v>7</v>
      </c>
      <c r="N206" s="34">
        <v>9</v>
      </c>
      <c r="O206" s="34">
        <v>7</v>
      </c>
      <c r="P206" s="34">
        <v>5</v>
      </c>
      <c r="Q206" s="34">
        <v>6</v>
      </c>
      <c r="R206" s="34">
        <v>9</v>
      </c>
      <c r="S206" s="34">
        <v>9</v>
      </c>
      <c r="T206" s="34">
        <v>9</v>
      </c>
      <c r="U206" s="34">
        <v>9</v>
      </c>
      <c r="V206" s="34">
        <v>9</v>
      </c>
      <c r="W206" s="34">
        <v>9</v>
      </c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</row>
    <row r="207" spans="2:61" x14ac:dyDescent="0.25">
      <c r="B207" s="34">
        <v>195</v>
      </c>
      <c r="C207" s="92" t="s">
        <v>412</v>
      </c>
      <c r="D207" s="34" t="s">
        <v>208</v>
      </c>
      <c r="E207" s="34" t="s">
        <v>208</v>
      </c>
      <c r="F207" s="34" t="s">
        <v>208</v>
      </c>
      <c r="G207" s="61">
        <f t="shared" si="50"/>
        <v>0</v>
      </c>
      <c r="H207" s="34" t="s">
        <v>208</v>
      </c>
      <c r="I207" s="34" t="s">
        <v>208</v>
      </c>
      <c r="J207" s="34" t="s">
        <v>208</v>
      </c>
      <c r="K207" s="62">
        <f t="shared" si="49"/>
        <v>0</v>
      </c>
      <c r="L207" s="34">
        <v>9</v>
      </c>
      <c r="M207" s="34">
        <v>9</v>
      </c>
      <c r="N207" s="34">
        <v>9</v>
      </c>
      <c r="O207" s="34">
        <v>9</v>
      </c>
      <c r="P207" s="34">
        <v>8</v>
      </c>
      <c r="Q207" s="34">
        <v>9</v>
      </c>
      <c r="R207" s="34">
        <v>10</v>
      </c>
      <c r="S207" s="34">
        <v>8</v>
      </c>
      <c r="T207" s="34">
        <v>9</v>
      </c>
      <c r="U207" s="34">
        <v>10</v>
      </c>
      <c r="V207" s="34">
        <v>9</v>
      </c>
      <c r="W207" s="34">
        <v>8</v>
      </c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</row>
    <row r="208" spans="2:61" x14ac:dyDescent="0.25">
      <c r="B208" s="34">
        <v>196</v>
      </c>
      <c r="C208" s="92" t="s">
        <v>413</v>
      </c>
      <c r="D208" s="34">
        <v>5</v>
      </c>
      <c r="E208" s="34">
        <v>2</v>
      </c>
      <c r="F208" s="34">
        <v>2</v>
      </c>
      <c r="G208" s="61">
        <f t="shared" si="50"/>
        <v>9</v>
      </c>
      <c r="H208" s="34">
        <v>2</v>
      </c>
      <c r="I208" s="34">
        <v>1</v>
      </c>
      <c r="J208" s="34">
        <v>3</v>
      </c>
      <c r="K208" s="62">
        <f t="shared" si="49"/>
        <v>6</v>
      </c>
      <c r="L208" s="34">
        <v>9</v>
      </c>
      <c r="M208" s="34">
        <v>8</v>
      </c>
      <c r="N208" s="34">
        <v>9</v>
      </c>
      <c r="O208" s="34">
        <v>9</v>
      </c>
      <c r="P208" s="34">
        <v>9</v>
      </c>
      <c r="Q208" s="34">
        <v>9</v>
      </c>
      <c r="R208" s="34">
        <v>9</v>
      </c>
      <c r="S208" s="34">
        <v>8</v>
      </c>
      <c r="T208" s="34">
        <v>9</v>
      </c>
      <c r="U208" s="34">
        <v>10</v>
      </c>
      <c r="V208" s="34">
        <v>9</v>
      </c>
      <c r="W208" s="34">
        <v>8</v>
      </c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</row>
    <row r="209" spans="2:61" x14ac:dyDescent="0.25">
      <c r="B209" s="34">
        <v>197</v>
      </c>
      <c r="C209" s="92" t="s">
        <v>414</v>
      </c>
      <c r="D209" s="34">
        <v>6</v>
      </c>
      <c r="E209" s="34">
        <v>0</v>
      </c>
      <c r="F209" s="34">
        <v>2</v>
      </c>
      <c r="G209" s="61">
        <f t="shared" si="50"/>
        <v>8</v>
      </c>
      <c r="H209" s="34">
        <v>2</v>
      </c>
      <c r="I209" s="34">
        <v>3</v>
      </c>
      <c r="J209" s="34">
        <v>3</v>
      </c>
      <c r="K209" s="62">
        <f t="shared" si="49"/>
        <v>8</v>
      </c>
      <c r="L209" s="34">
        <v>9</v>
      </c>
      <c r="M209" s="34">
        <v>9</v>
      </c>
      <c r="N209" s="34">
        <v>9</v>
      </c>
      <c r="O209" s="34">
        <v>10</v>
      </c>
      <c r="P209" s="34">
        <v>8</v>
      </c>
      <c r="Q209" s="34">
        <v>9</v>
      </c>
      <c r="R209" s="34">
        <v>9</v>
      </c>
      <c r="S209" s="34">
        <v>8</v>
      </c>
      <c r="T209" s="34">
        <v>7</v>
      </c>
      <c r="U209" s="34">
        <v>9</v>
      </c>
      <c r="V209" s="34">
        <v>9</v>
      </c>
      <c r="W209" s="34">
        <v>7</v>
      </c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</row>
    <row r="210" spans="2:61" x14ac:dyDescent="0.25">
      <c r="B210" s="34">
        <v>198</v>
      </c>
      <c r="C210" s="92" t="s">
        <v>415</v>
      </c>
      <c r="D210" s="34">
        <v>4</v>
      </c>
      <c r="E210" s="34">
        <v>3</v>
      </c>
      <c r="F210" s="34">
        <v>3</v>
      </c>
      <c r="G210" s="61">
        <f t="shared" si="50"/>
        <v>10</v>
      </c>
      <c r="H210" s="34">
        <v>5</v>
      </c>
      <c r="I210" s="34">
        <v>4</v>
      </c>
      <c r="J210" s="34">
        <v>3</v>
      </c>
      <c r="K210" s="62">
        <f t="shared" si="49"/>
        <v>12</v>
      </c>
      <c r="L210" s="34">
        <v>10</v>
      </c>
      <c r="M210" s="34">
        <v>8</v>
      </c>
      <c r="N210" s="34">
        <v>9</v>
      </c>
      <c r="O210" s="34">
        <v>9</v>
      </c>
      <c r="P210" s="34">
        <v>8</v>
      </c>
      <c r="Q210" s="34">
        <v>9</v>
      </c>
      <c r="R210" s="34">
        <v>9</v>
      </c>
      <c r="S210" s="34">
        <v>9</v>
      </c>
      <c r="T210" s="34">
        <v>9</v>
      </c>
      <c r="U210" s="34">
        <v>7</v>
      </c>
      <c r="V210" s="34">
        <v>7</v>
      </c>
      <c r="W210" s="34">
        <v>6</v>
      </c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</row>
    <row r="211" spans="2:61" x14ac:dyDescent="0.25">
      <c r="B211" s="34">
        <v>199</v>
      </c>
      <c r="C211" s="92" t="s">
        <v>416</v>
      </c>
      <c r="D211" s="34">
        <v>4</v>
      </c>
      <c r="E211" s="34">
        <v>2</v>
      </c>
      <c r="F211" s="34">
        <v>2</v>
      </c>
      <c r="G211" s="61">
        <f t="shared" si="50"/>
        <v>8</v>
      </c>
      <c r="H211" s="34">
        <v>4</v>
      </c>
      <c r="I211" s="34">
        <v>3</v>
      </c>
      <c r="J211" s="34">
        <v>3</v>
      </c>
      <c r="K211" s="62">
        <f t="shared" si="49"/>
        <v>10</v>
      </c>
      <c r="L211" s="34">
        <v>9</v>
      </c>
      <c r="M211" s="34">
        <v>7</v>
      </c>
      <c r="N211" s="34">
        <v>9</v>
      </c>
      <c r="O211" s="34">
        <v>9</v>
      </c>
      <c r="P211" s="34">
        <v>8</v>
      </c>
      <c r="Q211" s="34">
        <v>7</v>
      </c>
      <c r="R211" s="34">
        <v>9</v>
      </c>
      <c r="S211" s="34">
        <v>8</v>
      </c>
      <c r="T211" s="34">
        <v>9</v>
      </c>
      <c r="U211" s="34">
        <v>7</v>
      </c>
      <c r="V211" s="34">
        <v>7</v>
      </c>
      <c r="W211" s="34">
        <v>8</v>
      </c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</row>
    <row r="212" spans="2:61" x14ac:dyDescent="0.25">
      <c r="B212" s="34">
        <v>200</v>
      </c>
      <c r="C212" s="92" t="s">
        <v>417</v>
      </c>
      <c r="D212" s="34">
        <v>4</v>
      </c>
      <c r="E212" s="34">
        <v>1</v>
      </c>
      <c r="F212" s="34">
        <v>1</v>
      </c>
      <c r="G212" s="61">
        <f t="shared" si="50"/>
        <v>6</v>
      </c>
      <c r="H212" s="34">
        <v>6</v>
      </c>
      <c r="I212" s="34">
        <v>2</v>
      </c>
      <c r="J212" s="34">
        <v>2</v>
      </c>
      <c r="K212" s="62">
        <f t="shared" si="49"/>
        <v>10</v>
      </c>
      <c r="L212" s="34">
        <v>7</v>
      </c>
      <c r="M212" s="34">
        <v>7</v>
      </c>
      <c r="N212" s="34">
        <v>9</v>
      </c>
      <c r="O212" s="34">
        <v>7</v>
      </c>
      <c r="P212" s="34">
        <v>8</v>
      </c>
      <c r="Q212" s="34">
        <v>7</v>
      </c>
      <c r="R212" s="34">
        <v>9</v>
      </c>
      <c r="S212" s="34">
        <v>9</v>
      </c>
      <c r="T212" s="34">
        <v>9</v>
      </c>
      <c r="U212" s="34">
        <v>10</v>
      </c>
      <c r="V212" s="34">
        <v>9</v>
      </c>
      <c r="W212" s="34">
        <v>9</v>
      </c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</row>
    <row r="213" spans="2:61" x14ac:dyDescent="0.25">
      <c r="B213" s="34">
        <v>201</v>
      </c>
      <c r="C213" s="92" t="s">
        <v>418</v>
      </c>
      <c r="D213" s="34">
        <v>2</v>
      </c>
      <c r="E213" s="34">
        <v>2</v>
      </c>
      <c r="F213" s="34">
        <v>3</v>
      </c>
      <c r="G213" s="61">
        <f t="shared" si="50"/>
        <v>7</v>
      </c>
      <c r="H213" s="34">
        <v>2</v>
      </c>
      <c r="I213" s="34">
        <v>2</v>
      </c>
      <c r="J213" s="34">
        <v>3</v>
      </c>
      <c r="K213" s="62">
        <f t="shared" si="49"/>
        <v>7</v>
      </c>
      <c r="L213" s="34">
        <v>9</v>
      </c>
      <c r="M213" s="34">
        <v>7</v>
      </c>
      <c r="N213" s="34">
        <v>8</v>
      </c>
      <c r="O213" s="34">
        <v>8</v>
      </c>
      <c r="P213" s="34">
        <v>8</v>
      </c>
      <c r="Q213" s="34">
        <v>9</v>
      </c>
      <c r="R213" s="34">
        <v>10</v>
      </c>
      <c r="S213" s="34">
        <v>8</v>
      </c>
      <c r="T213" s="34">
        <v>9</v>
      </c>
      <c r="U213" s="34">
        <v>9</v>
      </c>
      <c r="V213" s="34">
        <v>7</v>
      </c>
      <c r="W213" s="34">
        <v>9</v>
      </c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</row>
    <row r="214" spans="2:61" x14ac:dyDescent="0.25">
      <c r="B214" s="34">
        <v>202</v>
      </c>
      <c r="C214" s="92" t="s">
        <v>419</v>
      </c>
      <c r="D214" s="34">
        <v>0</v>
      </c>
      <c r="E214" s="34">
        <v>0</v>
      </c>
      <c r="F214" s="34">
        <v>0</v>
      </c>
      <c r="G214" s="61">
        <f t="shared" si="50"/>
        <v>0</v>
      </c>
      <c r="H214" s="34">
        <v>1</v>
      </c>
      <c r="I214" s="34">
        <v>2</v>
      </c>
      <c r="J214" s="34">
        <v>1</v>
      </c>
      <c r="K214" s="62">
        <f t="shared" si="49"/>
        <v>4</v>
      </c>
      <c r="L214" s="34">
        <v>8</v>
      </c>
      <c r="M214" s="34">
        <v>9</v>
      </c>
      <c r="N214" s="34">
        <v>8</v>
      </c>
      <c r="O214" s="34">
        <v>7</v>
      </c>
      <c r="P214" s="34">
        <v>7</v>
      </c>
      <c r="Q214" s="34">
        <v>9</v>
      </c>
      <c r="R214" s="34">
        <v>9</v>
      </c>
      <c r="S214" s="34">
        <v>7</v>
      </c>
      <c r="T214" s="34">
        <v>9</v>
      </c>
      <c r="U214" s="34">
        <v>8</v>
      </c>
      <c r="V214" s="34">
        <v>7</v>
      </c>
      <c r="W214" s="34">
        <v>9</v>
      </c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</row>
    <row r="215" spans="2:61" x14ac:dyDescent="0.25">
      <c r="B215" s="34"/>
      <c r="C215" s="44"/>
      <c r="D215" s="34"/>
      <c r="E215" s="34"/>
      <c r="F215" s="34"/>
      <c r="G215" s="61"/>
      <c r="H215" s="34"/>
      <c r="I215" s="34"/>
      <c r="J215" s="34"/>
      <c r="K215" s="62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</row>
    <row r="216" spans="2:61" x14ac:dyDescent="0.25">
      <c r="B216" s="34"/>
      <c r="C216" s="44"/>
      <c r="D216" s="34"/>
      <c r="E216" s="34"/>
      <c r="F216" s="34"/>
      <c r="G216" s="61"/>
      <c r="H216" s="34"/>
      <c r="I216" s="34"/>
      <c r="J216" s="34"/>
      <c r="K216" s="62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</row>
    <row r="217" spans="2:61" x14ac:dyDescent="0.25">
      <c r="B217" s="34"/>
      <c r="C217" s="44"/>
      <c r="D217" s="34"/>
      <c r="E217" s="34"/>
      <c r="F217" s="34"/>
      <c r="G217" s="61"/>
      <c r="H217" s="34"/>
      <c r="I217" s="34"/>
      <c r="J217" s="34"/>
      <c r="K217" s="62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</row>
    <row r="218" spans="2:61" x14ac:dyDescent="0.25">
      <c r="B218" s="34"/>
      <c r="C218" s="44"/>
      <c r="D218" s="34"/>
      <c r="E218" s="34"/>
      <c r="F218" s="34"/>
      <c r="G218" s="61"/>
      <c r="H218" s="34"/>
      <c r="I218" s="34"/>
      <c r="J218" s="34"/>
      <c r="K218" s="62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</row>
    <row r="219" spans="2:61" x14ac:dyDescent="0.25">
      <c r="B219" s="34"/>
      <c r="C219" s="44"/>
      <c r="D219" s="34"/>
      <c r="E219" s="34"/>
      <c r="F219" s="34"/>
      <c r="G219" s="61"/>
      <c r="H219" s="34"/>
      <c r="I219" s="34"/>
      <c r="J219" s="34"/>
      <c r="K219" s="62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</row>
    <row r="220" spans="2:61" x14ac:dyDescent="0.25">
      <c r="B220" s="34"/>
      <c r="C220" s="44"/>
      <c r="D220" s="34"/>
      <c r="E220" s="34"/>
      <c r="F220" s="34"/>
      <c r="G220" s="61"/>
      <c r="H220" s="34"/>
      <c r="I220" s="34"/>
      <c r="J220" s="34"/>
      <c r="K220" s="62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</row>
    <row r="221" spans="2:61" x14ac:dyDescent="0.25">
      <c r="B221" s="34"/>
      <c r="C221" s="44"/>
      <c r="D221" s="34"/>
      <c r="E221" s="34"/>
      <c r="F221" s="34"/>
      <c r="G221" s="61"/>
      <c r="H221" s="34"/>
      <c r="I221" s="34"/>
      <c r="J221" s="34"/>
      <c r="K221" s="62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</row>
    <row r="222" spans="2:61" x14ac:dyDescent="0.25">
      <c r="B222" s="34"/>
      <c r="C222" s="44"/>
      <c r="D222" s="34"/>
      <c r="E222" s="34"/>
      <c r="F222" s="34"/>
      <c r="G222" s="61"/>
      <c r="H222" s="34"/>
      <c r="I222" s="34"/>
      <c r="J222" s="34"/>
      <c r="K222" s="62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</row>
    <row r="223" spans="2:61" x14ac:dyDescent="0.25">
      <c r="B223" s="34"/>
      <c r="C223" s="44"/>
      <c r="D223" s="34"/>
      <c r="E223" s="34"/>
      <c r="F223" s="34"/>
      <c r="G223" s="61"/>
      <c r="H223" s="34"/>
      <c r="I223" s="34"/>
      <c r="J223" s="34"/>
      <c r="K223" s="62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</row>
    <row r="224" spans="2:61" x14ac:dyDescent="0.25">
      <c r="B224" s="34"/>
      <c r="C224" s="44"/>
      <c r="D224" s="34"/>
      <c r="E224" s="34"/>
      <c r="F224" s="34"/>
      <c r="G224" s="61"/>
      <c r="H224" s="34"/>
      <c r="I224" s="34"/>
      <c r="J224" s="34"/>
      <c r="K224" s="62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</row>
    <row r="225" spans="2:61" x14ac:dyDescent="0.25">
      <c r="B225" s="34"/>
      <c r="C225" s="44"/>
      <c r="D225" s="34"/>
      <c r="E225" s="34"/>
      <c r="F225" s="34"/>
      <c r="G225" s="61"/>
      <c r="H225" s="34"/>
      <c r="I225" s="34"/>
      <c r="J225" s="34"/>
      <c r="K225" s="62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</row>
    <row r="226" spans="2:61" x14ac:dyDescent="0.25">
      <c r="B226" s="34"/>
      <c r="C226" s="44"/>
      <c r="D226" s="34"/>
      <c r="E226" s="34"/>
      <c r="F226" s="34"/>
      <c r="G226" s="61"/>
      <c r="H226" s="34"/>
      <c r="I226" s="34"/>
      <c r="J226" s="34"/>
      <c r="K226" s="62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</row>
    <row r="227" spans="2:61" x14ac:dyDescent="0.25">
      <c r="B227" s="34"/>
      <c r="C227" s="44"/>
      <c r="D227" s="34"/>
      <c r="E227" s="34"/>
      <c r="F227" s="34"/>
      <c r="G227" s="61"/>
      <c r="H227" s="34"/>
      <c r="I227" s="34"/>
      <c r="J227" s="34"/>
      <c r="K227" s="62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</row>
    <row r="228" spans="2:61" x14ac:dyDescent="0.25">
      <c r="B228" s="34"/>
      <c r="C228" s="44"/>
      <c r="D228" s="34"/>
      <c r="E228" s="34"/>
      <c r="F228" s="34"/>
      <c r="G228" s="61"/>
      <c r="H228" s="34"/>
      <c r="I228" s="34"/>
      <c r="J228" s="34"/>
      <c r="K228" s="62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</row>
    <row r="229" spans="2:61" x14ac:dyDescent="0.25">
      <c r="B229" s="34"/>
      <c r="C229" s="44"/>
      <c r="D229" s="34"/>
      <c r="E229" s="34"/>
      <c r="F229" s="34"/>
      <c r="G229" s="61"/>
      <c r="H229" s="34"/>
      <c r="I229" s="34"/>
      <c r="J229" s="34"/>
      <c r="K229" s="62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</row>
    <row r="230" spans="2:61" x14ac:dyDescent="0.25">
      <c r="B230" s="34"/>
      <c r="C230" s="44"/>
      <c r="D230" s="34"/>
      <c r="E230" s="34"/>
      <c r="F230" s="34"/>
      <c r="G230" s="61"/>
      <c r="H230" s="34"/>
      <c r="I230" s="34"/>
      <c r="J230" s="34"/>
      <c r="K230" s="62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</row>
    <row r="231" spans="2:61" x14ac:dyDescent="0.25">
      <c r="B231" s="34"/>
      <c r="C231" s="44"/>
      <c r="D231" s="34"/>
      <c r="E231" s="34"/>
      <c r="F231" s="34"/>
      <c r="G231" s="61"/>
      <c r="H231" s="34"/>
      <c r="I231" s="34"/>
      <c r="J231" s="34"/>
      <c r="K231" s="62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</row>
    <row r="232" spans="2:61" x14ac:dyDescent="0.25">
      <c r="B232" s="34"/>
      <c r="C232" s="44"/>
      <c r="D232" s="34"/>
      <c r="E232" s="34"/>
      <c r="F232" s="34"/>
      <c r="G232" s="61"/>
      <c r="H232" s="34"/>
      <c r="I232" s="34"/>
      <c r="J232" s="34"/>
      <c r="K232" s="62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</row>
    <row r="233" spans="2:61" x14ac:dyDescent="0.25">
      <c r="B233" s="34"/>
      <c r="C233" s="44"/>
      <c r="D233" s="34"/>
      <c r="E233" s="34"/>
      <c r="F233" s="34"/>
      <c r="G233" s="61"/>
      <c r="H233" s="34"/>
      <c r="I233" s="34"/>
      <c r="J233" s="34"/>
      <c r="K233" s="62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</row>
    <row r="234" spans="2:61" x14ac:dyDescent="0.25">
      <c r="B234" s="34"/>
      <c r="C234" s="44"/>
      <c r="D234" s="34"/>
      <c r="E234" s="34"/>
      <c r="F234" s="34"/>
      <c r="G234" s="61"/>
      <c r="H234" s="34"/>
      <c r="I234" s="34"/>
      <c r="J234" s="34"/>
      <c r="K234" s="62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</row>
    <row r="235" spans="2:61" x14ac:dyDescent="0.25">
      <c r="B235" s="34"/>
      <c r="C235" s="44"/>
      <c r="D235" s="34"/>
      <c r="E235" s="34"/>
      <c r="F235" s="34"/>
      <c r="G235" s="61"/>
      <c r="H235" s="34"/>
      <c r="I235" s="34"/>
      <c r="J235" s="34"/>
      <c r="K235" s="62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</row>
    <row r="236" spans="2:61" x14ac:dyDescent="0.25">
      <c r="B236" s="34"/>
      <c r="C236" s="44"/>
      <c r="D236" s="34"/>
      <c r="E236" s="34"/>
      <c r="F236" s="34"/>
      <c r="G236" s="61"/>
      <c r="H236" s="34"/>
      <c r="I236" s="34"/>
      <c r="J236" s="34"/>
      <c r="K236" s="62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</row>
    <row r="237" spans="2:61" x14ac:dyDescent="0.25">
      <c r="B237" s="34"/>
      <c r="C237" s="44"/>
      <c r="D237" s="34"/>
      <c r="E237" s="34"/>
      <c r="F237" s="34"/>
      <c r="G237" s="61"/>
      <c r="H237" s="34"/>
      <c r="I237" s="34"/>
      <c r="J237" s="34"/>
      <c r="K237" s="62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</row>
    <row r="238" spans="2:61" x14ac:dyDescent="0.25">
      <c r="B238" s="34"/>
      <c r="C238" s="44"/>
      <c r="D238" s="34"/>
      <c r="E238" s="34"/>
      <c r="F238" s="34"/>
      <c r="G238" s="61"/>
      <c r="H238" s="34"/>
      <c r="I238" s="34"/>
      <c r="J238" s="34"/>
      <c r="K238" s="62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</row>
    <row r="239" spans="2:61" x14ac:dyDescent="0.25">
      <c r="B239" s="34"/>
      <c r="C239" s="44"/>
      <c r="D239" s="34"/>
      <c r="E239" s="34"/>
      <c r="F239" s="34"/>
      <c r="G239" s="61"/>
      <c r="H239" s="34"/>
      <c r="I239" s="34"/>
      <c r="J239" s="34"/>
      <c r="K239" s="62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</row>
    <row r="240" spans="2:61" x14ac:dyDescent="0.25">
      <c r="B240" s="34"/>
      <c r="C240" s="44"/>
      <c r="D240" s="34"/>
      <c r="E240" s="34"/>
      <c r="F240" s="34"/>
      <c r="G240" s="61"/>
      <c r="H240" s="34"/>
      <c r="I240" s="34"/>
      <c r="J240" s="34"/>
      <c r="K240" s="62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</row>
    <row r="241" spans="2:61" x14ac:dyDescent="0.25">
      <c r="B241" s="34"/>
      <c r="C241" s="44"/>
      <c r="D241" s="34"/>
      <c r="E241" s="34"/>
      <c r="F241" s="34"/>
      <c r="G241" s="61"/>
      <c r="H241" s="34"/>
      <c r="I241" s="34"/>
      <c r="J241" s="34"/>
      <c r="K241" s="62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</row>
    <row r="242" spans="2:61" x14ac:dyDescent="0.25">
      <c r="B242" s="34"/>
      <c r="C242" s="44"/>
      <c r="D242" s="34"/>
      <c r="E242" s="34"/>
      <c r="F242" s="34"/>
      <c r="G242" s="61"/>
      <c r="H242" s="34"/>
      <c r="I242" s="34"/>
      <c r="J242" s="34"/>
      <c r="K242" s="62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</row>
    <row r="243" spans="2:61" x14ac:dyDescent="0.25">
      <c r="B243" s="34"/>
      <c r="C243" s="44"/>
      <c r="D243" s="34"/>
      <c r="E243" s="34"/>
      <c r="F243" s="34"/>
      <c r="G243" s="61"/>
      <c r="H243" s="34"/>
      <c r="I243" s="34"/>
      <c r="J243" s="34"/>
      <c r="K243" s="62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</row>
    <row r="244" spans="2:61" x14ac:dyDescent="0.25">
      <c r="B244" s="34"/>
      <c r="C244" s="44"/>
      <c r="D244" s="34"/>
      <c r="E244" s="34"/>
      <c r="F244" s="34"/>
      <c r="G244" s="61"/>
      <c r="H244" s="34"/>
      <c r="I244" s="34"/>
      <c r="J244" s="34"/>
      <c r="K244" s="62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</row>
    <row r="245" spans="2:61" x14ac:dyDescent="0.25">
      <c r="B245" s="34"/>
      <c r="C245" s="44"/>
      <c r="D245" s="34"/>
      <c r="E245" s="34"/>
      <c r="F245" s="34"/>
      <c r="G245" s="61"/>
      <c r="H245" s="34"/>
      <c r="I245" s="34"/>
      <c r="J245" s="34"/>
      <c r="K245" s="62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</row>
    <row r="246" spans="2:61" x14ac:dyDescent="0.25">
      <c r="B246" s="34"/>
      <c r="C246" s="44"/>
      <c r="D246" s="34"/>
      <c r="E246" s="34"/>
      <c r="F246" s="34"/>
      <c r="G246" s="61"/>
      <c r="H246" s="34"/>
      <c r="I246" s="34"/>
      <c r="J246" s="34"/>
      <c r="K246" s="62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</row>
    <row r="247" spans="2:61" x14ac:dyDescent="0.25">
      <c r="B247" s="34"/>
      <c r="C247" s="44"/>
      <c r="D247" s="34"/>
      <c r="E247" s="34"/>
      <c r="F247" s="34"/>
      <c r="G247" s="61"/>
      <c r="H247" s="34"/>
      <c r="I247" s="34"/>
      <c r="J247" s="34"/>
      <c r="K247" s="62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</row>
    <row r="248" spans="2:61" x14ac:dyDescent="0.25">
      <c r="B248" s="34"/>
      <c r="C248" s="44"/>
      <c r="D248" s="34"/>
      <c r="E248" s="34"/>
      <c r="F248" s="34"/>
      <c r="G248" s="61"/>
      <c r="H248" s="34"/>
      <c r="I248" s="34"/>
      <c r="J248" s="34"/>
      <c r="K248" s="62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</row>
    <row r="249" spans="2:61" x14ac:dyDescent="0.25">
      <c r="B249" s="34"/>
      <c r="C249" s="44"/>
      <c r="D249" s="34"/>
      <c r="E249" s="34"/>
      <c r="F249" s="34"/>
      <c r="G249" s="61"/>
      <c r="H249" s="34"/>
      <c r="I249" s="34"/>
      <c r="J249" s="34"/>
      <c r="K249" s="62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</row>
    <row r="250" spans="2:61" x14ac:dyDescent="0.25">
      <c r="B250" s="34"/>
      <c r="C250" s="44"/>
      <c r="D250" s="34"/>
      <c r="E250" s="34"/>
      <c r="F250" s="34"/>
      <c r="G250" s="61"/>
      <c r="H250" s="34"/>
      <c r="I250" s="34"/>
      <c r="J250" s="34"/>
      <c r="K250" s="62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</row>
    <row r="251" spans="2:61" x14ac:dyDescent="0.25">
      <c r="B251" s="34"/>
      <c r="C251" s="44"/>
      <c r="D251" s="34"/>
      <c r="E251" s="34"/>
      <c r="F251" s="34"/>
      <c r="G251" s="61"/>
      <c r="H251" s="34"/>
      <c r="I251" s="34"/>
      <c r="J251" s="34"/>
      <c r="K251" s="62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</row>
    <row r="252" spans="2:61" x14ac:dyDescent="0.25">
      <c r="B252" s="34"/>
      <c r="C252" s="44"/>
      <c r="D252" s="34"/>
      <c r="E252" s="34"/>
      <c r="F252" s="34"/>
      <c r="G252" s="61"/>
      <c r="H252" s="34"/>
      <c r="I252" s="34"/>
      <c r="J252" s="34"/>
      <c r="K252" s="62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</row>
    <row r="253" spans="2:61" x14ac:dyDescent="0.25">
      <c r="B253" s="34"/>
      <c r="C253" s="44"/>
      <c r="D253" s="34"/>
      <c r="E253" s="34"/>
      <c r="F253" s="34"/>
      <c r="G253" s="61"/>
      <c r="H253" s="34"/>
      <c r="I253" s="34"/>
      <c r="J253" s="34"/>
      <c r="K253" s="62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</row>
    <row r="254" spans="2:61" x14ac:dyDescent="0.25">
      <c r="B254" s="34"/>
      <c r="C254" s="44"/>
      <c r="D254" s="34"/>
      <c r="E254" s="34"/>
      <c r="F254" s="34"/>
      <c r="G254" s="61"/>
      <c r="H254" s="34"/>
      <c r="I254" s="34"/>
      <c r="J254" s="34"/>
      <c r="K254" s="62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</row>
    <row r="255" spans="2:61" x14ac:dyDescent="0.25">
      <c r="B255" s="34"/>
      <c r="C255" s="44"/>
      <c r="D255" s="34"/>
      <c r="E255" s="34"/>
      <c r="F255" s="34"/>
      <c r="G255" s="61"/>
      <c r="H255" s="34"/>
      <c r="I255" s="34"/>
      <c r="J255" s="34"/>
      <c r="K255" s="62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</row>
    <row r="256" spans="2:61" x14ac:dyDescent="0.25">
      <c r="B256" s="34"/>
      <c r="C256" s="44"/>
      <c r="D256" s="34"/>
      <c r="E256" s="34"/>
      <c r="F256" s="34"/>
      <c r="G256" s="61"/>
      <c r="H256" s="34"/>
      <c r="I256" s="34"/>
      <c r="J256" s="34"/>
      <c r="K256" s="62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</row>
    <row r="257" spans="2:61" x14ac:dyDescent="0.25">
      <c r="B257" s="34"/>
      <c r="C257" s="44"/>
      <c r="D257" s="34"/>
      <c r="E257" s="34"/>
      <c r="F257" s="34"/>
      <c r="G257" s="61"/>
      <c r="H257" s="34"/>
      <c r="I257" s="34"/>
      <c r="J257" s="34"/>
      <c r="K257" s="62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</row>
    <row r="258" spans="2:61" x14ac:dyDescent="0.25">
      <c r="B258" s="34"/>
      <c r="C258" s="44"/>
      <c r="D258" s="34"/>
      <c r="E258" s="34"/>
      <c r="F258" s="34"/>
      <c r="G258" s="61"/>
      <c r="H258" s="34"/>
      <c r="I258" s="34"/>
      <c r="J258" s="34"/>
      <c r="K258" s="62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</row>
    <row r="259" spans="2:61" x14ac:dyDescent="0.25">
      <c r="B259" s="34"/>
      <c r="C259" s="44"/>
      <c r="D259" s="34"/>
      <c r="E259" s="34"/>
      <c r="F259" s="34"/>
      <c r="G259" s="61"/>
      <c r="H259" s="34"/>
      <c r="I259" s="34"/>
      <c r="J259" s="34"/>
      <c r="K259" s="62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</row>
    <row r="260" spans="2:61" x14ac:dyDescent="0.25">
      <c r="B260" s="34"/>
      <c r="C260" s="44"/>
      <c r="D260" s="34"/>
      <c r="E260" s="34"/>
      <c r="F260" s="34"/>
      <c r="G260" s="61"/>
      <c r="H260" s="34"/>
      <c r="I260" s="34"/>
      <c r="J260" s="34"/>
      <c r="K260" s="62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</row>
    <row r="261" spans="2:61" x14ac:dyDescent="0.25">
      <c r="B261" s="34"/>
      <c r="C261" s="44"/>
      <c r="D261" s="34"/>
      <c r="E261" s="34"/>
      <c r="F261" s="34"/>
      <c r="G261" s="61"/>
      <c r="H261" s="34"/>
      <c r="I261" s="34"/>
      <c r="J261" s="34"/>
      <c r="K261" s="62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</row>
    <row r="262" spans="2:61" x14ac:dyDescent="0.25">
      <c r="B262" s="34"/>
      <c r="C262" s="44"/>
      <c r="D262" s="34"/>
      <c r="E262" s="34"/>
      <c r="F262" s="34"/>
      <c r="G262" s="61"/>
      <c r="H262" s="34"/>
      <c r="I262" s="34"/>
      <c r="J262" s="34"/>
      <c r="K262" s="62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</row>
    <row r="263" spans="2:61" x14ac:dyDescent="0.25">
      <c r="B263" s="34"/>
      <c r="C263" s="44"/>
      <c r="D263" s="34"/>
      <c r="E263" s="34"/>
      <c r="F263" s="34"/>
      <c r="G263" s="61"/>
      <c r="H263" s="34"/>
      <c r="I263" s="34"/>
      <c r="J263" s="34"/>
      <c r="K263" s="62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</row>
    <row r="264" spans="2:61" x14ac:dyDescent="0.25">
      <c r="B264" s="34"/>
      <c r="C264" s="44"/>
      <c r="D264" s="34"/>
      <c r="E264" s="34"/>
      <c r="F264" s="34"/>
      <c r="G264" s="61"/>
      <c r="H264" s="34"/>
      <c r="I264" s="34"/>
      <c r="J264" s="34"/>
      <c r="K264" s="62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</row>
    <row r="265" spans="2:61" x14ac:dyDescent="0.25">
      <c r="B265" s="34"/>
      <c r="C265" s="44"/>
      <c r="D265" s="34"/>
      <c r="E265" s="34"/>
      <c r="F265" s="34"/>
      <c r="G265" s="61"/>
      <c r="H265" s="34"/>
      <c r="I265" s="34"/>
      <c r="J265" s="34"/>
      <c r="K265" s="62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</row>
    <row r="266" spans="2:61" x14ac:dyDescent="0.25">
      <c r="B266" s="34"/>
      <c r="C266" s="44"/>
      <c r="D266" s="34"/>
      <c r="E266" s="34"/>
      <c r="F266" s="34"/>
      <c r="G266" s="61"/>
      <c r="H266" s="34"/>
      <c r="I266" s="34"/>
      <c r="J266" s="34"/>
      <c r="K266" s="62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</row>
    <row r="267" spans="2:61" x14ac:dyDescent="0.25">
      <c r="B267" s="34"/>
      <c r="C267" s="44"/>
      <c r="D267" s="34"/>
      <c r="E267" s="34"/>
      <c r="F267" s="34"/>
      <c r="G267" s="61"/>
      <c r="H267" s="34"/>
      <c r="I267" s="34"/>
      <c r="J267" s="34"/>
      <c r="K267" s="62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</row>
    <row r="268" spans="2:61" x14ac:dyDescent="0.25">
      <c r="B268" s="34"/>
      <c r="C268" s="44"/>
      <c r="D268" s="34"/>
      <c r="E268" s="34"/>
      <c r="F268" s="34"/>
      <c r="G268" s="61"/>
      <c r="H268" s="34"/>
      <c r="I268" s="34"/>
      <c r="J268" s="34"/>
      <c r="K268" s="62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</row>
    <row r="269" spans="2:61" x14ac:dyDescent="0.25">
      <c r="B269" s="34"/>
      <c r="C269" s="44"/>
      <c r="D269" s="34"/>
      <c r="E269" s="34"/>
      <c r="F269" s="34"/>
      <c r="G269" s="61"/>
      <c r="H269" s="34"/>
      <c r="I269" s="34"/>
      <c r="J269" s="34"/>
      <c r="K269" s="62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</row>
    <row r="270" spans="2:61" x14ac:dyDescent="0.25">
      <c r="B270" s="34"/>
      <c r="C270" s="44"/>
      <c r="D270" s="34"/>
      <c r="E270" s="34"/>
      <c r="F270" s="34"/>
      <c r="G270" s="61"/>
      <c r="H270" s="34"/>
      <c r="I270" s="34"/>
      <c r="J270" s="34"/>
      <c r="K270" s="62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</row>
    <row r="271" spans="2:61" x14ac:dyDescent="0.25">
      <c r="B271" s="34"/>
      <c r="C271" s="44"/>
      <c r="D271" s="34"/>
      <c r="E271" s="34"/>
      <c r="F271" s="34"/>
      <c r="G271" s="61"/>
      <c r="H271" s="34"/>
      <c r="I271" s="34"/>
      <c r="J271" s="34"/>
      <c r="K271" s="62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</row>
    <row r="272" spans="2:61" x14ac:dyDescent="0.25">
      <c r="B272" s="34"/>
      <c r="C272" s="44"/>
      <c r="D272" s="34"/>
      <c r="E272" s="34"/>
      <c r="F272" s="34"/>
      <c r="G272" s="61"/>
      <c r="H272" s="34"/>
      <c r="I272" s="34"/>
      <c r="J272" s="34"/>
      <c r="K272" s="62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</row>
    <row r="273" spans="2:61" x14ac:dyDescent="0.25">
      <c r="B273" s="34"/>
      <c r="C273" s="44"/>
      <c r="D273" s="34"/>
      <c r="E273" s="34"/>
      <c r="F273" s="34"/>
      <c r="G273" s="61"/>
      <c r="H273" s="34"/>
      <c r="I273" s="34"/>
      <c r="J273" s="34"/>
      <c r="K273" s="62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</row>
    <row r="274" spans="2:61" x14ac:dyDescent="0.25">
      <c r="B274" s="34"/>
      <c r="C274" s="44"/>
      <c r="D274" s="34"/>
      <c r="E274" s="34"/>
      <c r="F274" s="34"/>
      <c r="G274" s="61"/>
      <c r="H274" s="34"/>
      <c r="I274" s="34"/>
      <c r="J274" s="34"/>
      <c r="K274" s="62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</row>
    <row r="275" spans="2:61" x14ac:dyDescent="0.25">
      <c r="B275" s="34"/>
      <c r="C275" s="44"/>
      <c r="D275" s="34"/>
      <c r="E275" s="34"/>
      <c r="F275" s="34"/>
      <c r="G275" s="61"/>
      <c r="H275" s="34"/>
      <c r="I275" s="34"/>
      <c r="J275" s="34"/>
      <c r="K275" s="62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</row>
    <row r="276" spans="2:61" x14ac:dyDescent="0.25">
      <c r="B276" s="34"/>
      <c r="C276" s="44"/>
      <c r="D276" s="34"/>
      <c r="E276" s="34"/>
      <c r="F276" s="34"/>
      <c r="G276" s="61"/>
      <c r="H276" s="34"/>
      <c r="I276" s="34"/>
      <c r="J276" s="34"/>
      <c r="K276" s="62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</row>
    <row r="277" spans="2:61" x14ac:dyDescent="0.25">
      <c r="B277" s="34"/>
      <c r="C277" s="44"/>
      <c r="D277" s="34"/>
      <c r="E277" s="34"/>
      <c r="F277" s="34"/>
      <c r="G277" s="61"/>
      <c r="H277" s="34"/>
      <c r="I277" s="34"/>
      <c r="J277" s="34"/>
      <c r="K277" s="62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</row>
    <row r="278" spans="2:61" x14ac:dyDescent="0.25">
      <c r="B278" s="34"/>
      <c r="C278" s="44"/>
      <c r="D278" s="34"/>
      <c r="E278" s="34"/>
      <c r="F278" s="34"/>
      <c r="G278" s="61"/>
      <c r="H278" s="34"/>
      <c r="I278" s="34"/>
      <c r="J278" s="34"/>
      <c r="K278" s="62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</row>
  </sheetData>
  <mergeCells count="10">
    <mergeCell ref="AV10:AV11"/>
    <mergeCell ref="A10:A12"/>
    <mergeCell ref="B10:B12"/>
    <mergeCell ref="D11:G11"/>
    <mergeCell ref="H11:K11"/>
    <mergeCell ref="D10:K10"/>
    <mergeCell ref="L10:Q10"/>
    <mergeCell ref="R10:AA10"/>
    <mergeCell ref="AB10:AU10"/>
    <mergeCell ref="C10:C1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214"/>
  <sheetViews>
    <sheetView topLeftCell="A187" zoomScaleNormal="100" workbookViewId="0">
      <selection activeCell="H225" sqref="H225"/>
    </sheetView>
  </sheetViews>
  <sheetFormatPr defaultRowHeight="15" x14ac:dyDescent="0.25"/>
  <cols>
    <col min="1" max="2" width="9.140625" style="9"/>
    <col min="3" max="3" width="40.42578125" style="9" customWidth="1"/>
    <col min="4" max="4" width="13" style="9" customWidth="1"/>
    <col min="5" max="5" width="12.7109375" style="9" customWidth="1"/>
    <col min="6" max="6" width="9.140625" style="9"/>
    <col min="7" max="15" width="9.7109375" style="9" customWidth="1"/>
    <col min="16" max="16384" width="9.140625" style="9"/>
  </cols>
  <sheetData>
    <row r="1" spans="2:15" x14ac:dyDescent="0.25">
      <c r="C1" s="26" t="s">
        <v>38</v>
      </c>
      <c r="D1" s="9">
        <f>'In Sem Evaluation'!D1</f>
        <v>202</v>
      </c>
    </row>
    <row r="2" spans="2:15" x14ac:dyDescent="0.25">
      <c r="C2" s="26" t="s">
        <v>63</v>
      </c>
      <c r="D2" s="9">
        <f>COUNTIF(D13:D112,"&lt;&gt;")-COUNTIF(D13:D112,"AB")</f>
        <v>0</v>
      </c>
      <c r="E2" s="9">
        <f>COUNTIF(E13:E112,"&lt;&gt;")-COUNTIF(E13:E112,"AB")</f>
        <v>0</v>
      </c>
    </row>
    <row r="3" spans="2:15" x14ac:dyDescent="0.25">
      <c r="C3" s="26"/>
    </row>
    <row r="4" spans="2:15" x14ac:dyDescent="0.25">
      <c r="C4" s="26" t="s">
        <v>98</v>
      </c>
      <c r="D4" s="9">
        <f>'CO Attainment Calculation'!G36</f>
        <v>45</v>
      </c>
      <c r="E4" s="9">
        <f>'CO Attainment Calculation'!G37</f>
        <v>0</v>
      </c>
    </row>
    <row r="5" spans="2:15" x14ac:dyDescent="0.25">
      <c r="C5" s="26"/>
      <c r="H5" s="160" t="s">
        <v>77</v>
      </c>
      <c r="I5" s="160"/>
      <c r="J5" s="160"/>
      <c r="K5" s="160"/>
      <c r="L5" s="161" t="s">
        <v>81</v>
      </c>
      <c r="M5" s="162"/>
      <c r="N5" s="162"/>
      <c r="O5" s="163"/>
    </row>
    <row r="6" spans="2:15" ht="15" customHeight="1" x14ac:dyDescent="0.25">
      <c r="C6" s="26"/>
      <c r="H6" s="160" t="s">
        <v>97</v>
      </c>
      <c r="I6" s="160" t="s">
        <v>99</v>
      </c>
      <c r="J6" s="160" t="s">
        <v>96</v>
      </c>
      <c r="K6" s="160" t="s">
        <v>102</v>
      </c>
      <c r="L6" s="164" t="s">
        <v>97</v>
      </c>
      <c r="M6" s="164" t="s">
        <v>99</v>
      </c>
      <c r="N6" s="164" t="s">
        <v>96</v>
      </c>
      <c r="O6" s="164" t="s">
        <v>102</v>
      </c>
    </row>
    <row r="7" spans="2:15" ht="15" customHeight="1" x14ac:dyDescent="0.25">
      <c r="B7" s="11"/>
      <c r="C7" s="26"/>
      <c r="D7" s="21"/>
      <c r="E7" s="21"/>
      <c r="H7" s="160"/>
      <c r="I7" s="160"/>
      <c r="J7" s="160"/>
      <c r="K7" s="160"/>
      <c r="L7" s="164"/>
      <c r="M7" s="164"/>
      <c r="N7" s="164"/>
      <c r="O7" s="164"/>
    </row>
    <row r="8" spans="2:15" x14ac:dyDescent="0.25">
      <c r="H8" s="160"/>
      <c r="I8" s="160"/>
      <c r="J8" s="160"/>
      <c r="K8" s="160"/>
      <c r="L8" s="164"/>
      <c r="M8" s="164"/>
      <c r="N8" s="164"/>
      <c r="O8" s="164"/>
    </row>
    <row r="9" spans="2:15" s="27" customFormat="1" ht="35.25" customHeight="1" x14ac:dyDescent="0.25">
      <c r="H9" s="160"/>
      <c r="I9" s="160"/>
      <c r="J9" s="160"/>
      <c r="K9" s="160"/>
      <c r="L9" s="164"/>
      <c r="M9" s="164"/>
      <c r="N9" s="164"/>
      <c r="O9" s="164"/>
    </row>
    <row r="10" spans="2:15" ht="15.75" x14ac:dyDescent="0.25">
      <c r="B10" s="138" t="s">
        <v>21</v>
      </c>
      <c r="C10" s="139" t="s">
        <v>22</v>
      </c>
      <c r="D10" s="138" t="s">
        <v>77</v>
      </c>
      <c r="E10" s="138" t="s">
        <v>81</v>
      </c>
      <c r="G10" s="46" t="str">
        <f>Cover!E7</f>
        <v>C2023</v>
      </c>
      <c r="H10" s="30">
        <f>Cover!C66</f>
        <v>52</v>
      </c>
      <c r="I10" s="30">
        <f>H10*$D$4/100</f>
        <v>23.4</v>
      </c>
      <c r="J10" s="30">
        <f>COUNTIF($D$13:$D$112,"&gt;="&amp;I10 )</f>
        <v>0</v>
      </c>
      <c r="K10" s="31" t="e">
        <f>IF(I10=0,0,J10*100/$D$2)</f>
        <v>#DIV/0!</v>
      </c>
      <c r="L10" s="29">
        <f>Cover!D66</f>
        <v>52</v>
      </c>
      <c r="M10" s="29">
        <f>L10*$E$4/100</f>
        <v>0</v>
      </c>
      <c r="N10" s="29">
        <f>COUNTIF($E$13:$E$112,"&gt;="&amp;M10 )</f>
        <v>0</v>
      </c>
      <c r="O10" s="32">
        <f>IF(M10=0,0,N10*100/$E$2)</f>
        <v>0</v>
      </c>
    </row>
    <row r="11" spans="2:15" ht="15.75" x14ac:dyDescent="0.25">
      <c r="B11" s="138"/>
      <c r="C11" s="139"/>
      <c r="D11" s="138"/>
      <c r="E11" s="138"/>
      <c r="G11" s="47"/>
      <c r="K11" s="21"/>
      <c r="O11" s="21"/>
    </row>
    <row r="12" spans="2:15" ht="15.75" x14ac:dyDescent="0.25">
      <c r="B12" s="138"/>
      <c r="C12" s="139"/>
      <c r="D12" s="138"/>
      <c r="E12" s="138"/>
      <c r="G12" s="47"/>
      <c r="K12" s="21"/>
      <c r="O12" s="21"/>
    </row>
    <row r="13" spans="2:15" ht="15.75" x14ac:dyDescent="0.25">
      <c r="B13" s="3">
        <v>1</v>
      </c>
      <c r="C13" s="82" t="s">
        <v>218</v>
      </c>
      <c r="D13" s="34"/>
      <c r="E13" s="34"/>
      <c r="G13" s="47"/>
      <c r="K13" s="21"/>
      <c r="O13" s="21"/>
    </row>
    <row r="14" spans="2:15" ht="15.75" x14ac:dyDescent="0.25">
      <c r="B14" s="3">
        <v>2</v>
      </c>
      <c r="C14" s="82" t="s">
        <v>219</v>
      </c>
      <c r="D14" s="34"/>
      <c r="E14" s="34"/>
      <c r="G14" s="47"/>
      <c r="K14" s="21"/>
      <c r="O14" s="21"/>
    </row>
    <row r="15" spans="2:15" ht="15.75" x14ac:dyDescent="0.25">
      <c r="B15" s="3">
        <v>3</v>
      </c>
      <c r="C15" s="82" t="s">
        <v>220</v>
      </c>
      <c r="D15" s="34"/>
      <c r="E15" s="34"/>
      <c r="G15" s="47"/>
      <c r="K15" s="21"/>
      <c r="O15" s="21"/>
    </row>
    <row r="16" spans="2:15" ht="15.75" x14ac:dyDescent="0.25">
      <c r="B16" s="3">
        <v>4</v>
      </c>
      <c r="C16" s="82" t="s">
        <v>221</v>
      </c>
      <c r="D16" s="34"/>
      <c r="E16" s="34"/>
    </row>
    <row r="17" spans="2:5" ht="15.75" x14ac:dyDescent="0.25">
      <c r="B17" s="3">
        <v>5</v>
      </c>
      <c r="C17" s="82" t="s">
        <v>222</v>
      </c>
      <c r="D17" s="34"/>
      <c r="E17" s="34"/>
    </row>
    <row r="18" spans="2:5" ht="15.75" x14ac:dyDescent="0.25">
      <c r="B18" s="3">
        <v>6</v>
      </c>
      <c r="C18" s="82" t="s">
        <v>223</v>
      </c>
      <c r="D18" s="34"/>
      <c r="E18" s="34"/>
    </row>
    <row r="19" spans="2:5" ht="31.5" x14ac:dyDescent="0.25">
      <c r="B19" s="3">
        <v>7</v>
      </c>
      <c r="C19" s="82" t="s">
        <v>224</v>
      </c>
      <c r="D19" s="34"/>
      <c r="E19" s="34"/>
    </row>
    <row r="20" spans="2:5" ht="15.75" x14ac:dyDescent="0.25">
      <c r="B20" s="3">
        <v>8</v>
      </c>
      <c r="C20" s="82" t="s">
        <v>225</v>
      </c>
      <c r="D20" s="34"/>
      <c r="E20" s="34"/>
    </row>
    <row r="21" spans="2:5" ht="15.75" x14ac:dyDescent="0.25">
      <c r="B21" s="3">
        <v>9</v>
      </c>
      <c r="C21" s="82" t="s">
        <v>226</v>
      </c>
      <c r="D21" s="34"/>
      <c r="E21" s="34"/>
    </row>
    <row r="22" spans="2:5" ht="15.75" x14ac:dyDescent="0.25">
      <c r="B22" s="3">
        <v>10</v>
      </c>
      <c r="C22" s="82" t="s">
        <v>227</v>
      </c>
      <c r="D22" s="34"/>
      <c r="E22" s="34"/>
    </row>
    <row r="23" spans="2:5" ht="15.75" x14ac:dyDescent="0.25">
      <c r="B23" s="3">
        <v>11</v>
      </c>
      <c r="C23" s="83" t="s">
        <v>228</v>
      </c>
      <c r="D23" s="34"/>
      <c r="E23" s="34"/>
    </row>
    <row r="24" spans="2:5" ht="15.75" x14ac:dyDescent="0.25">
      <c r="B24" s="3">
        <v>12</v>
      </c>
      <c r="C24" s="83" t="s">
        <v>229</v>
      </c>
      <c r="D24" s="34"/>
      <c r="E24" s="34"/>
    </row>
    <row r="25" spans="2:5" ht="15.75" x14ac:dyDescent="0.25">
      <c r="B25" s="3">
        <v>13</v>
      </c>
      <c r="C25" s="83" t="s">
        <v>230</v>
      </c>
      <c r="D25" s="34"/>
      <c r="E25" s="34"/>
    </row>
    <row r="26" spans="2:5" ht="15.75" x14ac:dyDescent="0.25">
      <c r="B26" s="3">
        <v>14</v>
      </c>
      <c r="C26" s="83" t="s">
        <v>231</v>
      </c>
      <c r="D26" s="34"/>
      <c r="E26" s="34"/>
    </row>
    <row r="27" spans="2:5" ht="15.75" x14ac:dyDescent="0.25">
      <c r="B27" s="3">
        <v>15</v>
      </c>
      <c r="C27" s="83" t="s">
        <v>232</v>
      </c>
      <c r="D27" s="34"/>
      <c r="E27" s="34"/>
    </row>
    <row r="28" spans="2:5" ht="15.75" x14ac:dyDescent="0.25">
      <c r="B28" s="3">
        <v>16</v>
      </c>
      <c r="C28" s="83" t="s">
        <v>233</v>
      </c>
      <c r="D28" s="34"/>
      <c r="E28" s="34"/>
    </row>
    <row r="29" spans="2:5" ht="15.75" x14ac:dyDescent="0.25">
      <c r="B29" s="3">
        <v>17</v>
      </c>
      <c r="C29" s="83" t="s">
        <v>234</v>
      </c>
      <c r="D29" s="34"/>
      <c r="E29" s="34"/>
    </row>
    <row r="30" spans="2:5" ht="15.75" x14ac:dyDescent="0.25">
      <c r="B30" s="3">
        <v>18</v>
      </c>
      <c r="C30" s="83" t="s">
        <v>235</v>
      </c>
      <c r="D30" s="34"/>
      <c r="E30" s="34"/>
    </row>
    <row r="31" spans="2:5" ht="15.75" x14ac:dyDescent="0.25">
      <c r="B31" s="3">
        <v>19</v>
      </c>
      <c r="C31" s="83" t="s">
        <v>236</v>
      </c>
      <c r="D31" s="34"/>
      <c r="E31" s="34"/>
    </row>
    <row r="32" spans="2:5" ht="15.75" x14ac:dyDescent="0.25">
      <c r="B32" s="3">
        <v>20</v>
      </c>
      <c r="C32" s="83" t="s">
        <v>237</v>
      </c>
      <c r="D32" s="34"/>
      <c r="E32" s="34"/>
    </row>
    <row r="33" spans="2:5" ht="15.75" x14ac:dyDescent="0.25">
      <c r="B33" s="3">
        <v>21</v>
      </c>
      <c r="C33" s="83" t="s">
        <v>238</v>
      </c>
      <c r="D33" s="34"/>
      <c r="E33" s="34"/>
    </row>
    <row r="34" spans="2:5" ht="15.75" x14ac:dyDescent="0.25">
      <c r="B34" s="3">
        <v>22</v>
      </c>
      <c r="C34" s="83" t="s">
        <v>239</v>
      </c>
      <c r="D34" s="34"/>
      <c r="E34" s="34"/>
    </row>
    <row r="35" spans="2:5" ht="15.75" x14ac:dyDescent="0.25">
      <c r="B35" s="3">
        <v>23</v>
      </c>
      <c r="C35" s="83" t="s">
        <v>240</v>
      </c>
      <c r="D35" s="34"/>
      <c r="E35" s="34"/>
    </row>
    <row r="36" spans="2:5" ht="15.75" x14ac:dyDescent="0.25">
      <c r="B36" s="3">
        <v>24</v>
      </c>
      <c r="C36" s="82" t="s">
        <v>241</v>
      </c>
      <c r="D36" s="34"/>
      <c r="E36" s="34"/>
    </row>
    <row r="37" spans="2:5" ht="15.75" x14ac:dyDescent="0.25">
      <c r="B37" s="3">
        <v>25</v>
      </c>
      <c r="C37" s="82" t="s">
        <v>242</v>
      </c>
      <c r="D37" s="34"/>
      <c r="E37" s="34"/>
    </row>
    <row r="38" spans="2:5" ht="15.75" x14ac:dyDescent="0.25">
      <c r="B38" s="3">
        <v>26</v>
      </c>
      <c r="C38" s="82" t="s">
        <v>243</v>
      </c>
      <c r="D38" s="34"/>
      <c r="E38" s="34"/>
    </row>
    <row r="39" spans="2:5" ht="15.75" x14ac:dyDescent="0.25">
      <c r="B39" s="3">
        <v>27</v>
      </c>
      <c r="C39" s="82" t="s">
        <v>244</v>
      </c>
      <c r="D39" s="34"/>
      <c r="E39" s="34"/>
    </row>
    <row r="40" spans="2:5" ht="15.75" x14ac:dyDescent="0.25">
      <c r="B40" s="3">
        <v>28</v>
      </c>
      <c r="C40" s="82" t="s">
        <v>245</v>
      </c>
      <c r="D40" s="34"/>
      <c r="E40" s="34"/>
    </row>
    <row r="41" spans="2:5" ht="15.75" x14ac:dyDescent="0.25">
      <c r="B41" s="3">
        <v>29</v>
      </c>
      <c r="C41" s="82" t="s">
        <v>246</v>
      </c>
      <c r="D41" s="34"/>
      <c r="E41" s="34"/>
    </row>
    <row r="42" spans="2:5" ht="15.75" x14ac:dyDescent="0.25">
      <c r="B42" s="3">
        <v>30</v>
      </c>
      <c r="C42" s="82" t="s">
        <v>247</v>
      </c>
      <c r="D42" s="34"/>
      <c r="E42" s="34"/>
    </row>
    <row r="43" spans="2:5" ht="15.75" x14ac:dyDescent="0.25">
      <c r="B43" s="3">
        <v>31</v>
      </c>
      <c r="C43" s="82" t="s">
        <v>248</v>
      </c>
      <c r="D43" s="34"/>
      <c r="E43" s="34"/>
    </row>
    <row r="44" spans="2:5" ht="15.75" x14ac:dyDescent="0.25">
      <c r="B44" s="3">
        <v>32</v>
      </c>
      <c r="C44" s="83" t="s">
        <v>249</v>
      </c>
      <c r="D44" s="34"/>
      <c r="E44" s="34"/>
    </row>
    <row r="45" spans="2:5" ht="15.75" x14ac:dyDescent="0.25">
      <c r="B45" s="3">
        <v>33</v>
      </c>
      <c r="C45" s="83" t="s">
        <v>250</v>
      </c>
      <c r="D45" s="34"/>
      <c r="E45" s="34"/>
    </row>
    <row r="46" spans="2:5" ht="15.75" x14ac:dyDescent="0.25">
      <c r="B46" s="3">
        <v>34</v>
      </c>
      <c r="C46" s="83" t="s">
        <v>251</v>
      </c>
      <c r="D46" s="34"/>
      <c r="E46" s="34"/>
    </row>
    <row r="47" spans="2:5" ht="15.75" x14ac:dyDescent="0.25">
      <c r="B47" s="3">
        <v>35</v>
      </c>
      <c r="C47" s="83" t="s">
        <v>252</v>
      </c>
      <c r="D47" s="34"/>
      <c r="E47" s="34"/>
    </row>
    <row r="48" spans="2:5" ht="15.75" x14ac:dyDescent="0.25">
      <c r="B48" s="3">
        <v>36</v>
      </c>
      <c r="C48" s="82" t="s">
        <v>253</v>
      </c>
      <c r="D48" s="34"/>
      <c r="E48" s="34"/>
    </row>
    <row r="49" spans="2:5" ht="15.75" x14ac:dyDescent="0.25">
      <c r="B49" s="3">
        <v>37</v>
      </c>
      <c r="C49" s="82" t="s">
        <v>254</v>
      </c>
      <c r="D49" s="34"/>
      <c r="E49" s="34"/>
    </row>
    <row r="50" spans="2:5" ht="15.75" x14ac:dyDescent="0.25">
      <c r="B50" s="3">
        <v>38</v>
      </c>
      <c r="C50" s="82" t="s">
        <v>255</v>
      </c>
      <c r="D50" s="34"/>
      <c r="E50" s="34"/>
    </row>
    <row r="51" spans="2:5" ht="15.75" x14ac:dyDescent="0.25">
      <c r="B51" s="3">
        <v>39</v>
      </c>
      <c r="C51" s="82" t="s">
        <v>256</v>
      </c>
      <c r="D51" s="34"/>
      <c r="E51" s="34"/>
    </row>
    <row r="52" spans="2:5" ht="15.75" x14ac:dyDescent="0.25">
      <c r="B52" s="3">
        <v>40</v>
      </c>
      <c r="C52" s="82" t="s">
        <v>257</v>
      </c>
      <c r="D52" s="34"/>
      <c r="E52" s="34"/>
    </row>
    <row r="53" spans="2:5" ht="15.75" x14ac:dyDescent="0.25">
      <c r="B53" s="3">
        <v>41</v>
      </c>
      <c r="C53" s="82" t="s">
        <v>258</v>
      </c>
      <c r="D53" s="34"/>
      <c r="E53" s="34"/>
    </row>
    <row r="54" spans="2:5" ht="15.75" x14ac:dyDescent="0.25">
      <c r="B54" s="3">
        <v>42</v>
      </c>
      <c r="C54" s="82" t="s">
        <v>259</v>
      </c>
      <c r="D54" s="34"/>
      <c r="E54" s="34"/>
    </row>
    <row r="55" spans="2:5" ht="15.75" x14ac:dyDescent="0.25">
      <c r="B55" s="3">
        <v>43</v>
      </c>
      <c r="C55" s="82" t="s">
        <v>260</v>
      </c>
      <c r="D55" s="34"/>
      <c r="E55" s="34"/>
    </row>
    <row r="56" spans="2:5" ht="15.75" x14ac:dyDescent="0.25">
      <c r="B56" s="3">
        <v>44</v>
      </c>
      <c r="C56" s="82" t="s">
        <v>261</v>
      </c>
      <c r="D56" s="34"/>
      <c r="E56" s="34"/>
    </row>
    <row r="57" spans="2:5" ht="15.75" x14ac:dyDescent="0.25">
      <c r="B57" s="3">
        <v>45</v>
      </c>
      <c r="C57" s="82" t="s">
        <v>262</v>
      </c>
      <c r="D57" s="34"/>
      <c r="E57" s="34"/>
    </row>
    <row r="58" spans="2:5" ht="15.75" x14ac:dyDescent="0.25">
      <c r="B58" s="3">
        <v>46</v>
      </c>
      <c r="C58" s="82" t="s">
        <v>263</v>
      </c>
      <c r="D58" s="34"/>
      <c r="E58" s="34"/>
    </row>
    <row r="59" spans="2:5" ht="15.75" x14ac:dyDescent="0.25">
      <c r="B59" s="3">
        <v>47</v>
      </c>
      <c r="C59" s="82" t="s">
        <v>264</v>
      </c>
      <c r="D59" s="34"/>
      <c r="E59" s="34"/>
    </row>
    <row r="60" spans="2:5" ht="15.75" x14ac:dyDescent="0.25">
      <c r="B60" s="3">
        <v>48</v>
      </c>
      <c r="C60" s="82" t="s">
        <v>265</v>
      </c>
      <c r="D60" s="34"/>
      <c r="E60" s="34"/>
    </row>
    <row r="61" spans="2:5" ht="15.75" x14ac:dyDescent="0.25">
      <c r="B61" s="3">
        <v>49</v>
      </c>
      <c r="C61" s="83" t="s">
        <v>266</v>
      </c>
      <c r="D61" s="34"/>
      <c r="E61" s="34"/>
    </row>
    <row r="62" spans="2:5" ht="15.75" x14ac:dyDescent="0.25">
      <c r="B62" s="3">
        <v>50</v>
      </c>
      <c r="C62" s="83" t="s">
        <v>267</v>
      </c>
      <c r="D62" s="34"/>
      <c r="E62" s="34"/>
    </row>
    <row r="63" spans="2:5" ht="15.75" x14ac:dyDescent="0.25">
      <c r="B63" s="3">
        <v>51</v>
      </c>
      <c r="C63" s="83" t="s">
        <v>268</v>
      </c>
      <c r="D63" s="34"/>
      <c r="E63" s="34"/>
    </row>
    <row r="64" spans="2:5" ht="15.75" x14ac:dyDescent="0.25">
      <c r="B64" s="3">
        <v>52</v>
      </c>
      <c r="C64" s="83" t="s">
        <v>269</v>
      </c>
      <c r="D64" s="34"/>
      <c r="E64" s="34"/>
    </row>
    <row r="65" spans="2:5" ht="15.75" x14ac:dyDescent="0.25">
      <c r="B65" s="3">
        <v>53</v>
      </c>
      <c r="C65" s="83" t="s">
        <v>270</v>
      </c>
      <c r="D65" s="34"/>
      <c r="E65" s="34"/>
    </row>
    <row r="66" spans="2:5" ht="15.75" x14ac:dyDescent="0.25">
      <c r="B66" s="3">
        <v>54</v>
      </c>
      <c r="C66" s="83" t="s">
        <v>271</v>
      </c>
      <c r="D66" s="34"/>
      <c r="E66" s="34"/>
    </row>
    <row r="67" spans="2:5" ht="15.75" x14ac:dyDescent="0.25">
      <c r="B67" s="3">
        <v>55</v>
      </c>
      <c r="C67" s="83" t="s">
        <v>272</v>
      </c>
      <c r="D67" s="34"/>
      <c r="E67" s="34"/>
    </row>
    <row r="68" spans="2:5" ht="15.75" x14ac:dyDescent="0.25">
      <c r="B68" s="3">
        <v>56</v>
      </c>
      <c r="C68" s="83" t="s">
        <v>273</v>
      </c>
      <c r="D68" s="34"/>
      <c r="E68" s="34"/>
    </row>
    <row r="69" spans="2:5" ht="15.75" x14ac:dyDescent="0.25">
      <c r="B69" s="3">
        <v>57</v>
      </c>
      <c r="C69" s="83" t="s">
        <v>274</v>
      </c>
      <c r="D69" s="34"/>
      <c r="E69" s="34"/>
    </row>
    <row r="70" spans="2:5" ht="15.75" x14ac:dyDescent="0.25">
      <c r="B70" s="3">
        <v>58</v>
      </c>
      <c r="C70" s="83" t="s">
        <v>275</v>
      </c>
      <c r="D70" s="34"/>
      <c r="E70" s="34"/>
    </row>
    <row r="71" spans="2:5" ht="15.75" x14ac:dyDescent="0.25">
      <c r="B71" s="3">
        <v>59</v>
      </c>
      <c r="C71" s="84" t="s">
        <v>276</v>
      </c>
      <c r="D71" s="34"/>
      <c r="E71" s="34"/>
    </row>
    <row r="72" spans="2:5" ht="15.75" x14ac:dyDescent="0.25">
      <c r="B72" s="3">
        <v>60</v>
      </c>
      <c r="C72" s="85" t="s">
        <v>277</v>
      </c>
      <c r="D72" s="34"/>
      <c r="E72" s="34"/>
    </row>
    <row r="73" spans="2:5" ht="15.75" x14ac:dyDescent="0.25">
      <c r="B73" s="3">
        <v>61</v>
      </c>
      <c r="C73" s="84" t="s">
        <v>278</v>
      </c>
      <c r="D73" s="34"/>
      <c r="E73" s="34"/>
    </row>
    <row r="74" spans="2:5" ht="15.75" x14ac:dyDescent="0.25">
      <c r="B74" s="3">
        <v>62</v>
      </c>
      <c r="C74" s="84" t="s">
        <v>279</v>
      </c>
      <c r="D74" s="34"/>
      <c r="E74" s="34"/>
    </row>
    <row r="75" spans="2:5" ht="15.75" x14ac:dyDescent="0.25">
      <c r="B75" s="3">
        <v>63</v>
      </c>
      <c r="C75" s="82" t="s">
        <v>280</v>
      </c>
      <c r="D75" s="34"/>
      <c r="E75" s="34"/>
    </row>
    <row r="76" spans="2:5" x14ac:dyDescent="0.25">
      <c r="B76" s="3">
        <v>64</v>
      </c>
      <c r="C76" s="86" t="s">
        <v>281</v>
      </c>
      <c r="D76" s="34"/>
      <c r="E76" s="34"/>
    </row>
    <row r="77" spans="2:5" x14ac:dyDescent="0.25">
      <c r="B77" s="3">
        <v>65</v>
      </c>
      <c r="C77" s="86" t="s">
        <v>282</v>
      </c>
      <c r="D77" s="34"/>
      <c r="E77" s="34"/>
    </row>
    <row r="78" spans="2:5" x14ac:dyDescent="0.25">
      <c r="B78" s="3">
        <v>66</v>
      </c>
      <c r="C78" s="86" t="s">
        <v>283</v>
      </c>
      <c r="D78" s="34"/>
      <c r="E78" s="34"/>
    </row>
    <row r="79" spans="2:5" x14ac:dyDescent="0.25">
      <c r="B79" s="3">
        <v>67</v>
      </c>
      <c r="C79" s="86" t="s">
        <v>284</v>
      </c>
      <c r="D79" s="34"/>
      <c r="E79" s="34"/>
    </row>
    <row r="80" spans="2:5" x14ac:dyDescent="0.25">
      <c r="B80" s="3">
        <v>68</v>
      </c>
      <c r="C80" s="86" t="s">
        <v>285</v>
      </c>
      <c r="D80" s="34"/>
      <c r="E80" s="34"/>
    </row>
    <row r="81" spans="2:5" x14ac:dyDescent="0.25">
      <c r="B81" s="3">
        <v>69</v>
      </c>
      <c r="C81" s="86" t="s">
        <v>286</v>
      </c>
      <c r="D81" s="34"/>
      <c r="E81" s="34"/>
    </row>
    <row r="82" spans="2:5" x14ac:dyDescent="0.25">
      <c r="B82" s="3">
        <v>70</v>
      </c>
      <c r="C82" s="86" t="s">
        <v>287</v>
      </c>
      <c r="D82" s="34"/>
      <c r="E82" s="34"/>
    </row>
    <row r="83" spans="2:5" x14ac:dyDescent="0.25">
      <c r="B83" s="3">
        <v>71</v>
      </c>
      <c r="C83" s="86" t="s">
        <v>288</v>
      </c>
      <c r="D83" s="34"/>
      <c r="E83" s="34"/>
    </row>
    <row r="84" spans="2:5" x14ac:dyDescent="0.25">
      <c r="B84" s="3">
        <v>72</v>
      </c>
      <c r="C84" s="86" t="s">
        <v>289</v>
      </c>
      <c r="D84" s="34"/>
      <c r="E84" s="34"/>
    </row>
    <row r="85" spans="2:5" x14ac:dyDescent="0.25">
      <c r="B85" s="3">
        <v>73</v>
      </c>
      <c r="C85" s="86" t="s">
        <v>290</v>
      </c>
      <c r="D85" s="34"/>
      <c r="E85" s="34"/>
    </row>
    <row r="86" spans="2:5" x14ac:dyDescent="0.25">
      <c r="B86" s="3">
        <v>74</v>
      </c>
      <c r="C86" s="86" t="s">
        <v>291</v>
      </c>
      <c r="D86" s="34"/>
      <c r="E86" s="34"/>
    </row>
    <row r="87" spans="2:5" x14ac:dyDescent="0.25">
      <c r="B87" s="3">
        <v>75</v>
      </c>
      <c r="C87" s="86" t="s">
        <v>292</v>
      </c>
      <c r="D87" s="34"/>
      <c r="E87" s="34"/>
    </row>
    <row r="88" spans="2:5" x14ac:dyDescent="0.25">
      <c r="B88" s="3">
        <v>76</v>
      </c>
      <c r="C88" s="86" t="s">
        <v>293</v>
      </c>
      <c r="D88" s="34"/>
      <c r="E88" s="34"/>
    </row>
    <row r="89" spans="2:5" x14ac:dyDescent="0.25">
      <c r="B89" s="3">
        <v>77</v>
      </c>
      <c r="C89" s="86" t="s">
        <v>294</v>
      </c>
      <c r="D89" s="34"/>
      <c r="E89" s="34"/>
    </row>
    <row r="90" spans="2:5" x14ac:dyDescent="0.25">
      <c r="B90" s="3">
        <v>78</v>
      </c>
      <c r="C90" s="86" t="s">
        <v>295</v>
      </c>
      <c r="D90" s="34"/>
      <c r="E90" s="34"/>
    </row>
    <row r="91" spans="2:5" x14ac:dyDescent="0.25">
      <c r="B91" s="3">
        <v>79</v>
      </c>
      <c r="C91" s="86" t="s">
        <v>296</v>
      </c>
      <c r="D91" s="34"/>
      <c r="E91" s="34"/>
    </row>
    <row r="92" spans="2:5" x14ac:dyDescent="0.25">
      <c r="B92" s="3">
        <v>80</v>
      </c>
      <c r="C92" s="86" t="s">
        <v>297</v>
      </c>
      <c r="D92" s="34"/>
      <c r="E92" s="34"/>
    </row>
    <row r="93" spans="2:5" x14ac:dyDescent="0.25">
      <c r="B93" s="3">
        <v>81</v>
      </c>
      <c r="C93" s="86" t="s">
        <v>298</v>
      </c>
      <c r="D93" s="34"/>
      <c r="E93" s="34"/>
    </row>
    <row r="94" spans="2:5" x14ac:dyDescent="0.25">
      <c r="B94" s="3">
        <v>82</v>
      </c>
      <c r="C94" s="86" t="s">
        <v>299</v>
      </c>
      <c r="D94" s="34"/>
      <c r="E94" s="34"/>
    </row>
    <row r="95" spans="2:5" x14ac:dyDescent="0.25">
      <c r="B95" s="3">
        <v>83</v>
      </c>
      <c r="C95" s="86" t="s">
        <v>300</v>
      </c>
      <c r="D95" s="34"/>
      <c r="E95" s="34"/>
    </row>
    <row r="96" spans="2:5" x14ac:dyDescent="0.25">
      <c r="B96" s="3">
        <v>84</v>
      </c>
      <c r="C96" s="86" t="s">
        <v>301</v>
      </c>
      <c r="D96" s="34"/>
      <c r="E96" s="34"/>
    </row>
    <row r="97" spans="2:5" x14ac:dyDescent="0.25">
      <c r="B97" s="3">
        <v>85</v>
      </c>
      <c r="C97" s="86" t="s">
        <v>302</v>
      </c>
      <c r="D97" s="34"/>
      <c r="E97" s="34"/>
    </row>
    <row r="98" spans="2:5" x14ac:dyDescent="0.25">
      <c r="B98" s="3">
        <v>86</v>
      </c>
      <c r="C98" s="86" t="s">
        <v>303</v>
      </c>
      <c r="D98" s="34"/>
      <c r="E98" s="34"/>
    </row>
    <row r="99" spans="2:5" x14ac:dyDescent="0.25">
      <c r="B99" s="3">
        <v>87</v>
      </c>
      <c r="C99" s="86" t="s">
        <v>304</v>
      </c>
      <c r="D99" s="34"/>
      <c r="E99" s="34"/>
    </row>
    <row r="100" spans="2:5" x14ac:dyDescent="0.25">
      <c r="B100" s="3">
        <v>88</v>
      </c>
      <c r="C100" s="86" t="s">
        <v>305</v>
      </c>
      <c r="D100" s="34"/>
      <c r="E100" s="34"/>
    </row>
    <row r="101" spans="2:5" x14ac:dyDescent="0.25">
      <c r="B101" s="3">
        <v>89</v>
      </c>
      <c r="C101" s="86" t="s">
        <v>306</v>
      </c>
      <c r="D101" s="34"/>
      <c r="E101" s="34"/>
    </row>
    <row r="102" spans="2:5" x14ac:dyDescent="0.25">
      <c r="B102" s="3">
        <v>90</v>
      </c>
      <c r="C102" s="86" t="s">
        <v>307</v>
      </c>
      <c r="D102" s="34"/>
      <c r="E102" s="34"/>
    </row>
    <row r="103" spans="2:5" x14ac:dyDescent="0.25">
      <c r="B103" s="3">
        <v>91</v>
      </c>
      <c r="C103" s="86" t="s">
        <v>308</v>
      </c>
      <c r="D103" s="34"/>
      <c r="E103" s="34"/>
    </row>
    <row r="104" spans="2:5" x14ac:dyDescent="0.25">
      <c r="B104" s="3">
        <v>92</v>
      </c>
      <c r="C104" s="86" t="s">
        <v>309</v>
      </c>
      <c r="D104" s="34"/>
      <c r="E104" s="34"/>
    </row>
    <row r="105" spans="2:5" x14ac:dyDescent="0.25">
      <c r="B105" s="3">
        <v>93</v>
      </c>
      <c r="C105" s="86" t="s">
        <v>310</v>
      </c>
      <c r="D105" s="34"/>
      <c r="E105" s="34"/>
    </row>
    <row r="106" spans="2:5" x14ac:dyDescent="0.25">
      <c r="B106" s="3">
        <v>94</v>
      </c>
      <c r="C106" s="86" t="s">
        <v>311</v>
      </c>
      <c r="D106" s="34"/>
      <c r="E106" s="34"/>
    </row>
    <row r="107" spans="2:5" x14ac:dyDescent="0.25">
      <c r="B107" s="3">
        <v>95</v>
      </c>
      <c r="C107" s="86" t="s">
        <v>312</v>
      </c>
      <c r="D107" s="34"/>
      <c r="E107" s="34"/>
    </row>
    <row r="108" spans="2:5" x14ac:dyDescent="0.25">
      <c r="B108" s="3">
        <v>96</v>
      </c>
      <c r="C108" s="86" t="s">
        <v>313</v>
      </c>
      <c r="D108" s="34"/>
      <c r="E108" s="34"/>
    </row>
    <row r="109" spans="2:5" x14ac:dyDescent="0.25">
      <c r="B109" s="3">
        <v>97</v>
      </c>
      <c r="C109" s="86" t="s">
        <v>314</v>
      </c>
      <c r="D109" s="34"/>
      <c r="E109" s="34"/>
    </row>
    <row r="110" spans="2:5" x14ac:dyDescent="0.25">
      <c r="B110" s="3">
        <v>98</v>
      </c>
      <c r="C110" s="86" t="s">
        <v>315</v>
      </c>
      <c r="D110" s="34"/>
      <c r="E110" s="34"/>
    </row>
    <row r="111" spans="2:5" x14ac:dyDescent="0.25">
      <c r="B111" s="3">
        <v>99</v>
      </c>
      <c r="C111" s="86" t="s">
        <v>316</v>
      </c>
      <c r="D111" s="34"/>
      <c r="E111" s="34"/>
    </row>
    <row r="112" spans="2:5" x14ac:dyDescent="0.25">
      <c r="B112" s="3">
        <v>100</v>
      </c>
      <c r="C112" s="86" t="s">
        <v>317</v>
      </c>
      <c r="D112" s="34"/>
      <c r="E112" s="34"/>
    </row>
    <row r="113" spans="2:5" x14ac:dyDescent="0.25">
      <c r="B113" s="3">
        <v>101</v>
      </c>
      <c r="C113" s="87" t="s">
        <v>318</v>
      </c>
      <c r="D113" s="34"/>
      <c r="E113" s="34"/>
    </row>
    <row r="114" spans="2:5" x14ac:dyDescent="0.25">
      <c r="B114" s="3">
        <v>102</v>
      </c>
      <c r="C114" s="87" t="s">
        <v>319</v>
      </c>
      <c r="D114" s="34"/>
      <c r="E114" s="34"/>
    </row>
    <row r="115" spans="2:5" x14ac:dyDescent="0.25">
      <c r="B115" s="3">
        <v>103</v>
      </c>
      <c r="C115" s="87" t="s">
        <v>320</v>
      </c>
      <c r="D115" s="34"/>
      <c r="E115" s="34"/>
    </row>
    <row r="116" spans="2:5" x14ac:dyDescent="0.25">
      <c r="B116" s="3">
        <v>104</v>
      </c>
      <c r="C116" s="87" t="s">
        <v>321</v>
      </c>
      <c r="D116" s="34"/>
      <c r="E116" s="34"/>
    </row>
    <row r="117" spans="2:5" x14ac:dyDescent="0.25">
      <c r="B117" s="3">
        <v>105</v>
      </c>
      <c r="C117" s="87" t="s">
        <v>322</v>
      </c>
      <c r="D117" s="34"/>
      <c r="E117" s="34"/>
    </row>
    <row r="118" spans="2:5" x14ac:dyDescent="0.25">
      <c r="B118" s="3">
        <v>106</v>
      </c>
      <c r="C118" s="87" t="s">
        <v>323</v>
      </c>
      <c r="D118" s="34"/>
      <c r="E118" s="34"/>
    </row>
    <row r="119" spans="2:5" x14ac:dyDescent="0.25">
      <c r="B119" s="3">
        <v>107</v>
      </c>
      <c r="C119" s="87" t="s">
        <v>324</v>
      </c>
      <c r="D119" s="34"/>
      <c r="E119" s="34"/>
    </row>
    <row r="120" spans="2:5" x14ac:dyDescent="0.25">
      <c r="B120" s="3">
        <v>108</v>
      </c>
      <c r="C120" s="87" t="s">
        <v>325</v>
      </c>
      <c r="D120" s="34"/>
      <c r="E120" s="34"/>
    </row>
    <row r="121" spans="2:5" x14ac:dyDescent="0.25">
      <c r="B121" s="3">
        <v>109</v>
      </c>
      <c r="C121" s="87" t="s">
        <v>326</v>
      </c>
      <c r="D121" s="34"/>
      <c r="E121" s="34"/>
    </row>
    <row r="122" spans="2:5" x14ac:dyDescent="0.25">
      <c r="B122" s="3">
        <v>110</v>
      </c>
      <c r="C122" s="87" t="s">
        <v>327</v>
      </c>
      <c r="D122" s="34"/>
      <c r="E122" s="34"/>
    </row>
    <row r="123" spans="2:5" x14ac:dyDescent="0.25">
      <c r="B123" s="3">
        <v>111</v>
      </c>
      <c r="C123" s="87" t="s">
        <v>328</v>
      </c>
      <c r="D123" s="34"/>
      <c r="E123" s="34"/>
    </row>
    <row r="124" spans="2:5" x14ac:dyDescent="0.25">
      <c r="B124" s="3">
        <v>112</v>
      </c>
      <c r="C124" s="87" t="s">
        <v>329</v>
      </c>
      <c r="D124" s="34"/>
      <c r="E124" s="34"/>
    </row>
    <row r="125" spans="2:5" x14ac:dyDescent="0.25">
      <c r="B125" s="3">
        <v>113</v>
      </c>
      <c r="C125" s="87" t="s">
        <v>330</v>
      </c>
      <c r="D125" s="34"/>
      <c r="E125" s="34"/>
    </row>
    <row r="126" spans="2:5" x14ac:dyDescent="0.25">
      <c r="B126" s="3">
        <v>114</v>
      </c>
      <c r="C126" s="87" t="s">
        <v>331</v>
      </c>
      <c r="D126" s="34"/>
      <c r="E126" s="34"/>
    </row>
    <row r="127" spans="2:5" x14ac:dyDescent="0.25">
      <c r="B127" s="3">
        <v>115</v>
      </c>
      <c r="C127" s="87" t="s">
        <v>332</v>
      </c>
      <c r="D127" s="34"/>
      <c r="E127" s="34"/>
    </row>
    <row r="128" spans="2:5" x14ac:dyDescent="0.25">
      <c r="B128" s="3">
        <v>116</v>
      </c>
      <c r="C128" s="87" t="s">
        <v>333</v>
      </c>
      <c r="D128" s="34"/>
      <c r="E128" s="34"/>
    </row>
    <row r="129" spans="2:5" x14ac:dyDescent="0.25">
      <c r="B129" s="3">
        <v>117</v>
      </c>
      <c r="C129" s="87" t="s">
        <v>334</v>
      </c>
      <c r="D129" s="34"/>
      <c r="E129" s="34"/>
    </row>
    <row r="130" spans="2:5" x14ac:dyDescent="0.25">
      <c r="B130" s="3">
        <v>118</v>
      </c>
      <c r="C130" s="87" t="s">
        <v>335</v>
      </c>
      <c r="D130" s="34"/>
      <c r="E130" s="34"/>
    </row>
    <row r="131" spans="2:5" x14ac:dyDescent="0.25">
      <c r="B131" s="3">
        <v>119</v>
      </c>
      <c r="C131" s="87" t="s">
        <v>336</v>
      </c>
      <c r="D131" s="34"/>
      <c r="E131" s="34"/>
    </row>
    <row r="132" spans="2:5" x14ac:dyDescent="0.25">
      <c r="B132" s="3">
        <v>120</v>
      </c>
      <c r="C132" s="87" t="s">
        <v>337</v>
      </c>
      <c r="D132" s="34"/>
      <c r="E132" s="34"/>
    </row>
    <row r="133" spans="2:5" x14ac:dyDescent="0.25">
      <c r="B133" s="3">
        <v>121</v>
      </c>
      <c r="C133" s="87" t="s">
        <v>338</v>
      </c>
      <c r="D133" s="34"/>
      <c r="E133" s="34"/>
    </row>
    <row r="134" spans="2:5" x14ac:dyDescent="0.25">
      <c r="B134" s="3">
        <v>122</v>
      </c>
      <c r="C134" s="87" t="s">
        <v>339</v>
      </c>
      <c r="D134" s="34"/>
      <c r="E134" s="34"/>
    </row>
    <row r="135" spans="2:5" x14ac:dyDescent="0.25">
      <c r="B135" s="3">
        <v>123</v>
      </c>
      <c r="C135" s="87" t="s">
        <v>340</v>
      </c>
      <c r="D135" s="34"/>
      <c r="E135" s="34"/>
    </row>
    <row r="136" spans="2:5" x14ac:dyDescent="0.25">
      <c r="B136" s="3">
        <v>124</v>
      </c>
      <c r="C136" s="87" t="s">
        <v>341</v>
      </c>
      <c r="D136" s="34"/>
      <c r="E136" s="34"/>
    </row>
    <row r="137" spans="2:5" x14ac:dyDescent="0.25">
      <c r="B137" s="3">
        <v>125</v>
      </c>
      <c r="C137" s="87" t="s">
        <v>342</v>
      </c>
      <c r="D137" s="34"/>
      <c r="E137" s="34"/>
    </row>
    <row r="138" spans="2:5" x14ac:dyDescent="0.25">
      <c r="B138" s="3">
        <v>126</v>
      </c>
      <c r="C138" s="87" t="s">
        <v>343</v>
      </c>
      <c r="D138" s="34"/>
      <c r="E138" s="34"/>
    </row>
    <row r="139" spans="2:5" x14ac:dyDescent="0.25">
      <c r="B139" s="3">
        <v>127</v>
      </c>
      <c r="C139" s="87" t="s">
        <v>344</v>
      </c>
      <c r="D139" s="34"/>
      <c r="E139" s="34"/>
    </row>
    <row r="140" spans="2:5" x14ac:dyDescent="0.25">
      <c r="B140" s="3">
        <v>128</v>
      </c>
      <c r="C140" s="87" t="s">
        <v>345</v>
      </c>
      <c r="D140" s="34"/>
      <c r="E140" s="34"/>
    </row>
    <row r="141" spans="2:5" x14ac:dyDescent="0.25">
      <c r="B141" s="3">
        <v>129</v>
      </c>
      <c r="C141" s="87" t="s">
        <v>346</v>
      </c>
      <c r="D141" s="34"/>
      <c r="E141" s="34"/>
    </row>
    <row r="142" spans="2:5" x14ac:dyDescent="0.25">
      <c r="B142" s="3">
        <v>130</v>
      </c>
      <c r="C142" s="87" t="s">
        <v>347</v>
      </c>
      <c r="D142" s="34"/>
      <c r="E142" s="34"/>
    </row>
    <row r="143" spans="2:5" x14ac:dyDescent="0.25">
      <c r="B143" s="3">
        <v>131</v>
      </c>
      <c r="C143" s="87" t="s">
        <v>348</v>
      </c>
      <c r="D143" s="34"/>
      <c r="E143" s="34"/>
    </row>
    <row r="144" spans="2:5" x14ac:dyDescent="0.25">
      <c r="B144" s="3">
        <v>132</v>
      </c>
      <c r="C144" s="87" t="s">
        <v>349</v>
      </c>
      <c r="D144" s="34"/>
      <c r="E144" s="34"/>
    </row>
    <row r="145" spans="2:5" x14ac:dyDescent="0.25">
      <c r="B145" s="3">
        <v>133</v>
      </c>
      <c r="C145" s="87" t="s">
        <v>350</v>
      </c>
      <c r="D145" s="34"/>
      <c r="E145" s="34"/>
    </row>
    <row r="146" spans="2:5" x14ac:dyDescent="0.25">
      <c r="B146" s="3">
        <v>134</v>
      </c>
      <c r="C146" s="87" t="s">
        <v>351</v>
      </c>
      <c r="D146" s="34"/>
      <c r="E146" s="34"/>
    </row>
    <row r="147" spans="2:5" x14ac:dyDescent="0.25">
      <c r="B147" s="3">
        <v>135</v>
      </c>
      <c r="C147" s="87" t="s">
        <v>352</v>
      </c>
      <c r="D147" s="34"/>
      <c r="E147" s="34"/>
    </row>
    <row r="148" spans="2:5" x14ac:dyDescent="0.25">
      <c r="B148" s="3">
        <v>136</v>
      </c>
      <c r="C148" s="87" t="s">
        <v>353</v>
      </c>
      <c r="D148" s="34"/>
      <c r="E148" s="34"/>
    </row>
    <row r="149" spans="2:5" x14ac:dyDescent="0.25">
      <c r="B149" s="3">
        <v>137</v>
      </c>
      <c r="C149" s="87" t="s">
        <v>354</v>
      </c>
      <c r="D149" s="34"/>
      <c r="E149" s="34"/>
    </row>
    <row r="150" spans="2:5" x14ac:dyDescent="0.25">
      <c r="B150" s="3">
        <v>138</v>
      </c>
      <c r="C150" s="87" t="s">
        <v>355</v>
      </c>
      <c r="D150" s="34"/>
      <c r="E150" s="34"/>
    </row>
    <row r="151" spans="2:5" x14ac:dyDescent="0.25">
      <c r="B151" s="3">
        <v>139</v>
      </c>
      <c r="C151" s="87" t="s">
        <v>356</v>
      </c>
      <c r="D151" s="34"/>
      <c r="E151" s="34"/>
    </row>
    <row r="152" spans="2:5" x14ac:dyDescent="0.25">
      <c r="B152" s="3">
        <v>140</v>
      </c>
      <c r="C152" s="87" t="s">
        <v>357</v>
      </c>
      <c r="D152" s="34"/>
      <c r="E152" s="34"/>
    </row>
    <row r="153" spans="2:5" x14ac:dyDescent="0.25">
      <c r="B153" s="3">
        <v>141</v>
      </c>
      <c r="C153" s="87" t="s">
        <v>358</v>
      </c>
      <c r="D153" s="34"/>
      <c r="E153" s="34"/>
    </row>
    <row r="154" spans="2:5" x14ac:dyDescent="0.25">
      <c r="B154" s="3">
        <v>142</v>
      </c>
      <c r="C154" s="87" t="s">
        <v>359</v>
      </c>
      <c r="D154" s="34"/>
      <c r="E154" s="34"/>
    </row>
    <row r="155" spans="2:5" x14ac:dyDescent="0.25">
      <c r="B155" s="3">
        <v>143</v>
      </c>
      <c r="C155" s="87" t="s">
        <v>360</v>
      </c>
      <c r="D155" s="34"/>
      <c r="E155" s="34"/>
    </row>
    <row r="156" spans="2:5" x14ac:dyDescent="0.25">
      <c r="B156" s="3">
        <v>144</v>
      </c>
      <c r="C156" s="87" t="s">
        <v>361</v>
      </c>
      <c r="D156" s="34"/>
      <c r="E156" s="34"/>
    </row>
    <row r="157" spans="2:5" x14ac:dyDescent="0.25">
      <c r="B157" s="3">
        <v>145</v>
      </c>
      <c r="C157" s="87" t="s">
        <v>362</v>
      </c>
      <c r="D157" s="34"/>
      <c r="E157" s="34"/>
    </row>
    <row r="158" spans="2:5" x14ac:dyDescent="0.25">
      <c r="B158" s="3">
        <v>146</v>
      </c>
      <c r="C158" s="87" t="s">
        <v>363</v>
      </c>
      <c r="D158" s="34"/>
      <c r="E158" s="34"/>
    </row>
    <row r="159" spans="2:5" x14ac:dyDescent="0.25">
      <c r="B159" s="3">
        <v>147</v>
      </c>
      <c r="C159" s="87" t="s">
        <v>364</v>
      </c>
      <c r="D159" s="34"/>
      <c r="E159" s="34"/>
    </row>
    <row r="160" spans="2:5" x14ac:dyDescent="0.25">
      <c r="B160" s="3">
        <v>148</v>
      </c>
      <c r="C160" s="87" t="s">
        <v>365</v>
      </c>
      <c r="D160" s="34"/>
      <c r="E160" s="34"/>
    </row>
    <row r="161" spans="2:5" x14ac:dyDescent="0.25">
      <c r="B161" s="3">
        <v>149</v>
      </c>
      <c r="C161" s="87" t="s">
        <v>366</v>
      </c>
      <c r="D161" s="34"/>
      <c r="E161" s="34"/>
    </row>
    <row r="162" spans="2:5" x14ac:dyDescent="0.25">
      <c r="B162" s="3">
        <v>150</v>
      </c>
      <c r="C162" s="87" t="s">
        <v>367</v>
      </c>
      <c r="D162" s="34"/>
      <c r="E162" s="34"/>
    </row>
    <row r="163" spans="2:5" x14ac:dyDescent="0.25">
      <c r="B163" s="3">
        <v>151</v>
      </c>
      <c r="C163" s="87" t="s">
        <v>368</v>
      </c>
      <c r="D163" s="34"/>
      <c r="E163" s="34"/>
    </row>
    <row r="164" spans="2:5" x14ac:dyDescent="0.25">
      <c r="B164" s="3">
        <v>152</v>
      </c>
      <c r="C164" s="87" t="s">
        <v>369</v>
      </c>
      <c r="D164" s="34"/>
      <c r="E164" s="34"/>
    </row>
    <row r="165" spans="2:5" x14ac:dyDescent="0.25">
      <c r="B165" s="3">
        <v>153</v>
      </c>
      <c r="C165" s="87" t="s">
        <v>370</v>
      </c>
      <c r="D165" s="34"/>
      <c r="E165" s="34"/>
    </row>
    <row r="166" spans="2:5" x14ac:dyDescent="0.25">
      <c r="B166" s="3">
        <v>154</v>
      </c>
      <c r="C166" s="87" t="s">
        <v>371</v>
      </c>
      <c r="D166" s="34"/>
      <c r="E166" s="34"/>
    </row>
    <row r="167" spans="2:5" x14ac:dyDescent="0.25">
      <c r="B167" s="3">
        <v>155</v>
      </c>
      <c r="C167" s="87" t="s">
        <v>372</v>
      </c>
      <c r="D167" s="34"/>
      <c r="E167" s="34"/>
    </row>
    <row r="168" spans="2:5" x14ac:dyDescent="0.25">
      <c r="B168" s="3">
        <v>156</v>
      </c>
      <c r="C168" s="87" t="s">
        <v>373</v>
      </c>
      <c r="D168" s="34"/>
      <c r="E168" s="34"/>
    </row>
    <row r="169" spans="2:5" x14ac:dyDescent="0.25">
      <c r="B169" s="3">
        <v>157</v>
      </c>
      <c r="C169" s="87" t="s">
        <v>374</v>
      </c>
      <c r="D169" s="34"/>
      <c r="E169" s="34"/>
    </row>
    <row r="170" spans="2:5" x14ac:dyDescent="0.25">
      <c r="B170" s="3">
        <v>158</v>
      </c>
      <c r="C170" s="87" t="s">
        <v>375</v>
      </c>
      <c r="D170" s="34"/>
      <c r="E170" s="34"/>
    </row>
    <row r="171" spans="2:5" x14ac:dyDescent="0.25">
      <c r="B171" s="3">
        <v>159</v>
      </c>
      <c r="C171" s="87" t="s">
        <v>376</v>
      </c>
      <c r="D171" s="34"/>
      <c r="E171" s="34"/>
    </row>
    <row r="172" spans="2:5" x14ac:dyDescent="0.25">
      <c r="B172" s="3">
        <v>160</v>
      </c>
      <c r="C172" s="87" t="s">
        <v>377</v>
      </c>
      <c r="D172" s="34"/>
      <c r="E172" s="34"/>
    </row>
    <row r="173" spans="2:5" x14ac:dyDescent="0.25">
      <c r="B173" s="3">
        <v>161</v>
      </c>
      <c r="C173" s="87" t="s">
        <v>378</v>
      </c>
      <c r="D173" s="34"/>
      <c r="E173" s="34"/>
    </row>
    <row r="174" spans="2:5" x14ac:dyDescent="0.25">
      <c r="B174" s="3">
        <v>162</v>
      </c>
      <c r="C174" s="87" t="s">
        <v>379</v>
      </c>
      <c r="D174" s="34"/>
      <c r="E174" s="34"/>
    </row>
    <row r="175" spans="2:5" x14ac:dyDescent="0.25">
      <c r="B175" s="3">
        <v>163</v>
      </c>
      <c r="C175" s="87" t="s">
        <v>380</v>
      </c>
      <c r="D175" s="34"/>
      <c r="E175" s="34"/>
    </row>
    <row r="176" spans="2:5" x14ac:dyDescent="0.25">
      <c r="B176" s="3">
        <v>164</v>
      </c>
      <c r="C176" s="87" t="s">
        <v>381</v>
      </c>
      <c r="D176" s="34"/>
      <c r="E176" s="34"/>
    </row>
    <row r="177" spans="2:5" x14ac:dyDescent="0.25">
      <c r="B177" s="3">
        <v>165</v>
      </c>
      <c r="C177" s="87" t="s">
        <v>382</v>
      </c>
      <c r="D177" s="34"/>
      <c r="E177" s="34"/>
    </row>
    <row r="178" spans="2:5" x14ac:dyDescent="0.25">
      <c r="B178" s="3">
        <v>166</v>
      </c>
      <c r="C178" s="87" t="s">
        <v>383</v>
      </c>
      <c r="D178" s="34"/>
      <c r="E178" s="34"/>
    </row>
    <row r="179" spans="2:5" x14ac:dyDescent="0.25">
      <c r="B179" s="3">
        <v>167</v>
      </c>
      <c r="C179" s="87" t="s">
        <v>384</v>
      </c>
      <c r="D179" s="34"/>
      <c r="E179" s="34"/>
    </row>
    <row r="180" spans="2:5" x14ac:dyDescent="0.25">
      <c r="B180" s="3">
        <v>168</v>
      </c>
      <c r="C180" s="87" t="s">
        <v>385</v>
      </c>
      <c r="D180" s="34"/>
      <c r="E180" s="34"/>
    </row>
    <row r="181" spans="2:5" x14ac:dyDescent="0.25">
      <c r="B181" s="3">
        <v>169</v>
      </c>
      <c r="C181" s="87" t="s">
        <v>386</v>
      </c>
      <c r="D181" s="34"/>
      <c r="E181" s="34"/>
    </row>
    <row r="182" spans="2:5" x14ac:dyDescent="0.25">
      <c r="B182" s="3">
        <v>170</v>
      </c>
      <c r="C182" s="87" t="s">
        <v>387</v>
      </c>
      <c r="D182" s="34"/>
      <c r="E182" s="34"/>
    </row>
    <row r="183" spans="2:5" x14ac:dyDescent="0.25">
      <c r="B183" s="3">
        <v>171</v>
      </c>
      <c r="C183" s="87" t="s">
        <v>388</v>
      </c>
      <c r="D183" s="34"/>
      <c r="E183" s="34"/>
    </row>
    <row r="184" spans="2:5" x14ac:dyDescent="0.25">
      <c r="B184" s="3">
        <v>172</v>
      </c>
      <c r="C184" s="87" t="s">
        <v>389</v>
      </c>
      <c r="D184" s="34"/>
      <c r="E184" s="34"/>
    </row>
    <row r="185" spans="2:5" x14ac:dyDescent="0.25">
      <c r="B185" s="3">
        <v>173</v>
      </c>
      <c r="C185" s="87" t="s">
        <v>390</v>
      </c>
      <c r="D185" s="34"/>
      <c r="E185" s="34"/>
    </row>
    <row r="186" spans="2:5" x14ac:dyDescent="0.25">
      <c r="B186" s="3">
        <v>174</v>
      </c>
      <c r="C186" s="87" t="s">
        <v>391</v>
      </c>
      <c r="D186" s="34"/>
      <c r="E186" s="34"/>
    </row>
    <row r="187" spans="2:5" x14ac:dyDescent="0.25">
      <c r="B187" s="3">
        <v>175</v>
      </c>
      <c r="C187" s="87" t="s">
        <v>392</v>
      </c>
      <c r="D187" s="34"/>
      <c r="E187" s="34"/>
    </row>
    <row r="188" spans="2:5" x14ac:dyDescent="0.25">
      <c r="B188" s="3">
        <v>176</v>
      </c>
      <c r="C188" s="87" t="s">
        <v>393</v>
      </c>
      <c r="D188" s="34"/>
      <c r="E188" s="34"/>
    </row>
    <row r="189" spans="2:5" x14ac:dyDescent="0.25">
      <c r="B189" s="3">
        <v>177</v>
      </c>
      <c r="C189" s="87" t="s">
        <v>394</v>
      </c>
      <c r="D189" s="34"/>
      <c r="E189" s="34"/>
    </row>
    <row r="190" spans="2:5" x14ac:dyDescent="0.25">
      <c r="B190" s="3">
        <v>178</v>
      </c>
      <c r="C190" s="87" t="s">
        <v>395</v>
      </c>
      <c r="D190" s="34"/>
      <c r="E190" s="34"/>
    </row>
    <row r="191" spans="2:5" x14ac:dyDescent="0.25">
      <c r="B191" s="3">
        <v>179</v>
      </c>
      <c r="C191" s="87" t="s">
        <v>396</v>
      </c>
      <c r="D191" s="34"/>
      <c r="E191" s="34"/>
    </row>
    <row r="192" spans="2:5" x14ac:dyDescent="0.25">
      <c r="B192" s="3">
        <v>180</v>
      </c>
      <c r="C192" s="87" t="s">
        <v>397</v>
      </c>
      <c r="D192" s="34"/>
      <c r="E192" s="34"/>
    </row>
    <row r="193" spans="2:5" x14ac:dyDescent="0.25">
      <c r="B193" s="3">
        <v>181</v>
      </c>
      <c r="C193" s="87" t="s">
        <v>398</v>
      </c>
      <c r="D193" s="34"/>
      <c r="E193" s="34"/>
    </row>
    <row r="194" spans="2:5" x14ac:dyDescent="0.25">
      <c r="B194" s="3">
        <v>182</v>
      </c>
      <c r="C194" s="87" t="s">
        <v>399</v>
      </c>
      <c r="D194" s="34"/>
      <c r="E194" s="34"/>
    </row>
    <row r="195" spans="2:5" x14ac:dyDescent="0.25">
      <c r="B195" s="3">
        <v>183</v>
      </c>
      <c r="C195" s="87" t="s">
        <v>400</v>
      </c>
      <c r="D195" s="34"/>
      <c r="E195" s="34"/>
    </row>
    <row r="196" spans="2:5" x14ac:dyDescent="0.25">
      <c r="B196" s="3">
        <v>184</v>
      </c>
      <c r="C196" s="87" t="s">
        <v>401</v>
      </c>
      <c r="D196" s="34"/>
      <c r="E196" s="34"/>
    </row>
    <row r="197" spans="2:5" x14ac:dyDescent="0.25">
      <c r="B197" s="3">
        <v>185</v>
      </c>
      <c r="C197" s="87" t="s">
        <v>402</v>
      </c>
      <c r="D197" s="34"/>
      <c r="E197" s="34"/>
    </row>
    <row r="198" spans="2:5" x14ac:dyDescent="0.25">
      <c r="B198" s="3">
        <v>186</v>
      </c>
      <c r="C198" s="87" t="s">
        <v>403</v>
      </c>
      <c r="D198" s="34"/>
      <c r="E198" s="34"/>
    </row>
    <row r="199" spans="2:5" x14ac:dyDescent="0.25">
      <c r="B199" s="3">
        <v>187</v>
      </c>
      <c r="C199" s="87" t="s">
        <v>404</v>
      </c>
      <c r="D199" s="34"/>
      <c r="E199" s="34"/>
    </row>
    <row r="200" spans="2:5" x14ac:dyDescent="0.25">
      <c r="B200" s="3">
        <v>188</v>
      </c>
      <c r="C200" s="87" t="s">
        <v>405</v>
      </c>
      <c r="D200" s="34"/>
      <c r="E200" s="34"/>
    </row>
    <row r="201" spans="2:5" x14ac:dyDescent="0.25">
      <c r="B201" s="3">
        <v>189</v>
      </c>
      <c r="C201" s="87" t="s">
        <v>406</v>
      </c>
      <c r="D201" s="34"/>
      <c r="E201" s="34"/>
    </row>
    <row r="202" spans="2:5" x14ac:dyDescent="0.25">
      <c r="B202" s="3">
        <v>190</v>
      </c>
      <c r="C202" s="87" t="s">
        <v>407</v>
      </c>
      <c r="D202" s="34"/>
      <c r="E202" s="34"/>
    </row>
    <row r="203" spans="2:5" x14ac:dyDescent="0.25">
      <c r="B203" s="3">
        <v>191</v>
      </c>
      <c r="C203" s="87" t="s">
        <v>408</v>
      </c>
      <c r="D203" s="34"/>
      <c r="E203" s="34"/>
    </row>
    <row r="204" spans="2:5" x14ac:dyDescent="0.25">
      <c r="B204" s="3">
        <v>192</v>
      </c>
      <c r="C204" s="87" t="s">
        <v>409</v>
      </c>
      <c r="D204" s="34"/>
      <c r="E204" s="34"/>
    </row>
    <row r="205" spans="2:5" x14ac:dyDescent="0.25">
      <c r="B205" s="3">
        <v>193</v>
      </c>
      <c r="C205" s="87" t="s">
        <v>410</v>
      </c>
      <c r="D205" s="34"/>
      <c r="E205" s="34"/>
    </row>
    <row r="206" spans="2:5" x14ac:dyDescent="0.25">
      <c r="B206" s="3">
        <v>194</v>
      </c>
      <c r="C206" s="87" t="s">
        <v>411</v>
      </c>
      <c r="D206" s="34"/>
      <c r="E206" s="34"/>
    </row>
    <row r="207" spans="2:5" x14ac:dyDescent="0.25">
      <c r="B207" s="3">
        <v>195</v>
      </c>
      <c r="C207" s="87" t="s">
        <v>412</v>
      </c>
      <c r="D207" s="34"/>
      <c r="E207" s="34"/>
    </row>
    <row r="208" spans="2:5" x14ac:dyDescent="0.25">
      <c r="B208" s="3">
        <v>196</v>
      </c>
      <c r="C208" s="87" t="s">
        <v>413</v>
      </c>
      <c r="D208" s="34"/>
      <c r="E208" s="34"/>
    </row>
    <row r="209" spans="2:5" x14ac:dyDescent="0.25">
      <c r="B209" s="3">
        <v>197</v>
      </c>
      <c r="C209" s="87" t="s">
        <v>414</v>
      </c>
      <c r="D209" s="34"/>
      <c r="E209" s="34"/>
    </row>
    <row r="210" spans="2:5" x14ac:dyDescent="0.25">
      <c r="B210" s="3">
        <v>198</v>
      </c>
      <c r="C210" s="87" t="s">
        <v>415</v>
      </c>
      <c r="D210" s="34"/>
      <c r="E210" s="34"/>
    </row>
    <row r="211" spans="2:5" x14ac:dyDescent="0.25">
      <c r="B211" s="3">
        <v>199</v>
      </c>
      <c r="C211" s="87" t="s">
        <v>416</v>
      </c>
      <c r="D211" s="34"/>
      <c r="E211" s="34"/>
    </row>
    <row r="212" spans="2:5" x14ac:dyDescent="0.25">
      <c r="B212" s="3">
        <v>200</v>
      </c>
      <c r="C212" s="87" t="s">
        <v>417</v>
      </c>
      <c r="D212" s="34"/>
      <c r="E212" s="34"/>
    </row>
    <row r="213" spans="2:5" x14ac:dyDescent="0.25">
      <c r="B213" s="3">
        <v>201</v>
      </c>
      <c r="C213" s="87" t="s">
        <v>418</v>
      </c>
      <c r="D213" s="34"/>
      <c r="E213" s="34"/>
    </row>
    <row r="214" spans="2:5" x14ac:dyDescent="0.25">
      <c r="B214" s="3">
        <v>202</v>
      </c>
      <c r="C214" s="87" t="s">
        <v>419</v>
      </c>
      <c r="D214" s="34"/>
      <c r="E214" s="34"/>
    </row>
  </sheetData>
  <mergeCells count="14">
    <mergeCell ref="L5:O5"/>
    <mergeCell ref="M6:M9"/>
    <mergeCell ref="N6:N9"/>
    <mergeCell ref="O6:O9"/>
    <mergeCell ref="J6:J9"/>
    <mergeCell ref="L6:L9"/>
    <mergeCell ref="B10:B12"/>
    <mergeCell ref="C10:C12"/>
    <mergeCell ref="D10:D12"/>
    <mergeCell ref="E10:E12"/>
    <mergeCell ref="H5:K5"/>
    <mergeCell ref="K6:K9"/>
    <mergeCell ref="I6:I9"/>
    <mergeCell ref="H6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211"/>
  <sheetViews>
    <sheetView tabSelected="1" workbookViewId="0">
      <selection activeCell="J10" sqref="J10"/>
    </sheetView>
  </sheetViews>
  <sheetFormatPr defaultRowHeight="15" x14ac:dyDescent="0.25"/>
  <cols>
    <col min="1" max="1" width="9.140625" style="9"/>
    <col min="2" max="2" width="37.85546875" style="9" customWidth="1"/>
    <col min="3" max="16384" width="9.140625" style="9"/>
  </cols>
  <sheetData>
    <row r="1" spans="2:8" x14ac:dyDescent="0.25">
      <c r="B1" s="26" t="s">
        <v>38</v>
      </c>
      <c r="C1" s="9">
        <f>'In Sem Evaluation'!D1</f>
        <v>202</v>
      </c>
    </row>
    <row r="2" spans="2:8" x14ac:dyDescent="0.25">
      <c r="B2" s="26" t="s">
        <v>63</v>
      </c>
      <c r="C2" s="9">
        <f>COUNTIF(C10:C211,"&gt;0")</f>
        <v>198</v>
      </c>
      <c r="D2" s="9">
        <f t="shared" ref="D2:H2" si="0">COUNTIF(D10:D211,"&gt;0")</f>
        <v>198</v>
      </c>
      <c r="E2" s="9">
        <f t="shared" si="0"/>
        <v>198</v>
      </c>
      <c r="F2" s="9">
        <f t="shared" si="0"/>
        <v>198</v>
      </c>
      <c r="G2" s="9">
        <f t="shared" si="0"/>
        <v>198</v>
      </c>
      <c r="H2" s="9">
        <f t="shared" si="0"/>
        <v>198</v>
      </c>
    </row>
    <row r="3" spans="2:8" x14ac:dyDescent="0.25">
      <c r="B3" s="26" t="s">
        <v>97</v>
      </c>
      <c r="C3" s="9">
        <f>IF( C9="CO1", Cover!$F$66, IF(C9="CO2", Cover!$F$67, IF(C9="CO3", Cover!$F$68,  IF(C9="CO4", Cover!$F$69,  IF(C9="CO5", Cover!$F$70,  IF(C9="CO6", Cover!$F$71,  ) ) ) ) ) )</f>
        <v>62</v>
      </c>
      <c r="D3" s="9">
        <f>IF( D9="CO1", Cover!$F$66, IF(D9="CO2", Cover!$F$67, IF(D9="CO3", Cover!$F$68,  IF(D9="CO4", Cover!$F$69,  IF(D9="CO5", Cover!$F$70,  IF(D9="CO6", Cover!$F$71,  ) ) ) ) ) )</f>
        <v>62</v>
      </c>
      <c r="E3" s="9">
        <f>IF( E9="CO1", Cover!$F$66, IF(E9="CO2", Cover!$F$67, IF(E9="CO3", Cover!$F$68,  IF(E9="CO4", Cover!$F$69,  IF(E9="CO5", Cover!$F$70,  IF(E9="CO6", Cover!$F$71,  ) ) ) ) ) )</f>
        <v>62</v>
      </c>
      <c r="F3" s="9">
        <f>IF( F9="CO1", Cover!$F$66, IF(F9="CO2", Cover!$F$67, IF(F9="CO3", Cover!$F$68,  IF(F9="CO4", Cover!$F$69,  IF(F9="CO5", Cover!$F$70,  IF(F9="CO6", Cover!$F$71,  ) ) ) ) ) )</f>
        <v>62</v>
      </c>
      <c r="G3" s="9">
        <f>IF( G9="CO1", Cover!$F$66, IF(G9="CO2", Cover!$F$67, IF(G9="CO3", Cover!$F$68,  IF(G9="CO4", Cover!$F$69,  IF(G9="CO5", Cover!$F$70,  IF(G9="CO6", Cover!$F$71,  ) ) ) ) ) )</f>
        <v>62</v>
      </c>
      <c r="H3" s="9">
        <f>IF( H9="CO1", Cover!$F$66, IF(H9="CO2", Cover!$F$67, IF(H9="CO3", Cover!$F$68,  IF(H9="CO4", Cover!$F$69,  IF(H9="CO5", Cover!$F$70,  IF(H9="CO6", Cover!$F$71,  ) ) ) ) ) )</f>
        <v>62</v>
      </c>
    </row>
    <row r="4" spans="2:8" x14ac:dyDescent="0.25">
      <c r="B4" s="26" t="s">
        <v>141</v>
      </c>
      <c r="C4" s="34">
        <v>5</v>
      </c>
      <c r="D4" s="34">
        <v>5</v>
      </c>
      <c r="E4" s="34">
        <v>5</v>
      </c>
      <c r="F4" s="34">
        <v>5</v>
      </c>
      <c r="G4" s="34">
        <v>5</v>
      </c>
      <c r="H4" s="34">
        <v>5</v>
      </c>
    </row>
    <row r="5" spans="2:8" x14ac:dyDescent="0.25">
      <c r="B5" s="26" t="s">
        <v>99</v>
      </c>
      <c r="C5" s="9">
        <f>C4*C3/100</f>
        <v>3.1</v>
      </c>
      <c r="D5" s="9">
        <f t="shared" ref="D5:H5" si="1">D4*D3/100</f>
        <v>3.1</v>
      </c>
      <c r="E5" s="9">
        <f t="shared" si="1"/>
        <v>3.1</v>
      </c>
      <c r="F5" s="9">
        <f t="shared" si="1"/>
        <v>3.1</v>
      </c>
      <c r="G5" s="9">
        <f t="shared" si="1"/>
        <v>3.1</v>
      </c>
      <c r="H5" s="9">
        <f t="shared" si="1"/>
        <v>3.1</v>
      </c>
    </row>
    <row r="6" spans="2:8" x14ac:dyDescent="0.25">
      <c r="B6" s="26" t="s">
        <v>96</v>
      </c>
      <c r="C6" s="9">
        <f>COUNTIF(C10:C211,"&gt;="&amp;C5)</f>
        <v>175</v>
      </c>
      <c r="D6" s="9">
        <f t="shared" ref="D6:H6" si="2">COUNTIF(D10:D211,"&gt;="&amp;D5)</f>
        <v>184</v>
      </c>
      <c r="E6" s="9">
        <f t="shared" si="2"/>
        <v>185</v>
      </c>
      <c r="F6" s="9">
        <f t="shared" si="2"/>
        <v>177</v>
      </c>
      <c r="G6" s="9">
        <f t="shared" si="2"/>
        <v>175</v>
      </c>
      <c r="H6" s="9">
        <f t="shared" si="2"/>
        <v>181</v>
      </c>
    </row>
    <row r="7" spans="2:8" x14ac:dyDescent="0.25">
      <c r="B7" s="26" t="s">
        <v>102</v>
      </c>
      <c r="C7" s="21">
        <f>IF(C2=0," ", C6*100/C2)</f>
        <v>88.383838383838381</v>
      </c>
      <c r="D7" s="21">
        <f t="shared" ref="D7:H7" si="3">IF(D2=0," ", D6*100/D2)</f>
        <v>92.929292929292927</v>
      </c>
      <c r="E7" s="21">
        <f t="shared" si="3"/>
        <v>93.434343434343432</v>
      </c>
      <c r="F7" s="21">
        <f t="shared" si="3"/>
        <v>89.393939393939391</v>
      </c>
      <c r="G7" s="21">
        <f t="shared" si="3"/>
        <v>88.383838383838381</v>
      </c>
      <c r="H7" s="21">
        <f t="shared" si="3"/>
        <v>91.414141414141412</v>
      </c>
    </row>
    <row r="9" spans="2:8" x14ac:dyDescent="0.25">
      <c r="B9" s="1" t="s">
        <v>103</v>
      </c>
      <c r="C9" s="23" t="s">
        <v>25</v>
      </c>
      <c r="D9" s="23" t="s">
        <v>26</v>
      </c>
      <c r="E9" s="23" t="s">
        <v>27</v>
      </c>
      <c r="F9" s="23" t="s">
        <v>29</v>
      </c>
      <c r="G9" s="23" t="s">
        <v>172</v>
      </c>
      <c r="H9" s="23" t="s">
        <v>173</v>
      </c>
    </row>
    <row r="10" spans="2:8" x14ac:dyDescent="0.25">
      <c r="B10" s="3">
        <v>1</v>
      </c>
      <c r="C10" s="45">
        <v>4</v>
      </c>
      <c r="D10" s="45">
        <v>5</v>
      </c>
      <c r="E10" s="45">
        <v>5</v>
      </c>
      <c r="F10" s="45">
        <v>4</v>
      </c>
      <c r="G10" s="34">
        <v>4</v>
      </c>
      <c r="H10" s="34">
        <v>5</v>
      </c>
    </row>
    <row r="11" spans="2:8" x14ac:dyDescent="0.25">
      <c r="B11" s="3">
        <v>2</v>
      </c>
      <c r="C11" s="45">
        <v>4</v>
      </c>
      <c r="D11" s="45">
        <v>4</v>
      </c>
      <c r="E11" s="45">
        <v>5</v>
      </c>
      <c r="F11" s="45">
        <v>5</v>
      </c>
      <c r="G11" s="34">
        <v>5</v>
      </c>
      <c r="H11" s="34">
        <v>5</v>
      </c>
    </row>
    <row r="12" spans="2:8" x14ac:dyDescent="0.25">
      <c r="B12" s="3">
        <v>3</v>
      </c>
      <c r="C12" s="45">
        <v>5</v>
      </c>
      <c r="D12" s="45">
        <v>5</v>
      </c>
      <c r="E12" s="45">
        <v>5</v>
      </c>
      <c r="F12" s="45">
        <v>4</v>
      </c>
      <c r="G12" s="34">
        <v>4</v>
      </c>
      <c r="H12" s="34">
        <v>5</v>
      </c>
    </row>
    <row r="13" spans="2:8" x14ac:dyDescent="0.25">
      <c r="B13" s="3">
        <v>4</v>
      </c>
      <c r="C13" s="45">
        <v>3</v>
      </c>
      <c r="D13" s="45">
        <v>5</v>
      </c>
      <c r="E13" s="45">
        <v>5</v>
      </c>
      <c r="F13" s="45">
        <v>5</v>
      </c>
      <c r="G13" s="34">
        <v>3</v>
      </c>
      <c r="H13" s="34">
        <v>5</v>
      </c>
    </row>
    <row r="14" spans="2:8" x14ac:dyDescent="0.25">
      <c r="B14" s="3">
        <v>5</v>
      </c>
      <c r="C14" s="45">
        <v>5</v>
      </c>
      <c r="D14" s="45">
        <v>5</v>
      </c>
      <c r="E14" s="45">
        <v>5</v>
      </c>
      <c r="F14" s="45">
        <v>4</v>
      </c>
      <c r="G14" s="34">
        <v>5</v>
      </c>
      <c r="H14" s="34">
        <v>5</v>
      </c>
    </row>
    <row r="15" spans="2:8" x14ac:dyDescent="0.25">
      <c r="B15" s="3">
        <v>6</v>
      </c>
      <c r="C15" s="45">
        <v>5</v>
      </c>
      <c r="D15" s="45">
        <v>5</v>
      </c>
      <c r="E15" s="45">
        <v>5</v>
      </c>
      <c r="F15" s="45">
        <v>4</v>
      </c>
      <c r="G15" s="34">
        <v>5</v>
      </c>
      <c r="H15" s="34">
        <v>5</v>
      </c>
    </row>
    <row r="16" spans="2:8" x14ac:dyDescent="0.25">
      <c r="B16" s="3">
        <v>7</v>
      </c>
      <c r="C16" s="45">
        <v>5</v>
      </c>
      <c r="D16" s="45">
        <v>5</v>
      </c>
      <c r="E16" s="45">
        <v>4</v>
      </c>
      <c r="F16" s="45">
        <v>5</v>
      </c>
      <c r="G16" s="34">
        <v>5</v>
      </c>
      <c r="H16" s="34">
        <v>5</v>
      </c>
    </row>
    <row r="17" spans="2:8" x14ac:dyDescent="0.25">
      <c r="B17" s="3">
        <v>8</v>
      </c>
      <c r="C17" s="45">
        <v>4</v>
      </c>
      <c r="D17" s="45">
        <v>5</v>
      </c>
      <c r="E17" s="45">
        <v>5</v>
      </c>
      <c r="F17" s="45">
        <v>5</v>
      </c>
      <c r="G17" s="34">
        <v>5</v>
      </c>
      <c r="H17" s="34">
        <v>5</v>
      </c>
    </row>
    <row r="18" spans="2:8" x14ac:dyDescent="0.25">
      <c r="B18" s="3">
        <v>9</v>
      </c>
      <c r="C18" s="45">
        <v>5</v>
      </c>
      <c r="D18" s="45">
        <v>4</v>
      </c>
      <c r="E18" s="45">
        <v>5</v>
      </c>
      <c r="F18" s="45">
        <v>5</v>
      </c>
      <c r="G18" s="34">
        <v>5</v>
      </c>
      <c r="H18" s="34">
        <v>5</v>
      </c>
    </row>
    <row r="19" spans="2:8" x14ac:dyDescent="0.25">
      <c r="B19" s="3">
        <v>10</v>
      </c>
      <c r="C19" s="45">
        <v>5</v>
      </c>
      <c r="D19" s="45">
        <v>5</v>
      </c>
      <c r="E19" s="45">
        <v>5</v>
      </c>
      <c r="F19" s="45">
        <v>5</v>
      </c>
      <c r="G19" s="34">
        <v>5</v>
      </c>
      <c r="H19" s="34">
        <v>5</v>
      </c>
    </row>
    <row r="20" spans="2:8" x14ac:dyDescent="0.25">
      <c r="B20" s="3">
        <v>11</v>
      </c>
      <c r="C20" s="45">
        <v>5</v>
      </c>
      <c r="D20" s="45">
        <v>5</v>
      </c>
      <c r="E20" s="45">
        <v>4</v>
      </c>
      <c r="F20" s="45">
        <v>5</v>
      </c>
      <c r="G20" s="34">
        <v>5</v>
      </c>
      <c r="H20" s="34">
        <v>3</v>
      </c>
    </row>
    <row r="21" spans="2:8" x14ac:dyDescent="0.25">
      <c r="B21" s="3">
        <v>12</v>
      </c>
      <c r="C21" s="45">
        <v>5</v>
      </c>
      <c r="D21" s="45">
        <v>5</v>
      </c>
      <c r="E21" s="45">
        <v>5</v>
      </c>
      <c r="F21" s="45">
        <v>4</v>
      </c>
      <c r="G21" s="34">
        <v>5</v>
      </c>
      <c r="H21" s="34">
        <v>4</v>
      </c>
    </row>
    <row r="22" spans="2:8" x14ac:dyDescent="0.25">
      <c r="B22" s="3">
        <v>13</v>
      </c>
      <c r="C22" s="45">
        <v>5</v>
      </c>
      <c r="D22" s="45">
        <v>4</v>
      </c>
      <c r="E22" s="45">
        <v>5</v>
      </c>
      <c r="F22" s="45">
        <v>5</v>
      </c>
      <c r="G22" s="34">
        <v>5</v>
      </c>
      <c r="H22" s="34">
        <v>5</v>
      </c>
    </row>
    <row r="23" spans="2:8" x14ac:dyDescent="0.25">
      <c r="B23" s="3">
        <v>14</v>
      </c>
      <c r="C23" s="45">
        <v>5</v>
      </c>
      <c r="D23" s="45">
        <v>5</v>
      </c>
      <c r="E23" s="45">
        <v>4</v>
      </c>
      <c r="F23" s="45">
        <v>5</v>
      </c>
      <c r="G23" s="34">
        <v>5</v>
      </c>
      <c r="H23" s="34">
        <v>5</v>
      </c>
    </row>
    <row r="24" spans="2:8" x14ac:dyDescent="0.25">
      <c r="B24" s="3">
        <v>15</v>
      </c>
      <c r="C24" s="45">
        <v>3</v>
      </c>
      <c r="D24" s="45">
        <v>4</v>
      </c>
      <c r="E24" s="45">
        <v>5</v>
      </c>
      <c r="F24" s="45">
        <v>5</v>
      </c>
      <c r="G24" s="34">
        <v>5</v>
      </c>
      <c r="H24" s="34">
        <v>4</v>
      </c>
    </row>
    <row r="25" spans="2:8" x14ac:dyDescent="0.25">
      <c r="B25" s="3">
        <v>16</v>
      </c>
      <c r="C25" s="45">
        <v>5</v>
      </c>
      <c r="D25" s="45">
        <v>5</v>
      </c>
      <c r="E25" s="45">
        <v>5</v>
      </c>
      <c r="F25" s="45">
        <v>5</v>
      </c>
      <c r="G25" s="34">
        <v>3</v>
      </c>
      <c r="H25" s="34">
        <v>4</v>
      </c>
    </row>
    <row r="26" spans="2:8" x14ac:dyDescent="0.25">
      <c r="B26" s="3">
        <v>17</v>
      </c>
      <c r="C26" s="45">
        <v>5</v>
      </c>
      <c r="D26" s="45">
        <v>3</v>
      </c>
      <c r="E26" s="45">
        <v>5</v>
      </c>
      <c r="F26" s="45">
        <v>5</v>
      </c>
      <c r="G26" s="34">
        <v>5</v>
      </c>
      <c r="H26" s="34">
        <v>5</v>
      </c>
    </row>
    <row r="27" spans="2:8" x14ac:dyDescent="0.25">
      <c r="B27" s="3">
        <v>18</v>
      </c>
      <c r="C27" s="45">
        <v>5</v>
      </c>
      <c r="D27" s="45">
        <v>5</v>
      </c>
      <c r="E27" s="45">
        <v>5</v>
      </c>
      <c r="F27" s="45">
        <v>3</v>
      </c>
      <c r="G27" s="34">
        <v>4</v>
      </c>
      <c r="H27" s="34">
        <v>5</v>
      </c>
    </row>
    <row r="28" spans="2:8" x14ac:dyDescent="0.25">
      <c r="B28" s="3">
        <v>19</v>
      </c>
      <c r="C28" s="45">
        <v>3</v>
      </c>
      <c r="D28" s="45">
        <v>5</v>
      </c>
      <c r="E28" s="45">
        <v>5</v>
      </c>
      <c r="F28" s="45">
        <v>3</v>
      </c>
      <c r="G28" s="34">
        <v>5</v>
      </c>
      <c r="H28" s="34">
        <v>5</v>
      </c>
    </row>
    <row r="29" spans="2:8" x14ac:dyDescent="0.25">
      <c r="B29" s="3">
        <v>20</v>
      </c>
      <c r="C29" s="45">
        <v>5</v>
      </c>
      <c r="D29" s="45">
        <v>4</v>
      </c>
      <c r="E29" s="45">
        <v>5</v>
      </c>
      <c r="F29" s="45">
        <v>3</v>
      </c>
      <c r="G29" s="34">
        <v>5</v>
      </c>
      <c r="H29" s="34">
        <v>5</v>
      </c>
    </row>
    <row r="30" spans="2:8" x14ac:dyDescent="0.25">
      <c r="B30" s="3">
        <v>21</v>
      </c>
      <c r="C30" s="45">
        <v>4</v>
      </c>
      <c r="D30" s="45">
        <v>5</v>
      </c>
      <c r="E30" s="45">
        <v>5</v>
      </c>
      <c r="F30" s="45">
        <v>5</v>
      </c>
      <c r="G30" s="34">
        <v>5</v>
      </c>
      <c r="H30" s="34">
        <v>5</v>
      </c>
    </row>
    <row r="31" spans="2:8" x14ac:dyDescent="0.25">
      <c r="B31" s="3">
        <v>22</v>
      </c>
      <c r="C31" s="45">
        <v>5</v>
      </c>
      <c r="D31" s="45">
        <v>5</v>
      </c>
      <c r="E31" s="45">
        <v>5</v>
      </c>
      <c r="F31" s="45">
        <v>5</v>
      </c>
      <c r="G31" s="34">
        <v>3</v>
      </c>
      <c r="H31" s="34">
        <v>5</v>
      </c>
    </row>
    <row r="32" spans="2:8" x14ac:dyDescent="0.25">
      <c r="B32" s="3">
        <v>23</v>
      </c>
      <c r="C32" s="45">
        <v>5</v>
      </c>
      <c r="D32" s="45">
        <v>4</v>
      </c>
      <c r="E32" s="45">
        <v>5</v>
      </c>
      <c r="F32" s="45">
        <v>5</v>
      </c>
      <c r="G32" s="34">
        <v>5</v>
      </c>
      <c r="H32" s="34">
        <v>5</v>
      </c>
    </row>
    <row r="33" spans="2:8" x14ac:dyDescent="0.25">
      <c r="B33" s="3">
        <v>24</v>
      </c>
      <c r="C33" s="45">
        <v>5</v>
      </c>
      <c r="D33" s="45">
        <v>4</v>
      </c>
      <c r="E33" s="45">
        <v>5</v>
      </c>
      <c r="F33" s="45">
        <v>5</v>
      </c>
      <c r="G33" s="34">
        <v>5</v>
      </c>
      <c r="H33" s="34">
        <v>5</v>
      </c>
    </row>
    <row r="34" spans="2:8" x14ac:dyDescent="0.25">
      <c r="B34" s="3">
        <v>25</v>
      </c>
      <c r="C34" s="45">
        <v>3</v>
      </c>
      <c r="D34" s="45">
        <v>4</v>
      </c>
      <c r="E34" s="45">
        <v>5</v>
      </c>
      <c r="F34" s="45">
        <v>5</v>
      </c>
      <c r="G34" s="34">
        <v>5</v>
      </c>
      <c r="H34" s="34">
        <v>4</v>
      </c>
    </row>
    <row r="35" spans="2:8" x14ac:dyDescent="0.25">
      <c r="B35" s="3">
        <v>26</v>
      </c>
      <c r="C35" s="45">
        <v>5</v>
      </c>
      <c r="D35" s="45">
        <v>5</v>
      </c>
      <c r="E35" s="45">
        <v>5</v>
      </c>
      <c r="F35" s="45">
        <v>5</v>
      </c>
      <c r="G35" s="34">
        <v>3</v>
      </c>
      <c r="H35" s="34">
        <v>4</v>
      </c>
    </row>
    <row r="36" spans="2:8" x14ac:dyDescent="0.25">
      <c r="B36" s="3">
        <v>27</v>
      </c>
      <c r="C36" s="45">
        <v>5</v>
      </c>
      <c r="D36" s="45">
        <v>5</v>
      </c>
      <c r="E36" s="45">
        <v>5</v>
      </c>
      <c r="F36" s="45">
        <v>4</v>
      </c>
      <c r="G36" s="34">
        <v>5</v>
      </c>
      <c r="H36" s="34">
        <v>5</v>
      </c>
    </row>
    <row r="37" spans="2:8" x14ac:dyDescent="0.25">
      <c r="B37" s="3">
        <v>28</v>
      </c>
      <c r="C37" s="45">
        <v>4</v>
      </c>
      <c r="D37" s="45">
        <v>5</v>
      </c>
      <c r="E37" s="45">
        <v>5</v>
      </c>
      <c r="F37" s="45">
        <v>5</v>
      </c>
      <c r="G37" s="34">
        <v>3</v>
      </c>
      <c r="H37" s="34">
        <v>5</v>
      </c>
    </row>
    <row r="38" spans="2:8" x14ac:dyDescent="0.25">
      <c r="B38" s="3">
        <v>29</v>
      </c>
      <c r="C38" s="45">
        <v>5</v>
      </c>
      <c r="D38" s="45">
        <v>4</v>
      </c>
      <c r="E38" s="45">
        <v>3</v>
      </c>
      <c r="F38" s="45">
        <v>5</v>
      </c>
      <c r="G38" s="45">
        <v>5</v>
      </c>
      <c r="H38" s="45">
        <v>4</v>
      </c>
    </row>
    <row r="39" spans="2:8" x14ac:dyDescent="0.25">
      <c r="B39" s="3">
        <v>30</v>
      </c>
      <c r="C39" s="45">
        <v>4</v>
      </c>
      <c r="D39" s="45">
        <v>5</v>
      </c>
      <c r="E39" s="45">
        <v>3</v>
      </c>
      <c r="F39" s="45">
        <v>5</v>
      </c>
      <c r="G39" s="34">
        <v>5</v>
      </c>
      <c r="H39" s="34">
        <v>5</v>
      </c>
    </row>
    <row r="40" spans="2:8" x14ac:dyDescent="0.25">
      <c r="B40" s="3">
        <v>31</v>
      </c>
      <c r="C40" s="45">
        <v>5</v>
      </c>
      <c r="D40" s="45">
        <v>4</v>
      </c>
      <c r="E40" s="45">
        <v>5</v>
      </c>
      <c r="F40" s="45">
        <v>5</v>
      </c>
      <c r="G40" s="34">
        <v>4</v>
      </c>
      <c r="H40" s="34">
        <v>4</v>
      </c>
    </row>
    <row r="41" spans="2:8" x14ac:dyDescent="0.25">
      <c r="B41" s="3">
        <v>32</v>
      </c>
      <c r="C41" s="45">
        <v>3</v>
      </c>
      <c r="D41" s="45">
        <v>3</v>
      </c>
      <c r="E41" s="45">
        <v>5</v>
      </c>
      <c r="F41" s="45">
        <v>3</v>
      </c>
      <c r="G41" s="34">
        <v>3</v>
      </c>
      <c r="H41" s="34">
        <v>5</v>
      </c>
    </row>
    <row r="42" spans="2:8" x14ac:dyDescent="0.25">
      <c r="B42" s="3">
        <v>33</v>
      </c>
      <c r="C42" s="45">
        <v>5</v>
      </c>
      <c r="D42" s="45">
        <v>4</v>
      </c>
      <c r="E42" s="45">
        <v>4</v>
      </c>
      <c r="F42" s="45">
        <v>5</v>
      </c>
      <c r="G42" s="34">
        <v>5</v>
      </c>
      <c r="H42" s="34">
        <v>3</v>
      </c>
    </row>
    <row r="43" spans="2:8" x14ac:dyDescent="0.25">
      <c r="B43" s="3">
        <v>34</v>
      </c>
      <c r="C43" s="45">
        <v>5</v>
      </c>
      <c r="D43" s="45">
        <v>5</v>
      </c>
      <c r="E43" s="45">
        <v>5</v>
      </c>
      <c r="F43" s="45">
        <v>5</v>
      </c>
      <c r="G43" s="34">
        <v>5</v>
      </c>
      <c r="H43" s="34">
        <v>5</v>
      </c>
    </row>
    <row r="44" spans="2:8" x14ac:dyDescent="0.25">
      <c r="B44" s="3">
        <v>35</v>
      </c>
      <c r="C44" s="45">
        <v>5</v>
      </c>
      <c r="D44" s="45">
        <v>4</v>
      </c>
      <c r="E44" s="45">
        <v>5</v>
      </c>
      <c r="F44" s="45">
        <v>5</v>
      </c>
      <c r="G44" s="34">
        <v>5</v>
      </c>
      <c r="H44" s="34">
        <v>5</v>
      </c>
    </row>
    <row r="45" spans="2:8" x14ac:dyDescent="0.25">
      <c r="B45" s="3">
        <v>36</v>
      </c>
      <c r="C45" s="45">
        <v>5</v>
      </c>
      <c r="D45" s="45">
        <v>4</v>
      </c>
      <c r="E45" s="45">
        <v>5</v>
      </c>
      <c r="F45" s="45">
        <v>5</v>
      </c>
      <c r="G45" s="34">
        <v>3</v>
      </c>
      <c r="H45" s="34">
        <v>5</v>
      </c>
    </row>
    <row r="46" spans="2:8" x14ac:dyDescent="0.25">
      <c r="B46" s="3">
        <v>37</v>
      </c>
      <c r="C46" s="45">
        <v>5</v>
      </c>
      <c r="D46" s="45">
        <v>4</v>
      </c>
      <c r="E46" s="45">
        <v>4</v>
      </c>
      <c r="F46" s="45">
        <v>5</v>
      </c>
      <c r="G46" s="34">
        <v>3</v>
      </c>
      <c r="H46" s="34">
        <v>5</v>
      </c>
    </row>
    <row r="47" spans="2:8" x14ac:dyDescent="0.25">
      <c r="B47" s="3">
        <v>38</v>
      </c>
      <c r="C47" s="45">
        <v>4</v>
      </c>
      <c r="D47" s="45">
        <v>5</v>
      </c>
      <c r="E47" s="45">
        <v>5</v>
      </c>
      <c r="F47" s="45">
        <v>3</v>
      </c>
      <c r="G47" s="34">
        <v>5</v>
      </c>
      <c r="H47" s="34">
        <v>4</v>
      </c>
    </row>
    <row r="48" spans="2:8" x14ac:dyDescent="0.25">
      <c r="B48" s="3">
        <v>39</v>
      </c>
      <c r="C48" s="45">
        <v>4</v>
      </c>
      <c r="D48" s="45">
        <v>5</v>
      </c>
      <c r="E48" s="45">
        <v>4</v>
      </c>
      <c r="F48" s="45">
        <v>5</v>
      </c>
      <c r="G48" s="34">
        <v>5</v>
      </c>
      <c r="H48" s="34">
        <v>5</v>
      </c>
    </row>
    <row r="49" spans="2:8" x14ac:dyDescent="0.25">
      <c r="B49" s="3">
        <v>40</v>
      </c>
      <c r="C49" s="45">
        <v>5</v>
      </c>
      <c r="D49" s="45">
        <v>5</v>
      </c>
      <c r="E49" s="45">
        <v>5</v>
      </c>
      <c r="F49" s="45">
        <v>5</v>
      </c>
      <c r="G49" s="34">
        <v>4</v>
      </c>
      <c r="H49" s="34">
        <v>4</v>
      </c>
    </row>
    <row r="50" spans="2:8" x14ac:dyDescent="0.25">
      <c r="B50" s="3">
        <v>41</v>
      </c>
      <c r="C50" s="45">
        <v>4</v>
      </c>
      <c r="D50" s="45">
        <v>5</v>
      </c>
      <c r="E50" s="45">
        <v>5</v>
      </c>
      <c r="F50" s="45">
        <v>5</v>
      </c>
      <c r="G50" s="34">
        <v>4</v>
      </c>
      <c r="H50" s="34">
        <v>3</v>
      </c>
    </row>
    <row r="51" spans="2:8" x14ac:dyDescent="0.25">
      <c r="B51" s="3">
        <v>42</v>
      </c>
      <c r="C51" s="45">
        <v>5</v>
      </c>
      <c r="D51" s="45">
        <v>5</v>
      </c>
      <c r="E51" s="45">
        <v>5</v>
      </c>
      <c r="F51" s="45">
        <v>5</v>
      </c>
      <c r="G51" s="34">
        <v>5</v>
      </c>
      <c r="H51" s="34">
        <v>5</v>
      </c>
    </row>
    <row r="52" spans="2:8" x14ac:dyDescent="0.25">
      <c r="B52" s="3">
        <v>43</v>
      </c>
      <c r="C52" s="45">
        <v>5</v>
      </c>
      <c r="D52" s="45">
        <v>5</v>
      </c>
      <c r="E52" s="45">
        <v>5</v>
      </c>
      <c r="F52" s="45">
        <v>5</v>
      </c>
      <c r="G52" s="34">
        <v>5</v>
      </c>
      <c r="H52" s="34">
        <v>5</v>
      </c>
    </row>
    <row r="53" spans="2:8" x14ac:dyDescent="0.25">
      <c r="B53" s="3">
        <v>44</v>
      </c>
      <c r="C53" s="45">
        <v>4</v>
      </c>
      <c r="D53" s="45">
        <v>5</v>
      </c>
      <c r="E53" s="45">
        <v>5</v>
      </c>
      <c r="F53" s="45">
        <v>4</v>
      </c>
      <c r="G53" s="34">
        <v>5</v>
      </c>
      <c r="H53" s="34">
        <v>5</v>
      </c>
    </row>
    <row r="54" spans="2:8" x14ac:dyDescent="0.25">
      <c r="B54" s="3">
        <v>45</v>
      </c>
      <c r="C54" s="45" t="s">
        <v>208</v>
      </c>
      <c r="D54" s="45" t="s">
        <v>208</v>
      </c>
      <c r="E54" s="45" t="s">
        <v>208</v>
      </c>
      <c r="F54" s="45" t="s">
        <v>208</v>
      </c>
      <c r="G54" s="34" t="s">
        <v>208</v>
      </c>
      <c r="H54" s="34" t="s">
        <v>208</v>
      </c>
    </row>
    <row r="55" spans="2:8" x14ac:dyDescent="0.25">
      <c r="B55" s="3">
        <v>46</v>
      </c>
      <c r="C55" s="45">
        <v>4</v>
      </c>
      <c r="D55" s="45">
        <v>3</v>
      </c>
      <c r="E55" s="45">
        <v>4</v>
      </c>
      <c r="F55" s="45">
        <v>4</v>
      </c>
      <c r="G55" s="34">
        <v>5</v>
      </c>
      <c r="H55" s="34">
        <v>5</v>
      </c>
    </row>
    <row r="56" spans="2:8" x14ac:dyDescent="0.25">
      <c r="B56" s="3">
        <v>47</v>
      </c>
      <c r="C56" s="45">
        <v>5</v>
      </c>
      <c r="D56" s="45">
        <v>5</v>
      </c>
      <c r="E56" s="45">
        <v>5</v>
      </c>
      <c r="F56" s="45">
        <v>3</v>
      </c>
      <c r="G56" s="34">
        <v>4</v>
      </c>
      <c r="H56" s="34">
        <v>5</v>
      </c>
    </row>
    <row r="57" spans="2:8" x14ac:dyDescent="0.25">
      <c r="B57" s="3">
        <v>48</v>
      </c>
      <c r="C57" s="45">
        <v>4</v>
      </c>
      <c r="D57" s="45">
        <v>3</v>
      </c>
      <c r="E57" s="45">
        <v>5</v>
      </c>
      <c r="F57" s="45">
        <v>5</v>
      </c>
      <c r="G57" s="34">
        <v>5</v>
      </c>
      <c r="H57" s="34">
        <v>5</v>
      </c>
    </row>
    <row r="58" spans="2:8" x14ac:dyDescent="0.25">
      <c r="B58" s="3">
        <v>49</v>
      </c>
      <c r="C58" s="45">
        <v>4</v>
      </c>
      <c r="D58" s="45">
        <v>5</v>
      </c>
      <c r="E58" s="45">
        <v>4</v>
      </c>
      <c r="F58" s="45">
        <v>5</v>
      </c>
      <c r="G58" s="34">
        <v>5</v>
      </c>
      <c r="H58" s="34">
        <v>5</v>
      </c>
    </row>
    <row r="59" spans="2:8" x14ac:dyDescent="0.25">
      <c r="B59" s="3">
        <v>50</v>
      </c>
      <c r="C59" s="45">
        <v>5</v>
      </c>
      <c r="D59" s="45">
        <v>4</v>
      </c>
      <c r="E59" s="45">
        <v>5</v>
      </c>
      <c r="F59" s="45">
        <v>5</v>
      </c>
      <c r="G59" s="34">
        <v>5</v>
      </c>
      <c r="H59" s="34">
        <v>5</v>
      </c>
    </row>
    <row r="60" spans="2:8" x14ac:dyDescent="0.25">
      <c r="B60" s="3">
        <v>51</v>
      </c>
      <c r="C60" s="45">
        <v>5</v>
      </c>
      <c r="D60" s="45">
        <v>5</v>
      </c>
      <c r="E60" s="45">
        <v>4</v>
      </c>
      <c r="F60" s="45">
        <v>5</v>
      </c>
      <c r="G60" s="34">
        <v>4</v>
      </c>
      <c r="H60" s="34">
        <v>5</v>
      </c>
    </row>
    <row r="61" spans="2:8" x14ac:dyDescent="0.25">
      <c r="B61" s="3">
        <v>52</v>
      </c>
      <c r="C61" s="45">
        <v>5</v>
      </c>
      <c r="D61" s="45">
        <v>5</v>
      </c>
      <c r="E61" s="45">
        <v>4</v>
      </c>
      <c r="F61" s="45">
        <v>3</v>
      </c>
      <c r="G61" s="34">
        <v>5</v>
      </c>
      <c r="H61" s="34">
        <v>3</v>
      </c>
    </row>
    <row r="62" spans="2:8" x14ac:dyDescent="0.25">
      <c r="B62" s="3">
        <v>53</v>
      </c>
      <c r="C62" s="45">
        <v>4</v>
      </c>
      <c r="D62" s="45">
        <v>5</v>
      </c>
      <c r="E62" s="45">
        <v>5</v>
      </c>
      <c r="F62" s="45">
        <v>5</v>
      </c>
      <c r="G62" s="34">
        <v>3</v>
      </c>
      <c r="H62" s="34">
        <v>5</v>
      </c>
    </row>
    <row r="63" spans="2:8" x14ac:dyDescent="0.25">
      <c r="B63" s="3">
        <v>54</v>
      </c>
      <c r="C63" s="45">
        <v>5</v>
      </c>
      <c r="D63" s="45">
        <v>5</v>
      </c>
      <c r="E63" s="45">
        <v>4</v>
      </c>
      <c r="F63" s="45">
        <v>5</v>
      </c>
      <c r="G63" s="34">
        <v>5</v>
      </c>
      <c r="H63" s="34">
        <v>5</v>
      </c>
    </row>
    <row r="64" spans="2:8" x14ac:dyDescent="0.25">
      <c r="B64" s="3">
        <v>55</v>
      </c>
      <c r="C64" s="45">
        <v>3</v>
      </c>
      <c r="D64" s="45">
        <v>5</v>
      </c>
      <c r="E64" s="45">
        <v>5</v>
      </c>
      <c r="F64" s="45">
        <v>4</v>
      </c>
      <c r="G64" s="34">
        <v>5</v>
      </c>
      <c r="H64" s="34">
        <v>5</v>
      </c>
    </row>
    <row r="65" spans="2:8" x14ac:dyDescent="0.25">
      <c r="B65" s="3">
        <v>56</v>
      </c>
      <c r="C65" s="45">
        <v>5</v>
      </c>
      <c r="D65" s="45">
        <v>5</v>
      </c>
      <c r="E65" s="45">
        <v>5</v>
      </c>
      <c r="F65" s="45">
        <v>4</v>
      </c>
      <c r="G65" s="34">
        <v>5</v>
      </c>
      <c r="H65" s="34">
        <v>4</v>
      </c>
    </row>
    <row r="66" spans="2:8" x14ac:dyDescent="0.25">
      <c r="B66" s="3">
        <v>57</v>
      </c>
      <c r="C66" s="34">
        <v>5</v>
      </c>
      <c r="D66" s="34">
        <v>5</v>
      </c>
      <c r="E66" s="34">
        <v>5</v>
      </c>
      <c r="F66" s="34">
        <v>5</v>
      </c>
      <c r="G66" s="34">
        <v>5</v>
      </c>
      <c r="H66" s="34">
        <v>5</v>
      </c>
    </row>
    <row r="67" spans="2:8" x14ac:dyDescent="0.25">
      <c r="B67" s="3">
        <v>58</v>
      </c>
      <c r="C67" s="34">
        <v>5</v>
      </c>
      <c r="D67" s="34">
        <v>5</v>
      </c>
      <c r="E67" s="34">
        <v>5</v>
      </c>
      <c r="F67" s="34">
        <v>5</v>
      </c>
      <c r="G67" s="34">
        <v>5</v>
      </c>
      <c r="H67" s="34">
        <v>4</v>
      </c>
    </row>
    <row r="68" spans="2:8" x14ac:dyDescent="0.25">
      <c r="B68" s="3">
        <v>59</v>
      </c>
      <c r="C68" s="34">
        <v>5</v>
      </c>
      <c r="D68" s="34">
        <v>4</v>
      </c>
      <c r="E68" s="34">
        <v>4</v>
      </c>
      <c r="F68" s="34">
        <v>5</v>
      </c>
      <c r="G68" s="34">
        <v>5</v>
      </c>
      <c r="H68" s="34">
        <v>5</v>
      </c>
    </row>
    <row r="69" spans="2:8" x14ac:dyDescent="0.25">
      <c r="B69" s="3">
        <v>60</v>
      </c>
      <c r="C69" s="34">
        <v>4</v>
      </c>
      <c r="D69" s="34">
        <v>3</v>
      </c>
      <c r="E69" s="34">
        <v>5</v>
      </c>
      <c r="F69" s="34">
        <v>5</v>
      </c>
      <c r="G69" s="34">
        <v>5</v>
      </c>
      <c r="H69" s="34">
        <v>5</v>
      </c>
    </row>
    <row r="70" spans="2:8" x14ac:dyDescent="0.25">
      <c r="B70" s="3">
        <v>61</v>
      </c>
      <c r="C70" s="34">
        <v>4</v>
      </c>
      <c r="D70" s="34">
        <v>5</v>
      </c>
      <c r="E70" s="34">
        <v>4</v>
      </c>
      <c r="F70" s="34">
        <v>5</v>
      </c>
      <c r="G70" s="34">
        <v>5</v>
      </c>
      <c r="H70" s="34">
        <v>5</v>
      </c>
    </row>
    <row r="71" spans="2:8" x14ac:dyDescent="0.25">
      <c r="B71" s="3">
        <v>62</v>
      </c>
      <c r="C71" s="34">
        <v>5</v>
      </c>
      <c r="D71" s="34">
        <v>4</v>
      </c>
      <c r="E71" s="34">
        <v>5</v>
      </c>
      <c r="F71" s="34">
        <v>5</v>
      </c>
      <c r="G71" s="34">
        <v>5</v>
      </c>
      <c r="H71" s="34">
        <v>5</v>
      </c>
    </row>
    <row r="72" spans="2:8" x14ac:dyDescent="0.25">
      <c r="B72" s="3">
        <v>63</v>
      </c>
      <c r="C72" s="34">
        <v>5</v>
      </c>
      <c r="D72" s="34">
        <v>5</v>
      </c>
      <c r="E72" s="34">
        <v>4</v>
      </c>
      <c r="F72" s="34">
        <v>5</v>
      </c>
      <c r="G72" s="34">
        <v>4</v>
      </c>
      <c r="H72" s="34">
        <v>5</v>
      </c>
    </row>
    <row r="73" spans="2:8" x14ac:dyDescent="0.25">
      <c r="B73" s="3">
        <v>64</v>
      </c>
      <c r="C73" s="34">
        <v>5</v>
      </c>
      <c r="D73" s="34">
        <v>5</v>
      </c>
      <c r="E73" s="34">
        <v>4</v>
      </c>
      <c r="F73" s="34">
        <v>3</v>
      </c>
      <c r="G73" s="34">
        <v>5</v>
      </c>
      <c r="H73" s="34">
        <v>3</v>
      </c>
    </row>
    <row r="74" spans="2:8" x14ac:dyDescent="0.25">
      <c r="B74" s="3">
        <v>65</v>
      </c>
      <c r="C74" s="34">
        <v>4</v>
      </c>
      <c r="D74" s="34">
        <v>5</v>
      </c>
      <c r="E74" s="34">
        <v>5</v>
      </c>
      <c r="F74" s="34">
        <v>5</v>
      </c>
      <c r="G74" s="34">
        <v>3</v>
      </c>
      <c r="H74" s="34">
        <v>5</v>
      </c>
    </row>
    <row r="75" spans="2:8" x14ac:dyDescent="0.25">
      <c r="B75" s="3">
        <v>66</v>
      </c>
      <c r="C75" s="34">
        <v>5</v>
      </c>
      <c r="D75" s="34">
        <v>5</v>
      </c>
      <c r="E75" s="34">
        <v>4</v>
      </c>
      <c r="F75" s="34">
        <v>5</v>
      </c>
      <c r="G75" s="34">
        <v>5</v>
      </c>
      <c r="H75" s="34">
        <v>5</v>
      </c>
    </row>
    <row r="76" spans="2:8" x14ac:dyDescent="0.25">
      <c r="B76" s="3">
        <v>67</v>
      </c>
      <c r="C76" s="34">
        <v>4</v>
      </c>
      <c r="D76" s="34">
        <v>5</v>
      </c>
      <c r="E76" s="34">
        <v>5</v>
      </c>
      <c r="F76" s="34">
        <v>5</v>
      </c>
      <c r="G76" s="34">
        <v>3</v>
      </c>
      <c r="H76" s="34">
        <v>5</v>
      </c>
    </row>
    <row r="77" spans="2:8" x14ac:dyDescent="0.25">
      <c r="B77" s="3">
        <v>68</v>
      </c>
      <c r="C77" s="34">
        <v>4</v>
      </c>
      <c r="D77" s="34">
        <v>5</v>
      </c>
      <c r="E77" s="34">
        <v>4</v>
      </c>
      <c r="F77" s="34">
        <v>5</v>
      </c>
      <c r="G77" s="34">
        <v>5</v>
      </c>
      <c r="H77" s="34">
        <v>4</v>
      </c>
    </row>
    <row r="78" spans="2:8" x14ac:dyDescent="0.25">
      <c r="B78" s="3">
        <v>69</v>
      </c>
      <c r="C78" s="34">
        <v>5</v>
      </c>
      <c r="D78" s="34">
        <v>5</v>
      </c>
      <c r="E78" s="34">
        <v>5</v>
      </c>
      <c r="F78" s="34">
        <v>4</v>
      </c>
      <c r="G78" s="34">
        <v>5</v>
      </c>
      <c r="H78" s="34">
        <v>4</v>
      </c>
    </row>
    <row r="79" spans="2:8" x14ac:dyDescent="0.25">
      <c r="B79" s="3">
        <v>70</v>
      </c>
      <c r="C79" s="34">
        <v>4</v>
      </c>
      <c r="D79" s="34">
        <v>5</v>
      </c>
      <c r="E79" s="34">
        <v>4</v>
      </c>
      <c r="F79" s="34">
        <v>5</v>
      </c>
      <c r="G79" s="34">
        <v>5</v>
      </c>
      <c r="H79" s="34">
        <v>5</v>
      </c>
    </row>
    <row r="80" spans="2:8" x14ac:dyDescent="0.25">
      <c r="B80" s="3">
        <v>71</v>
      </c>
      <c r="C80" s="34">
        <v>3</v>
      </c>
      <c r="D80" s="34">
        <v>5</v>
      </c>
      <c r="E80" s="34">
        <v>5</v>
      </c>
      <c r="F80" s="34">
        <v>5</v>
      </c>
      <c r="G80" s="34">
        <v>5</v>
      </c>
      <c r="H80" s="34">
        <v>3</v>
      </c>
    </row>
    <row r="81" spans="2:8" x14ac:dyDescent="0.25">
      <c r="B81" s="3">
        <v>72</v>
      </c>
      <c r="C81" s="34">
        <v>5</v>
      </c>
      <c r="D81" s="34">
        <v>5</v>
      </c>
      <c r="E81" s="34">
        <v>4</v>
      </c>
      <c r="F81" s="34">
        <v>5</v>
      </c>
      <c r="G81" s="34">
        <v>5</v>
      </c>
      <c r="H81" s="34">
        <v>5</v>
      </c>
    </row>
    <row r="82" spans="2:8" x14ac:dyDescent="0.25">
      <c r="B82" s="3">
        <v>73</v>
      </c>
      <c r="C82" s="34">
        <v>5</v>
      </c>
      <c r="D82" s="34">
        <v>5</v>
      </c>
      <c r="E82" s="34">
        <v>4</v>
      </c>
      <c r="F82" s="34">
        <v>5</v>
      </c>
      <c r="G82" s="34">
        <v>5</v>
      </c>
      <c r="H82" s="34">
        <v>5</v>
      </c>
    </row>
    <row r="83" spans="2:8" x14ac:dyDescent="0.25">
      <c r="B83" s="3">
        <v>74</v>
      </c>
      <c r="C83" s="34">
        <v>5</v>
      </c>
      <c r="D83" s="34">
        <v>5</v>
      </c>
      <c r="E83" s="34">
        <v>5</v>
      </c>
      <c r="F83" s="34">
        <v>5</v>
      </c>
      <c r="G83" s="34">
        <v>4</v>
      </c>
      <c r="H83" s="34">
        <v>5</v>
      </c>
    </row>
    <row r="84" spans="2:8" x14ac:dyDescent="0.25">
      <c r="B84" s="3">
        <v>75</v>
      </c>
      <c r="C84" s="34">
        <v>5</v>
      </c>
      <c r="D84" s="34">
        <v>5</v>
      </c>
      <c r="E84" s="34">
        <v>5</v>
      </c>
      <c r="F84" s="34">
        <v>5</v>
      </c>
      <c r="G84" s="34">
        <v>5</v>
      </c>
      <c r="H84" s="34">
        <v>4</v>
      </c>
    </row>
    <row r="85" spans="2:8" x14ac:dyDescent="0.25">
      <c r="B85" s="3">
        <v>76</v>
      </c>
      <c r="C85" s="34">
        <v>5</v>
      </c>
      <c r="D85" s="34">
        <v>5</v>
      </c>
      <c r="E85" s="34">
        <v>5</v>
      </c>
      <c r="F85" s="34">
        <v>4</v>
      </c>
      <c r="G85" s="34">
        <v>5</v>
      </c>
      <c r="H85" s="34">
        <v>5</v>
      </c>
    </row>
    <row r="86" spans="2:8" x14ac:dyDescent="0.25">
      <c r="B86" s="3">
        <v>77</v>
      </c>
      <c r="C86" s="34">
        <v>5</v>
      </c>
      <c r="D86" s="34">
        <v>5</v>
      </c>
      <c r="E86" s="34">
        <v>5</v>
      </c>
      <c r="F86" s="34">
        <v>5</v>
      </c>
      <c r="G86" s="34">
        <v>5</v>
      </c>
      <c r="H86" s="34">
        <v>5</v>
      </c>
    </row>
    <row r="87" spans="2:8" x14ac:dyDescent="0.25">
      <c r="B87" s="3">
        <v>78</v>
      </c>
      <c r="C87" s="34">
        <v>5</v>
      </c>
      <c r="D87" s="34">
        <v>3</v>
      </c>
      <c r="E87" s="34">
        <v>5</v>
      </c>
      <c r="F87" s="34">
        <v>5</v>
      </c>
      <c r="G87" s="34">
        <v>4</v>
      </c>
      <c r="H87" s="34">
        <v>5</v>
      </c>
    </row>
    <row r="88" spans="2:8" x14ac:dyDescent="0.25">
      <c r="B88" s="3">
        <v>79</v>
      </c>
      <c r="C88" s="34">
        <v>5</v>
      </c>
      <c r="D88" s="34">
        <v>4</v>
      </c>
      <c r="E88" s="34">
        <v>4</v>
      </c>
      <c r="F88" s="34">
        <v>5</v>
      </c>
      <c r="G88" s="34">
        <v>5</v>
      </c>
      <c r="H88" s="34">
        <v>5</v>
      </c>
    </row>
    <row r="89" spans="2:8" x14ac:dyDescent="0.25">
      <c r="B89" s="3">
        <v>80</v>
      </c>
      <c r="C89" s="34">
        <v>5</v>
      </c>
      <c r="D89" s="34">
        <v>5</v>
      </c>
      <c r="E89" s="34">
        <v>5</v>
      </c>
      <c r="F89" s="34">
        <v>4</v>
      </c>
      <c r="G89" s="34">
        <v>5</v>
      </c>
      <c r="H89" s="34">
        <v>5</v>
      </c>
    </row>
    <row r="90" spans="2:8" x14ac:dyDescent="0.25">
      <c r="B90" s="3">
        <v>81</v>
      </c>
      <c r="C90" s="34">
        <v>5</v>
      </c>
      <c r="D90" s="34">
        <v>5</v>
      </c>
      <c r="E90" s="34">
        <v>5</v>
      </c>
      <c r="F90" s="34">
        <v>5</v>
      </c>
      <c r="G90" s="34">
        <v>4</v>
      </c>
      <c r="H90" s="34">
        <v>5</v>
      </c>
    </row>
    <row r="91" spans="2:8" x14ac:dyDescent="0.25">
      <c r="B91" s="3">
        <v>82</v>
      </c>
      <c r="C91" s="34">
        <v>5</v>
      </c>
      <c r="D91" s="34">
        <v>4</v>
      </c>
      <c r="E91" s="34">
        <v>5</v>
      </c>
      <c r="F91" s="34">
        <v>4</v>
      </c>
      <c r="G91" s="34">
        <v>5</v>
      </c>
      <c r="H91" s="34">
        <v>3</v>
      </c>
    </row>
    <row r="92" spans="2:8" x14ac:dyDescent="0.25">
      <c r="B92" s="3">
        <v>83</v>
      </c>
      <c r="C92" s="34">
        <v>3</v>
      </c>
      <c r="D92" s="34">
        <v>4</v>
      </c>
      <c r="E92" s="34">
        <v>5</v>
      </c>
      <c r="F92" s="34">
        <v>5</v>
      </c>
      <c r="G92" s="34">
        <v>5</v>
      </c>
      <c r="H92" s="34">
        <v>5</v>
      </c>
    </row>
    <row r="93" spans="2:8" x14ac:dyDescent="0.25">
      <c r="B93" s="3">
        <v>84</v>
      </c>
      <c r="C93" s="34">
        <v>5</v>
      </c>
      <c r="D93" s="34">
        <v>5</v>
      </c>
      <c r="E93" s="34">
        <v>5</v>
      </c>
      <c r="F93" s="34">
        <v>3</v>
      </c>
      <c r="G93" s="34">
        <v>5</v>
      </c>
      <c r="H93" s="34">
        <v>5</v>
      </c>
    </row>
    <row r="94" spans="2:8" x14ac:dyDescent="0.25">
      <c r="B94" s="3">
        <v>85</v>
      </c>
      <c r="C94" s="34">
        <v>4</v>
      </c>
      <c r="D94" s="34">
        <v>5</v>
      </c>
      <c r="E94" s="34">
        <v>3</v>
      </c>
      <c r="F94" s="34">
        <v>5</v>
      </c>
      <c r="G94" s="34">
        <v>5</v>
      </c>
      <c r="H94" s="34">
        <v>5</v>
      </c>
    </row>
    <row r="95" spans="2:8" x14ac:dyDescent="0.25">
      <c r="B95" s="3">
        <v>86</v>
      </c>
      <c r="C95" s="34">
        <v>5</v>
      </c>
      <c r="D95" s="34">
        <v>5</v>
      </c>
      <c r="E95" s="34">
        <v>3</v>
      </c>
      <c r="F95" s="34">
        <v>5</v>
      </c>
      <c r="G95" s="34">
        <v>5</v>
      </c>
      <c r="H95" s="34">
        <v>3</v>
      </c>
    </row>
    <row r="96" spans="2:8" x14ac:dyDescent="0.25">
      <c r="B96" s="3">
        <v>87</v>
      </c>
      <c r="C96" s="34">
        <v>5</v>
      </c>
      <c r="D96" s="34">
        <v>5</v>
      </c>
      <c r="E96" s="34">
        <v>3</v>
      </c>
      <c r="F96" s="34">
        <v>4</v>
      </c>
      <c r="G96" s="34">
        <v>5</v>
      </c>
      <c r="H96" s="34">
        <v>5</v>
      </c>
    </row>
    <row r="97" spans="2:8" x14ac:dyDescent="0.25">
      <c r="B97" s="3">
        <v>88</v>
      </c>
      <c r="C97" s="34">
        <v>5</v>
      </c>
      <c r="D97" s="34">
        <v>5</v>
      </c>
      <c r="E97" s="34">
        <v>5</v>
      </c>
      <c r="F97" s="34">
        <v>5</v>
      </c>
      <c r="G97" s="34">
        <v>5</v>
      </c>
      <c r="H97" s="34">
        <v>4</v>
      </c>
    </row>
    <row r="98" spans="2:8" x14ac:dyDescent="0.25">
      <c r="B98" s="3">
        <v>89</v>
      </c>
      <c r="C98" s="34">
        <v>3</v>
      </c>
      <c r="D98" s="34">
        <v>5</v>
      </c>
      <c r="E98" s="34">
        <v>5</v>
      </c>
      <c r="F98" s="34">
        <v>5</v>
      </c>
      <c r="G98" s="34">
        <v>5</v>
      </c>
      <c r="H98" s="34">
        <v>5</v>
      </c>
    </row>
    <row r="99" spans="2:8" x14ac:dyDescent="0.25">
      <c r="B99" s="3">
        <v>90</v>
      </c>
      <c r="C99" s="34">
        <v>5</v>
      </c>
      <c r="D99" s="34">
        <v>5</v>
      </c>
      <c r="E99" s="34">
        <v>5</v>
      </c>
      <c r="F99" s="34">
        <v>4</v>
      </c>
      <c r="G99" s="34">
        <v>5</v>
      </c>
      <c r="H99" s="34">
        <v>5</v>
      </c>
    </row>
    <row r="100" spans="2:8" x14ac:dyDescent="0.25">
      <c r="B100" s="3">
        <v>91</v>
      </c>
      <c r="C100" s="34">
        <v>5</v>
      </c>
      <c r="D100" s="34">
        <v>5</v>
      </c>
      <c r="E100" s="34">
        <v>5</v>
      </c>
      <c r="F100" s="34">
        <v>4</v>
      </c>
      <c r="G100" s="34">
        <v>5</v>
      </c>
      <c r="H100" s="34">
        <v>5</v>
      </c>
    </row>
    <row r="101" spans="2:8" x14ac:dyDescent="0.25">
      <c r="B101" s="3">
        <v>92</v>
      </c>
      <c r="C101" s="34">
        <v>5</v>
      </c>
      <c r="D101" s="34">
        <v>4</v>
      </c>
      <c r="E101" s="34">
        <v>5</v>
      </c>
      <c r="F101" s="34">
        <v>4</v>
      </c>
      <c r="G101" s="34">
        <v>5</v>
      </c>
      <c r="H101" s="34">
        <v>3</v>
      </c>
    </row>
    <row r="102" spans="2:8" x14ac:dyDescent="0.25">
      <c r="B102" s="3">
        <v>93</v>
      </c>
      <c r="C102" s="34">
        <v>3</v>
      </c>
      <c r="D102" s="34">
        <v>4</v>
      </c>
      <c r="E102" s="34">
        <v>5</v>
      </c>
      <c r="F102" s="34">
        <v>5</v>
      </c>
      <c r="G102" s="34">
        <v>5</v>
      </c>
      <c r="H102" s="34">
        <v>5</v>
      </c>
    </row>
    <row r="103" spans="2:8" x14ac:dyDescent="0.25">
      <c r="B103" s="3">
        <v>94</v>
      </c>
      <c r="C103" s="34">
        <v>5</v>
      </c>
      <c r="D103" s="34">
        <v>5</v>
      </c>
      <c r="E103" s="34">
        <v>4</v>
      </c>
      <c r="F103" s="34">
        <v>5</v>
      </c>
      <c r="G103" s="34">
        <v>5</v>
      </c>
      <c r="H103" s="34">
        <v>5</v>
      </c>
    </row>
    <row r="104" spans="2:8" x14ac:dyDescent="0.25">
      <c r="B104" s="3">
        <v>95</v>
      </c>
      <c r="C104" s="34">
        <v>3</v>
      </c>
      <c r="D104" s="34">
        <v>5</v>
      </c>
      <c r="E104" s="34">
        <v>5</v>
      </c>
      <c r="F104" s="34">
        <v>5</v>
      </c>
      <c r="G104" s="34">
        <v>5</v>
      </c>
      <c r="H104" s="34">
        <v>4</v>
      </c>
    </row>
    <row r="105" spans="2:8" x14ac:dyDescent="0.25">
      <c r="B105" s="3">
        <v>96</v>
      </c>
      <c r="C105" s="34">
        <v>5</v>
      </c>
      <c r="D105" s="34">
        <v>4</v>
      </c>
      <c r="E105" s="34">
        <v>5</v>
      </c>
      <c r="F105" s="34">
        <v>4</v>
      </c>
      <c r="G105" s="34">
        <v>3</v>
      </c>
      <c r="H105" s="34">
        <v>5</v>
      </c>
    </row>
    <row r="106" spans="2:8" x14ac:dyDescent="0.25">
      <c r="B106" s="3">
        <v>97</v>
      </c>
      <c r="C106" s="34">
        <v>5</v>
      </c>
      <c r="D106" s="34">
        <v>5</v>
      </c>
      <c r="E106" s="34">
        <v>5</v>
      </c>
      <c r="F106" s="34">
        <v>5</v>
      </c>
      <c r="G106" s="34">
        <v>3</v>
      </c>
      <c r="H106" s="34">
        <v>4</v>
      </c>
    </row>
    <row r="107" spans="2:8" x14ac:dyDescent="0.25">
      <c r="B107" s="3">
        <v>98</v>
      </c>
      <c r="C107" s="34">
        <v>4</v>
      </c>
      <c r="D107" s="34">
        <v>4</v>
      </c>
      <c r="E107" s="34">
        <v>5</v>
      </c>
      <c r="F107" s="34">
        <v>4</v>
      </c>
      <c r="G107" s="34">
        <v>5</v>
      </c>
      <c r="H107" s="34">
        <v>5</v>
      </c>
    </row>
    <row r="108" spans="2:8" x14ac:dyDescent="0.25">
      <c r="B108" s="3">
        <v>99</v>
      </c>
      <c r="C108" s="34">
        <v>3</v>
      </c>
      <c r="D108" s="34">
        <v>5</v>
      </c>
      <c r="E108" s="34">
        <v>3</v>
      </c>
      <c r="F108" s="34">
        <v>3</v>
      </c>
      <c r="G108" s="34">
        <v>5</v>
      </c>
      <c r="H108" s="34">
        <v>3</v>
      </c>
    </row>
    <row r="109" spans="2:8" x14ac:dyDescent="0.25">
      <c r="B109" s="3">
        <v>100</v>
      </c>
      <c r="C109" s="34">
        <v>5</v>
      </c>
      <c r="D109" s="34">
        <v>3</v>
      </c>
      <c r="E109" s="34">
        <v>5</v>
      </c>
      <c r="F109" s="34">
        <v>4</v>
      </c>
      <c r="G109" s="34">
        <v>4</v>
      </c>
      <c r="H109" s="34">
        <v>5</v>
      </c>
    </row>
    <row r="110" spans="2:8" x14ac:dyDescent="0.25">
      <c r="B110" s="3">
        <v>101</v>
      </c>
      <c r="C110" s="34">
        <v>5</v>
      </c>
      <c r="D110" s="34">
        <v>5</v>
      </c>
      <c r="E110" s="34">
        <v>5</v>
      </c>
      <c r="F110" s="34">
        <v>5</v>
      </c>
      <c r="G110" s="34">
        <v>5</v>
      </c>
      <c r="H110" s="34">
        <v>5</v>
      </c>
    </row>
    <row r="111" spans="2:8" x14ac:dyDescent="0.25">
      <c r="B111" s="3">
        <v>102</v>
      </c>
      <c r="C111" s="34">
        <v>5</v>
      </c>
      <c r="D111" s="34">
        <v>5</v>
      </c>
      <c r="E111" s="34">
        <v>5</v>
      </c>
      <c r="F111" s="34">
        <v>4</v>
      </c>
      <c r="G111" s="34">
        <v>5</v>
      </c>
      <c r="H111" s="34">
        <v>5</v>
      </c>
    </row>
    <row r="112" spans="2:8" x14ac:dyDescent="0.25">
      <c r="B112" s="3">
        <v>103</v>
      </c>
      <c r="C112" s="34">
        <v>3</v>
      </c>
      <c r="D112" s="34">
        <v>5</v>
      </c>
      <c r="E112" s="34">
        <v>5</v>
      </c>
      <c r="F112" s="34">
        <v>4</v>
      </c>
      <c r="G112" s="34">
        <v>5</v>
      </c>
      <c r="H112" s="34">
        <v>5</v>
      </c>
    </row>
    <row r="113" spans="2:8" x14ac:dyDescent="0.25">
      <c r="B113" s="3">
        <v>104</v>
      </c>
      <c r="C113" s="34">
        <v>3</v>
      </c>
      <c r="D113" s="34">
        <v>5</v>
      </c>
      <c r="E113" s="34">
        <v>5</v>
      </c>
      <c r="F113" s="34">
        <v>4</v>
      </c>
      <c r="G113" s="34">
        <v>4</v>
      </c>
      <c r="H113" s="34">
        <v>5</v>
      </c>
    </row>
    <row r="114" spans="2:8" x14ac:dyDescent="0.25">
      <c r="B114" s="3">
        <v>105</v>
      </c>
      <c r="C114" s="34">
        <v>5</v>
      </c>
      <c r="D114" s="34">
        <v>4</v>
      </c>
      <c r="E114" s="34">
        <v>3</v>
      </c>
      <c r="F114" s="34">
        <v>5</v>
      </c>
      <c r="G114" s="34">
        <v>5</v>
      </c>
      <c r="H114" s="34">
        <v>4</v>
      </c>
    </row>
    <row r="115" spans="2:8" x14ac:dyDescent="0.25">
      <c r="B115" s="3">
        <v>106</v>
      </c>
      <c r="C115" s="34">
        <v>5</v>
      </c>
      <c r="D115" s="34">
        <v>5</v>
      </c>
      <c r="E115" s="34">
        <v>5</v>
      </c>
      <c r="F115" s="34">
        <v>5</v>
      </c>
      <c r="G115" s="34">
        <v>4</v>
      </c>
      <c r="H115" s="34">
        <v>4</v>
      </c>
    </row>
    <row r="116" spans="2:8" x14ac:dyDescent="0.25">
      <c r="B116" s="3">
        <v>107</v>
      </c>
      <c r="C116" s="34">
        <v>4</v>
      </c>
      <c r="D116" s="34">
        <v>4</v>
      </c>
      <c r="E116" s="34">
        <v>5</v>
      </c>
      <c r="F116" s="34">
        <v>5</v>
      </c>
      <c r="G116" s="34">
        <v>5</v>
      </c>
      <c r="H116" s="34">
        <v>5</v>
      </c>
    </row>
    <row r="117" spans="2:8" x14ac:dyDescent="0.25">
      <c r="B117" s="3">
        <v>108</v>
      </c>
      <c r="C117" s="34">
        <v>4</v>
      </c>
      <c r="D117" s="34">
        <v>3</v>
      </c>
      <c r="E117" s="34">
        <v>5</v>
      </c>
      <c r="F117" s="34">
        <v>5</v>
      </c>
      <c r="G117" s="34">
        <v>5</v>
      </c>
      <c r="H117" s="34">
        <v>4</v>
      </c>
    </row>
    <row r="118" spans="2:8" x14ac:dyDescent="0.25">
      <c r="B118" s="3">
        <v>109</v>
      </c>
      <c r="C118" s="34">
        <v>5</v>
      </c>
      <c r="D118" s="34">
        <v>5</v>
      </c>
      <c r="E118" s="34">
        <v>5</v>
      </c>
      <c r="F118" s="34">
        <v>5</v>
      </c>
      <c r="G118" s="34">
        <v>5</v>
      </c>
      <c r="H118" s="34">
        <v>5</v>
      </c>
    </row>
    <row r="119" spans="2:8" x14ac:dyDescent="0.25">
      <c r="B119" s="3">
        <v>110</v>
      </c>
      <c r="C119" s="34">
        <v>5</v>
      </c>
      <c r="D119" s="34">
        <v>5</v>
      </c>
      <c r="E119" s="34">
        <v>5</v>
      </c>
      <c r="F119" s="34">
        <v>5</v>
      </c>
      <c r="G119" s="34">
        <v>5</v>
      </c>
      <c r="H119" s="34">
        <v>5</v>
      </c>
    </row>
    <row r="120" spans="2:8" x14ac:dyDescent="0.25">
      <c r="B120" s="3">
        <v>111</v>
      </c>
      <c r="C120" s="34">
        <v>5</v>
      </c>
      <c r="D120" s="34">
        <v>5</v>
      </c>
      <c r="E120" s="34">
        <v>4</v>
      </c>
      <c r="F120" s="34">
        <v>5</v>
      </c>
      <c r="G120" s="34">
        <v>5</v>
      </c>
      <c r="H120" s="34">
        <v>4</v>
      </c>
    </row>
    <row r="121" spans="2:8" x14ac:dyDescent="0.25">
      <c r="B121" s="3">
        <v>112</v>
      </c>
      <c r="C121" s="34">
        <v>5</v>
      </c>
      <c r="D121" s="34">
        <v>5</v>
      </c>
      <c r="E121" s="34">
        <v>5</v>
      </c>
      <c r="F121" s="34">
        <v>4</v>
      </c>
      <c r="G121" s="34">
        <v>5</v>
      </c>
      <c r="H121" s="34">
        <v>5</v>
      </c>
    </row>
    <row r="122" spans="2:8" x14ac:dyDescent="0.25">
      <c r="B122" s="3">
        <v>113</v>
      </c>
      <c r="C122" s="34">
        <v>3</v>
      </c>
      <c r="D122" s="34">
        <v>5</v>
      </c>
      <c r="E122" s="34">
        <v>5</v>
      </c>
      <c r="F122" s="34">
        <v>5</v>
      </c>
      <c r="G122" s="34">
        <v>4</v>
      </c>
      <c r="H122" s="34">
        <v>4</v>
      </c>
    </row>
    <row r="123" spans="2:8" x14ac:dyDescent="0.25">
      <c r="B123" s="3">
        <v>114</v>
      </c>
      <c r="C123" s="34">
        <v>5</v>
      </c>
      <c r="D123" s="34">
        <v>5</v>
      </c>
      <c r="E123" s="34">
        <v>5</v>
      </c>
      <c r="F123" s="34">
        <v>3</v>
      </c>
      <c r="G123" s="34">
        <v>5</v>
      </c>
      <c r="H123" s="34">
        <v>5</v>
      </c>
    </row>
    <row r="124" spans="2:8" x14ac:dyDescent="0.25">
      <c r="B124" s="3">
        <v>115</v>
      </c>
      <c r="C124" s="34">
        <v>5</v>
      </c>
      <c r="D124" s="34">
        <v>4</v>
      </c>
      <c r="E124" s="34">
        <v>3</v>
      </c>
      <c r="F124" s="34">
        <v>5</v>
      </c>
      <c r="G124" s="34">
        <v>5</v>
      </c>
      <c r="H124" s="34">
        <v>3</v>
      </c>
    </row>
    <row r="125" spans="2:8" x14ac:dyDescent="0.25">
      <c r="B125" s="3">
        <v>116</v>
      </c>
      <c r="C125" s="34">
        <v>4</v>
      </c>
      <c r="D125" s="34">
        <v>5</v>
      </c>
      <c r="E125" s="34">
        <v>5</v>
      </c>
      <c r="F125" s="34">
        <v>4</v>
      </c>
      <c r="G125" s="34">
        <v>4</v>
      </c>
      <c r="H125" s="34">
        <v>5</v>
      </c>
    </row>
    <row r="126" spans="2:8" x14ac:dyDescent="0.25">
      <c r="B126" s="3">
        <v>117</v>
      </c>
      <c r="C126" s="34">
        <v>4</v>
      </c>
      <c r="D126" s="34">
        <v>4</v>
      </c>
      <c r="E126" s="34">
        <v>5</v>
      </c>
      <c r="F126" s="34">
        <v>5</v>
      </c>
      <c r="G126" s="34">
        <v>5</v>
      </c>
      <c r="H126" s="34">
        <v>5</v>
      </c>
    </row>
    <row r="127" spans="2:8" x14ac:dyDescent="0.25">
      <c r="B127" s="3">
        <v>118</v>
      </c>
      <c r="C127" s="34">
        <v>5</v>
      </c>
      <c r="D127" s="34">
        <v>5</v>
      </c>
      <c r="E127" s="34">
        <v>5</v>
      </c>
      <c r="F127" s="34">
        <v>4</v>
      </c>
      <c r="G127" s="34">
        <v>4</v>
      </c>
      <c r="H127" s="34">
        <v>5</v>
      </c>
    </row>
    <row r="128" spans="2:8" x14ac:dyDescent="0.25">
      <c r="B128" s="3">
        <v>119</v>
      </c>
      <c r="C128" s="34">
        <v>3</v>
      </c>
      <c r="D128" s="34">
        <v>5</v>
      </c>
      <c r="E128" s="34">
        <v>5</v>
      </c>
      <c r="F128" s="34">
        <v>5</v>
      </c>
      <c r="G128" s="34">
        <v>3</v>
      </c>
      <c r="H128" s="34">
        <v>5</v>
      </c>
    </row>
    <row r="129" spans="2:8" x14ac:dyDescent="0.25">
      <c r="B129" s="3">
        <v>120</v>
      </c>
      <c r="C129" s="34">
        <v>5</v>
      </c>
      <c r="D129" s="34">
        <v>5</v>
      </c>
      <c r="E129" s="34">
        <v>5</v>
      </c>
      <c r="F129" s="34">
        <v>4</v>
      </c>
      <c r="G129" s="34">
        <v>5</v>
      </c>
      <c r="H129" s="34">
        <v>5</v>
      </c>
    </row>
    <row r="130" spans="2:8" x14ac:dyDescent="0.25">
      <c r="B130" s="3">
        <v>121</v>
      </c>
      <c r="C130" s="34">
        <v>5</v>
      </c>
      <c r="D130" s="34">
        <v>5</v>
      </c>
      <c r="E130" s="34">
        <v>5</v>
      </c>
      <c r="F130" s="34">
        <v>4</v>
      </c>
      <c r="G130" s="34">
        <v>5</v>
      </c>
      <c r="H130" s="34">
        <v>5</v>
      </c>
    </row>
    <row r="131" spans="2:8" x14ac:dyDescent="0.25">
      <c r="B131" s="3">
        <v>122</v>
      </c>
      <c r="C131" s="34">
        <v>5</v>
      </c>
      <c r="D131" s="34">
        <v>5</v>
      </c>
      <c r="E131" s="34">
        <v>4</v>
      </c>
      <c r="F131" s="34">
        <v>5</v>
      </c>
      <c r="G131" s="34">
        <v>5</v>
      </c>
      <c r="H131" s="34">
        <v>5</v>
      </c>
    </row>
    <row r="132" spans="2:8" x14ac:dyDescent="0.25">
      <c r="B132" s="3">
        <v>123</v>
      </c>
      <c r="C132" s="34">
        <v>4</v>
      </c>
      <c r="D132" s="34">
        <v>5</v>
      </c>
      <c r="E132" s="34">
        <v>5</v>
      </c>
      <c r="F132" s="34">
        <v>5</v>
      </c>
      <c r="G132" s="34">
        <v>5</v>
      </c>
      <c r="H132" s="34">
        <v>5</v>
      </c>
    </row>
    <row r="133" spans="2:8" x14ac:dyDescent="0.25">
      <c r="B133" s="3">
        <v>124</v>
      </c>
      <c r="C133" s="34">
        <v>5</v>
      </c>
      <c r="D133" s="34">
        <v>4</v>
      </c>
      <c r="E133" s="34">
        <v>5</v>
      </c>
      <c r="F133" s="34">
        <v>5</v>
      </c>
      <c r="G133" s="34">
        <v>5</v>
      </c>
      <c r="H133" s="34">
        <v>5</v>
      </c>
    </row>
    <row r="134" spans="2:8" x14ac:dyDescent="0.25">
      <c r="B134" s="3">
        <v>125</v>
      </c>
      <c r="C134" s="34">
        <v>5</v>
      </c>
      <c r="D134" s="34">
        <v>5</v>
      </c>
      <c r="E134" s="34">
        <v>5</v>
      </c>
      <c r="F134" s="34">
        <v>5</v>
      </c>
      <c r="G134" s="34">
        <v>5</v>
      </c>
      <c r="H134" s="34">
        <v>5</v>
      </c>
    </row>
    <row r="135" spans="2:8" x14ac:dyDescent="0.25">
      <c r="B135" s="3">
        <v>126</v>
      </c>
      <c r="C135" s="34">
        <v>5</v>
      </c>
      <c r="D135" s="34">
        <v>5</v>
      </c>
      <c r="E135" s="34">
        <v>4</v>
      </c>
      <c r="F135" s="34">
        <v>5</v>
      </c>
      <c r="G135" s="34">
        <v>5</v>
      </c>
      <c r="H135" s="34">
        <v>3</v>
      </c>
    </row>
    <row r="136" spans="2:8" x14ac:dyDescent="0.25">
      <c r="B136" s="3">
        <v>127</v>
      </c>
      <c r="C136" s="34">
        <v>5</v>
      </c>
      <c r="D136" s="34">
        <v>5</v>
      </c>
      <c r="E136" s="34">
        <v>5</v>
      </c>
      <c r="F136" s="34">
        <v>4</v>
      </c>
      <c r="G136" s="34">
        <v>5</v>
      </c>
      <c r="H136" s="34">
        <v>4</v>
      </c>
    </row>
    <row r="137" spans="2:8" x14ac:dyDescent="0.25">
      <c r="B137" s="3">
        <v>128</v>
      </c>
      <c r="C137" s="34">
        <v>5</v>
      </c>
      <c r="D137" s="34">
        <v>4</v>
      </c>
      <c r="E137" s="34">
        <v>5</v>
      </c>
      <c r="F137" s="34">
        <v>5</v>
      </c>
      <c r="G137" s="34">
        <v>5</v>
      </c>
      <c r="H137" s="34">
        <v>5</v>
      </c>
    </row>
    <row r="138" spans="2:8" x14ac:dyDescent="0.25">
      <c r="B138" s="3">
        <v>129</v>
      </c>
      <c r="C138" s="34">
        <v>5</v>
      </c>
      <c r="D138" s="34">
        <v>5</v>
      </c>
      <c r="E138" s="34">
        <v>4</v>
      </c>
      <c r="F138" s="34">
        <v>5</v>
      </c>
      <c r="G138" s="34">
        <v>5</v>
      </c>
      <c r="H138" s="34">
        <v>5</v>
      </c>
    </row>
    <row r="139" spans="2:8" x14ac:dyDescent="0.25">
      <c r="B139" s="3">
        <v>130</v>
      </c>
      <c r="C139" s="34">
        <v>3</v>
      </c>
      <c r="D139" s="34">
        <v>4</v>
      </c>
      <c r="E139" s="34">
        <v>5</v>
      </c>
      <c r="F139" s="34">
        <v>5</v>
      </c>
      <c r="G139" s="34">
        <v>5</v>
      </c>
      <c r="H139" s="34">
        <v>4</v>
      </c>
    </row>
    <row r="140" spans="2:8" x14ac:dyDescent="0.25">
      <c r="B140" s="3">
        <v>131</v>
      </c>
      <c r="C140" s="34">
        <v>5</v>
      </c>
      <c r="D140" s="34">
        <v>5</v>
      </c>
      <c r="E140" s="34">
        <v>5</v>
      </c>
      <c r="F140" s="34">
        <v>5</v>
      </c>
      <c r="G140" s="34">
        <v>3</v>
      </c>
      <c r="H140" s="34">
        <v>4</v>
      </c>
    </row>
    <row r="141" spans="2:8" x14ac:dyDescent="0.25">
      <c r="B141" s="3">
        <v>132</v>
      </c>
      <c r="C141" s="34">
        <v>5</v>
      </c>
      <c r="D141" s="34">
        <v>3</v>
      </c>
      <c r="E141" s="34">
        <v>5</v>
      </c>
      <c r="F141" s="34">
        <v>5</v>
      </c>
      <c r="G141" s="34">
        <v>5</v>
      </c>
      <c r="H141" s="34">
        <v>5</v>
      </c>
    </row>
    <row r="142" spans="2:8" x14ac:dyDescent="0.25">
      <c r="B142" s="3">
        <v>133</v>
      </c>
      <c r="C142" s="34">
        <v>5</v>
      </c>
      <c r="D142" s="34">
        <v>5</v>
      </c>
      <c r="E142" s="34">
        <v>5</v>
      </c>
      <c r="F142" s="34">
        <v>3</v>
      </c>
      <c r="G142" s="34">
        <v>4</v>
      </c>
      <c r="H142" s="34">
        <v>5</v>
      </c>
    </row>
    <row r="143" spans="2:8" x14ac:dyDescent="0.25">
      <c r="B143" s="3">
        <v>134</v>
      </c>
      <c r="C143" s="34">
        <v>3</v>
      </c>
      <c r="D143" s="34">
        <v>5</v>
      </c>
      <c r="E143" s="34">
        <v>5</v>
      </c>
      <c r="F143" s="34">
        <v>3</v>
      </c>
      <c r="G143" s="34">
        <v>5</v>
      </c>
      <c r="H143" s="34">
        <v>5</v>
      </c>
    </row>
    <row r="144" spans="2:8" x14ac:dyDescent="0.25">
      <c r="B144" s="3">
        <v>135</v>
      </c>
      <c r="C144" s="34">
        <v>5</v>
      </c>
      <c r="D144" s="34">
        <v>4</v>
      </c>
      <c r="E144" s="34">
        <v>5</v>
      </c>
      <c r="F144" s="34">
        <v>3</v>
      </c>
      <c r="G144" s="34">
        <v>5</v>
      </c>
      <c r="H144" s="34">
        <v>5</v>
      </c>
    </row>
    <row r="145" spans="2:8" x14ac:dyDescent="0.25">
      <c r="B145" s="3">
        <v>136</v>
      </c>
      <c r="C145" s="34">
        <v>4</v>
      </c>
      <c r="D145" s="34">
        <v>5</v>
      </c>
      <c r="E145" s="34">
        <v>5</v>
      </c>
      <c r="F145" s="34">
        <v>5</v>
      </c>
      <c r="G145" s="34">
        <v>5</v>
      </c>
      <c r="H145" s="34">
        <v>5</v>
      </c>
    </row>
    <row r="146" spans="2:8" x14ac:dyDescent="0.25">
      <c r="B146" s="3">
        <v>137</v>
      </c>
      <c r="C146" s="34">
        <v>5</v>
      </c>
      <c r="D146" s="34">
        <v>5</v>
      </c>
      <c r="E146" s="34">
        <v>5</v>
      </c>
      <c r="F146" s="34">
        <v>5</v>
      </c>
      <c r="G146" s="34">
        <v>3</v>
      </c>
      <c r="H146" s="34">
        <v>5</v>
      </c>
    </row>
    <row r="147" spans="2:8" x14ac:dyDescent="0.25">
      <c r="B147" s="3">
        <v>138</v>
      </c>
      <c r="C147" s="34">
        <v>5</v>
      </c>
      <c r="D147" s="34">
        <v>4</v>
      </c>
      <c r="E147" s="34">
        <v>5</v>
      </c>
      <c r="F147" s="34">
        <v>5</v>
      </c>
      <c r="G147" s="34">
        <v>5</v>
      </c>
      <c r="H147" s="34">
        <v>5</v>
      </c>
    </row>
    <row r="148" spans="2:8" x14ac:dyDescent="0.25">
      <c r="B148" s="3">
        <v>139</v>
      </c>
      <c r="C148" s="34">
        <v>5</v>
      </c>
      <c r="D148" s="34">
        <v>4</v>
      </c>
      <c r="E148" s="34">
        <v>5</v>
      </c>
      <c r="F148" s="34">
        <v>5</v>
      </c>
      <c r="G148" s="34">
        <v>5</v>
      </c>
      <c r="H148" s="34">
        <v>5</v>
      </c>
    </row>
    <row r="149" spans="2:8" x14ac:dyDescent="0.25">
      <c r="B149" s="3">
        <v>140</v>
      </c>
      <c r="C149" s="34">
        <v>3</v>
      </c>
      <c r="D149" s="34">
        <v>4</v>
      </c>
      <c r="E149" s="34">
        <v>5</v>
      </c>
      <c r="F149" s="34">
        <v>5</v>
      </c>
      <c r="G149" s="34">
        <v>5</v>
      </c>
      <c r="H149" s="34">
        <v>4</v>
      </c>
    </row>
    <row r="150" spans="2:8" x14ac:dyDescent="0.25">
      <c r="B150" s="3">
        <v>141</v>
      </c>
      <c r="C150" s="34">
        <v>5</v>
      </c>
      <c r="D150" s="34">
        <v>5</v>
      </c>
      <c r="E150" s="34">
        <v>5</v>
      </c>
      <c r="F150" s="34">
        <v>5</v>
      </c>
      <c r="G150" s="34">
        <v>3</v>
      </c>
      <c r="H150" s="34">
        <v>4</v>
      </c>
    </row>
    <row r="151" spans="2:8" x14ac:dyDescent="0.25">
      <c r="B151" s="3">
        <v>142</v>
      </c>
      <c r="C151" s="34">
        <v>5</v>
      </c>
      <c r="D151" s="34">
        <v>5</v>
      </c>
      <c r="E151" s="34">
        <v>5</v>
      </c>
      <c r="F151" s="34">
        <v>4</v>
      </c>
      <c r="G151" s="34">
        <v>5</v>
      </c>
      <c r="H151" s="34">
        <v>5</v>
      </c>
    </row>
    <row r="152" spans="2:8" x14ac:dyDescent="0.25">
      <c r="B152" s="3">
        <v>143</v>
      </c>
      <c r="C152" s="34">
        <v>4</v>
      </c>
      <c r="D152" s="34">
        <v>5</v>
      </c>
      <c r="E152" s="34">
        <v>5</v>
      </c>
      <c r="F152" s="34">
        <v>5</v>
      </c>
      <c r="G152" s="34">
        <v>3</v>
      </c>
      <c r="H152" s="34">
        <v>5</v>
      </c>
    </row>
    <row r="153" spans="2:8" x14ac:dyDescent="0.25">
      <c r="B153" s="3">
        <v>144</v>
      </c>
      <c r="C153" s="34">
        <v>4</v>
      </c>
      <c r="D153" s="34">
        <v>5</v>
      </c>
      <c r="E153" s="34">
        <v>5</v>
      </c>
      <c r="F153" s="34">
        <v>5</v>
      </c>
      <c r="G153" s="34">
        <v>5</v>
      </c>
      <c r="H153" s="34">
        <v>5</v>
      </c>
    </row>
    <row r="154" spans="2:8" x14ac:dyDescent="0.25">
      <c r="B154" s="3">
        <v>145</v>
      </c>
      <c r="C154" s="34">
        <v>4</v>
      </c>
      <c r="D154" s="34">
        <v>5</v>
      </c>
      <c r="E154" s="34">
        <v>3</v>
      </c>
      <c r="F154" s="34">
        <v>5</v>
      </c>
      <c r="G154" s="34">
        <v>5</v>
      </c>
      <c r="H154" s="34">
        <v>5</v>
      </c>
    </row>
    <row r="155" spans="2:8" x14ac:dyDescent="0.25">
      <c r="B155" s="3">
        <v>146</v>
      </c>
      <c r="C155" s="34">
        <v>5</v>
      </c>
      <c r="D155" s="34">
        <v>4</v>
      </c>
      <c r="E155" s="34">
        <v>5</v>
      </c>
      <c r="F155" s="34">
        <v>5</v>
      </c>
      <c r="G155" s="34">
        <v>4</v>
      </c>
      <c r="H155" s="34">
        <v>4</v>
      </c>
    </row>
    <row r="156" spans="2:8" x14ac:dyDescent="0.25">
      <c r="B156" s="3">
        <v>147</v>
      </c>
      <c r="C156" s="34">
        <v>3</v>
      </c>
      <c r="D156" s="34">
        <v>3</v>
      </c>
      <c r="E156" s="34">
        <v>5</v>
      </c>
      <c r="F156" s="34">
        <v>3</v>
      </c>
      <c r="G156" s="34">
        <v>3</v>
      </c>
      <c r="H156" s="34">
        <v>5</v>
      </c>
    </row>
    <row r="157" spans="2:8" x14ac:dyDescent="0.25">
      <c r="B157" s="3">
        <v>148</v>
      </c>
      <c r="C157" s="34">
        <v>5</v>
      </c>
      <c r="D157" s="34">
        <v>4</v>
      </c>
      <c r="E157" s="34">
        <v>4</v>
      </c>
      <c r="F157" s="34">
        <v>5</v>
      </c>
      <c r="G157" s="34">
        <v>5</v>
      </c>
      <c r="H157" s="34">
        <v>3</v>
      </c>
    </row>
    <row r="158" spans="2:8" x14ac:dyDescent="0.25">
      <c r="B158" s="3">
        <v>149</v>
      </c>
      <c r="C158" s="34">
        <v>5</v>
      </c>
      <c r="D158" s="34">
        <v>5</v>
      </c>
      <c r="E158" s="34">
        <v>5</v>
      </c>
      <c r="F158" s="34">
        <v>5</v>
      </c>
      <c r="G158" s="34">
        <v>5</v>
      </c>
      <c r="H158" s="34">
        <v>5</v>
      </c>
    </row>
    <row r="159" spans="2:8" x14ac:dyDescent="0.25">
      <c r="B159" s="3">
        <v>150</v>
      </c>
      <c r="C159" s="34">
        <v>5</v>
      </c>
      <c r="D159" s="34">
        <v>4</v>
      </c>
      <c r="E159" s="34">
        <v>5</v>
      </c>
      <c r="F159" s="34">
        <v>5</v>
      </c>
      <c r="G159" s="34">
        <v>5</v>
      </c>
      <c r="H159" s="34">
        <v>5</v>
      </c>
    </row>
    <row r="160" spans="2:8" x14ac:dyDescent="0.25">
      <c r="B160" s="3">
        <v>151</v>
      </c>
      <c r="C160" s="34">
        <v>5</v>
      </c>
      <c r="D160" s="34">
        <v>4</v>
      </c>
      <c r="E160" s="34">
        <v>5</v>
      </c>
      <c r="F160" s="34">
        <v>5</v>
      </c>
      <c r="G160" s="34">
        <v>3</v>
      </c>
      <c r="H160" s="34">
        <v>5</v>
      </c>
    </row>
    <row r="161" spans="2:8" x14ac:dyDescent="0.25">
      <c r="B161" s="3">
        <v>152</v>
      </c>
      <c r="C161" s="34">
        <v>5</v>
      </c>
      <c r="D161" s="34">
        <v>4</v>
      </c>
      <c r="E161" s="34">
        <v>4</v>
      </c>
      <c r="F161" s="34">
        <v>5</v>
      </c>
      <c r="G161" s="34">
        <v>3</v>
      </c>
      <c r="H161" s="34">
        <v>5</v>
      </c>
    </row>
    <row r="162" spans="2:8" x14ac:dyDescent="0.25">
      <c r="B162" s="3">
        <v>153</v>
      </c>
      <c r="C162" s="34">
        <v>4</v>
      </c>
      <c r="D162" s="34">
        <v>5</v>
      </c>
      <c r="E162" s="34">
        <v>5</v>
      </c>
      <c r="F162" s="34">
        <v>3</v>
      </c>
      <c r="G162" s="34">
        <v>5</v>
      </c>
      <c r="H162" s="34">
        <v>4</v>
      </c>
    </row>
    <row r="163" spans="2:8" x14ac:dyDescent="0.25">
      <c r="B163" s="3">
        <v>154</v>
      </c>
      <c r="C163" s="34">
        <v>4</v>
      </c>
      <c r="D163" s="34">
        <v>5</v>
      </c>
      <c r="E163" s="34">
        <v>4</v>
      </c>
      <c r="F163" s="34">
        <v>5</v>
      </c>
      <c r="G163" s="34">
        <v>5</v>
      </c>
      <c r="H163" s="34">
        <v>5</v>
      </c>
    </row>
    <row r="164" spans="2:8" x14ac:dyDescent="0.25">
      <c r="B164" s="3">
        <v>155</v>
      </c>
      <c r="C164" s="34">
        <v>5</v>
      </c>
      <c r="D164" s="34">
        <v>5</v>
      </c>
      <c r="E164" s="34">
        <v>5</v>
      </c>
      <c r="F164" s="34">
        <v>5</v>
      </c>
      <c r="G164" s="34">
        <v>4</v>
      </c>
      <c r="H164" s="34">
        <v>4</v>
      </c>
    </row>
    <row r="165" spans="2:8" x14ac:dyDescent="0.25">
      <c r="B165" s="3">
        <v>156</v>
      </c>
      <c r="C165" s="34">
        <v>4</v>
      </c>
      <c r="D165" s="34">
        <v>5</v>
      </c>
      <c r="E165" s="34">
        <v>5</v>
      </c>
      <c r="F165" s="34">
        <v>5</v>
      </c>
      <c r="G165" s="34">
        <v>4</v>
      </c>
      <c r="H165" s="34">
        <v>3</v>
      </c>
    </row>
    <row r="166" spans="2:8" x14ac:dyDescent="0.25">
      <c r="B166" s="3">
        <v>157</v>
      </c>
      <c r="C166" s="34">
        <v>5</v>
      </c>
      <c r="D166" s="34">
        <v>5</v>
      </c>
      <c r="E166" s="34">
        <v>5</v>
      </c>
      <c r="F166" s="34">
        <v>5</v>
      </c>
      <c r="G166" s="34">
        <v>5</v>
      </c>
      <c r="H166" s="34">
        <v>5</v>
      </c>
    </row>
    <row r="167" spans="2:8" x14ac:dyDescent="0.25">
      <c r="B167" s="3">
        <v>158</v>
      </c>
      <c r="C167" s="34">
        <v>5</v>
      </c>
      <c r="D167" s="34">
        <v>5</v>
      </c>
      <c r="E167" s="34">
        <v>5</v>
      </c>
      <c r="F167" s="34">
        <v>5</v>
      </c>
      <c r="G167" s="34">
        <v>5</v>
      </c>
      <c r="H167" s="34">
        <v>5</v>
      </c>
    </row>
    <row r="168" spans="2:8" x14ac:dyDescent="0.25">
      <c r="B168" s="3">
        <v>159</v>
      </c>
      <c r="C168" s="34">
        <v>4</v>
      </c>
      <c r="D168" s="34">
        <v>5</v>
      </c>
      <c r="E168" s="34">
        <v>5</v>
      </c>
      <c r="F168" s="34">
        <v>4</v>
      </c>
      <c r="G168" s="34">
        <v>5</v>
      </c>
      <c r="H168" s="34">
        <v>5</v>
      </c>
    </row>
    <row r="169" spans="2:8" x14ac:dyDescent="0.25">
      <c r="B169" s="3">
        <v>160</v>
      </c>
      <c r="C169" s="34">
        <v>5</v>
      </c>
      <c r="D169" s="34">
        <v>5</v>
      </c>
      <c r="E169" s="34">
        <v>5</v>
      </c>
      <c r="F169" s="34">
        <v>5</v>
      </c>
      <c r="G169" s="34">
        <v>4</v>
      </c>
      <c r="H169" s="34">
        <v>5</v>
      </c>
    </row>
    <row r="170" spans="2:8" x14ac:dyDescent="0.25">
      <c r="B170" s="3">
        <v>161</v>
      </c>
      <c r="C170" s="34">
        <v>4</v>
      </c>
      <c r="D170" s="34">
        <v>3</v>
      </c>
      <c r="E170" s="34">
        <v>4</v>
      </c>
      <c r="F170" s="34">
        <v>4</v>
      </c>
      <c r="G170" s="34">
        <v>5</v>
      </c>
      <c r="H170" s="34">
        <v>5</v>
      </c>
    </row>
    <row r="171" spans="2:8" x14ac:dyDescent="0.25">
      <c r="B171" s="3">
        <v>162</v>
      </c>
      <c r="C171" s="34">
        <v>5</v>
      </c>
      <c r="D171" s="34">
        <v>5</v>
      </c>
      <c r="E171" s="34">
        <v>5</v>
      </c>
      <c r="F171" s="34">
        <v>3</v>
      </c>
      <c r="G171" s="34">
        <v>4</v>
      </c>
      <c r="H171" s="34">
        <v>5</v>
      </c>
    </row>
    <row r="172" spans="2:8" x14ac:dyDescent="0.25">
      <c r="B172" s="3">
        <v>163</v>
      </c>
      <c r="C172" s="34">
        <v>4</v>
      </c>
      <c r="D172" s="34">
        <v>3</v>
      </c>
      <c r="E172" s="34">
        <v>5</v>
      </c>
      <c r="F172" s="34">
        <v>5</v>
      </c>
      <c r="G172" s="34">
        <v>5</v>
      </c>
      <c r="H172" s="34">
        <v>5</v>
      </c>
    </row>
    <row r="173" spans="2:8" x14ac:dyDescent="0.25">
      <c r="B173" s="3">
        <v>164</v>
      </c>
      <c r="C173" s="34">
        <v>4</v>
      </c>
      <c r="D173" s="34">
        <v>5</v>
      </c>
      <c r="E173" s="34">
        <v>4</v>
      </c>
      <c r="F173" s="34">
        <v>5</v>
      </c>
      <c r="G173" s="34">
        <v>5</v>
      </c>
      <c r="H173" s="34">
        <v>5</v>
      </c>
    </row>
    <row r="174" spans="2:8" x14ac:dyDescent="0.25">
      <c r="B174" s="3">
        <v>165</v>
      </c>
      <c r="C174" s="34">
        <v>5</v>
      </c>
      <c r="D174" s="34">
        <v>4</v>
      </c>
      <c r="E174" s="34">
        <v>5</v>
      </c>
      <c r="F174" s="34">
        <v>5</v>
      </c>
      <c r="G174" s="34">
        <v>5</v>
      </c>
      <c r="H174" s="34">
        <v>5</v>
      </c>
    </row>
    <row r="175" spans="2:8" x14ac:dyDescent="0.25">
      <c r="B175" s="3">
        <v>166</v>
      </c>
      <c r="C175" s="34">
        <v>5</v>
      </c>
      <c r="D175" s="34">
        <v>5</v>
      </c>
      <c r="E175" s="34">
        <v>4</v>
      </c>
      <c r="F175" s="34">
        <v>5</v>
      </c>
      <c r="G175" s="34">
        <v>4</v>
      </c>
      <c r="H175" s="34">
        <v>5</v>
      </c>
    </row>
    <row r="176" spans="2:8" x14ac:dyDescent="0.25">
      <c r="B176" s="3">
        <v>167</v>
      </c>
      <c r="C176" s="34">
        <v>5</v>
      </c>
      <c r="D176" s="34">
        <v>5</v>
      </c>
      <c r="E176" s="34">
        <v>4</v>
      </c>
      <c r="F176" s="34">
        <v>3</v>
      </c>
      <c r="G176" s="34">
        <v>5</v>
      </c>
      <c r="H176" s="34">
        <v>3</v>
      </c>
    </row>
    <row r="177" spans="2:8" x14ac:dyDescent="0.25">
      <c r="B177" s="3">
        <v>168</v>
      </c>
      <c r="C177" s="34">
        <v>4</v>
      </c>
      <c r="D177" s="34">
        <v>5</v>
      </c>
      <c r="E177" s="34">
        <v>5</v>
      </c>
      <c r="F177" s="34">
        <v>5</v>
      </c>
      <c r="G177" s="34">
        <v>3</v>
      </c>
      <c r="H177" s="34">
        <v>5</v>
      </c>
    </row>
    <row r="178" spans="2:8" x14ac:dyDescent="0.25">
      <c r="B178" s="3">
        <v>169</v>
      </c>
      <c r="C178" s="34">
        <v>5</v>
      </c>
      <c r="D178" s="34">
        <v>5</v>
      </c>
      <c r="E178" s="34">
        <v>4</v>
      </c>
      <c r="F178" s="34">
        <v>5</v>
      </c>
      <c r="G178" s="34">
        <v>5</v>
      </c>
      <c r="H178" s="34">
        <v>5</v>
      </c>
    </row>
    <row r="179" spans="2:8" x14ac:dyDescent="0.25">
      <c r="B179" s="3">
        <v>170</v>
      </c>
      <c r="C179" s="34">
        <v>3</v>
      </c>
      <c r="D179" s="34">
        <v>5</v>
      </c>
      <c r="E179" s="34">
        <v>5</v>
      </c>
      <c r="F179" s="34">
        <v>4</v>
      </c>
      <c r="G179" s="34">
        <v>5</v>
      </c>
      <c r="H179" s="34">
        <v>5</v>
      </c>
    </row>
    <row r="180" spans="2:8" x14ac:dyDescent="0.25">
      <c r="B180" s="3">
        <v>171</v>
      </c>
      <c r="C180" s="34">
        <v>5</v>
      </c>
      <c r="D180" s="34">
        <v>5</v>
      </c>
      <c r="E180" s="34">
        <v>5</v>
      </c>
      <c r="F180" s="34">
        <v>4</v>
      </c>
      <c r="G180" s="34">
        <v>5</v>
      </c>
      <c r="H180" s="34">
        <v>4</v>
      </c>
    </row>
    <row r="181" spans="2:8" x14ac:dyDescent="0.25">
      <c r="B181" s="3">
        <v>172</v>
      </c>
      <c r="C181" s="34">
        <v>5</v>
      </c>
      <c r="D181" s="34">
        <v>5</v>
      </c>
      <c r="E181" s="34">
        <v>5</v>
      </c>
      <c r="F181" s="34">
        <v>5</v>
      </c>
      <c r="G181" s="34">
        <v>5</v>
      </c>
      <c r="H181" s="34">
        <v>5</v>
      </c>
    </row>
    <row r="182" spans="2:8" x14ac:dyDescent="0.25">
      <c r="B182" s="3">
        <v>173</v>
      </c>
      <c r="C182" s="34">
        <v>5</v>
      </c>
      <c r="D182" s="34">
        <v>5</v>
      </c>
      <c r="E182" s="34">
        <v>5</v>
      </c>
      <c r="F182" s="34">
        <v>5</v>
      </c>
      <c r="G182" s="34">
        <v>5</v>
      </c>
      <c r="H182" s="34">
        <v>4</v>
      </c>
    </row>
    <row r="183" spans="2:8" x14ac:dyDescent="0.25">
      <c r="B183" s="3">
        <v>174</v>
      </c>
      <c r="C183" s="34">
        <v>5</v>
      </c>
      <c r="D183" s="34">
        <v>5</v>
      </c>
      <c r="E183" s="34">
        <v>5</v>
      </c>
      <c r="F183" s="34">
        <v>4</v>
      </c>
      <c r="G183" s="34">
        <v>4</v>
      </c>
      <c r="H183" s="34">
        <v>4</v>
      </c>
    </row>
    <row r="184" spans="2:8" x14ac:dyDescent="0.25">
      <c r="B184" s="3">
        <v>175</v>
      </c>
      <c r="C184" s="34">
        <v>5</v>
      </c>
      <c r="D184" s="34">
        <v>5</v>
      </c>
      <c r="E184" s="34">
        <v>5</v>
      </c>
      <c r="F184" s="34">
        <v>5</v>
      </c>
      <c r="G184" s="34">
        <v>5</v>
      </c>
      <c r="H184" s="34">
        <v>5</v>
      </c>
    </row>
    <row r="185" spans="2:8" x14ac:dyDescent="0.25">
      <c r="B185" s="3">
        <v>176</v>
      </c>
      <c r="C185" s="34">
        <v>5</v>
      </c>
      <c r="D185" s="34">
        <v>5</v>
      </c>
      <c r="E185" s="34">
        <v>5</v>
      </c>
      <c r="F185" s="34">
        <v>4</v>
      </c>
      <c r="G185" s="34">
        <v>5</v>
      </c>
      <c r="H185" s="34">
        <v>5</v>
      </c>
    </row>
    <row r="186" spans="2:8" x14ac:dyDescent="0.25">
      <c r="B186" s="3">
        <v>177</v>
      </c>
      <c r="C186" s="34">
        <v>5</v>
      </c>
      <c r="D186" s="34">
        <v>5</v>
      </c>
      <c r="E186" s="34">
        <v>4</v>
      </c>
      <c r="F186" s="34">
        <v>3</v>
      </c>
      <c r="G186" s="34">
        <v>5</v>
      </c>
      <c r="H186" s="34">
        <v>5</v>
      </c>
    </row>
    <row r="187" spans="2:8" x14ac:dyDescent="0.25">
      <c r="B187" s="3">
        <v>178</v>
      </c>
      <c r="C187" s="34">
        <v>5</v>
      </c>
      <c r="D187" s="34">
        <v>4</v>
      </c>
      <c r="E187" s="34">
        <v>5</v>
      </c>
      <c r="F187" s="34">
        <v>5</v>
      </c>
      <c r="G187" s="34">
        <v>5</v>
      </c>
      <c r="H187" s="34">
        <v>4</v>
      </c>
    </row>
    <row r="188" spans="2:8" x14ac:dyDescent="0.25">
      <c r="B188" s="3">
        <v>179</v>
      </c>
      <c r="C188" s="34">
        <v>5</v>
      </c>
      <c r="D188" s="34">
        <v>4</v>
      </c>
      <c r="E188" s="34">
        <v>5</v>
      </c>
      <c r="F188" s="34">
        <v>5</v>
      </c>
      <c r="G188" s="34">
        <v>5</v>
      </c>
      <c r="H188" s="34">
        <v>5</v>
      </c>
    </row>
    <row r="189" spans="2:8" x14ac:dyDescent="0.25">
      <c r="B189" s="3">
        <v>180</v>
      </c>
      <c r="C189" s="34">
        <v>5</v>
      </c>
      <c r="D189" s="34">
        <v>5</v>
      </c>
      <c r="E189" s="34">
        <v>4</v>
      </c>
      <c r="F189" s="34">
        <v>4</v>
      </c>
      <c r="G189" s="34">
        <v>4</v>
      </c>
      <c r="H189" s="34">
        <v>5</v>
      </c>
    </row>
    <row r="190" spans="2:8" x14ac:dyDescent="0.25">
      <c r="B190" s="3">
        <v>181</v>
      </c>
      <c r="C190" s="34">
        <v>3</v>
      </c>
      <c r="D190" s="34">
        <v>5</v>
      </c>
      <c r="E190" s="34">
        <v>5</v>
      </c>
      <c r="F190" s="34">
        <v>5</v>
      </c>
      <c r="G190" s="34">
        <v>5</v>
      </c>
      <c r="H190" s="34">
        <v>3</v>
      </c>
    </row>
    <row r="191" spans="2:8" x14ac:dyDescent="0.25">
      <c r="B191" s="3">
        <v>182</v>
      </c>
      <c r="C191" s="34" t="s">
        <v>208</v>
      </c>
      <c r="D191" s="34" t="s">
        <v>208</v>
      </c>
      <c r="E191" s="34" t="s">
        <v>208</v>
      </c>
      <c r="F191" s="34" t="s">
        <v>208</v>
      </c>
      <c r="G191" s="34" t="s">
        <v>208</v>
      </c>
      <c r="H191" s="34" t="s">
        <v>208</v>
      </c>
    </row>
    <row r="192" spans="2:8" x14ac:dyDescent="0.25">
      <c r="B192" s="3">
        <v>183</v>
      </c>
      <c r="C192" s="34">
        <v>5</v>
      </c>
      <c r="D192" s="34">
        <v>5</v>
      </c>
      <c r="E192" s="34">
        <v>3</v>
      </c>
      <c r="F192" s="34">
        <v>5</v>
      </c>
      <c r="G192" s="34">
        <v>5</v>
      </c>
      <c r="H192" s="34">
        <v>5</v>
      </c>
    </row>
    <row r="193" spans="2:8" x14ac:dyDescent="0.25">
      <c r="B193" s="3">
        <v>184</v>
      </c>
      <c r="C193" s="34">
        <v>5</v>
      </c>
      <c r="D193" s="34">
        <v>5</v>
      </c>
      <c r="E193" s="34">
        <v>5</v>
      </c>
      <c r="F193" s="34">
        <v>4</v>
      </c>
      <c r="G193" s="34">
        <v>4</v>
      </c>
      <c r="H193" s="34">
        <v>4</v>
      </c>
    </row>
    <row r="194" spans="2:8" x14ac:dyDescent="0.25">
      <c r="B194" s="3">
        <v>185</v>
      </c>
      <c r="C194" s="34" t="s">
        <v>208</v>
      </c>
      <c r="D194" s="34" t="s">
        <v>208</v>
      </c>
      <c r="E194" s="34" t="s">
        <v>208</v>
      </c>
      <c r="F194" s="34" t="s">
        <v>208</v>
      </c>
      <c r="G194" s="34" t="s">
        <v>208</v>
      </c>
      <c r="H194" s="34" t="s">
        <v>208</v>
      </c>
    </row>
    <row r="195" spans="2:8" x14ac:dyDescent="0.25">
      <c r="B195" s="3">
        <v>186</v>
      </c>
      <c r="C195" s="34">
        <v>4</v>
      </c>
      <c r="D195" s="34">
        <v>3</v>
      </c>
      <c r="E195" s="34">
        <v>5</v>
      </c>
      <c r="F195" s="34">
        <v>5</v>
      </c>
      <c r="G195" s="34">
        <v>5</v>
      </c>
      <c r="H195" s="34">
        <v>3</v>
      </c>
    </row>
    <row r="196" spans="2:8" x14ac:dyDescent="0.25">
      <c r="B196" s="3">
        <v>187</v>
      </c>
      <c r="C196" s="34">
        <v>5</v>
      </c>
      <c r="D196" s="34">
        <v>5</v>
      </c>
      <c r="E196" s="34">
        <v>5</v>
      </c>
      <c r="F196" s="34">
        <v>4</v>
      </c>
      <c r="G196" s="34">
        <v>4</v>
      </c>
      <c r="H196" s="34">
        <v>5</v>
      </c>
    </row>
    <row r="197" spans="2:8" x14ac:dyDescent="0.25">
      <c r="B197" s="3">
        <v>188</v>
      </c>
      <c r="C197" s="34">
        <v>5</v>
      </c>
      <c r="D197" s="34">
        <v>5</v>
      </c>
      <c r="E197" s="34">
        <v>5</v>
      </c>
      <c r="F197" s="34">
        <v>4</v>
      </c>
      <c r="G197" s="34">
        <v>5</v>
      </c>
      <c r="H197" s="34">
        <v>5</v>
      </c>
    </row>
    <row r="198" spans="2:8" x14ac:dyDescent="0.25">
      <c r="B198" s="3">
        <v>189</v>
      </c>
      <c r="C198" s="34">
        <v>5</v>
      </c>
      <c r="D198" s="34">
        <v>4</v>
      </c>
      <c r="E198" s="34">
        <v>5</v>
      </c>
      <c r="F198" s="34">
        <v>3</v>
      </c>
      <c r="G198" s="34">
        <v>4</v>
      </c>
      <c r="H198" s="34">
        <v>5</v>
      </c>
    </row>
    <row r="199" spans="2:8" x14ac:dyDescent="0.25">
      <c r="B199" s="3">
        <v>190</v>
      </c>
      <c r="C199" s="34">
        <v>5</v>
      </c>
      <c r="D199" s="34">
        <v>5</v>
      </c>
      <c r="E199" s="34">
        <v>5</v>
      </c>
      <c r="F199" s="34">
        <v>5</v>
      </c>
      <c r="G199" s="34">
        <v>5</v>
      </c>
      <c r="H199" s="34">
        <v>5</v>
      </c>
    </row>
    <row r="200" spans="2:8" x14ac:dyDescent="0.25">
      <c r="B200" s="3">
        <v>191</v>
      </c>
      <c r="C200" s="34">
        <v>5</v>
      </c>
      <c r="D200" s="34">
        <v>5</v>
      </c>
      <c r="E200" s="34">
        <v>5</v>
      </c>
      <c r="F200" s="34">
        <v>5</v>
      </c>
      <c r="G200" s="34">
        <v>5</v>
      </c>
      <c r="H200" s="34">
        <v>5</v>
      </c>
    </row>
    <row r="201" spans="2:8" x14ac:dyDescent="0.25">
      <c r="B201" s="3">
        <v>192</v>
      </c>
      <c r="C201" s="34">
        <v>5</v>
      </c>
      <c r="D201" s="34">
        <v>5</v>
      </c>
      <c r="E201" s="34">
        <v>5</v>
      </c>
      <c r="F201" s="34">
        <v>5</v>
      </c>
      <c r="G201" s="34">
        <v>5</v>
      </c>
      <c r="H201" s="34">
        <v>4</v>
      </c>
    </row>
    <row r="202" spans="2:8" x14ac:dyDescent="0.25">
      <c r="B202" s="3">
        <v>193</v>
      </c>
      <c r="C202" s="34">
        <v>5</v>
      </c>
      <c r="D202" s="34">
        <v>4</v>
      </c>
      <c r="E202" s="34">
        <v>3</v>
      </c>
      <c r="F202" s="34">
        <v>4</v>
      </c>
      <c r="G202" s="34">
        <v>4</v>
      </c>
      <c r="H202" s="34">
        <v>5</v>
      </c>
    </row>
    <row r="203" spans="2:8" x14ac:dyDescent="0.25">
      <c r="B203" s="3">
        <v>194</v>
      </c>
      <c r="C203" s="34">
        <v>4</v>
      </c>
      <c r="D203" s="34">
        <v>5</v>
      </c>
      <c r="E203" s="34">
        <v>4</v>
      </c>
      <c r="F203" s="34">
        <v>5</v>
      </c>
      <c r="G203" s="34">
        <v>5</v>
      </c>
      <c r="H203" s="34">
        <v>5</v>
      </c>
    </row>
    <row r="204" spans="2:8" x14ac:dyDescent="0.25">
      <c r="B204" s="3">
        <v>195</v>
      </c>
      <c r="C204" s="34" t="s">
        <v>208</v>
      </c>
      <c r="D204" s="34" t="s">
        <v>208</v>
      </c>
      <c r="E204" s="34" t="s">
        <v>208</v>
      </c>
      <c r="F204" s="34" t="s">
        <v>208</v>
      </c>
      <c r="G204" s="34" t="s">
        <v>208</v>
      </c>
      <c r="H204" s="34" t="s">
        <v>208</v>
      </c>
    </row>
    <row r="205" spans="2:8" x14ac:dyDescent="0.25">
      <c r="B205" s="3">
        <v>196</v>
      </c>
      <c r="C205" s="34">
        <v>5</v>
      </c>
      <c r="D205" s="34">
        <v>5</v>
      </c>
      <c r="E205" s="34">
        <v>5</v>
      </c>
      <c r="F205" s="34">
        <v>4</v>
      </c>
      <c r="G205" s="34">
        <v>5</v>
      </c>
      <c r="H205" s="34">
        <v>5</v>
      </c>
    </row>
    <row r="206" spans="2:8" x14ac:dyDescent="0.25">
      <c r="B206" s="3">
        <v>197</v>
      </c>
      <c r="C206" s="34">
        <v>3</v>
      </c>
      <c r="D206" s="34">
        <v>4</v>
      </c>
      <c r="E206" s="34">
        <v>5</v>
      </c>
      <c r="F206" s="34">
        <v>5</v>
      </c>
      <c r="G206" s="34">
        <v>5</v>
      </c>
      <c r="H206" s="34">
        <v>5</v>
      </c>
    </row>
    <row r="207" spans="2:8" x14ac:dyDescent="0.25">
      <c r="B207" s="3">
        <v>198</v>
      </c>
      <c r="C207" s="34">
        <v>5</v>
      </c>
      <c r="D207" s="34">
        <v>5</v>
      </c>
      <c r="E207" s="34">
        <v>4</v>
      </c>
      <c r="F207" s="34">
        <v>5</v>
      </c>
      <c r="G207" s="34">
        <v>3</v>
      </c>
      <c r="H207" s="34">
        <v>5</v>
      </c>
    </row>
    <row r="208" spans="2:8" x14ac:dyDescent="0.25">
      <c r="B208" s="3">
        <v>199</v>
      </c>
      <c r="C208" s="34">
        <v>5</v>
      </c>
      <c r="D208" s="34">
        <v>5</v>
      </c>
      <c r="E208" s="34">
        <v>5</v>
      </c>
      <c r="F208" s="34">
        <v>5</v>
      </c>
      <c r="G208" s="34">
        <v>4</v>
      </c>
      <c r="H208" s="34">
        <v>5</v>
      </c>
    </row>
    <row r="209" spans="2:8" x14ac:dyDescent="0.25">
      <c r="B209" s="3">
        <v>200</v>
      </c>
      <c r="C209" s="34">
        <v>5</v>
      </c>
      <c r="D209" s="34">
        <v>5</v>
      </c>
      <c r="E209" s="34">
        <v>3</v>
      </c>
      <c r="F209" s="34">
        <v>3</v>
      </c>
      <c r="G209" s="34">
        <v>5</v>
      </c>
      <c r="H209" s="34">
        <v>5</v>
      </c>
    </row>
    <row r="210" spans="2:8" x14ac:dyDescent="0.25">
      <c r="B210" s="3">
        <v>201</v>
      </c>
      <c r="C210" s="34">
        <v>5</v>
      </c>
      <c r="D210" s="34">
        <v>3</v>
      </c>
      <c r="E210" s="34">
        <v>5</v>
      </c>
      <c r="F210" s="34">
        <v>5</v>
      </c>
      <c r="G210" s="34">
        <v>4</v>
      </c>
      <c r="H210" s="34">
        <v>5</v>
      </c>
    </row>
    <row r="211" spans="2:8" x14ac:dyDescent="0.25">
      <c r="B211" s="3">
        <v>202</v>
      </c>
      <c r="C211" s="34">
        <v>4</v>
      </c>
      <c r="D211" s="34">
        <v>4</v>
      </c>
      <c r="E211" s="34">
        <v>3</v>
      </c>
      <c r="F211" s="34">
        <v>5</v>
      </c>
      <c r="G211" s="34">
        <v>5</v>
      </c>
      <c r="H211" s="3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Cover</vt:lpstr>
      <vt:lpstr>CO Attainment Calculation</vt:lpstr>
      <vt:lpstr>In Sem Evaluation</vt:lpstr>
      <vt:lpstr>End Sem Evaluation</vt:lpstr>
      <vt:lpstr>Course Exit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V Vanmali</dc:creator>
  <cp:lastModifiedBy>samsung</cp:lastModifiedBy>
  <dcterms:created xsi:type="dcterms:W3CDTF">2020-07-08T03:54:33Z</dcterms:created>
  <dcterms:modified xsi:type="dcterms:W3CDTF">2025-05-05T15:17:21Z</dcterms:modified>
</cp:coreProperties>
</file>