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urse Booklet\SEM-I\"/>
    </mc:Choice>
  </mc:AlternateContent>
  <xr:revisionPtr revIDLastSave="0" documentId="13_ncr:1_{8F057159-F0FE-496C-9DC9-397011AA32F3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Instructions" sheetId="1" r:id="rId1"/>
    <sheet name="Cover" sheetId="2" r:id="rId2"/>
    <sheet name="CO Attainment Calculation" sheetId="3" r:id="rId3"/>
    <sheet name="In Sem Evaluation" sheetId="4" r:id="rId4"/>
    <sheet name="End Sem Evaluation" sheetId="5" r:id="rId5"/>
    <sheet name="Course Exit Surve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5" l="1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13" i="5"/>
  <c r="H2" i="6"/>
  <c r="G2" i="6"/>
  <c r="F2" i="6"/>
  <c r="E2" i="6"/>
  <c r="D2" i="6"/>
  <c r="C2" i="6"/>
  <c r="C112" i="5"/>
  <c r="B112" i="5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G10" i="5"/>
  <c r="E2" i="5"/>
  <c r="D2" i="5"/>
  <c r="K216" i="4"/>
  <c r="G216" i="4"/>
  <c r="K215" i="4"/>
  <c r="G215" i="4"/>
  <c r="K214" i="4"/>
  <c r="G214" i="4"/>
  <c r="K213" i="4"/>
  <c r="G213" i="4"/>
  <c r="K212" i="4"/>
  <c r="G212" i="4"/>
  <c r="K211" i="4"/>
  <c r="G211" i="4"/>
  <c r="K210" i="4"/>
  <c r="G210" i="4"/>
  <c r="K209" i="4"/>
  <c r="G209" i="4"/>
  <c r="K208" i="4"/>
  <c r="G208" i="4"/>
  <c r="K207" i="4"/>
  <c r="G207" i="4"/>
  <c r="K206" i="4"/>
  <c r="G206" i="4"/>
  <c r="K205" i="4"/>
  <c r="G205" i="4"/>
  <c r="K204" i="4"/>
  <c r="G204" i="4"/>
  <c r="K203" i="4"/>
  <c r="G203" i="4"/>
  <c r="K202" i="4"/>
  <c r="G202" i="4"/>
  <c r="K201" i="4"/>
  <c r="G201" i="4"/>
  <c r="K200" i="4"/>
  <c r="G200" i="4"/>
  <c r="K199" i="4"/>
  <c r="G199" i="4"/>
  <c r="K198" i="4"/>
  <c r="G198" i="4"/>
  <c r="K197" i="4"/>
  <c r="G197" i="4"/>
  <c r="K196" i="4"/>
  <c r="G196" i="4"/>
  <c r="K195" i="4"/>
  <c r="G195" i="4"/>
  <c r="K194" i="4"/>
  <c r="G194" i="4"/>
  <c r="K193" i="4"/>
  <c r="G193" i="4"/>
  <c r="K192" i="4"/>
  <c r="G192" i="4"/>
  <c r="K191" i="4"/>
  <c r="G191" i="4"/>
  <c r="K190" i="4"/>
  <c r="G190" i="4"/>
  <c r="K189" i="4"/>
  <c r="G189" i="4"/>
  <c r="K188" i="4"/>
  <c r="G188" i="4"/>
  <c r="K187" i="4"/>
  <c r="G187" i="4"/>
  <c r="K186" i="4"/>
  <c r="G186" i="4"/>
  <c r="K185" i="4"/>
  <c r="G185" i="4"/>
  <c r="K184" i="4"/>
  <c r="G184" i="4"/>
  <c r="K183" i="4"/>
  <c r="G183" i="4"/>
  <c r="K182" i="4"/>
  <c r="G182" i="4"/>
  <c r="K181" i="4"/>
  <c r="G181" i="4"/>
  <c r="K180" i="4"/>
  <c r="G180" i="4"/>
  <c r="K179" i="4"/>
  <c r="G179" i="4"/>
  <c r="K178" i="4"/>
  <c r="G178" i="4"/>
  <c r="K177" i="4"/>
  <c r="G177" i="4"/>
  <c r="K176" i="4"/>
  <c r="G176" i="4"/>
  <c r="K175" i="4"/>
  <c r="G175" i="4"/>
  <c r="K174" i="4"/>
  <c r="G174" i="4"/>
  <c r="K173" i="4"/>
  <c r="G173" i="4"/>
  <c r="K172" i="4"/>
  <c r="G172" i="4"/>
  <c r="K171" i="4"/>
  <c r="G171" i="4"/>
  <c r="K170" i="4"/>
  <c r="G170" i="4"/>
  <c r="K169" i="4"/>
  <c r="G169" i="4"/>
  <c r="K168" i="4"/>
  <c r="G168" i="4"/>
  <c r="K167" i="4"/>
  <c r="G167" i="4"/>
  <c r="K166" i="4"/>
  <c r="G166" i="4"/>
  <c r="K165" i="4"/>
  <c r="G165" i="4"/>
  <c r="K164" i="4"/>
  <c r="G164" i="4"/>
  <c r="K163" i="4"/>
  <c r="G163" i="4"/>
  <c r="K162" i="4"/>
  <c r="G162" i="4"/>
  <c r="K161" i="4"/>
  <c r="G161" i="4"/>
  <c r="K160" i="4"/>
  <c r="G160" i="4"/>
  <c r="K159" i="4"/>
  <c r="G159" i="4"/>
  <c r="K158" i="4"/>
  <c r="G158" i="4"/>
  <c r="K157" i="4"/>
  <c r="G157" i="4"/>
  <c r="K156" i="4"/>
  <c r="G156" i="4"/>
  <c r="K155" i="4"/>
  <c r="G155" i="4"/>
  <c r="K154" i="4"/>
  <c r="G154" i="4"/>
  <c r="K153" i="4"/>
  <c r="G153" i="4"/>
  <c r="K152" i="4"/>
  <c r="G152" i="4"/>
  <c r="K151" i="4"/>
  <c r="G151" i="4"/>
  <c r="K150" i="4"/>
  <c r="G150" i="4"/>
  <c r="K149" i="4"/>
  <c r="G149" i="4"/>
  <c r="K148" i="4"/>
  <c r="G148" i="4"/>
  <c r="K147" i="4"/>
  <c r="G147" i="4"/>
  <c r="K146" i="4"/>
  <c r="G146" i="4"/>
  <c r="K145" i="4"/>
  <c r="G145" i="4"/>
  <c r="K144" i="4"/>
  <c r="G144" i="4"/>
  <c r="K143" i="4"/>
  <c r="G143" i="4"/>
  <c r="K142" i="4"/>
  <c r="G142" i="4"/>
  <c r="K141" i="4"/>
  <c r="G141" i="4"/>
  <c r="K140" i="4"/>
  <c r="G140" i="4"/>
  <c r="K139" i="4"/>
  <c r="G139" i="4"/>
  <c r="K138" i="4"/>
  <c r="G138" i="4"/>
  <c r="K137" i="4"/>
  <c r="G137" i="4"/>
  <c r="K136" i="4"/>
  <c r="G136" i="4"/>
  <c r="K135" i="4"/>
  <c r="G135" i="4"/>
  <c r="K134" i="4"/>
  <c r="G134" i="4"/>
  <c r="K133" i="4"/>
  <c r="G133" i="4"/>
  <c r="K132" i="4"/>
  <c r="G132" i="4"/>
  <c r="K131" i="4"/>
  <c r="G131" i="4"/>
  <c r="K130" i="4"/>
  <c r="G130" i="4"/>
  <c r="K129" i="4"/>
  <c r="G129" i="4"/>
  <c r="K128" i="4"/>
  <c r="G128" i="4"/>
  <c r="K127" i="4"/>
  <c r="G127" i="4"/>
  <c r="K126" i="4"/>
  <c r="G126" i="4"/>
  <c r="K125" i="4"/>
  <c r="G125" i="4"/>
  <c r="K124" i="4"/>
  <c r="G124" i="4"/>
  <c r="K123" i="4"/>
  <c r="G123" i="4"/>
  <c r="K122" i="4"/>
  <c r="G122" i="4"/>
  <c r="K121" i="4"/>
  <c r="G121" i="4"/>
  <c r="K120" i="4"/>
  <c r="G120" i="4"/>
  <c r="K119" i="4"/>
  <c r="G119" i="4"/>
  <c r="K118" i="4"/>
  <c r="G118" i="4"/>
  <c r="K117" i="4"/>
  <c r="G117" i="4"/>
  <c r="K116" i="4"/>
  <c r="G116" i="4"/>
  <c r="K115" i="4"/>
  <c r="G115" i="4"/>
  <c r="K114" i="4"/>
  <c r="G114" i="4"/>
  <c r="K113" i="4"/>
  <c r="G113" i="4"/>
  <c r="B113" i="4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K112" i="4"/>
  <c r="G112" i="4"/>
  <c r="K111" i="4"/>
  <c r="G111" i="4"/>
  <c r="K110" i="4"/>
  <c r="G110" i="4"/>
  <c r="K109" i="4"/>
  <c r="G109" i="4"/>
  <c r="K108" i="4"/>
  <c r="G108" i="4"/>
  <c r="K107" i="4"/>
  <c r="G107" i="4"/>
  <c r="K106" i="4"/>
  <c r="G106" i="4"/>
  <c r="K105" i="4"/>
  <c r="G105" i="4"/>
  <c r="K104" i="4"/>
  <c r="G104" i="4"/>
  <c r="K103" i="4"/>
  <c r="G103" i="4"/>
  <c r="K102" i="4"/>
  <c r="G102" i="4"/>
  <c r="K101" i="4"/>
  <c r="G101" i="4"/>
  <c r="K100" i="4"/>
  <c r="G100" i="4"/>
  <c r="K99" i="4"/>
  <c r="G99" i="4"/>
  <c r="K98" i="4"/>
  <c r="G98" i="4"/>
  <c r="K97" i="4"/>
  <c r="G97" i="4"/>
  <c r="K96" i="4"/>
  <c r="G96" i="4"/>
  <c r="K95" i="4"/>
  <c r="G95" i="4"/>
  <c r="K94" i="4"/>
  <c r="G94" i="4"/>
  <c r="K93" i="4"/>
  <c r="G93" i="4"/>
  <c r="K92" i="4"/>
  <c r="G92" i="4"/>
  <c r="K91" i="4"/>
  <c r="G91" i="4"/>
  <c r="K90" i="4"/>
  <c r="G90" i="4"/>
  <c r="K89" i="4"/>
  <c r="G89" i="4"/>
  <c r="K88" i="4"/>
  <c r="G88" i="4"/>
  <c r="K87" i="4"/>
  <c r="G87" i="4"/>
  <c r="K86" i="4"/>
  <c r="G86" i="4"/>
  <c r="K85" i="4"/>
  <c r="G85" i="4"/>
  <c r="K84" i="4"/>
  <c r="G84" i="4"/>
  <c r="K83" i="4"/>
  <c r="G83" i="4"/>
  <c r="K82" i="4"/>
  <c r="G82" i="4"/>
  <c r="K81" i="4"/>
  <c r="G81" i="4"/>
  <c r="K80" i="4"/>
  <c r="G80" i="4"/>
  <c r="K79" i="4"/>
  <c r="G79" i="4"/>
  <c r="K78" i="4"/>
  <c r="G78" i="4"/>
  <c r="K77" i="4"/>
  <c r="G77" i="4"/>
  <c r="K76" i="4"/>
  <c r="G76" i="4"/>
  <c r="K75" i="4"/>
  <c r="G75" i="4"/>
  <c r="K74" i="4"/>
  <c r="G74" i="4"/>
  <c r="K73" i="4"/>
  <c r="G73" i="4"/>
  <c r="K72" i="4"/>
  <c r="G72" i="4"/>
  <c r="K71" i="4"/>
  <c r="G71" i="4"/>
  <c r="K70" i="4"/>
  <c r="G70" i="4"/>
  <c r="K69" i="4"/>
  <c r="G69" i="4"/>
  <c r="K68" i="4"/>
  <c r="G68" i="4"/>
  <c r="K67" i="4"/>
  <c r="G67" i="4"/>
  <c r="K66" i="4"/>
  <c r="G66" i="4"/>
  <c r="K65" i="4"/>
  <c r="G65" i="4"/>
  <c r="K64" i="4"/>
  <c r="G64" i="4"/>
  <c r="K63" i="4"/>
  <c r="G63" i="4"/>
  <c r="K62" i="4"/>
  <c r="G62" i="4"/>
  <c r="K61" i="4"/>
  <c r="G61" i="4"/>
  <c r="K60" i="4"/>
  <c r="G60" i="4"/>
  <c r="K59" i="4"/>
  <c r="G59" i="4"/>
  <c r="K58" i="4"/>
  <c r="G58" i="4"/>
  <c r="K57" i="4"/>
  <c r="G57" i="4"/>
  <c r="K56" i="4"/>
  <c r="G56" i="4"/>
  <c r="K55" i="4"/>
  <c r="G55" i="4"/>
  <c r="K54" i="4"/>
  <c r="G54" i="4"/>
  <c r="K53" i="4"/>
  <c r="G53" i="4"/>
  <c r="K52" i="4"/>
  <c r="G52" i="4"/>
  <c r="K51" i="4"/>
  <c r="G51" i="4"/>
  <c r="K50" i="4"/>
  <c r="G50" i="4"/>
  <c r="K49" i="4"/>
  <c r="G49" i="4"/>
  <c r="K48" i="4"/>
  <c r="G48" i="4"/>
  <c r="K47" i="4"/>
  <c r="G47" i="4"/>
  <c r="K46" i="4"/>
  <c r="G46" i="4"/>
  <c r="K45" i="4"/>
  <c r="G45" i="4"/>
  <c r="K44" i="4"/>
  <c r="G44" i="4"/>
  <c r="K43" i="4"/>
  <c r="G43" i="4"/>
  <c r="K42" i="4"/>
  <c r="G42" i="4"/>
  <c r="K41" i="4"/>
  <c r="G41" i="4"/>
  <c r="K40" i="4"/>
  <c r="G40" i="4"/>
  <c r="K39" i="4"/>
  <c r="G39" i="4"/>
  <c r="K38" i="4"/>
  <c r="G38" i="4"/>
  <c r="K37" i="4"/>
  <c r="G37" i="4"/>
  <c r="K36" i="4"/>
  <c r="G36" i="4"/>
  <c r="K35" i="4"/>
  <c r="G35" i="4"/>
  <c r="K34" i="4"/>
  <c r="G34" i="4"/>
  <c r="K33" i="4"/>
  <c r="G33" i="4"/>
  <c r="K32" i="4"/>
  <c r="G32" i="4"/>
  <c r="K31" i="4"/>
  <c r="G31" i="4"/>
  <c r="K30" i="4"/>
  <c r="G30" i="4"/>
  <c r="K29" i="4"/>
  <c r="G29" i="4"/>
  <c r="K28" i="4"/>
  <c r="G28" i="4"/>
  <c r="K27" i="4"/>
  <c r="G27" i="4"/>
  <c r="K26" i="4"/>
  <c r="G26" i="4"/>
  <c r="K25" i="4"/>
  <c r="G25" i="4"/>
  <c r="K24" i="4"/>
  <c r="G24" i="4"/>
  <c r="K23" i="4"/>
  <c r="G23" i="4"/>
  <c r="K22" i="4"/>
  <c r="G22" i="4"/>
  <c r="K21" i="4"/>
  <c r="G21" i="4"/>
  <c r="K20" i="4"/>
  <c r="G20" i="4"/>
  <c r="K19" i="4"/>
  <c r="G19" i="4"/>
  <c r="K18" i="4"/>
  <c r="G18" i="4"/>
  <c r="K17" i="4"/>
  <c r="G17" i="4"/>
  <c r="K16" i="4"/>
  <c r="G16" i="4"/>
  <c r="K15" i="4"/>
  <c r="G15" i="4"/>
  <c r="K14" i="4"/>
  <c r="G14" i="4"/>
  <c r="K13" i="4"/>
  <c r="G13" i="4"/>
  <c r="BC7" i="4"/>
  <c r="AL7" i="4"/>
  <c r="AF7" i="4"/>
  <c r="BK6" i="4"/>
  <c r="BJ6" i="4"/>
  <c r="AZ5" i="4"/>
  <c r="AZ6" i="4" s="1"/>
  <c r="BI3" i="4"/>
  <c r="BI7" i="4" s="1"/>
  <c r="BH3" i="4"/>
  <c r="BH7" i="4" s="1"/>
  <c r="BG3" i="4"/>
  <c r="BG7" i="4" s="1"/>
  <c r="BF3" i="4"/>
  <c r="BF7" i="4" s="1"/>
  <c r="BE3" i="4"/>
  <c r="BD3" i="4"/>
  <c r="BD5" i="4" s="1"/>
  <c r="BD6" i="4" s="1"/>
  <c r="BC3" i="4"/>
  <c r="BC5" i="4" s="1"/>
  <c r="BC6" i="4" s="1"/>
  <c r="BB3" i="4"/>
  <c r="BB5" i="4" s="1"/>
  <c r="BB6" i="4" s="1"/>
  <c r="BA3" i="4"/>
  <c r="BA7" i="4" s="1"/>
  <c r="AZ3" i="4"/>
  <c r="AZ7" i="4" s="1"/>
  <c r="AY3" i="4"/>
  <c r="AY7" i="4" s="1"/>
  <c r="AX3" i="4"/>
  <c r="AX7" i="4" s="1"/>
  <c r="AW3" i="4"/>
  <c r="AU3" i="4"/>
  <c r="AU5" i="4" s="1"/>
  <c r="AU6" i="4" s="1"/>
  <c r="AT3" i="4"/>
  <c r="AT5" i="4" s="1"/>
  <c r="AT6" i="4" s="1"/>
  <c r="AS3" i="4"/>
  <c r="AR3" i="4"/>
  <c r="AR7" i="4" s="1"/>
  <c r="AQ3" i="4"/>
  <c r="AQ7" i="4" s="1"/>
  <c r="AP3" i="4"/>
  <c r="AP7" i="4" s="1"/>
  <c r="AO3" i="4"/>
  <c r="AO7" i="4" s="1"/>
  <c r="AN3" i="4"/>
  <c r="AN5" i="4" s="1"/>
  <c r="AN6" i="4" s="1"/>
  <c r="AM3" i="4"/>
  <c r="AM5" i="4" s="1"/>
  <c r="AM6" i="4" s="1"/>
  <c r="AL3" i="4"/>
  <c r="AL5" i="4" s="1"/>
  <c r="AL6" i="4" s="1"/>
  <c r="AK3" i="4"/>
  <c r="AK7" i="4" s="1"/>
  <c r="AJ3" i="4"/>
  <c r="AJ7" i="4" s="1"/>
  <c r="AI3" i="4"/>
  <c r="AI7" i="4" s="1"/>
  <c r="AH3" i="4"/>
  <c r="AH7" i="4" s="1"/>
  <c r="AG3" i="4"/>
  <c r="AG7" i="4" s="1"/>
  <c r="AF3" i="4"/>
  <c r="AF5" i="4" s="1"/>
  <c r="AF6" i="4" s="1"/>
  <c r="AE3" i="4"/>
  <c r="AE5" i="4" s="1"/>
  <c r="AE6" i="4" s="1"/>
  <c r="AD3" i="4"/>
  <c r="AD5" i="4" s="1"/>
  <c r="AD6" i="4" s="1"/>
  <c r="AC3" i="4"/>
  <c r="AB3" i="4"/>
  <c r="AB7" i="4" s="1"/>
  <c r="AA3" i="4"/>
  <c r="AA7" i="4" s="1"/>
  <c r="Z3" i="4"/>
  <c r="Z7" i="4" s="1"/>
  <c r="Y3" i="4"/>
  <c r="Y5" i="4" s="1"/>
  <c r="Y6" i="4" s="1"/>
  <c r="X3" i="4"/>
  <c r="X5" i="4" s="1"/>
  <c r="X6" i="4" s="1"/>
  <c r="W3" i="4"/>
  <c r="W5" i="4" s="1"/>
  <c r="W6" i="4" s="1"/>
  <c r="S3" i="4"/>
  <c r="S7" i="4" s="1"/>
  <c r="D1" i="4"/>
  <c r="BH2" i="4" s="1"/>
  <c r="A60" i="3"/>
  <c r="A59" i="3"/>
  <c r="A58" i="3"/>
  <c r="A57" i="3"/>
  <c r="A56" i="3"/>
  <c r="A55" i="3"/>
  <c r="D54" i="3"/>
  <c r="E51" i="3"/>
  <c r="E50" i="3"/>
  <c r="G37" i="3"/>
  <c r="E4" i="5" s="1"/>
  <c r="G36" i="3"/>
  <c r="D4" i="5" s="1"/>
  <c r="A31" i="3"/>
  <c r="A30" i="3"/>
  <c r="A29" i="3"/>
  <c r="A28" i="3"/>
  <c r="A27" i="3"/>
  <c r="A26" i="3"/>
  <c r="A22" i="3"/>
  <c r="BE21" i="3"/>
  <c r="BD21" i="3"/>
  <c r="I21" i="3"/>
  <c r="A21" i="3"/>
  <c r="AT20" i="3"/>
  <c r="A20" i="3"/>
  <c r="AP19" i="3"/>
  <c r="AO19" i="3"/>
  <c r="A19" i="3"/>
  <c r="AH18" i="3"/>
  <c r="Z18" i="3"/>
  <c r="A18" i="3"/>
  <c r="T17" i="3"/>
  <c r="D17" i="3"/>
  <c r="A17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BE12" i="3"/>
  <c r="BE22" i="3" s="1"/>
  <c r="BD12" i="3"/>
  <c r="BD22" i="3" s="1"/>
  <c r="BC12" i="3"/>
  <c r="BC22" i="3" s="1"/>
  <c r="BB12" i="3"/>
  <c r="BB22" i="3" s="1"/>
  <c r="BA12" i="3"/>
  <c r="BA22" i="3" s="1"/>
  <c r="AZ12" i="3"/>
  <c r="AZ22" i="3" s="1"/>
  <c r="AY12" i="3"/>
  <c r="AY22" i="3" s="1"/>
  <c r="AX12" i="3"/>
  <c r="AX22" i="3" s="1"/>
  <c r="AW12" i="3"/>
  <c r="AW22" i="3" s="1"/>
  <c r="AV12" i="3"/>
  <c r="AV22" i="3" s="1"/>
  <c r="AU12" i="3"/>
  <c r="AU22" i="3" s="1"/>
  <c r="AT12" i="3"/>
  <c r="AT22" i="3" s="1"/>
  <c r="AS12" i="3"/>
  <c r="AS22" i="3" s="1"/>
  <c r="AQ12" i="3"/>
  <c r="AQ22" i="3" s="1"/>
  <c r="AP12" i="3"/>
  <c r="AP22" i="3" s="1"/>
  <c r="AO12" i="3"/>
  <c r="AO22" i="3" s="1"/>
  <c r="AN12" i="3"/>
  <c r="AN22" i="3" s="1"/>
  <c r="AM12" i="3"/>
  <c r="AM22" i="3" s="1"/>
  <c r="AL12" i="3"/>
  <c r="AL22" i="3" s="1"/>
  <c r="AK12" i="3"/>
  <c r="AK22" i="3" s="1"/>
  <c r="AJ12" i="3"/>
  <c r="AJ22" i="3" s="1"/>
  <c r="AI12" i="3"/>
  <c r="AI22" i="3" s="1"/>
  <c r="AH12" i="3"/>
  <c r="AH22" i="3" s="1"/>
  <c r="AG12" i="3"/>
  <c r="AG22" i="3" s="1"/>
  <c r="AF12" i="3"/>
  <c r="AF22" i="3" s="1"/>
  <c r="AE12" i="3"/>
  <c r="AE22" i="3" s="1"/>
  <c r="AD12" i="3"/>
  <c r="AD22" i="3" s="1"/>
  <c r="AC12" i="3"/>
  <c r="AC22" i="3" s="1"/>
  <c r="AB12" i="3"/>
  <c r="AB22" i="3" s="1"/>
  <c r="AA12" i="3"/>
  <c r="AA22" i="3" s="1"/>
  <c r="Z12" i="3"/>
  <c r="Z22" i="3" s="1"/>
  <c r="Y12" i="3"/>
  <c r="Y22" i="3" s="1"/>
  <c r="X12" i="3"/>
  <c r="X22" i="3" s="1"/>
  <c r="W12" i="3"/>
  <c r="W22" i="3" s="1"/>
  <c r="V12" i="3"/>
  <c r="V22" i="3" s="1"/>
  <c r="U12" i="3"/>
  <c r="U22" i="3" s="1"/>
  <c r="T12" i="3"/>
  <c r="T22" i="3" s="1"/>
  <c r="S12" i="3"/>
  <c r="S22" i="3" s="1"/>
  <c r="R12" i="3"/>
  <c r="R22" i="3" s="1"/>
  <c r="Q12" i="3"/>
  <c r="Q22" i="3" s="1"/>
  <c r="P12" i="3"/>
  <c r="P22" i="3" s="1"/>
  <c r="O12" i="3"/>
  <c r="O22" i="3" s="1"/>
  <c r="N12" i="3"/>
  <c r="N22" i="3" s="1"/>
  <c r="L12" i="3"/>
  <c r="L22" i="3" s="1"/>
  <c r="K12" i="3"/>
  <c r="K22" i="3" s="1"/>
  <c r="J12" i="3"/>
  <c r="J22" i="3" s="1"/>
  <c r="I12" i="3"/>
  <c r="I22" i="3" s="1"/>
  <c r="H12" i="3"/>
  <c r="H22" i="3" s="1"/>
  <c r="F12" i="3"/>
  <c r="F22" i="3" s="1"/>
  <c r="E12" i="3"/>
  <c r="E22" i="3" s="1"/>
  <c r="D12" i="3"/>
  <c r="D22" i="3" s="1"/>
  <c r="C12" i="3"/>
  <c r="C22" i="3" s="1"/>
  <c r="B12" i="3"/>
  <c r="B22" i="3" s="1"/>
  <c r="A12" i="3"/>
  <c r="BE11" i="3"/>
  <c r="BD11" i="3"/>
  <c r="BC11" i="3"/>
  <c r="BC21" i="3" s="1"/>
  <c r="BB11" i="3"/>
  <c r="BB21" i="3" s="1"/>
  <c r="BA11" i="3"/>
  <c r="BA21" i="3" s="1"/>
  <c r="AZ11" i="3"/>
  <c r="AZ21" i="3" s="1"/>
  <c r="AY11" i="3"/>
  <c r="AY21" i="3" s="1"/>
  <c r="AX11" i="3"/>
  <c r="AX21" i="3" s="1"/>
  <c r="AW11" i="3"/>
  <c r="AW21" i="3" s="1"/>
  <c r="AV11" i="3"/>
  <c r="AV21" i="3" s="1"/>
  <c r="AU11" i="3"/>
  <c r="AU21" i="3" s="1"/>
  <c r="AT11" i="3"/>
  <c r="AT21" i="3" s="1"/>
  <c r="AS11" i="3"/>
  <c r="AS21" i="3" s="1"/>
  <c r="AQ11" i="3"/>
  <c r="AQ21" i="3" s="1"/>
  <c r="AP11" i="3"/>
  <c r="AP21" i="3" s="1"/>
  <c r="AO11" i="3"/>
  <c r="AO21" i="3" s="1"/>
  <c r="AN11" i="3"/>
  <c r="AN21" i="3" s="1"/>
  <c r="AM11" i="3"/>
  <c r="AM21" i="3" s="1"/>
  <c r="AL11" i="3"/>
  <c r="AL21" i="3" s="1"/>
  <c r="AK11" i="3"/>
  <c r="AK21" i="3" s="1"/>
  <c r="AJ11" i="3"/>
  <c r="AJ21" i="3" s="1"/>
  <c r="AI11" i="3"/>
  <c r="AI21" i="3" s="1"/>
  <c r="AH11" i="3"/>
  <c r="AH21" i="3" s="1"/>
  <c r="AG11" i="3"/>
  <c r="AG21" i="3" s="1"/>
  <c r="AF11" i="3"/>
  <c r="AF21" i="3" s="1"/>
  <c r="AE11" i="3"/>
  <c r="AE21" i="3" s="1"/>
  <c r="AD11" i="3"/>
  <c r="AD21" i="3" s="1"/>
  <c r="AC11" i="3"/>
  <c r="AC21" i="3" s="1"/>
  <c r="AB11" i="3"/>
  <c r="AB21" i="3" s="1"/>
  <c r="AA11" i="3"/>
  <c r="AA21" i="3" s="1"/>
  <c r="Z11" i="3"/>
  <c r="Z21" i="3" s="1"/>
  <c r="Y11" i="3"/>
  <c r="Y21" i="3" s="1"/>
  <c r="X11" i="3"/>
  <c r="X21" i="3" s="1"/>
  <c r="W11" i="3"/>
  <c r="W21" i="3" s="1"/>
  <c r="V11" i="3"/>
  <c r="V21" i="3" s="1"/>
  <c r="U11" i="3"/>
  <c r="U21" i="3" s="1"/>
  <c r="T11" i="3"/>
  <c r="T21" i="3" s="1"/>
  <c r="S11" i="3"/>
  <c r="S21" i="3" s="1"/>
  <c r="Q11" i="3"/>
  <c r="Q21" i="3" s="1"/>
  <c r="P11" i="3"/>
  <c r="P21" i="3" s="1"/>
  <c r="O11" i="3"/>
  <c r="O21" i="3" s="1"/>
  <c r="N11" i="3"/>
  <c r="N21" i="3" s="1"/>
  <c r="M11" i="3"/>
  <c r="M21" i="3" s="1"/>
  <c r="K11" i="3"/>
  <c r="K21" i="3" s="1"/>
  <c r="J11" i="3"/>
  <c r="J21" i="3" s="1"/>
  <c r="I11" i="3"/>
  <c r="H11" i="3"/>
  <c r="H21" i="3" s="1"/>
  <c r="G11" i="3"/>
  <c r="G21" i="3" s="1"/>
  <c r="E11" i="3"/>
  <c r="E21" i="3" s="1"/>
  <c r="D11" i="3"/>
  <c r="D21" i="3" s="1"/>
  <c r="C11" i="3"/>
  <c r="C21" i="3" s="1"/>
  <c r="B11" i="3"/>
  <c r="B21" i="3" s="1"/>
  <c r="A11" i="3"/>
  <c r="BE10" i="3"/>
  <c r="BE20" i="3" s="1"/>
  <c r="BD10" i="3"/>
  <c r="BD20" i="3" s="1"/>
  <c r="BC10" i="3"/>
  <c r="BC20" i="3" s="1"/>
  <c r="BB10" i="3"/>
  <c r="BB20" i="3" s="1"/>
  <c r="BA10" i="3"/>
  <c r="BA20" i="3" s="1"/>
  <c r="AZ10" i="3"/>
  <c r="AZ20" i="3" s="1"/>
  <c r="AY10" i="3"/>
  <c r="AY20" i="3" s="1"/>
  <c r="AX10" i="3"/>
  <c r="AX20" i="3" s="1"/>
  <c r="AW10" i="3"/>
  <c r="AW20" i="3" s="1"/>
  <c r="AV10" i="3"/>
  <c r="AV20" i="3" s="1"/>
  <c r="AU10" i="3"/>
  <c r="AU20" i="3" s="1"/>
  <c r="AT10" i="3"/>
  <c r="AS10" i="3"/>
  <c r="AS20" i="3" s="1"/>
  <c r="AQ10" i="3"/>
  <c r="AQ20" i="3" s="1"/>
  <c r="AP10" i="3"/>
  <c r="AP20" i="3" s="1"/>
  <c r="AO10" i="3"/>
  <c r="AO20" i="3" s="1"/>
  <c r="AN10" i="3"/>
  <c r="AN20" i="3" s="1"/>
  <c r="AM10" i="3"/>
  <c r="AM20" i="3" s="1"/>
  <c r="AL10" i="3"/>
  <c r="AL20" i="3" s="1"/>
  <c r="AK10" i="3"/>
  <c r="AK20" i="3" s="1"/>
  <c r="AJ10" i="3"/>
  <c r="AJ20" i="3" s="1"/>
  <c r="AI10" i="3"/>
  <c r="AI20" i="3" s="1"/>
  <c r="AH10" i="3"/>
  <c r="AH20" i="3" s="1"/>
  <c r="AG10" i="3"/>
  <c r="AG20" i="3" s="1"/>
  <c r="AF10" i="3"/>
  <c r="AF20" i="3" s="1"/>
  <c r="AE10" i="3"/>
  <c r="AE20" i="3" s="1"/>
  <c r="AD10" i="3"/>
  <c r="AD20" i="3" s="1"/>
  <c r="AC10" i="3"/>
  <c r="AC20" i="3" s="1"/>
  <c r="AB10" i="3"/>
  <c r="AB20" i="3" s="1"/>
  <c r="AA10" i="3"/>
  <c r="AA20" i="3" s="1"/>
  <c r="Z10" i="3"/>
  <c r="Z20" i="3" s="1"/>
  <c r="Y10" i="3"/>
  <c r="Y20" i="3" s="1"/>
  <c r="X10" i="3"/>
  <c r="X20" i="3" s="1"/>
  <c r="W10" i="3"/>
  <c r="W20" i="3" s="1"/>
  <c r="V10" i="3"/>
  <c r="V20" i="3" s="1"/>
  <c r="U10" i="3"/>
  <c r="U20" i="3" s="1"/>
  <c r="T10" i="3"/>
  <c r="T20" i="3" s="1"/>
  <c r="S10" i="3"/>
  <c r="S20" i="3" s="1"/>
  <c r="R10" i="3"/>
  <c r="R20" i="3" s="1"/>
  <c r="P10" i="3"/>
  <c r="P20" i="3" s="1"/>
  <c r="O10" i="3"/>
  <c r="O20" i="3" s="1"/>
  <c r="N10" i="3"/>
  <c r="N20" i="3" s="1"/>
  <c r="M10" i="3"/>
  <c r="M20" i="3" s="1"/>
  <c r="L10" i="3"/>
  <c r="L20" i="3" s="1"/>
  <c r="J10" i="3"/>
  <c r="J20" i="3" s="1"/>
  <c r="I10" i="3"/>
  <c r="I20" i="3" s="1"/>
  <c r="H10" i="3"/>
  <c r="H20" i="3" s="1"/>
  <c r="G10" i="3"/>
  <c r="G20" i="3" s="1"/>
  <c r="F10" i="3"/>
  <c r="F20" i="3" s="1"/>
  <c r="D10" i="3"/>
  <c r="D20" i="3" s="1"/>
  <c r="C10" i="3"/>
  <c r="C20" i="3" s="1"/>
  <c r="B10" i="3"/>
  <c r="B20" i="3" s="1"/>
  <c r="A10" i="3"/>
  <c r="BE9" i="3"/>
  <c r="BE19" i="3" s="1"/>
  <c r="BD9" i="3"/>
  <c r="BD19" i="3" s="1"/>
  <c r="BC9" i="3"/>
  <c r="BC19" i="3" s="1"/>
  <c r="BB9" i="3"/>
  <c r="BB19" i="3" s="1"/>
  <c r="BA9" i="3"/>
  <c r="BA19" i="3" s="1"/>
  <c r="AZ9" i="3"/>
  <c r="AZ19" i="3" s="1"/>
  <c r="AY9" i="3"/>
  <c r="AY19" i="3" s="1"/>
  <c r="AX9" i="3"/>
  <c r="AX19" i="3" s="1"/>
  <c r="AW9" i="3"/>
  <c r="AW19" i="3" s="1"/>
  <c r="AV9" i="3"/>
  <c r="AV19" i="3" s="1"/>
  <c r="AU9" i="3"/>
  <c r="AU19" i="3" s="1"/>
  <c r="AT9" i="3"/>
  <c r="AT19" i="3" s="1"/>
  <c r="AS9" i="3"/>
  <c r="AS19" i="3" s="1"/>
  <c r="AQ9" i="3"/>
  <c r="AQ19" i="3" s="1"/>
  <c r="AP9" i="3"/>
  <c r="AO9" i="3"/>
  <c r="AN9" i="3"/>
  <c r="AN19" i="3" s="1"/>
  <c r="AM9" i="3"/>
  <c r="AM19" i="3" s="1"/>
  <c r="AL9" i="3"/>
  <c r="AL19" i="3" s="1"/>
  <c r="AK9" i="3"/>
  <c r="AK19" i="3" s="1"/>
  <c r="AJ9" i="3"/>
  <c r="AJ19" i="3" s="1"/>
  <c r="AI9" i="3"/>
  <c r="AI19" i="3" s="1"/>
  <c r="AH9" i="3"/>
  <c r="AH19" i="3" s="1"/>
  <c r="AG9" i="3"/>
  <c r="AG19" i="3" s="1"/>
  <c r="AF9" i="3"/>
  <c r="AF19" i="3" s="1"/>
  <c r="AE9" i="3"/>
  <c r="AE19" i="3" s="1"/>
  <c r="AD9" i="3"/>
  <c r="AD19" i="3" s="1"/>
  <c r="AC9" i="3"/>
  <c r="AC19" i="3" s="1"/>
  <c r="AB9" i="3"/>
  <c r="AB19" i="3" s="1"/>
  <c r="AA9" i="3"/>
  <c r="AA19" i="3" s="1"/>
  <c r="Z9" i="3"/>
  <c r="Z19" i="3" s="1"/>
  <c r="Y9" i="3"/>
  <c r="Y19" i="3" s="1"/>
  <c r="X9" i="3"/>
  <c r="X19" i="3" s="1"/>
  <c r="W9" i="3"/>
  <c r="W19" i="3" s="1"/>
  <c r="V9" i="3"/>
  <c r="V19" i="3" s="1"/>
  <c r="U9" i="3"/>
  <c r="U19" i="3" s="1"/>
  <c r="T9" i="3"/>
  <c r="T19" i="3" s="1"/>
  <c r="S9" i="3"/>
  <c r="S19" i="3" s="1"/>
  <c r="R9" i="3"/>
  <c r="R19" i="3" s="1"/>
  <c r="Q9" i="3"/>
  <c r="Q19" i="3" s="1"/>
  <c r="O9" i="3"/>
  <c r="O19" i="3" s="1"/>
  <c r="N9" i="3"/>
  <c r="N19" i="3" s="1"/>
  <c r="M9" i="3"/>
  <c r="M19" i="3" s="1"/>
  <c r="L9" i="3"/>
  <c r="L19" i="3" s="1"/>
  <c r="K9" i="3"/>
  <c r="K19" i="3" s="1"/>
  <c r="I9" i="3"/>
  <c r="I19" i="3" s="1"/>
  <c r="H9" i="3"/>
  <c r="H19" i="3" s="1"/>
  <c r="G9" i="3"/>
  <c r="G19" i="3" s="1"/>
  <c r="F9" i="3"/>
  <c r="F19" i="3" s="1"/>
  <c r="E9" i="3"/>
  <c r="E19" i="3" s="1"/>
  <c r="C9" i="3"/>
  <c r="C19" i="3" s="1"/>
  <c r="B9" i="3"/>
  <c r="B19" i="3" s="1"/>
  <c r="A9" i="3"/>
  <c r="BE8" i="3"/>
  <c r="BE18" i="3" s="1"/>
  <c r="BD8" i="3"/>
  <c r="BD18" i="3" s="1"/>
  <c r="BC8" i="3"/>
  <c r="BC18" i="3" s="1"/>
  <c r="BB8" i="3"/>
  <c r="BB18" i="3" s="1"/>
  <c r="BA8" i="3"/>
  <c r="BA18" i="3" s="1"/>
  <c r="AZ8" i="3"/>
  <c r="AZ18" i="3" s="1"/>
  <c r="AY8" i="3"/>
  <c r="AY18" i="3" s="1"/>
  <c r="AX8" i="3"/>
  <c r="AX18" i="3" s="1"/>
  <c r="AW8" i="3"/>
  <c r="AW18" i="3" s="1"/>
  <c r="AV8" i="3"/>
  <c r="AV18" i="3" s="1"/>
  <c r="AU8" i="3"/>
  <c r="AU18" i="3" s="1"/>
  <c r="AT8" i="3"/>
  <c r="AT18" i="3" s="1"/>
  <c r="AS8" i="3"/>
  <c r="AS18" i="3" s="1"/>
  <c r="AQ8" i="3"/>
  <c r="AQ18" i="3" s="1"/>
  <c r="AP8" i="3"/>
  <c r="AP18" i="3" s="1"/>
  <c r="AO8" i="3"/>
  <c r="AO18" i="3" s="1"/>
  <c r="AN8" i="3"/>
  <c r="AN18" i="3" s="1"/>
  <c r="AM8" i="3"/>
  <c r="AM18" i="3" s="1"/>
  <c r="AL8" i="3"/>
  <c r="AL18" i="3" s="1"/>
  <c r="AK8" i="3"/>
  <c r="AK18" i="3" s="1"/>
  <c r="AJ8" i="3"/>
  <c r="AJ18" i="3" s="1"/>
  <c r="AI8" i="3"/>
  <c r="AI18" i="3" s="1"/>
  <c r="AH8" i="3"/>
  <c r="AG8" i="3"/>
  <c r="AG18" i="3" s="1"/>
  <c r="AF8" i="3"/>
  <c r="AF18" i="3" s="1"/>
  <c r="AE8" i="3"/>
  <c r="AE18" i="3" s="1"/>
  <c r="AD8" i="3"/>
  <c r="AD18" i="3" s="1"/>
  <c r="AC8" i="3"/>
  <c r="AC18" i="3" s="1"/>
  <c r="AB8" i="3"/>
  <c r="AB18" i="3" s="1"/>
  <c r="AA8" i="3"/>
  <c r="AA18" i="3" s="1"/>
  <c r="Z8" i="3"/>
  <c r="Y8" i="3"/>
  <c r="Y18" i="3" s="1"/>
  <c r="X8" i="3"/>
  <c r="X18" i="3" s="1"/>
  <c r="W8" i="3"/>
  <c r="W18" i="3" s="1"/>
  <c r="V8" i="3"/>
  <c r="V18" i="3" s="1"/>
  <c r="U8" i="3"/>
  <c r="U18" i="3" s="1"/>
  <c r="T8" i="3"/>
  <c r="T18" i="3" s="1"/>
  <c r="S8" i="3"/>
  <c r="S18" i="3" s="1"/>
  <c r="R8" i="3"/>
  <c r="R18" i="3" s="1"/>
  <c r="Q8" i="3"/>
  <c r="Q18" i="3" s="1"/>
  <c r="P8" i="3"/>
  <c r="P18" i="3" s="1"/>
  <c r="O8" i="3"/>
  <c r="O18" i="3" s="1"/>
  <c r="N8" i="3"/>
  <c r="N18" i="3" s="1"/>
  <c r="M8" i="3"/>
  <c r="M18" i="3" s="1"/>
  <c r="L8" i="3"/>
  <c r="L18" i="3" s="1"/>
  <c r="K8" i="3"/>
  <c r="K18" i="3" s="1"/>
  <c r="J8" i="3"/>
  <c r="J18" i="3" s="1"/>
  <c r="H8" i="3"/>
  <c r="H18" i="3" s="1"/>
  <c r="G8" i="3"/>
  <c r="G18" i="3" s="1"/>
  <c r="F8" i="3"/>
  <c r="F18" i="3" s="1"/>
  <c r="E8" i="3"/>
  <c r="E18" i="3" s="1"/>
  <c r="D8" i="3"/>
  <c r="D18" i="3" s="1"/>
  <c r="B8" i="3"/>
  <c r="B18" i="3" s="1"/>
  <c r="A8" i="3"/>
  <c r="BE7" i="3"/>
  <c r="BE17" i="3" s="1"/>
  <c r="BD7" i="3"/>
  <c r="BD17" i="3" s="1"/>
  <c r="BC7" i="3"/>
  <c r="BC17" i="3" s="1"/>
  <c r="BB7" i="3"/>
  <c r="BB17" i="3" s="1"/>
  <c r="BA7" i="3"/>
  <c r="BA17" i="3" s="1"/>
  <c r="AZ7" i="3"/>
  <c r="AZ17" i="3" s="1"/>
  <c r="AY7" i="3"/>
  <c r="AY17" i="3" s="1"/>
  <c r="AX7" i="3"/>
  <c r="AX17" i="3" s="1"/>
  <c r="AW7" i="3"/>
  <c r="AW17" i="3" s="1"/>
  <c r="AV7" i="3"/>
  <c r="AV17" i="3" s="1"/>
  <c r="AU7" i="3"/>
  <c r="AU17" i="3" s="1"/>
  <c r="AT7" i="3"/>
  <c r="AT17" i="3" s="1"/>
  <c r="AS7" i="3"/>
  <c r="AS17" i="3" s="1"/>
  <c r="AQ7" i="3"/>
  <c r="AQ17" i="3" s="1"/>
  <c r="AP7" i="3"/>
  <c r="AP17" i="3" s="1"/>
  <c r="AO7" i="3"/>
  <c r="AO17" i="3" s="1"/>
  <c r="AN7" i="3"/>
  <c r="AN17" i="3" s="1"/>
  <c r="AM7" i="3"/>
  <c r="AM17" i="3" s="1"/>
  <c r="AL7" i="3"/>
  <c r="AL17" i="3" s="1"/>
  <c r="AK7" i="3"/>
  <c r="AK17" i="3" s="1"/>
  <c r="AJ7" i="3"/>
  <c r="AJ17" i="3" s="1"/>
  <c r="AI7" i="3"/>
  <c r="AI17" i="3" s="1"/>
  <c r="AH7" i="3"/>
  <c r="AH17" i="3" s="1"/>
  <c r="AG7" i="3"/>
  <c r="AG17" i="3" s="1"/>
  <c r="AF7" i="3"/>
  <c r="AF17" i="3" s="1"/>
  <c r="AE7" i="3"/>
  <c r="AE17" i="3" s="1"/>
  <c r="AD7" i="3"/>
  <c r="AD17" i="3" s="1"/>
  <c r="AC7" i="3"/>
  <c r="AC17" i="3" s="1"/>
  <c r="AB7" i="3"/>
  <c r="AB17" i="3" s="1"/>
  <c r="AA7" i="3"/>
  <c r="AA17" i="3" s="1"/>
  <c r="Z7" i="3"/>
  <c r="Z17" i="3" s="1"/>
  <c r="Y7" i="3"/>
  <c r="Y17" i="3" s="1"/>
  <c r="X7" i="3"/>
  <c r="X17" i="3" s="1"/>
  <c r="W7" i="3"/>
  <c r="W17" i="3" s="1"/>
  <c r="V7" i="3"/>
  <c r="V17" i="3" s="1"/>
  <c r="U7" i="3"/>
  <c r="U17" i="3" s="1"/>
  <c r="T7" i="3"/>
  <c r="S7" i="3"/>
  <c r="S17" i="3" s="1"/>
  <c r="R7" i="3"/>
  <c r="R17" i="3" s="1"/>
  <c r="Q7" i="3"/>
  <c r="Q17" i="3" s="1"/>
  <c r="P7" i="3"/>
  <c r="P17" i="3" s="1"/>
  <c r="O7" i="3"/>
  <c r="O17" i="3" s="1"/>
  <c r="M7" i="3"/>
  <c r="M17" i="3" s="1"/>
  <c r="L7" i="3"/>
  <c r="L17" i="3" s="1"/>
  <c r="K7" i="3"/>
  <c r="K17" i="3" s="1"/>
  <c r="J7" i="3"/>
  <c r="J17" i="3" s="1"/>
  <c r="I7" i="3"/>
  <c r="I17" i="3" s="1"/>
  <c r="G7" i="3"/>
  <c r="G17" i="3" s="1"/>
  <c r="F7" i="3"/>
  <c r="F17" i="3" s="1"/>
  <c r="E7" i="3"/>
  <c r="E17" i="3" s="1"/>
  <c r="D7" i="3"/>
  <c r="C7" i="3"/>
  <c r="C17" i="3" s="1"/>
  <c r="A7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L120" i="2"/>
  <c r="P113" i="2" s="1"/>
  <c r="AH120" i="2"/>
  <c r="L113" i="2" s="1"/>
  <c r="AD120" i="2"/>
  <c r="H113" i="2" s="1"/>
  <c r="AL119" i="2"/>
  <c r="AK119" i="2"/>
  <c r="AK120" i="2" s="1"/>
  <c r="O113" i="2" s="1"/>
  <c r="AJ119" i="2"/>
  <c r="AJ120" i="2" s="1"/>
  <c r="N113" i="2" s="1"/>
  <c r="AI119" i="2"/>
  <c r="AH119" i="2"/>
  <c r="AG119" i="2"/>
  <c r="AF119" i="2"/>
  <c r="AE119" i="2"/>
  <c r="AD119" i="2"/>
  <c r="AC119" i="2"/>
  <c r="AC120" i="2" s="1"/>
  <c r="G113" i="2" s="1"/>
  <c r="AB119" i="2"/>
  <c r="AB120" i="2" s="1"/>
  <c r="F113" i="2" s="1"/>
  <c r="AA119" i="2"/>
  <c r="AA120" i="2" s="1"/>
  <c r="E113" i="2" s="1"/>
  <c r="Z119" i="2"/>
  <c r="Y119" i="2"/>
  <c r="X119" i="2"/>
  <c r="AL118" i="2"/>
  <c r="AK118" i="2"/>
  <c r="AJ118" i="2"/>
  <c r="AI118" i="2"/>
  <c r="AH118" i="2"/>
  <c r="AD118" i="2"/>
  <c r="AC118" i="2"/>
  <c r="AB118" i="2"/>
  <c r="AA118" i="2"/>
  <c r="W118" i="2"/>
  <c r="AL117" i="2"/>
  <c r="AK117" i="2"/>
  <c r="AJ117" i="2"/>
  <c r="AI117" i="2"/>
  <c r="AH117" i="2"/>
  <c r="AD117" i="2"/>
  <c r="AC117" i="2"/>
  <c r="AB117" i="2"/>
  <c r="AA117" i="2"/>
  <c r="W117" i="2"/>
  <c r="AL116" i="2"/>
  <c r="AK116" i="2"/>
  <c r="AJ116" i="2"/>
  <c r="AI116" i="2"/>
  <c r="AH116" i="2"/>
  <c r="AD116" i="2"/>
  <c r="AC116" i="2"/>
  <c r="AB116" i="2"/>
  <c r="AA116" i="2"/>
  <c r="W116" i="2"/>
  <c r="AL115" i="2"/>
  <c r="AK115" i="2"/>
  <c r="AJ115" i="2"/>
  <c r="AI115" i="2"/>
  <c r="AH115" i="2"/>
  <c r="AD115" i="2"/>
  <c r="AC115" i="2"/>
  <c r="AB115" i="2"/>
  <c r="AA115" i="2"/>
  <c r="W115" i="2"/>
  <c r="AL114" i="2"/>
  <c r="AK114" i="2"/>
  <c r="AJ114" i="2"/>
  <c r="AH114" i="2"/>
  <c r="AD114" i="2"/>
  <c r="AC114" i="2"/>
  <c r="AB114" i="2"/>
  <c r="AA114" i="2"/>
  <c r="W114" i="2"/>
  <c r="AL113" i="2"/>
  <c r="AK113" i="2"/>
  <c r="AJ113" i="2"/>
  <c r="AI113" i="2"/>
  <c r="AH113" i="2"/>
  <c r="AD113" i="2"/>
  <c r="AC113" i="2"/>
  <c r="AB113" i="2"/>
  <c r="AA113" i="2"/>
  <c r="W113" i="2"/>
  <c r="L112" i="2"/>
  <c r="H112" i="2"/>
  <c r="G112" i="2"/>
  <c r="F112" i="2"/>
  <c r="E112" i="2"/>
  <c r="A111" i="2"/>
  <c r="AL107" i="2"/>
  <c r="AK107" i="2"/>
  <c r="AJ107" i="2"/>
  <c r="AI107" i="2"/>
  <c r="AH107" i="2"/>
  <c r="AD107" i="2"/>
  <c r="AC107" i="2"/>
  <c r="AB107" i="2"/>
  <c r="AA107" i="2"/>
  <c r="A107" i="2"/>
  <c r="AL106" i="2"/>
  <c r="AK106" i="2"/>
  <c r="AJ106" i="2"/>
  <c r="AI106" i="2"/>
  <c r="AH106" i="2"/>
  <c r="AD106" i="2"/>
  <c r="AC106" i="2"/>
  <c r="AB106" i="2"/>
  <c r="AA106" i="2"/>
  <c r="AL105" i="2"/>
  <c r="AK105" i="2"/>
  <c r="AJ105" i="2"/>
  <c r="AI105" i="2"/>
  <c r="AH105" i="2"/>
  <c r="AD105" i="2"/>
  <c r="AC105" i="2"/>
  <c r="AB105" i="2"/>
  <c r="AA105" i="2"/>
  <c r="W105" i="2"/>
  <c r="A105" i="2"/>
  <c r="W107" i="2" s="1"/>
  <c r="AL104" i="2"/>
  <c r="AK104" i="2"/>
  <c r="AJ104" i="2"/>
  <c r="AI104" i="2"/>
  <c r="AH104" i="2"/>
  <c r="AD104" i="2"/>
  <c r="AC104" i="2"/>
  <c r="AB104" i="2"/>
  <c r="AA104" i="2"/>
  <c r="A104" i="2"/>
  <c r="W106" i="2" s="1"/>
  <c r="AL103" i="2"/>
  <c r="AK103" i="2"/>
  <c r="AJ103" i="2"/>
  <c r="AH103" i="2"/>
  <c r="AD103" i="2"/>
  <c r="AC103" i="2"/>
  <c r="AB103" i="2"/>
  <c r="AA103" i="2"/>
  <c r="W103" i="2"/>
  <c r="A103" i="2"/>
  <c r="AL102" i="2"/>
  <c r="AK102" i="2"/>
  <c r="AJ102" i="2"/>
  <c r="AI102" i="2"/>
  <c r="AH102" i="2"/>
  <c r="AD102" i="2"/>
  <c r="AC102" i="2"/>
  <c r="AB102" i="2"/>
  <c r="AA102" i="2"/>
  <c r="A102" i="2"/>
  <c r="W104" i="2" s="1"/>
  <c r="A101" i="2"/>
  <c r="A100" i="2"/>
  <c r="W102" i="2" s="1"/>
  <c r="F90" i="2"/>
  <c r="F80" i="2"/>
  <c r="D80" i="2"/>
  <c r="B80" i="2"/>
  <c r="F79" i="2"/>
  <c r="D79" i="2"/>
  <c r="B79" i="2"/>
  <c r="F78" i="2"/>
  <c r="D78" i="2"/>
  <c r="B78" i="2"/>
  <c r="F77" i="2"/>
  <c r="D77" i="2"/>
  <c r="B77" i="2"/>
  <c r="B71" i="2"/>
  <c r="B70" i="2"/>
  <c r="B69" i="2"/>
  <c r="B68" i="2"/>
  <c r="B67" i="2"/>
  <c r="B66" i="2"/>
  <c r="H61" i="2"/>
  <c r="H60" i="2"/>
  <c r="H59" i="2"/>
  <c r="H53" i="2"/>
  <c r="G53" i="2"/>
  <c r="H52" i="2"/>
  <c r="G52" i="2"/>
  <c r="H51" i="2"/>
  <c r="G51" i="2"/>
  <c r="H50" i="2"/>
  <c r="I50" i="2" s="1"/>
  <c r="G50" i="2"/>
  <c r="H49" i="2"/>
  <c r="G49" i="2"/>
  <c r="H48" i="2"/>
  <c r="I48" i="2" s="1"/>
  <c r="G48" i="2"/>
  <c r="M28" i="2"/>
  <c r="M112" i="2" s="1"/>
  <c r="K28" i="2"/>
  <c r="K112" i="2" s="1"/>
  <c r="J28" i="2"/>
  <c r="J112" i="2" s="1"/>
  <c r="I28" i="2"/>
  <c r="I112" i="2" s="1"/>
  <c r="D28" i="2"/>
  <c r="D112" i="2" s="1"/>
  <c r="C28" i="2"/>
  <c r="C112" i="2" s="1"/>
  <c r="B28" i="2"/>
  <c r="B112" i="2" s="1"/>
  <c r="P27" i="2"/>
  <c r="P28" i="2" s="1"/>
  <c r="P112" i="2" s="1"/>
  <c r="O27" i="2"/>
  <c r="O28" i="2" s="1"/>
  <c r="O112" i="2" s="1"/>
  <c r="N27" i="2"/>
  <c r="N28" i="2" s="1"/>
  <c r="N112" i="2" s="1"/>
  <c r="BA5" i="4" l="1"/>
  <c r="BA6" i="4" s="1"/>
  <c r="AN7" i="4"/>
  <c r="BB7" i="4"/>
  <c r="BD7" i="4"/>
  <c r="AD7" i="4"/>
  <c r="AE7" i="4"/>
  <c r="Y2" i="4"/>
  <c r="BF2" i="4"/>
  <c r="AA2" i="4"/>
  <c r="BI2" i="4"/>
  <c r="R2" i="4"/>
  <c r="AH2" i="4"/>
  <c r="AY2" i="4"/>
  <c r="AK5" i="4"/>
  <c r="AK6" i="4" s="1"/>
  <c r="W7" i="4"/>
  <c r="AT7" i="4"/>
  <c r="S2" i="4"/>
  <c r="AJ2" i="4"/>
  <c r="AZ2" i="4"/>
  <c r="AY5" i="4"/>
  <c r="AY6" i="4" s="1"/>
  <c r="X7" i="4"/>
  <c r="AU7" i="4"/>
  <c r="T2" i="4"/>
  <c r="D2" i="4"/>
  <c r="AO2" i="4"/>
  <c r="E2" i="4"/>
  <c r="Z2" i="4"/>
  <c r="AQ2" i="4"/>
  <c r="BG2" i="4"/>
  <c r="BE2" i="4"/>
  <c r="I2" i="4"/>
  <c r="AR2" i="4"/>
  <c r="Z5" i="4"/>
  <c r="Z6" i="4" s="1"/>
  <c r="L2" i="4"/>
  <c r="AC2" i="4"/>
  <c r="AS2" i="4"/>
  <c r="AA5" i="4"/>
  <c r="AA6" i="4" s="1"/>
  <c r="AM7" i="4"/>
  <c r="K2" i="4"/>
  <c r="AK2" i="4"/>
  <c r="M2" i="4"/>
  <c r="AG2" i="4"/>
  <c r="AX2" i="4"/>
  <c r="AB5" i="4"/>
  <c r="AB6" i="4" s="1"/>
  <c r="G6" i="4"/>
  <c r="D68" i="2"/>
  <c r="D67" i="2"/>
  <c r="F71" i="2"/>
  <c r="H3" i="6" s="1"/>
  <c r="H5" i="6" s="1"/>
  <c r="H6" i="6" s="1"/>
  <c r="F69" i="2"/>
  <c r="F3" i="6" s="1"/>
  <c r="F5" i="6" s="1"/>
  <c r="F6" i="6" s="1"/>
  <c r="F7" i="6" s="1"/>
  <c r="BF10" i="3" s="1"/>
  <c r="BF20" i="3" s="1"/>
  <c r="F67" i="2"/>
  <c r="D3" i="6" s="1"/>
  <c r="D5" i="6" s="1"/>
  <c r="D6" i="6" s="1"/>
  <c r="D7" i="6" s="1"/>
  <c r="BF8" i="3" s="1"/>
  <c r="BF18" i="3" s="1"/>
  <c r="F68" i="2"/>
  <c r="E3" i="6" s="1"/>
  <c r="E5" i="6" s="1"/>
  <c r="E6" i="6" s="1"/>
  <c r="E7" i="6" s="1"/>
  <c r="BF9" i="3" s="1"/>
  <c r="BF19" i="3" s="1"/>
  <c r="F70" i="2"/>
  <c r="G3" i="6" s="1"/>
  <c r="G5" i="6" s="1"/>
  <c r="G6" i="6" s="1"/>
  <c r="G7" i="6" s="1"/>
  <c r="BF11" i="3" s="1"/>
  <c r="BF21" i="3" s="1"/>
  <c r="C67" i="2"/>
  <c r="D83" i="2" s="1"/>
  <c r="E68" i="2"/>
  <c r="J53" i="2"/>
  <c r="B105" i="2" s="1"/>
  <c r="I52" i="2"/>
  <c r="J50" i="2"/>
  <c r="B102" i="2" s="1"/>
  <c r="AC7" i="4"/>
  <c r="AC5" i="4"/>
  <c r="AC6" i="4" s="1"/>
  <c r="AS7" i="4"/>
  <c r="AS5" i="4"/>
  <c r="AS6" i="4" s="1"/>
  <c r="I49" i="2"/>
  <c r="F66" i="2" s="1"/>
  <c r="C3" i="6" s="1"/>
  <c r="C5" i="6" s="1"/>
  <c r="C6" i="6" s="1"/>
  <c r="C7" i="6" s="1"/>
  <c r="BF7" i="3" s="1"/>
  <c r="BF17" i="3" s="1"/>
  <c r="I51" i="2"/>
  <c r="I53" i="2"/>
  <c r="K6" i="4"/>
  <c r="AW5" i="4"/>
  <c r="AW6" i="4" s="1"/>
  <c r="AW7" i="4"/>
  <c r="BE7" i="4"/>
  <c r="BE5" i="4"/>
  <c r="BE6" i="4" s="1"/>
  <c r="AO5" i="4"/>
  <c r="AO6" i="4" s="1"/>
  <c r="AP5" i="4"/>
  <c r="AP6" i="4" s="1"/>
  <c r="Y7" i="4"/>
  <c r="J2" i="4"/>
  <c r="U2" i="4"/>
  <c r="AI2" i="4"/>
  <c r="AW2" i="4"/>
  <c r="AQ5" i="4"/>
  <c r="AQ6" i="4" s="1"/>
  <c r="S5" i="4"/>
  <c r="S6" i="4" s="1"/>
  <c r="AG5" i="4"/>
  <c r="AG6" i="4" s="1"/>
  <c r="AR5" i="4"/>
  <c r="AR6" i="4" s="1"/>
  <c r="BF5" i="4"/>
  <c r="BF6" i="4" s="1"/>
  <c r="AH5" i="4"/>
  <c r="AH6" i="4" s="1"/>
  <c r="BG5" i="4"/>
  <c r="BG6" i="4" s="1"/>
  <c r="AI5" i="4"/>
  <c r="AI6" i="4" s="1"/>
  <c r="BH5" i="4"/>
  <c r="BH6" i="4" s="1"/>
  <c r="BB2" i="4"/>
  <c r="AT2" i="4"/>
  <c r="AL2" i="4"/>
  <c r="AD2" i="4"/>
  <c r="V2" i="4"/>
  <c r="N2" i="4"/>
  <c r="F2" i="4"/>
  <c r="D1" i="5"/>
  <c r="C1" i="6"/>
  <c r="BD2" i="4"/>
  <c r="AV2" i="4"/>
  <c r="AN2" i="4"/>
  <c r="AF2" i="4"/>
  <c r="X2" i="4"/>
  <c r="P2" i="4"/>
  <c r="H2" i="4"/>
  <c r="BC2" i="4"/>
  <c r="AU2" i="4"/>
  <c r="AM2" i="4"/>
  <c r="AE2" i="4"/>
  <c r="W2" i="4"/>
  <c r="O2" i="4"/>
  <c r="G2" i="4"/>
  <c r="Q2" i="4"/>
  <c r="AB2" i="4"/>
  <c r="AP2" i="4"/>
  <c r="BA2" i="4"/>
  <c r="AJ5" i="4"/>
  <c r="AJ6" i="4" s="1"/>
  <c r="AX5" i="4"/>
  <c r="AX6" i="4" s="1"/>
  <c r="BI5" i="4"/>
  <c r="BI6" i="4" s="1"/>
  <c r="H7" i="6"/>
  <c r="BF12" i="3" s="1"/>
  <c r="BF22" i="3" s="1"/>
  <c r="J49" i="2" l="1"/>
  <c r="B101" i="2" s="1"/>
  <c r="C70" i="2"/>
  <c r="D71" i="2"/>
  <c r="E71" i="2"/>
  <c r="J48" i="2"/>
  <c r="B100" i="2" s="1"/>
  <c r="D70" i="2"/>
  <c r="E69" i="2"/>
  <c r="C66" i="2"/>
  <c r="E70" i="2"/>
  <c r="C71" i="2"/>
  <c r="D69" i="2"/>
  <c r="E67" i="2"/>
  <c r="E66" i="2"/>
  <c r="D66" i="2"/>
  <c r="L10" i="5" s="1"/>
  <c r="J51" i="2"/>
  <c r="B103" i="2" s="1"/>
  <c r="N3" i="4"/>
  <c r="F3" i="4"/>
  <c r="T3" i="4"/>
  <c r="J52" i="2"/>
  <c r="B104" i="2" s="1"/>
  <c r="C69" i="2"/>
  <c r="C68" i="2"/>
  <c r="D84" i="2" s="1"/>
  <c r="D3" i="4" l="1"/>
  <c r="AV3" i="4"/>
  <c r="AV5" i="4" s="1"/>
  <c r="R3" i="4"/>
  <c r="L3" i="4"/>
  <c r="J3" i="4"/>
  <c r="Q3" i="4"/>
  <c r="V3" i="4"/>
  <c r="P3" i="4"/>
  <c r="I3" i="4"/>
  <c r="H10" i="5"/>
  <c r="D82" i="2"/>
  <c r="M10" i="5"/>
  <c r="C44" i="3"/>
  <c r="E3" i="4"/>
  <c r="M3" i="4"/>
  <c r="T5" i="4"/>
  <c r="T6" i="4" s="1"/>
  <c r="T7" i="4" s="1"/>
  <c r="P9" i="3" s="1"/>
  <c r="P19" i="3" s="1"/>
  <c r="F5" i="4"/>
  <c r="F6" i="4" s="1"/>
  <c r="F7" i="4" s="1"/>
  <c r="D9" i="3" s="1"/>
  <c r="D19" i="3" s="1"/>
  <c r="N5" i="4"/>
  <c r="N6" i="4" s="1"/>
  <c r="N7" i="4" s="1"/>
  <c r="J9" i="3" s="1"/>
  <c r="J19" i="3" s="1"/>
  <c r="O3" i="4"/>
  <c r="U3" i="4"/>
  <c r="H3" i="4"/>
  <c r="E5" i="4" l="1"/>
  <c r="E6" i="4" s="1"/>
  <c r="E7" i="4" s="1"/>
  <c r="C8" i="3" s="1"/>
  <c r="C18" i="3" s="1"/>
  <c r="J5" i="4"/>
  <c r="J6" i="4" s="1"/>
  <c r="J7" i="4" s="1"/>
  <c r="G12" i="3" s="1"/>
  <c r="G22" i="3" s="1"/>
  <c r="Q5" i="4"/>
  <c r="Q6" i="4" s="1"/>
  <c r="Q7" i="4" s="1"/>
  <c r="M12" i="3" s="1"/>
  <c r="M22" i="3" s="1"/>
  <c r="N10" i="5"/>
  <c r="E44" i="3" s="1"/>
  <c r="O10" i="5"/>
  <c r="F44" i="3" s="1"/>
  <c r="G44" i="3" s="1"/>
  <c r="D44" i="3"/>
  <c r="I10" i="5"/>
  <c r="J10" i="5" s="1"/>
  <c r="C43" i="3"/>
  <c r="R5" i="4"/>
  <c r="R6" i="4" s="1"/>
  <c r="R7" i="4" s="1"/>
  <c r="N7" i="3" s="1"/>
  <c r="N17" i="3" s="1"/>
  <c r="AV6" i="4"/>
  <c r="AV7" i="4"/>
  <c r="L5" i="4"/>
  <c r="L6" i="4" s="1"/>
  <c r="L7" i="4" s="1"/>
  <c r="H7" i="3" s="1"/>
  <c r="H17" i="3" s="1"/>
  <c r="H5" i="4"/>
  <c r="H6" i="4" s="1"/>
  <c r="H7" i="4" s="1"/>
  <c r="E10" i="3" s="1"/>
  <c r="E20" i="3" s="1"/>
  <c r="U5" i="4"/>
  <c r="U6" i="4" s="1"/>
  <c r="U7" i="4" s="1"/>
  <c r="Q10" i="3" s="1"/>
  <c r="Q20" i="3" s="1"/>
  <c r="P5" i="4"/>
  <c r="P6" i="4" s="1"/>
  <c r="P7" i="4" s="1"/>
  <c r="L11" i="3" s="1"/>
  <c r="L21" i="3" s="1"/>
  <c r="D5" i="4"/>
  <c r="D6" i="4" s="1"/>
  <c r="D7" i="4" s="1"/>
  <c r="B7" i="3" s="1"/>
  <c r="B17" i="3" s="1"/>
  <c r="I5" i="4"/>
  <c r="I6" i="4" s="1"/>
  <c r="I7" i="4" s="1"/>
  <c r="F11" i="3" s="1"/>
  <c r="F21" i="3" s="1"/>
  <c r="O5" i="4"/>
  <c r="O6" i="4" s="1"/>
  <c r="O7" i="4" s="1"/>
  <c r="K10" i="3" s="1"/>
  <c r="K20" i="3" s="1"/>
  <c r="M5" i="4"/>
  <c r="M6" i="4" s="1"/>
  <c r="M7" i="4" s="1"/>
  <c r="I8" i="3" s="1"/>
  <c r="I18" i="3" s="1"/>
  <c r="V5" i="4"/>
  <c r="V6" i="4" s="1"/>
  <c r="V7" i="4" s="1"/>
  <c r="R11" i="3" s="1"/>
  <c r="R21" i="3" s="1"/>
  <c r="E43" i="3" l="1"/>
  <c r="D43" i="3"/>
  <c r="AR11" i="3"/>
  <c r="AR21" i="3" s="1"/>
  <c r="B30" i="3" s="1"/>
  <c r="B59" i="3" s="1"/>
  <c r="AR7" i="3"/>
  <c r="AR17" i="3" s="1"/>
  <c r="B26" i="3" s="1"/>
  <c r="B55" i="3" s="1"/>
  <c r="AR9" i="3"/>
  <c r="AR19" i="3" s="1"/>
  <c r="B28" i="3" s="1"/>
  <c r="B57" i="3" s="1"/>
  <c r="AR12" i="3"/>
  <c r="AR22" i="3" s="1"/>
  <c r="B31" i="3" s="1"/>
  <c r="B60" i="3" s="1"/>
  <c r="AR10" i="3"/>
  <c r="AR20" i="3" s="1"/>
  <c r="B29" i="3" s="1"/>
  <c r="B58" i="3" s="1"/>
  <c r="AR8" i="3"/>
  <c r="AR18" i="3" s="1"/>
  <c r="B27" i="3" s="1"/>
  <c r="B56" i="3" s="1"/>
  <c r="K10" i="5" l="1"/>
  <c r="F43" i="3" s="1"/>
  <c r="G43" i="3" s="1"/>
  <c r="G45" i="3" s="1"/>
  <c r="C58" i="3" l="1"/>
  <c r="D58" i="3" s="1"/>
  <c r="D103" i="2" s="1"/>
  <c r="C57" i="3"/>
  <c r="D57" i="3" s="1"/>
  <c r="D102" i="2" s="1"/>
  <c r="C59" i="3"/>
  <c r="D59" i="3" s="1"/>
  <c r="D104" i="2" s="1"/>
  <c r="C60" i="3"/>
  <c r="D60" i="3" s="1"/>
  <c r="D105" i="2" s="1"/>
  <c r="C56" i="3"/>
  <c r="D56" i="3" s="1"/>
  <c r="D101" i="2" s="1"/>
  <c r="C55" i="3"/>
  <c r="D55" i="3" s="1"/>
  <c r="D100" i="2" s="1"/>
  <c r="AI103" i="2" l="1"/>
  <c r="AI114" i="2" s="1"/>
  <c r="AI120" i="2" s="1"/>
  <c r="M113" i="2" s="1"/>
  <c r="AE103" i="2"/>
  <c r="AE114" i="2" s="1"/>
  <c r="Z103" i="2"/>
  <c r="Z114" i="2" s="1"/>
  <c r="AG103" i="2"/>
  <c r="AG114" i="2" s="1"/>
  <c r="Y103" i="2"/>
  <c r="Y114" i="2" s="1"/>
  <c r="AF103" i="2"/>
  <c r="AF114" i="2" s="1"/>
  <c r="X103" i="2"/>
  <c r="X114" i="2" s="1"/>
  <c r="F101" i="2"/>
  <c r="AG104" i="2"/>
  <c r="AG115" i="2" s="1"/>
  <c r="Y104" i="2"/>
  <c r="Y115" i="2" s="1"/>
  <c r="AF104" i="2"/>
  <c r="AF115" i="2" s="1"/>
  <c r="X104" i="2"/>
  <c r="X115" i="2" s="1"/>
  <c r="AE104" i="2"/>
  <c r="AE115" i="2" s="1"/>
  <c r="Z104" i="2"/>
  <c r="Z115" i="2" s="1"/>
  <c r="F102" i="2"/>
  <c r="AG102" i="2"/>
  <c r="AG113" i="2" s="1"/>
  <c r="Y102" i="2"/>
  <c r="Y113" i="2" s="1"/>
  <c r="AF102" i="2"/>
  <c r="AF113" i="2" s="1"/>
  <c r="X102" i="2"/>
  <c r="X113" i="2" s="1"/>
  <c r="AE102" i="2"/>
  <c r="AE113" i="2" s="1"/>
  <c r="Z102" i="2"/>
  <c r="Z113" i="2" s="1"/>
  <c r="F107" i="2"/>
  <c r="F100" i="2"/>
  <c r="Z107" i="2"/>
  <c r="Z118" i="2" s="1"/>
  <c r="AG107" i="2"/>
  <c r="AG118" i="2" s="1"/>
  <c r="Y107" i="2"/>
  <c r="Y118" i="2" s="1"/>
  <c r="AF107" i="2"/>
  <c r="AF118" i="2" s="1"/>
  <c r="X107" i="2"/>
  <c r="X118" i="2" s="1"/>
  <c r="AE107" i="2"/>
  <c r="AE118" i="2" s="1"/>
  <c r="F105" i="2"/>
  <c r="Z106" i="2"/>
  <c r="Z117" i="2" s="1"/>
  <c r="AG106" i="2"/>
  <c r="AG117" i="2" s="1"/>
  <c r="Y106" i="2"/>
  <c r="Y117" i="2" s="1"/>
  <c r="AF106" i="2"/>
  <c r="AF117" i="2" s="1"/>
  <c r="X106" i="2"/>
  <c r="X117" i="2" s="1"/>
  <c r="AE106" i="2"/>
  <c r="AE117" i="2" s="1"/>
  <c r="F104" i="2"/>
  <c r="Z105" i="2"/>
  <c r="Z116" i="2" s="1"/>
  <c r="AG105" i="2"/>
  <c r="AG116" i="2" s="1"/>
  <c r="Y105" i="2"/>
  <c r="Y116" i="2" s="1"/>
  <c r="AF105" i="2"/>
  <c r="AF116" i="2" s="1"/>
  <c r="X105" i="2"/>
  <c r="X116" i="2" s="1"/>
  <c r="AE105" i="2"/>
  <c r="AE116" i="2" s="1"/>
  <c r="F103" i="2"/>
  <c r="AG120" i="2" l="1"/>
  <c r="K113" i="2" s="1"/>
  <c r="Z120" i="2"/>
  <c r="D113" i="2" s="1"/>
  <c r="X120" i="2"/>
  <c r="B113" i="2" s="1"/>
  <c r="AE120" i="2"/>
  <c r="I113" i="2" s="1"/>
  <c r="AF120" i="2"/>
  <c r="J113" i="2" s="1"/>
  <c r="Y120" i="2"/>
  <c r="C113" i="2" s="1"/>
</calcChain>
</file>

<file path=xl/sharedStrings.xml><?xml version="1.0" encoding="utf-8"?>
<sst xmlns="http://schemas.openxmlformats.org/spreadsheetml/2006/main" count="750" uniqueCount="428">
  <si>
    <t>Vidyavardhini's College of Engineering &amp; Technology</t>
  </si>
  <si>
    <t>CO - PO/PSO Attainment Calculator - Theory Course</t>
  </si>
  <si>
    <t>Version: v2.0   Release date: 14 Jan 2024</t>
  </si>
  <si>
    <t>Developed by: Dr. Ashish V. Vanmali</t>
  </si>
  <si>
    <t>Instructions:</t>
  </si>
  <si>
    <r>
      <rPr>
        <sz val="12"/>
        <color theme="1"/>
        <rFont val="Calibri"/>
      </rPr>
      <t xml:space="preserve">1. Only fill cells which are in </t>
    </r>
    <r>
      <rPr>
        <b/>
        <sz val="12"/>
        <color theme="1"/>
        <rFont val="Calibri"/>
      </rPr>
      <t>Yellow</t>
    </r>
    <r>
      <rPr>
        <sz val="12"/>
        <color theme="1"/>
        <rFont val="Calibri"/>
      </rPr>
      <t xml:space="preserve"> color. </t>
    </r>
    <r>
      <rPr>
        <b/>
        <sz val="12"/>
        <color theme="1"/>
        <rFont val="Calibri"/>
      </rPr>
      <t>Do not modify other cells.</t>
    </r>
  </si>
  <si>
    <r>
      <rPr>
        <sz val="12"/>
        <color theme="1"/>
        <rFont val="Calibri"/>
      </rPr>
      <t xml:space="preserve">2. If no data is intended to be added in a cell, keep the cell </t>
    </r>
    <r>
      <rPr>
        <b/>
        <sz val="12"/>
        <color theme="1"/>
        <rFont val="Calibri"/>
      </rPr>
      <t>"Blank"</t>
    </r>
    <r>
      <rPr>
        <sz val="12"/>
        <color theme="1"/>
        <rFont val="Calibri"/>
      </rPr>
      <t xml:space="preserve">. Do not put </t>
    </r>
    <r>
      <rPr>
        <b/>
        <sz val="12"/>
        <color theme="1"/>
        <rFont val="Calibri"/>
      </rPr>
      <t xml:space="preserve">"-" </t>
    </r>
    <r>
      <rPr>
        <sz val="12"/>
        <color theme="1"/>
        <rFont val="Calibri"/>
      </rPr>
      <t>or any other data in cells.</t>
    </r>
  </si>
  <si>
    <r>
      <rPr>
        <sz val="12"/>
        <color theme="1"/>
        <rFont val="Calibri"/>
      </rPr>
      <t xml:space="preserve">3. While copy-pasting data from other Excel sheet, paste the data as </t>
    </r>
    <r>
      <rPr>
        <b/>
        <sz val="12"/>
        <color theme="1"/>
        <rFont val="Calibri"/>
      </rPr>
      <t>"Value Only"</t>
    </r>
    <r>
      <rPr>
        <sz val="12"/>
        <color theme="1"/>
        <rFont val="Calibri"/>
      </rPr>
      <t>.</t>
    </r>
  </si>
  <si>
    <t>4. Fill the data in following order:</t>
  </si>
  <si>
    <t xml:space="preserve">          Cover</t>
  </si>
  <si>
    <t xml:space="preserve">          In Sem Evaluation</t>
  </si>
  <si>
    <t xml:space="preserve">          End Sem Evaluation</t>
  </si>
  <si>
    <t xml:space="preserve">          Course Exit Survey</t>
  </si>
  <si>
    <t>Semester</t>
  </si>
  <si>
    <t>I</t>
  </si>
  <si>
    <t>Class</t>
  </si>
  <si>
    <t>F.E (CSEDS) (E,F,L)</t>
  </si>
  <si>
    <t>Academic Year</t>
  </si>
  <si>
    <t>2024-25</t>
  </si>
  <si>
    <t>Faculty Name</t>
  </si>
  <si>
    <t>Ms. Vaishnavi Gurav. Dr. Vivek Singh</t>
  </si>
  <si>
    <t>Course Name</t>
  </si>
  <si>
    <t>Applied Physics</t>
  </si>
  <si>
    <t>Course Code as per University Syllabus</t>
  </si>
  <si>
    <t>BSC102</t>
  </si>
  <si>
    <t>Course Code for NBA form</t>
  </si>
  <si>
    <t>Total No. of Students in the class</t>
  </si>
  <si>
    <t>Course Outcomes</t>
  </si>
  <si>
    <t>CO1</t>
  </si>
  <si>
    <t>Illustrate the use of laser in LiDAR and Barcode reading.</t>
  </si>
  <si>
    <t>CO2</t>
  </si>
  <si>
    <t>Apply the foundation of fiber optics in the development of modern communication technology.</t>
  </si>
  <si>
    <t>CO3</t>
  </si>
  <si>
    <t>Determine the wavelength of light and refractive index of liquid using the interference phenomenon.</t>
  </si>
  <si>
    <t>CO4</t>
  </si>
  <si>
    <t>Illustrate the significance of Maxwell’s equations in the field of modern technology.</t>
  </si>
  <si>
    <t>CO5</t>
  </si>
  <si>
    <t>Apply the foundations of quantum mechanics for the development of modern technology.</t>
  </si>
  <si>
    <t>CO6</t>
  </si>
  <si>
    <t>Explain the types of semiconductors based on variations in fermi level with temperature and doping concentration.</t>
  </si>
  <si>
    <t>CO -PO/PSO Mapping</t>
  </si>
  <si>
    <t>CO</t>
  </si>
  <si>
    <t xml:space="preserve">PO1 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</si>
  <si>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</si>
  <si>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</si>
  <si>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</si>
  <si>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</si>
  <si>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</si>
  <si>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</si>
  <si>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</si>
  <si>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</si>
  <si>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</si>
  <si>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</si>
  <si>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</si>
  <si>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</si>
  <si>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</si>
  <si>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</si>
  <si>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Avg</t>
  </si>
  <si>
    <t>Rounded Avg.</t>
  </si>
  <si>
    <t>Target For CO attainment</t>
  </si>
  <si>
    <t>Is the course is for the first time or for First Batch? (Y/N)</t>
  </si>
  <si>
    <t>Y</t>
  </si>
  <si>
    <t>If course is for the first time the Target will be 1.8 (60% of maximum attainment level which is 3)</t>
  </si>
  <si>
    <t xml:space="preserve">If the course is in continuation </t>
  </si>
  <si>
    <t>If No, Previous year Target levels</t>
  </si>
  <si>
    <t>Case 1</t>
  </si>
  <si>
    <t>CO is not attained in the previous year =&gt; Same Target level as that of last year</t>
  </si>
  <si>
    <t>Case 2</t>
  </si>
  <si>
    <t>CO is attained in the previous year =&gt; Increment last year Target by 0.2 (Approx. 10%)</t>
  </si>
  <si>
    <t xml:space="preserve">Case 3 </t>
  </si>
  <si>
    <t>If the Target value reached 2.8 for two or more COs, reset  Target of all COs to 1.8 and  increase the Qualifier level by 2%</t>
  </si>
  <si>
    <t>Is the CO attained in the previous year? (Y/N)</t>
  </si>
  <si>
    <t>Trget for Current Year</t>
  </si>
  <si>
    <t>Calculated Target</t>
  </si>
  <si>
    <t>is = 2.8</t>
  </si>
  <si>
    <t>Revised Target if reached 2.8</t>
  </si>
  <si>
    <t>Qualifier level for CO (%)</t>
  </si>
  <si>
    <t>Initial Qualifier Levels</t>
  </si>
  <si>
    <t>For University Exam</t>
  </si>
  <si>
    <t>External Assessment</t>
  </si>
  <si>
    <t>University Exam</t>
  </si>
  <si>
    <t>The minimum Qualifier Level is 50%</t>
  </si>
  <si>
    <t>Oral / Practical</t>
  </si>
  <si>
    <t>The qualifier Levels will be in the steps of 2% (i.e. 50%, 52%, 54% ….)</t>
  </si>
  <si>
    <t xml:space="preserve">Internal Assessment </t>
  </si>
  <si>
    <t>IA, Quizzes, Assignments, Experiments etc.</t>
  </si>
  <si>
    <t>For the New course taught first time, the Qualifier level for University exam will be 50%, 52% or 54% based on the subject</t>
  </si>
  <si>
    <t>Course Exit Survey</t>
  </si>
  <si>
    <t xml:space="preserve">For the first batch, the Qualifier level is set on the Average Marks of previous year result </t>
  </si>
  <si>
    <t>of that subject in the steps of 2% (i.e. 50%, 52%, 54% ….)</t>
  </si>
  <si>
    <t>Revised CO wise Qualifier level (%)</t>
  </si>
  <si>
    <t xml:space="preserve">For Oral/Practical = Univelsity Level </t>
  </si>
  <si>
    <t>External</t>
  </si>
  <si>
    <t>Internal</t>
  </si>
  <si>
    <t>For IA, Quizzes, Ass, Exp = Univelsity Level + 5</t>
  </si>
  <si>
    <t>Uni. Exam</t>
  </si>
  <si>
    <t>Oral/Prac</t>
  </si>
  <si>
    <t>IA etc.</t>
  </si>
  <si>
    <t>Course Exit</t>
  </si>
  <si>
    <t>For Course Exit = Univelsity Level + 5</t>
  </si>
  <si>
    <t>The Qualifier level is incresed by 2%, If the Target value reached 2.8 for two or more COs</t>
  </si>
  <si>
    <t>Maximum Qualifier Level is 80% for any type of assessment</t>
  </si>
  <si>
    <t>Score for Target Attainment Levels</t>
  </si>
  <si>
    <t>Student Progression</t>
  </si>
  <si>
    <t>To be set by College/Department</t>
  </si>
  <si>
    <t>Please enter minimum value here. It will update the table and calculations</t>
  </si>
  <si>
    <t>Oral/Pract</t>
  </si>
  <si>
    <t>IA, Quiz, Ass, Exp</t>
  </si>
  <si>
    <t>For Uni. Exam</t>
  </si>
  <si>
    <t>For CO1</t>
  </si>
  <si>
    <t>Similarly for CO2, CO3, …. and other types of evaluation</t>
  </si>
  <si>
    <t>Weightage of In-semester and End-semester Evaluation</t>
  </si>
  <si>
    <t>Weightage of End-semester Evaluation</t>
  </si>
  <si>
    <t xml:space="preserve">Note </t>
  </si>
  <si>
    <t>For the Only Theory Course with no End Sem exam =&gt; Weightage of End-sem exam = ZERO</t>
  </si>
  <si>
    <t>Weightage of In-semester Evaluation</t>
  </si>
  <si>
    <t>For the Only Lab Course with no Oral/Pract. exam =&gt; Weightage of End-sem exam = ZERO</t>
  </si>
  <si>
    <t>Otherwise it will be always 60-40</t>
  </si>
  <si>
    <t>For End-semester Evaluation</t>
  </si>
  <si>
    <t>Weightage for University Exam</t>
  </si>
  <si>
    <t>Weightage of University Exam = Marks of University Exam (If it is a Only Lab course, put it as ZERO)</t>
  </si>
  <si>
    <t>Weightage for Oral/Practical</t>
  </si>
  <si>
    <t>Weightage of Oral/Practical = Marks of Oral/Practical (If there is no Oral/Practical, put it as ZERO)</t>
  </si>
  <si>
    <t>CO Attainment</t>
  </si>
  <si>
    <t>Target Set</t>
  </si>
  <si>
    <t>Actual Attainment</t>
  </si>
  <si>
    <t>CO Attainment Achieved              (Y or N)</t>
  </si>
  <si>
    <t xml:space="preserve">Contribution of CO to PO/PSO </t>
  </si>
  <si>
    <t>PO/PSO Attainment through the course</t>
  </si>
  <si>
    <t>PO-PSO Attainment Calculation</t>
  </si>
  <si>
    <t>PO/PSO attainement is calculated as a weighted sum of contribution of CO to PO/PSO with the weights as per CO-PO/PSO mapping</t>
  </si>
  <si>
    <t>Weighted contribution of CO to PO/PSO</t>
  </si>
  <si>
    <t>Rounded Avg. of CO-PO/PSO mapping</t>
  </si>
  <si>
    <t>PO/PSO Attainment</t>
  </si>
  <si>
    <t>Denominator</t>
  </si>
  <si>
    <t>PO attainment</t>
  </si>
  <si>
    <t>CO Attainment using Internal Evaluation Tools</t>
  </si>
  <si>
    <t>Student Progression of different Internal Evaluation Tools</t>
  </si>
  <si>
    <t>IA</t>
  </si>
  <si>
    <t>Quizzes</t>
  </si>
  <si>
    <t>Assignments</t>
  </si>
  <si>
    <t>Experiments</t>
  </si>
  <si>
    <t>Term Work</t>
  </si>
  <si>
    <t>IA1</t>
  </si>
  <si>
    <t>IA2</t>
  </si>
  <si>
    <t>Q1</t>
  </si>
  <si>
    <t>Q2</t>
  </si>
  <si>
    <t>Q3</t>
  </si>
  <si>
    <t>Q4</t>
  </si>
  <si>
    <t>Q5</t>
  </si>
  <si>
    <t>Q6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</si>
  <si>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</si>
  <si>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</si>
  <si>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</si>
  <si>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</si>
  <si>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</si>
  <si>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</si>
  <si>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</si>
  <si>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</si>
  <si>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</si>
  <si>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</si>
  <si>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</si>
  <si>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</si>
  <si>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</si>
  <si>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</si>
  <si>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</si>
  <si>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</si>
  <si>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</si>
  <si>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</si>
  <si>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</si>
  <si>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</si>
  <si>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</si>
  <si>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</si>
  <si>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</si>
  <si>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</si>
  <si>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</si>
  <si>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</si>
  <si>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</si>
  <si>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</si>
  <si>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</si>
  <si>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</si>
  <si>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Attainment of different Internal Evaluation Tools</t>
  </si>
  <si>
    <t>Average of Internal Attainment       (Y1)</t>
  </si>
  <si>
    <t>CO Attainment using External Evaluation Tools</t>
  </si>
  <si>
    <t>Weightage of University Exam = Marks of University Exam</t>
  </si>
  <si>
    <t>Weightage of Oral/Practical = Marks of Oral/Practical</t>
  </si>
  <si>
    <t>Qualifier Level (%)</t>
  </si>
  <si>
    <t>Qualifier Level in terms of marks</t>
  </si>
  <si>
    <t>No. of Students above Qualifier Level</t>
  </si>
  <si>
    <t>% No. of Students above Qualifier Level</t>
  </si>
  <si>
    <t>Attainment</t>
  </si>
  <si>
    <t>Weighted Average of External Attainment       (Y2)</t>
  </si>
  <si>
    <t xml:space="preserve">Overall CO Attainment </t>
  </si>
  <si>
    <t>Weightage for End-semester Attainment  (W2)</t>
  </si>
  <si>
    <t>Weightage for In-semester Attainment (W1)</t>
  </si>
  <si>
    <t>Y1</t>
  </si>
  <si>
    <t>Y2</t>
  </si>
  <si>
    <t>Total No. of Students</t>
  </si>
  <si>
    <t>Total Present</t>
  </si>
  <si>
    <t>Total Marks</t>
  </si>
  <si>
    <t>Roll No.</t>
  </si>
  <si>
    <t>Name of Student ↓</t>
  </si>
  <si>
    <t>Internal Assessment</t>
  </si>
  <si>
    <t>TermWork</t>
  </si>
  <si>
    <r>
      <rPr>
        <b/>
        <sz val="11"/>
        <color theme="1"/>
        <rFont val="Calibri"/>
      </rPr>
      <t xml:space="preserve">CO </t>
    </r>
    <r>
      <rPr>
        <b/>
        <sz val="11"/>
        <color theme="1"/>
        <rFont val="Calibri"/>
      </rPr>
      <t>→</t>
    </r>
  </si>
  <si>
    <t>Total</t>
  </si>
  <si>
    <t>All COs</t>
  </si>
  <si>
    <t>ABHIJEET HALDAR</t>
  </si>
  <si>
    <t>ABHISHEK YOGESH JAMBHALE</t>
  </si>
  <si>
    <t>ADITYA SUNIL KUMBHAR</t>
  </si>
  <si>
    <t>AMBADE DIXIT NAMDEO</t>
  </si>
  <si>
    <t>AMBAVALE ADITI ARVIND</t>
  </si>
  <si>
    <t>AMRITA MOHAN</t>
  </si>
  <si>
    <t>ANJARLEKAR PRATHMESH HARISHCHANDRA</t>
  </si>
  <si>
    <t>ANUJA SUBASH</t>
  </si>
  <si>
    <t>BADGUJAR PRANJAL CHANDRASHEKHAR</t>
  </si>
  <si>
    <t>BADHE TANVI NAMDEO</t>
  </si>
  <si>
    <t>BANDEKAR PARTH SUDHAKAR</t>
  </si>
  <si>
    <t>BARHATE KOMAL PANKAJ</t>
  </si>
  <si>
    <t>BHAGIRATH NILAKSHI MANOHAR</t>
  </si>
  <si>
    <t>BHANDAKKAR AJINKYA BHARAT</t>
  </si>
  <si>
    <t>BHANDARY PRAJWALA VIJAY</t>
  </si>
  <si>
    <t>BHATI MANISH SURESH</t>
  </si>
  <si>
    <t>BHAVSAR MAITRI CHANDRAKANT</t>
  </si>
  <si>
    <t>BHAVSAR NAMAN ATULKUMAR</t>
  </si>
  <si>
    <t>BHIRUD YASH MINESH</t>
  </si>
  <si>
    <t>BHORI RIDDHI ANIL</t>
  </si>
  <si>
    <t>BHUYAL CHETAN NARESH</t>
  </si>
  <si>
    <t>BODKE OMKAR PANDHARINATH</t>
  </si>
  <si>
    <t>CHANDALIYA PRIYANSH PARAMVEER</t>
  </si>
  <si>
    <t>CHATTERJEE ANIK TARUN</t>
  </si>
  <si>
    <t>CHAUDHARI AAYUSHI BHUPENDRA</t>
  </si>
  <si>
    <t>CHAUDHARI ADITYA VIJAY</t>
  </si>
  <si>
    <t>CHAUDHARY UMAIR AHMAD MOHD HUSSAIN</t>
  </si>
  <si>
    <t>CHAUHAN ALOK AWADHESH</t>
  </si>
  <si>
    <t>CHAUHAN HARSHIT SHANKARLAL</t>
  </si>
  <si>
    <t>CHAUHAN MONI RAJKUMAR</t>
  </si>
  <si>
    <t>CHAVAN ARYAN KAMALAKAR</t>
  </si>
  <si>
    <t>CHINCHOLE SHRIKANT JALBA</t>
  </si>
  <si>
    <t>CHORGHE VIDHI AJAY</t>
  </si>
  <si>
    <t>CHOUDHARY SONAL BHANARAM</t>
  </si>
  <si>
    <t>DALVI MANISH SUNIL</t>
  </si>
  <si>
    <t>DAWANE RUTUJA PREMDAS</t>
  </si>
  <si>
    <t>DESALE SUHANI SUHAS</t>
  </si>
  <si>
    <t>DHUMAL ALISHA AMAR</t>
  </si>
  <si>
    <t>GALANDE TEJAS POPAT</t>
  </si>
  <si>
    <t>GAONKAR PURVA PANDURANG</t>
  </si>
  <si>
    <t>GARJE TUSHAR SUNIL</t>
  </si>
  <si>
    <t>GAWADE GAYATRI RAMKRISHNA</t>
  </si>
  <si>
    <t>GHARAT PIYUSH BHARAT</t>
  </si>
  <si>
    <t>GHUGARE AYUSH MARUTI</t>
  </si>
  <si>
    <t>GHUGE ATIKSH SANDEEP</t>
  </si>
  <si>
    <t>GOHIL JAINEEL MAHESH</t>
  </si>
  <si>
    <t>GULBHILE MADHURI MAHADEV</t>
  </si>
  <si>
    <t>GUPTA AARYA OMPRAKASH</t>
  </si>
  <si>
    <t>GUPTA AMISHA SUNIL</t>
  </si>
  <si>
    <t>GUPTA RAJ RAMPYARE</t>
  </si>
  <si>
    <t>HARDULE PRANAY DILIRAM</t>
  </si>
  <si>
    <t>HARIJAN AKLESH KAMLESH</t>
  </si>
  <si>
    <t>HONSHETTE SAMBHAJI SHIVANAND</t>
  </si>
  <si>
    <t>JABAR TANMAY ANKUSH</t>
  </si>
  <si>
    <t>JADHAV ATHARVA PRASHANT</t>
  </si>
  <si>
    <t>JADHAV SANSKAR MAHESH</t>
  </si>
  <si>
    <t>JAGTAP SAMYAK SANDEEP</t>
  </si>
  <si>
    <t>JAI DNYANESHWAR KALE</t>
  </si>
  <si>
    <t>JAIN JAINAM DEEPAK</t>
  </si>
  <si>
    <t>JALGAONKAR AAKANSHA PRADEEP</t>
  </si>
  <si>
    <t>JAMDADE SAIRAJ SURESH</t>
  </si>
  <si>
    <t>JOSHI KRISHNA CHETAN</t>
  </si>
  <si>
    <t>KADAM MANSI SURESH</t>
  </si>
  <si>
    <t>KADAM PRATIKA GANESH</t>
  </si>
  <si>
    <t>KADUKAR SIDDHESH SURAJ</t>
  </si>
  <si>
    <t>KAJOLI SHUBHAM GURUDAS</t>
  </si>
  <si>
    <t>KAKADE HARSH VINAY</t>
  </si>
  <si>
    <t>KAMBLE ANSH SURESH</t>
  </si>
  <si>
    <t>KAMBLE HARSH DEEPAK</t>
  </si>
  <si>
    <t>KAMBLE PRABODH BALAJI</t>
  </si>
  <si>
    <t>KAMBLE RUSHIKESH RAVINDRA</t>
  </si>
  <si>
    <t>KAMBLE SRUSHTI AKASH</t>
  </si>
  <si>
    <t>KAPSE TANMAY SANTOSH</t>
  </si>
  <si>
    <t>KARALKAR DIPESH MAHESH</t>
  </si>
  <si>
    <t>KATE ARYAN NITIN</t>
  </si>
  <si>
    <t>KEVADIYA MEET NARSHIBHAI</t>
  </si>
  <si>
    <t>KHAN MOHD TAHA MOHD ZUBER</t>
  </si>
  <si>
    <t>KHAN PARVEZ LUKMAN GANI</t>
  </si>
  <si>
    <t>KHANOLKAR ROHIT KOMAL</t>
  </si>
  <si>
    <t>KONDUSKAR SANSKRUTI DASHRATH</t>
  </si>
  <si>
    <t>KORDE SANKET VITHOBA</t>
  </si>
  <si>
    <t>KULKARNI DIVIT ASHISH</t>
  </si>
  <si>
    <t>KUMARE VED RAVINDRA</t>
  </si>
  <si>
    <t>KURMI ARYAN SUBHASH</t>
  </si>
  <si>
    <t>KUSHWAHA PRATIKSHA ANIL</t>
  </si>
  <si>
    <t>KUTE YASH DASHRATH</t>
  </si>
  <si>
    <t>KUVAR ARYAN PRAFULLA</t>
  </si>
  <si>
    <t>LAD MADHURA PRASHIL</t>
  </si>
  <si>
    <t>LOHAR SRUSHTI KIRAN</t>
  </si>
  <si>
    <t>LOKARE SWAYAM MANGESH</t>
  </si>
  <si>
    <t>MAHADIK AAYUSH BHAGWAN</t>
  </si>
  <si>
    <t>MAHADIK MALATI SANTOSH</t>
  </si>
  <si>
    <t>MAHAJAN NIHARIKA MUKUNDA</t>
  </si>
  <si>
    <t>MAHALE UDAY RAMAN</t>
  </si>
  <si>
    <t>MAKWANA YASH PIYUSH</t>
  </si>
  <si>
    <t>MALAVADE TANISH SANDEEP</t>
  </si>
  <si>
    <t>MANE ASAWARI ANIL</t>
  </si>
  <si>
    <t>MANE DEEPAK VISHWAS</t>
  </si>
  <si>
    <t>MANUSHREE MISTY</t>
  </si>
  <si>
    <t>MEHTA MEET HITESH</t>
  </si>
  <si>
    <t>MESTA MANTHAN HARESH</t>
  </si>
  <si>
    <t>MHASKAR VEDANT VISHNU</t>
  </si>
  <si>
    <t>MISHRA SHWETA ARVIND</t>
  </si>
  <si>
    <t>MOHAMMAD SHUJA SYED ZIYARAT HUSAIN</t>
  </si>
  <si>
    <t>MOHITE ANUSHKA VIKAS</t>
  </si>
  <si>
    <t>MORE SANJANA SHIVAJI</t>
  </si>
  <si>
    <t>MORE SHUBHAM DEEPAK</t>
  </si>
  <si>
    <t>NAGRE PRATHMESH UTTAM</t>
  </si>
  <si>
    <t>NAIK BHARGAV SUNIL</t>
  </si>
  <si>
    <t>NAIK MANTHAN ARVIND</t>
  </si>
  <si>
    <t>NAIK MEET NINAD</t>
  </si>
  <si>
    <t>NAIK VEDANT SANDEEP</t>
  </si>
  <si>
    <t>NALANG PARTH RAMCHANDRA</t>
  </si>
  <si>
    <t>NANDI MANNAT AMOL</t>
  </si>
  <si>
    <t>NARE ADITYA MUKESH</t>
  </si>
  <si>
    <t>NIKUMBHE CHINMAY RAJU</t>
  </si>
  <si>
    <t>NIVATE HARSHAL NARAYAN</t>
  </si>
  <si>
    <t>PALIWAL PARTH JEETENDRA</t>
  </si>
  <si>
    <t>PANCHAL PREM LAXMIKUMAR</t>
  </si>
  <si>
    <t>PANDEY KARAN SANJAY</t>
  </si>
  <si>
    <t>PANERIA VIHAAN MANOJ</t>
  </si>
  <si>
    <t>PANVALKAR VALLARI RAVIKIRAN</t>
  </si>
  <si>
    <t>PARAB SANIYA LAXMAN</t>
  </si>
  <si>
    <t>PASWAN ANKIT SHANKAR</t>
  </si>
  <si>
    <t>PATADIA OM RUPAL</t>
  </si>
  <si>
    <t>PATEL ASHISH RAMESH</t>
  </si>
  <si>
    <t>PATEL HETVI PIYUSH</t>
  </si>
  <si>
    <t>PATEL MOKSH DAXESH</t>
  </si>
  <si>
    <t>PATEL YASHIKA SUNIL</t>
  </si>
  <si>
    <t>PATIL AAKANSHA ANKUSH</t>
  </si>
  <si>
    <t>PATIL DHANASHREE LILADHAR</t>
  </si>
  <si>
    <t>PATIL JAY VIJAY</t>
  </si>
  <si>
    <t>PATIL KARAN PANKAJ</t>
  </si>
  <si>
    <t>PATIL KHUSHAL SANTOSH</t>
  </si>
  <si>
    <t>PETHKAR OM</t>
  </si>
  <si>
    <t>BHASKER SANIL YASH</t>
  </si>
  <si>
    <t>DEDHIA YASH</t>
  </si>
  <si>
    <t>DESAI GAURI SANTOSH</t>
  </si>
  <si>
    <t>KANOJIYA OM SURYABHAN</t>
  </si>
  <si>
    <t>KARPE SAHIL VIKAS</t>
  </si>
  <si>
    <t>LAKHANI PARV SANJAY KUMAR</t>
  </si>
  <si>
    <t>MORE SWANIK NILESH</t>
  </si>
  <si>
    <t>PATIL LUV ASHOK</t>
  </si>
  <si>
    <t>PATIL MANASVI RATNAKAR</t>
  </si>
  <si>
    <t>PATIL PRANJAL MAHENDRA</t>
  </si>
  <si>
    <t>PATIL SANDHVI KANTI</t>
  </si>
  <si>
    <t>PATIL SHWETA ASHOK</t>
  </si>
  <si>
    <t>PATIL SUPRIYA SANTOSH</t>
  </si>
  <si>
    <t>PATIL SWARAJ RAJENDRA</t>
  </si>
  <si>
    <t>PAWAR SHUBHAM SUNIL</t>
  </si>
  <si>
    <t>PAWAR SWARAJ RAJENDRA</t>
  </si>
  <si>
    <t>PENDHARKAR YASH DEEPAK</t>
  </si>
  <si>
    <t>PINJARI REHAN LATIF</t>
  </si>
  <si>
    <t>POOJARY SINCHANA GOPAL</t>
  </si>
  <si>
    <t>PRAJAPATI SUMIT PRATAP</t>
  </si>
  <si>
    <t>RAJAK AADITYA RAVI</t>
  </si>
  <si>
    <t>RANE SAHIL SURESH</t>
  </si>
  <si>
    <t>RATHOD RAHUL BALIRAM</t>
  </si>
  <si>
    <t>RATNE ROHAN GANESH</t>
  </si>
  <si>
    <t>RAUT ALISHA SHEKHAR</t>
  </si>
  <si>
    <t>RAUT MAYANK ANKUSH</t>
  </si>
  <si>
    <t>RAUT RUDRA RAKESH</t>
  </si>
  <si>
    <t>RAUT SOHAM KIRTIKUMAR</t>
  </si>
  <si>
    <t>RAVALE PRATIK RANGNATH</t>
  </si>
  <si>
    <t>SALGAONKAR DAKSHATA CHANDRAKANT</t>
  </si>
  <si>
    <t>SALUNKHE SANSKAR VIRENDRA</t>
  </si>
  <si>
    <t>SAWANT ESHA MAHESH</t>
  </si>
  <si>
    <t>SAWANT MAITHILI NILESH</t>
  </si>
  <si>
    <t>SAWANT RISHIKESH KISHOR</t>
  </si>
  <si>
    <t>SAWANT SAMAR SANTOSH</t>
  </si>
  <si>
    <t>SAWANT SHREYA AMIT</t>
  </si>
  <si>
    <t>SAWANT SUMRITA SUKHADEO</t>
  </si>
  <si>
    <t>SENTA VISHAL VIJAYBHAI</t>
  </si>
  <si>
    <t>SHAH AAYUSH RAJKUMAR</t>
  </si>
  <si>
    <t>SHAIKH RIYAAN AKEELAHMED</t>
  </si>
  <si>
    <t>SHARMA RAJ BABLU</t>
  </si>
  <si>
    <t>SHAW PRALAYANKAR SHEOPRASAD</t>
  </si>
  <si>
    <t>SHETTIGAR TEJAS SATHISH</t>
  </si>
  <si>
    <t>SHETTY PRANISH HARISH</t>
  </si>
  <si>
    <t>SINGH ANTARIKSH ARJUN</t>
  </si>
  <si>
    <t>SINGH ARYAN SURYAPRAKASH</t>
  </si>
  <si>
    <t>SINGH RISHU MANOJ</t>
  </si>
  <si>
    <t>SINGH SHUBHANSHU ARVIND KUMAR</t>
  </si>
  <si>
    <t>SONDIGALA HARSH RAJUBHAI</t>
  </si>
  <si>
    <t>TALEKAR JAY CHANDRASEN</t>
  </si>
  <si>
    <t>TALIKOTE SANSKARDEEP BALAJI</t>
  </si>
  <si>
    <t>TAYADE SOHAM RAJENDRA</t>
  </si>
  <si>
    <t>THAKUR SANIKA AVINASH</t>
  </si>
  <si>
    <t>THAKUR URVI VIVEK</t>
  </si>
  <si>
    <t>THOSAR SHLOK ABHIJIT</t>
  </si>
  <si>
    <t>TIWARI CHANDAN VIJAY</t>
  </si>
  <si>
    <t>TIWARI MAHEK TRIPURARI</t>
  </si>
  <si>
    <t>VAIDYA PARTH NILESH</t>
  </si>
  <si>
    <t>VAITY RUGVED NILESH</t>
  </si>
  <si>
    <t>VANARASE PARAS KAMLESH</t>
  </si>
  <si>
    <t>VARAK PRAFUL BABYA</t>
  </si>
  <si>
    <t>VARIA NAMAN VIMAL</t>
  </si>
  <si>
    <t>VAZE NEHALI NITIN</t>
  </si>
  <si>
    <t>VICHARE KAVYA MAHESH</t>
  </si>
  <si>
    <t>VISHWAKARMA SUMIT KANHAIYALAL</t>
  </si>
  <si>
    <t>WAKPAIJAN SANIA PRASHANT</t>
  </si>
  <si>
    <t>YADAV DEEPAKKUMAR AWADHRAJ</t>
  </si>
  <si>
    <t>YADAV KRISHNA ANIL</t>
  </si>
  <si>
    <t>YADAV PRITI RAJU</t>
  </si>
  <si>
    <t>Name of Student</t>
  </si>
  <si>
    <t>Maximum Level</t>
  </si>
  <si>
    <t>Sr. No.</t>
  </si>
  <si>
    <t xml:space="preserve">Grading </t>
  </si>
  <si>
    <t>80 - 100</t>
  </si>
  <si>
    <t>60  - 79</t>
  </si>
  <si>
    <t>40 - 59</t>
  </si>
  <si>
    <t>Pass</t>
  </si>
  <si>
    <t>0 - 39</t>
  </si>
  <si>
    <t>Fail</t>
  </si>
  <si>
    <t>Average</t>
  </si>
  <si>
    <t>Excellent</t>
  </si>
  <si>
    <t xml:space="preserve">No. Grades </t>
  </si>
  <si>
    <t>0 - 17</t>
  </si>
  <si>
    <t>36 - 45</t>
  </si>
  <si>
    <t>26  - 35</t>
  </si>
  <si>
    <t>18 - 25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</si>
</sst>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20"/>
      <color theme="1"/>
      <name val="Calibri"/>
    </font>
    <font>
      <b/>
      <sz val="16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1"/>
      <name val="Calibri"/>
    </font>
    <font>
      <sz val="12"/>
      <color rgb="FF00000A"/>
      <name val="Times New Roman"/>
    </font>
    <font>
      <b/>
      <sz val="12"/>
      <color rgb="FFFF0000"/>
      <name val="Calibri"/>
    </font>
    <font>
      <b/>
      <sz val="12"/>
      <color rgb="FF7030A0"/>
      <name val="Calibri"/>
    </font>
    <font>
      <sz val="12"/>
      <color rgb="FF7030A0"/>
      <name val="Calibri"/>
    </font>
    <font>
      <b/>
      <sz val="12"/>
      <color rgb="FFC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F4B083"/>
        <bgColor rgb="FFF4B083"/>
      </patternFill>
    </fill>
    <fill>
      <patternFill patternType="solid">
        <fgColor theme="8"/>
        <bgColor theme="8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vertical="center" wrapText="1"/>
    </xf>
    <xf numFmtId="2" fontId="2" fillId="8" borderId="8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1" fontId="6" fillId="8" borderId="8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2" fontId="6" fillId="0" borderId="8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13" borderId="8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2" fontId="13" fillId="14" borderId="8" xfId="0" applyNumberFormat="1" applyFont="1" applyFill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" fontId="13" fillId="14" borderId="8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3" fillId="8" borderId="8" xfId="0" applyFont="1" applyFill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4" fillId="16" borderId="8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6" fillId="8" borderId="4" xfId="0" applyFont="1" applyFill="1" applyBorder="1" applyAlignment="1">
      <alignment horizontal="center"/>
    </xf>
    <xf numFmtId="0" fontId="16" fillId="8" borderId="19" xfId="0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3" fillId="17" borderId="8" xfId="0" applyFont="1" applyFill="1" applyBorder="1" applyAlignment="1">
      <alignment horizontal="center" vertical="center"/>
    </xf>
    <xf numFmtId="2" fontId="14" fillId="17" borderId="8" xfId="0" applyNumberFormat="1" applyFont="1" applyFill="1" applyBorder="1" applyAlignment="1">
      <alignment horizontal="center" vertical="center"/>
    </xf>
    <xf numFmtId="0" fontId="13" fillId="18" borderId="8" xfId="0" applyFont="1" applyFill="1" applyBorder="1" applyAlignment="1">
      <alignment horizontal="center" vertical="center"/>
    </xf>
    <xf numFmtId="2" fontId="14" fillId="18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shrinkToFit="1"/>
    </xf>
    <xf numFmtId="0" fontId="13" fillId="8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13" fillId="19" borderId="8" xfId="0" applyFont="1" applyFill="1" applyBorder="1" applyAlignment="1">
      <alignment horizontal="center" vertical="center"/>
    </xf>
    <xf numFmtId="0" fontId="16" fillId="19" borderId="8" xfId="0" applyFont="1" applyFill="1" applyBorder="1"/>
    <xf numFmtId="0" fontId="16" fillId="19" borderId="8" xfId="0" applyFont="1" applyFill="1" applyBorder="1" applyAlignment="1">
      <alignment horizontal="center"/>
    </xf>
    <xf numFmtId="0" fontId="13" fillId="19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6" fillId="0" borderId="0" xfId="0" applyFont="1" applyAlignment="1">
      <alignment horizontal="left" vertical="center"/>
    </xf>
    <xf numFmtId="0" fontId="0" fillId="0" borderId="0" xfId="0"/>
    <xf numFmtId="0" fontId="6" fillId="9" borderId="13" xfId="0" applyFont="1" applyFill="1" applyBorder="1" applyAlignment="1">
      <alignment horizontal="left" vertical="center"/>
    </xf>
    <xf numFmtId="0" fontId="7" fillId="0" borderId="14" xfId="0" applyFont="1" applyBorder="1"/>
    <xf numFmtId="0" fontId="7" fillId="0" borderId="15" xfId="0" applyFont="1" applyBorder="1"/>
    <xf numFmtId="0" fontId="2" fillId="0" borderId="16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7" fillId="0" borderId="21" xfId="0" applyFont="1" applyBorder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/>
    </xf>
    <xf numFmtId="0" fontId="12" fillId="11" borderId="2" xfId="0" applyFont="1" applyFill="1" applyBorder="1" applyAlignment="1">
      <alignment horizontal="left" vertical="center"/>
    </xf>
    <xf numFmtId="2" fontId="12" fillId="11" borderId="2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7" fillId="0" borderId="22" xfId="0" applyFont="1" applyBorder="1"/>
    <xf numFmtId="0" fontId="2" fillId="8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/>
    </xf>
    <xf numFmtId="0" fontId="7" fillId="0" borderId="6" xfId="0" applyFont="1" applyBorder="1"/>
    <xf numFmtId="0" fontId="7" fillId="0" borderId="7" xfId="0" applyFont="1" applyBorder="1"/>
    <xf numFmtId="0" fontId="2" fillId="8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0" borderId="24" xfId="0" applyFont="1" applyBorder="1"/>
    <xf numFmtId="0" fontId="14" fillId="0" borderId="16" xfId="0" applyFont="1" applyBorder="1" applyAlignment="1">
      <alignment horizontal="center" vertical="center" wrapText="1"/>
    </xf>
    <xf numFmtId="0" fontId="7" fillId="0" borderId="25" xfId="0" applyFont="1" applyBorder="1"/>
    <xf numFmtId="0" fontId="7" fillId="0" borderId="26" xfId="0" applyFont="1" applyBorder="1"/>
    <xf numFmtId="0" fontId="14" fillId="9" borderId="13" xfId="0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/>
    </xf>
    <xf numFmtId="0" fontId="14" fillId="14" borderId="2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7" fillId="0" borderId="23" xfId="0" applyFont="1" applyBorder="1"/>
    <xf numFmtId="0" fontId="14" fillId="0" borderId="20" xfId="0" applyFont="1" applyBorder="1" applyAlignment="1">
      <alignment horizontal="center" vertical="center"/>
    </xf>
    <xf numFmtId="0" fontId="14" fillId="18" borderId="20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15" borderId="27" xfId="0" applyFont="1" applyFill="1" applyBorder="1" applyAlignment="1">
      <alignment horizontal="center" vertical="center"/>
    </xf>
    <xf numFmtId="0" fontId="7" fillId="0" borderId="27" xfId="0" applyFont="1" applyBorder="1"/>
    <xf numFmtId="0" fontId="14" fillId="13" borderId="27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right" vertical="center"/>
    </xf>
    <xf numFmtId="0" fontId="14" fillId="8" borderId="27" xfId="0" applyFont="1" applyFill="1" applyBorder="1" applyAlignment="1">
      <alignment horizontal="center" vertical="center"/>
    </xf>
    <xf numFmtId="0" fontId="14" fillId="13" borderId="27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left"/>
    </xf>
    <xf numFmtId="0" fontId="15" fillId="8" borderId="27" xfId="0" applyFont="1" applyFill="1" applyBorder="1" applyAlignment="1">
      <alignment horizontal="center"/>
    </xf>
    <xf numFmtId="0" fontId="16" fillId="8" borderId="27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 vertical="center"/>
    </xf>
    <xf numFmtId="0" fontId="13" fillId="9" borderId="27" xfId="0" applyFont="1" applyFill="1" applyBorder="1" applyAlignment="1">
      <alignment horizontal="center" vertical="center"/>
    </xf>
    <xf numFmtId="0" fontId="16" fillId="8" borderId="27" xfId="0" applyFont="1" applyFill="1" applyBorder="1"/>
    <xf numFmtId="0" fontId="17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08.140625" customWidth="1"/>
    <col min="2" max="6" width="9.140625" customWidth="1"/>
    <col min="7" max="26" width="8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9.5" customHeight="1" x14ac:dyDescent="0.25">
      <c r="A2" s="2" t="e">
        <v>#VALUE!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" customHeight="1" x14ac:dyDescent="0.25">
      <c r="A4" s="3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6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7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8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9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9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9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9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9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9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workbookViewId="0"/>
  </sheetViews>
  <sheetFormatPr defaultColWidth="14.42578125" defaultRowHeight="15" customHeight="1" x14ac:dyDescent="0.25"/>
  <cols>
    <col min="1" max="1" width="14.5703125" customWidth="1"/>
    <col min="2" max="4" width="8.7109375" customWidth="1"/>
    <col min="5" max="5" width="11.28515625" customWidth="1"/>
    <col min="6" max="16" width="8.7109375" customWidth="1"/>
    <col min="17" max="22" width="9.140625" customWidth="1"/>
    <col min="23" max="23" width="14.85546875" customWidth="1"/>
    <col min="24" max="38" width="9.140625" customWidth="1"/>
  </cols>
  <sheetData>
    <row r="1" spans="1:38" ht="15.75" customHeight="1" x14ac:dyDescent="0.25">
      <c r="A1" s="103" t="s">
        <v>13</v>
      </c>
      <c r="B1" s="88"/>
      <c r="C1" s="88"/>
      <c r="D1" s="89"/>
      <c r="E1" s="110" t="s">
        <v>14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5.75" customHeight="1" x14ac:dyDescent="0.25">
      <c r="A2" s="103" t="s">
        <v>15</v>
      </c>
      <c r="B2" s="88"/>
      <c r="C2" s="88"/>
      <c r="D2" s="89"/>
      <c r="E2" s="110" t="s">
        <v>16</v>
      </c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5.75" customHeight="1" x14ac:dyDescent="0.25">
      <c r="A3" s="103" t="s">
        <v>17</v>
      </c>
      <c r="B3" s="88"/>
      <c r="C3" s="88"/>
      <c r="D3" s="89"/>
      <c r="E3" s="110" t="s">
        <v>18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5.75" customHeight="1" x14ac:dyDescent="0.25">
      <c r="A4" s="103" t="s">
        <v>19</v>
      </c>
      <c r="B4" s="88"/>
      <c r="C4" s="88"/>
      <c r="D4" s="89"/>
      <c r="E4" s="110" t="s">
        <v>20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ht="15.75" customHeight="1" x14ac:dyDescent="0.25">
      <c r="A5" s="103" t="s">
        <v>21</v>
      </c>
      <c r="B5" s="88"/>
      <c r="C5" s="88"/>
      <c r="D5" s="89"/>
      <c r="E5" s="110" t="s">
        <v>22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15.75" customHeight="1" x14ac:dyDescent="0.25">
      <c r="A6" s="103" t="s">
        <v>23</v>
      </c>
      <c r="B6" s="88"/>
      <c r="C6" s="88"/>
      <c r="D6" s="89"/>
      <c r="E6" s="110" t="s">
        <v>24</v>
      </c>
      <c r="F6" s="88"/>
      <c r="G6" s="88"/>
      <c r="H6" s="88"/>
      <c r="I6" s="88"/>
      <c r="J6" s="88"/>
      <c r="K6" s="88"/>
      <c r="L6" s="88"/>
      <c r="M6" s="88"/>
      <c r="N6" s="88"/>
      <c r="O6" s="88"/>
      <c r="P6" s="8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15.75" customHeight="1" x14ac:dyDescent="0.25">
      <c r="A7" s="103" t="s">
        <v>25</v>
      </c>
      <c r="B7" s="88"/>
      <c r="C7" s="88"/>
      <c r="D7" s="89"/>
      <c r="E7" s="110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15.75" customHeight="1" x14ac:dyDescent="0.25">
      <c r="A8" s="90"/>
      <c r="B8" s="91"/>
      <c r="C8" s="91"/>
      <c r="D8" s="91"/>
      <c r="E8" s="11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5.75" customHeight="1" x14ac:dyDescent="0.25">
      <c r="A9" s="103" t="s">
        <v>26</v>
      </c>
      <c r="B9" s="88"/>
      <c r="C9" s="88"/>
      <c r="D9" s="89"/>
      <c r="E9" s="112">
        <v>204</v>
      </c>
      <c r="F9" s="88"/>
      <c r="G9" s="88"/>
      <c r="H9" s="88"/>
      <c r="I9" s="88"/>
      <c r="J9" s="88"/>
      <c r="K9" s="88"/>
      <c r="L9" s="88"/>
      <c r="M9" s="88"/>
      <c r="N9" s="88"/>
      <c r="O9" s="88"/>
      <c r="P9" s="8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5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5.75" customHeight="1" x14ac:dyDescent="0.25">
      <c r="A11" s="113" t="s">
        <v>27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5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 x14ac:dyDescent="0.25">
      <c r="A12" s="13" t="s">
        <v>28</v>
      </c>
      <c r="B12" s="116" t="s">
        <v>29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 x14ac:dyDescent="0.25">
      <c r="A13" s="13" t="s">
        <v>30</v>
      </c>
      <c r="B13" s="116" t="s">
        <v>31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5.75" customHeight="1" x14ac:dyDescent="0.25">
      <c r="A14" s="13" t="s">
        <v>32</v>
      </c>
      <c r="B14" s="116" t="s">
        <v>33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5.75" customHeight="1" x14ac:dyDescent="0.25">
      <c r="A15" s="13" t="s">
        <v>34</v>
      </c>
      <c r="B15" s="116" t="s">
        <v>35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5.75" customHeight="1" x14ac:dyDescent="0.25">
      <c r="A16" s="13" t="s">
        <v>36</v>
      </c>
      <c r="B16" s="116" t="s">
        <v>37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5.75" customHeight="1" x14ac:dyDescent="0.25">
      <c r="A17" s="13" t="s">
        <v>38</v>
      </c>
      <c r="B17" s="116" t="s">
        <v>39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5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5.75" customHeight="1" x14ac:dyDescent="0.25">
      <c r="A19" s="113" t="s">
        <v>40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5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5.75" customHeight="1" x14ac:dyDescent="0.25">
      <c r="A20" s="14" t="s">
        <v>41</v>
      </c>
      <c r="B20" s="14" t="s">
        <v>42</v>
      </c>
      <c r="C20" s="14" t="s">
        <v>43</v>
      </c>
      <c r="D20" s="14" t="s">
        <v>44</v>
      </c>
      <c r="E20" s="14" t="s">
        <v>45</v>
      </c>
      <c r="F20" s="14" t="s">
        <v>46</v>
      </c>
      <c r="G20" s="14" t="s">
        <v>47</v>
      </c>
      <c r="H20" s="14" t="s">
        <v>48</v>
      </c>
      <c r="I20" s="14" t="s">
        <v>49</v>
      </c>
      <c r="J20" s="14" t="s">
        <v>50</v>
      </c>
      <c r="K20" s="14" t="s">
        <v>51</v>
      </c>
      <c r="L20" s="14" t="s">
        <v>52</v>
      </c>
      <c r="M20" s="14" t="s">
        <v>53</v>
      </c>
      <c r="N20" s="14" t="s">
        <v>54</v>
      </c>
      <c r="O20" s="14" t="s">
        <v>55</v>
      </c>
      <c r="P20" s="14" t="s">
        <v>56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5.75" customHeight="1" x14ac:dyDescent="0.25">
      <c r="A21" s="13" t="s">
        <v>28</v>
      </c>
      <c r="B21" s="15">
        <v>3</v>
      </c>
      <c r="C21" s="16">
        <v>2</v>
      </c>
      <c r="D21" s="16">
        <v>1</v>
      </c>
      <c r="E21" s="16"/>
      <c r="F21" s="16"/>
      <c r="G21" s="16"/>
      <c r="H21" s="16"/>
      <c r="I21" s="16">
        <v>2</v>
      </c>
      <c r="J21" s="16">
        <v>2</v>
      </c>
      <c r="K21" s="16">
        <v>2</v>
      </c>
      <c r="L21" s="16"/>
      <c r="M21" s="16"/>
      <c r="N21" s="17"/>
      <c r="O21" s="17"/>
      <c r="P21" s="17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5.75" customHeight="1" x14ac:dyDescent="0.25">
      <c r="A22" s="13" t="s">
        <v>30</v>
      </c>
      <c r="B22" s="18">
        <v>3</v>
      </c>
      <c r="C22" s="19">
        <v>2</v>
      </c>
      <c r="D22" s="19">
        <v>2</v>
      </c>
      <c r="E22" s="19"/>
      <c r="F22" s="19"/>
      <c r="G22" s="19"/>
      <c r="H22" s="19"/>
      <c r="I22" s="19">
        <v>2</v>
      </c>
      <c r="J22" s="20">
        <v>2</v>
      </c>
      <c r="K22" s="19">
        <v>2</v>
      </c>
      <c r="L22" s="19"/>
      <c r="M22" s="19">
        <v>2</v>
      </c>
      <c r="N22" s="17"/>
      <c r="O22" s="17"/>
      <c r="P22" s="17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5.75" customHeight="1" x14ac:dyDescent="0.25">
      <c r="A23" s="13" t="s">
        <v>32</v>
      </c>
      <c r="B23" s="18">
        <v>3</v>
      </c>
      <c r="C23" s="19">
        <v>2</v>
      </c>
      <c r="D23" s="19">
        <v>2</v>
      </c>
      <c r="E23" s="19"/>
      <c r="F23" s="19"/>
      <c r="G23" s="19"/>
      <c r="H23" s="19"/>
      <c r="I23" s="19">
        <v>2</v>
      </c>
      <c r="J23" s="19">
        <v>2</v>
      </c>
      <c r="K23" s="19">
        <v>2</v>
      </c>
      <c r="L23" s="19"/>
      <c r="M23" s="19"/>
      <c r="N23" s="17"/>
      <c r="O23" s="17"/>
      <c r="P23" s="17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5.75" customHeight="1" x14ac:dyDescent="0.25">
      <c r="A24" s="13" t="s">
        <v>34</v>
      </c>
      <c r="B24" s="18">
        <v>3</v>
      </c>
      <c r="C24" s="19">
        <v>2</v>
      </c>
      <c r="D24" s="19">
        <v>1</v>
      </c>
      <c r="E24" s="20"/>
      <c r="F24" s="19"/>
      <c r="G24" s="19"/>
      <c r="H24" s="19"/>
      <c r="I24" s="19">
        <v>1</v>
      </c>
      <c r="J24" s="19">
        <v>1</v>
      </c>
      <c r="K24" s="19">
        <v>1</v>
      </c>
      <c r="L24" s="19"/>
      <c r="M24" s="19"/>
      <c r="N24" s="17"/>
      <c r="O24" s="17"/>
      <c r="P24" s="17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5.75" customHeight="1" x14ac:dyDescent="0.25">
      <c r="A25" s="13" t="s">
        <v>36</v>
      </c>
      <c r="B25" s="18">
        <v>3</v>
      </c>
      <c r="C25" s="19">
        <v>1</v>
      </c>
      <c r="D25" s="19">
        <v>2</v>
      </c>
      <c r="E25" s="19"/>
      <c r="F25" s="19"/>
      <c r="G25" s="19"/>
      <c r="H25" s="19"/>
      <c r="I25" s="19">
        <v>1</v>
      </c>
      <c r="J25" s="19">
        <v>1</v>
      </c>
      <c r="K25" s="19">
        <v>1</v>
      </c>
      <c r="L25" s="19"/>
      <c r="M25" s="19"/>
      <c r="N25" s="17"/>
      <c r="O25" s="17"/>
      <c r="P25" s="17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5.75" customHeight="1" x14ac:dyDescent="0.25">
      <c r="A26" s="13" t="s">
        <v>38</v>
      </c>
      <c r="B26" s="18">
        <v>3</v>
      </c>
      <c r="C26" s="19">
        <v>2</v>
      </c>
      <c r="D26" s="19">
        <v>1</v>
      </c>
      <c r="E26" s="19"/>
      <c r="F26" s="19"/>
      <c r="G26" s="19"/>
      <c r="H26" s="19"/>
      <c r="I26" s="19">
        <v>1</v>
      </c>
      <c r="J26" s="19">
        <v>1</v>
      </c>
      <c r="K26" s="19">
        <v>1</v>
      </c>
      <c r="L26" s="19"/>
      <c r="M26" s="19"/>
      <c r="N26" s="17"/>
      <c r="O26" s="17"/>
      <c r="P26" s="1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5.75" customHeight="1" x14ac:dyDescent="0.25">
      <c r="A27" s="13" t="s">
        <v>57</v>
      </c>
      <c r="B27" s="18">
        <v>3</v>
      </c>
      <c r="C27" s="19">
        <v>1.83</v>
      </c>
      <c r="D27" s="19">
        <v>1.5</v>
      </c>
      <c r="E27" s="19"/>
      <c r="F27" s="19"/>
      <c r="G27" s="19"/>
      <c r="H27" s="19"/>
      <c r="I27" s="19">
        <v>1.5</v>
      </c>
      <c r="J27" s="19">
        <v>1.5</v>
      </c>
      <c r="K27" s="19">
        <v>1.5</v>
      </c>
      <c r="L27" s="19"/>
      <c r="M27" s="19">
        <v>2</v>
      </c>
      <c r="N27" s="21" t="str">
        <f t="shared" ref="N27:P27" si="0">IF(SUM(N21:N26)=0," ",AVERAGE(N21:N26))</f>
        <v xml:space="preserve"> </v>
      </c>
      <c r="O27" s="21" t="str">
        <f t="shared" si="0"/>
        <v xml:space="preserve"> </v>
      </c>
      <c r="P27" s="21" t="str">
        <f t="shared" si="0"/>
        <v xml:space="preserve"> 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5.75" customHeight="1" x14ac:dyDescent="0.25">
      <c r="A28" s="22" t="s">
        <v>58</v>
      </c>
      <c r="B28" s="23">
        <f t="shared" ref="B28:D28" si="1">IF(B27=" ", " ", ROUND(B27,0))</f>
        <v>3</v>
      </c>
      <c r="C28" s="23">
        <f t="shared" si="1"/>
        <v>2</v>
      </c>
      <c r="D28" s="23">
        <f t="shared" si="1"/>
        <v>2</v>
      </c>
      <c r="E28" s="23"/>
      <c r="F28" s="23"/>
      <c r="G28" s="23"/>
      <c r="H28" s="23"/>
      <c r="I28" s="23">
        <f t="shared" ref="I28:K28" si="2">IF(I27=" ", " ", ROUND(I27,0))</f>
        <v>2</v>
      </c>
      <c r="J28" s="23">
        <f t="shared" si="2"/>
        <v>2</v>
      </c>
      <c r="K28" s="23">
        <f t="shared" si="2"/>
        <v>2</v>
      </c>
      <c r="L28" s="23"/>
      <c r="M28" s="23">
        <f t="shared" ref="M28:P28" si="3">IF(M27=" ", " ", ROUND(M27,0))</f>
        <v>2</v>
      </c>
      <c r="N28" s="23" t="str">
        <f t="shared" si="3"/>
        <v xml:space="preserve"> </v>
      </c>
      <c r="O28" s="23" t="str">
        <f t="shared" si="3"/>
        <v xml:space="preserve"> </v>
      </c>
      <c r="P28" s="23" t="str">
        <f t="shared" si="3"/>
        <v xml:space="preserve"> 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5.75" customHeight="1" x14ac:dyDescent="0.25">
      <c r="A30" s="92" t="s">
        <v>59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5.75" customHeight="1" x14ac:dyDescent="0.25">
      <c r="A31" s="111" t="s">
        <v>60</v>
      </c>
      <c r="B31" s="91"/>
      <c r="C31" s="91"/>
      <c r="D31" s="91"/>
      <c r="E31" s="91"/>
      <c r="F31" s="91"/>
      <c r="G31" s="91"/>
      <c r="H31" s="24" t="s">
        <v>61</v>
      </c>
      <c r="I31" s="10"/>
      <c r="J31" s="25" t="s">
        <v>62</v>
      </c>
      <c r="K31" s="25"/>
      <c r="L31" s="25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5.75" customHeight="1" x14ac:dyDescent="0.25">
      <c r="A32" s="12"/>
      <c r="B32" s="12"/>
      <c r="C32" s="12"/>
      <c r="D32" s="12"/>
      <c r="E32" s="12"/>
      <c r="F32" s="12"/>
      <c r="G32" s="10"/>
      <c r="H32" s="26"/>
      <c r="I32" s="10"/>
      <c r="J32" s="25" t="s">
        <v>63</v>
      </c>
      <c r="K32" s="25"/>
      <c r="L32" s="25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5.75" customHeight="1" x14ac:dyDescent="0.25">
      <c r="A33" s="111" t="s">
        <v>64</v>
      </c>
      <c r="B33" s="91"/>
      <c r="C33" s="91"/>
      <c r="D33" s="91"/>
      <c r="E33" s="91"/>
      <c r="F33" s="91"/>
      <c r="G33" s="13" t="s">
        <v>28</v>
      </c>
      <c r="H33" s="17">
        <v>1.8</v>
      </c>
      <c r="I33" s="10"/>
      <c r="J33" s="25"/>
      <c r="K33" s="25" t="s">
        <v>65</v>
      </c>
      <c r="L33" s="25" t="s">
        <v>66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5.75" customHeight="1" x14ac:dyDescent="0.25">
      <c r="A34" s="10"/>
      <c r="B34" s="10"/>
      <c r="C34" s="10"/>
      <c r="D34" s="10"/>
      <c r="E34" s="10"/>
      <c r="F34" s="10"/>
      <c r="G34" s="13" t="s">
        <v>30</v>
      </c>
      <c r="H34" s="17">
        <v>1.8</v>
      </c>
      <c r="I34" s="10"/>
      <c r="J34" s="25"/>
      <c r="K34" s="25" t="s">
        <v>67</v>
      </c>
      <c r="L34" s="25" t="s">
        <v>68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5.75" customHeight="1" x14ac:dyDescent="0.25">
      <c r="A35" s="10"/>
      <c r="B35" s="10"/>
      <c r="C35" s="10"/>
      <c r="D35" s="10"/>
      <c r="E35" s="10"/>
      <c r="F35" s="10"/>
      <c r="G35" s="13" t="s">
        <v>32</v>
      </c>
      <c r="H35" s="17">
        <v>1.8</v>
      </c>
      <c r="I35" s="10"/>
      <c r="J35" s="25"/>
      <c r="K35" s="25" t="s">
        <v>69</v>
      </c>
      <c r="L35" s="25" t="s">
        <v>70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5.75" customHeight="1" x14ac:dyDescent="0.25">
      <c r="A36" s="10"/>
      <c r="B36" s="10"/>
      <c r="C36" s="10"/>
      <c r="D36" s="10"/>
      <c r="E36" s="10"/>
      <c r="F36" s="10"/>
      <c r="G36" s="13" t="s">
        <v>34</v>
      </c>
      <c r="H36" s="17">
        <v>1.8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5.75" customHeight="1" x14ac:dyDescent="0.25">
      <c r="A37" s="10"/>
      <c r="B37" s="10"/>
      <c r="C37" s="10"/>
      <c r="D37" s="10"/>
      <c r="E37" s="10"/>
      <c r="F37" s="10"/>
      <c r="G37" s="13" t="s">
        <v>36</v>
      </c>
      <c r="H37" s="17">
        <v>1.8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5.75" customHeight="1" x14ac:dyDescent="0.25">
      <c r="A38" s="10"/>
      <c r="B38" s="10"/>
      <c r="C38" s="10"/>
      <c r="D38" s="10"/>
      <c r="E38" s="10"/>
      <c r="F38" s="10"/>
      <c r="G38" s="13" t="s">
        <v>38</v>
      </c>
      <c r="H38" s="17">
        <v>1.8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5.75" customHeight="1" x14ac:dyDescent="0.25">
      <c r="A39" s="10"/>
      <c r="B39" s="10"/>
      <c r="C39" s="10"/>
      <c r="D39" s="10"/>
      <c r="E39" s="10"/>
      <c r="F39" s="10"/>
      <c r="G39" s="10"/>
      <c r="H39" s="2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5.75" customHeight="1" x14ac:dyDescent="0.25">
      <c r="A40" s="111" t="s">
        <v>71</v>
      </c>
      <c r="B40" s="91"/>
      <c r="C40" s="91"/>
      <c r="D40" s="91"/>
      <c r="E40" s="91"/>
      <c r="F40" s="91"/>
      <c r="G40" s="13" t="s">
        <v>28</v>
      </c>
      <c r="H40" s="17">
        <v>1.8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5.75" customHeight="1" x14ac:dyDescent="0.25">
      <c r="A41" s="10"/>
      <c r="B41" s="10"/>
      <c r="C41" s="10"/>
      <c r="D41" s="10"/>
      <c r="E41" s="10"/>
      <c r="F41" s="10"/>
      <c r="G41" s="13" t="s">
        <v>30</v>
      </c>
      <c r="H41" s="17">
        <v>1.8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5.75" customHeight="1" x14ac:dyDescent="0.25">
      <c r="A42" s="10"/>
      <c r="B42" s="10"/>
      <c r="C42" s="10"/>
      <c r="D42" s="10"/>
      <c r="E42" s="10"/>
      <c r="F42" s="10"/>
      <c r="G42" s="13" t="s">
        <v>32</v>
      </c>
      <c r="H42" s="17">
        <v>1.8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5.75" customHeight="1" x14ac:dyDescent="0.25">
      <c r="A43" s="10"/>
      <c r="B43" s="10"/>
      <c r="C43" s="10"/>
      <c r="D43" s="10"/>
      <c r="E43" s="10"/>
      <c r="F43" s="10"/>
      <c r="G43" s="13" t="s">
        <v>34</v>
      </c>
      <c r="H43" s="17">
        <v>1.8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5.75" customHeight="1" x14ac:dyDescent="0.25">
      <c r="A44" s="10"/>
      <c r="B44" s="10"/>
      <c r="C44" s="10"/>
      <c r="D44" s="10"/>
      <c r="E44" s="10"/>
      <c r="F44" s="10"/>
      <c r="G44" s="13" t="s">
        <v>36</v>
      </c>
      <c r="H44" s="17">
        <v>1.8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5.75" customHeight="1" x14ac:dyDescent="0.25">
      <c r="A45" s="10"/>
      <c r="B45" s="10"/>
      <c r="C45" s="10"/>
      <c r="D45" s="10"/>
      <c r="E45" s="10"/>
      <c r="F45" s="10"/>
      <c r="G45" s="13" t="s">
        <v>38</v>
      </c>
      <c r="H45" s="17">
        <v>1.8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5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5.75" customHeight="1" x14ac:dyDescent="0.25">
      <c r="A47" s="117" t="s">
        <v>72</v>
      </c>
      <c r="B47" s="91"/>
      <c r="C47" s="91"/>
      <c r="D47" s="91"/>
      <c r="E47" s="91"/>
      <c r="F47" s="91"/>
      <c r="G47" s="27" t="s">
        <v>41</v>
      </c>
      <c r="H47" s="27" t="s">
        <v>73</v>
      </c>
      <c r="I47" s="27" t="s">
        <v>74</v>
      </c>
      <c r="J47" s="27" t="s">
        <v>75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ht="15.75" customHeight="1" x14ac:dyDescent="0.25">
      <c r="A48" s="10"/>
      <c r="B48" s="10"/>
      <c r="C48" s="10"/>
      <c r="D48" s="10"/>
      <c r="E48" s="10"/>
      <c r="F48" s="10"/>
      <c r="G48" s="13" t="str">
        <f>TEXT($E$7,"0")&amp;".1"</f>
        <v>0.1</v>
      </c>
      <c r="H48" s="29">
        <f t="shared" ref="H48:H53" si="4">IF($H$31="Y",1.8, IF(H33="", "", IF(H40="Y",H33+0.2,H33) ) )</f>
        <v>1.8</v>
      </c>
      <c r="I48" s="29" t="str">
        <f t="shared" ref="I48:I53" si="5">IF(H48="","N",IF(H48&gt;=2.8,"Y","N"))</f>
        <v>N</v>
      </c>
      <c r="J48" s="14">
        <f t="shared" ref="J48:J53" si="6">IF(H48=""," ",IF(COUNTIF($I$48:$I$53,"Y")&gt;=2,1.8,H48))</f>
        <v>1.8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5.75" customHeight="1" x14ac:dyDescent="0.25">
      <c r="A49" s="10"/>
      <c r="B49" s="10"/>
      <c r="C49" s="10"/>
      <c r="D49" s="10"/>
      <c r="E49" s="10"/>
      <c r="F49" s="10"/>
      <c r="G49" s="13" t="str">
        <f>TEXT($E$7,"0")&amp;".2"</f>
        <v>0.2</v>
      </c>
      <c r="H49" s="29">
        <f t="shared" si="4"/>
        <v>1.8</v>
      </c>
      <c r="I49" s="29" t="str">
        <f t="shared" si="5"/>
        <v>N</v>
      </c>
      <c r="J49" s="14">
        <f t="shared" si="6"/>
        <v>1.8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5.75" customHeight="1" x14ac:dyDescent="0.25">
      <c r="A50" s="10"/>
      <c r="B50" s="10"/>
      <c r="C50" s="10"/>
      <c r="D50" s="10"/>
      <c r="E50" s="10"/>
      <c r="F50" s="10"/>
      <c r="G50" s="13" t="str">
        <f>TEXT($E$7,"0")&amp;".3"</f>
        <v>0.3</v>
      </c>
      <c r="H50" s="29">
        <f t="shared" si="4"/>
        <v>1.8</v>
      </c>
      <c r="I50" s="29" t="str">
        <f t="shared" si="5"/>
        <v>N</v>
      </c>
      <c r="J50" s="14">
        <f t="shared" si="6"/>
        <v>1.8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5.75" customHeight="1" x14ac:dyDescent="0.25">
      <c r="A51" s="10"/>
      <c r="B51" s="10"/>
      <c r="C51" s="10"/>
      <c r="D51" s="10"/>
      <c r="E51" s="10"/>
      <c r="F51" s="10"/>
      <c r="G51" s="13" t="str">
        <f>TEXT($E$7,"0")&amp;".4"</f>
        <v>0.4</v>
      </c>
      <c r="H51" s="29">
        <f t="shared" si="4"/>
        <v>1.8</v>
      </c>
      <c r="I51" s="29" t="str">
        <f t="shared" si="5"/>
        <v>N</v>
      </c>
      <c r="J51" s="14">
        <f t="shared" si="6"/>
        <v>1.8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5.75" customHeight="1" x14ac:dyDescent="0.25">
      <c r="A52" s="10"/>
      <c r="B52" s="10"/>
      <c r="C52" s="10"/>
      <c r="D52" s="10"/>
      <c r="E52" s="10"/>
      <c r="F52" s="10"/>
      <c r="G52" s="13" t="str">
        <f>TEXT($E$7,"0")&amp;".5"</f>
        <v>0.5</v>
      </c>
      <c r="H52" s="29">
        <f t="shared" si="4"/>
        <v>1.8</v>
      </c>
      <c r="I52" s="29" t="str">
        <f t="shared" si="5"/>
        <v>N</v>
      </c>
      <c r="J52" s="14">
        <f t="shared" si="6"/>
        <v>1.8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5.75" customHeight="1" x14ac:dyDescent="0.25">
      <c r="A53" s="10"/>
      <c r="B53" s="10"/>
      <c r="C53" s="10"/>
      <c r="D53" s="10"/>
      <c r="E53" s="10"/>
      <c r="F53" s="10"/>
      <c r="G53" s="13" t="str">
        <f>TEXT($E$7,"0")&amp;".6"</f>
        <v>0.6</v>
      </c>
      <c r="H53" s="29">
        <f t="shared" si="4"/>
        <v>1.8</v>
      </c>
      <c r="I53" s="29" t="str">
        <f t="shared" si="5"/>
        <v>N</v>
      </c>
      <c r="J53" s="14">
        <f t="shared" si="6"/>
        <v>1.8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5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5.75" customHeight="1" x14ac:dyDescent="0.25">
      <c r="A55" s="92" t="s">
        <v>76</v>
      </c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4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5.75" customHeight="1" x14ac:dyDescent="0.25">
      <c r="A57" s="25" t="s">
        <v>77</v>
      </c>
      <c r="B57" s="10"/>
      <c r="C57" s="10"/>
      <c r="D57" s="10"/>
      <c r="E57" s="10"/>
      <c r="F57" s="10"/>
      <c r="G57" s="10"/>
      <c r="H57" s="10"/>
      <c r="I57" s="10"/>
      <c r="J57" s="25" t="s">
        <v>78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5.75" customHeight="1" x14ac:dyDescent="0.25">
      <c r="A58" s="95" t="s">
        <v>79</v>
      </c>
      <c r="B58" s="96"/>
      <c r="C58" s="87" t="s">
        <v>80</v>
      </c>
      <c r="D58" s="88"/>
      <c r="E58" s="88"/>
      <c r="F58" s="88"/>
      <c r="G58" s="89"/>
      <c r="H58" s="17">
        <v>54</v>
      </c>
      <c r="I58" s="10"/>
      <c r="J58" s="10"/>
      <c r="K58" s="25" t="s">
        <v>81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5.75" customHeight="1" x14ac:dyDescent="0.25">
      <c r="A59" s="97"/>
      <c r="B59" s="98"/>
      <c r="C59" s="87" t="s">
        <v>82</v>
      </c>
      <c r="D59" s="88"/>
      <c r="E59" s="88"/>
      <c r="F59" s="88"/>
      <c r="G59" s="89"/>
      <c r="H59" s="29">
        <f>MIN(($H$58),80)</f>
        <v>54</v>
      </c>
      <c r="I59" s="10"/>
      <c r="J59" s="10"/>
      <c r="K59" s="25" t="s">
        <v>83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5.75" customHeight="1" x14ac:dyDescent="0.25">
      <c r="A60" s="95" t="s">
        <v>84</v>
      </c>
      <c r="B60" s="96"/>
      <c r="C60" s="87" t="s">
        <v>85</v>
      </c>
      <c r="D60" s="88"/>
      <c r="E60" s="88"/>
      <c r="F60" s="88"/>
      <c r="G60" s="89"/>
      <c r="H60" s="29">
        <f t="shared" ref="H60:H61" si="7">MIN(($H$58+10),80)</f>
        <v>64</v>
      </c>
      <c r="I60" s="10"/>
      <c r="J60" s="10"/>
      <c r="K60" s="25" t="s">
        <v>86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5.75" customHeight="1" x14ac:dyDescent="0.25">
      <c r="A61" s="97"/>
      <c r="B61" s="98"/>
      <c r="C61" s="87" t="s">
        <v>87</v>
      </c>
      <c r="D61" s="88"/>
      <c r="E61" s="88"/>
      <c r="F61" s="88"/>
      <c r="G61" s="89"/>
      <c r="H61" s="29">
        <f t="shared" si="7"/>
        <v>64</v>
      </c>
      <c r="I61" s="10"/>
      <c r="J61" s="10"/>
      <c r="K61" s="25" t="s">
        <v>88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25" t="s">
        <v>89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5.75" customHeight="1" x14ac:dyDescent="0.25">
      <c r="A63" s="90" t="s">
        <v>90</v>
      </c>
      <c r="B63" s="91"/>
      <c r="C63" s="91"/>
      <c r="D63" s="91"/>
      <c r="E63" s="91"/>
      <c r="F63" s="91"/>
      <c r="G63" s="91"/>
      <c r="H63" s="10"/>
      <c r="I63" s="10"/>
      <c r="J63" s="25" t="s">
        <v>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5.75" customHeight="1" x14ac:dyDescent="0.25">
      <c r="A64" s="12"/>
      <c r="B64" s="99" t="s">
        <v>41</v>
      </c>
      <c r="C64" s="87" t="s">
        <v>92</v>
      </c>
      <c r="D64" s="89"/>
      <c r="E64" s="87" t="s">
        <v>93</v>
      </c>
      <c r="F64" s="89"/>
      <c r="G64" s="12"/>
      <c r="H64" s="10"/>
      <c r="I64" s="10"/>
      <c r="J64" s="25" t="s">
        <v>94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5.75" customHeight="1" x14ac:dyDescent="0.25">
      <c r="A65" s="10"/>
      <c r="B65" s="100"/>
      <c r="C65" s="30" t="s">
        <v>95</v>
      </c>
      <c r="D65" s="30" t="s">
        <v>96</v>
      </c>
      <c r="E65" s="30" t="s">
        <v>97</v>
      </c>
      <c r="F65" s="30" t="s">
        <v>98</v>
      </c>
      <c r="G65" s="10"/>
      <c r="H65" s="10"/>
      <c r="I65" s="10"/>
      <c r="J65" s="25" t="s">
        <v>99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5.75" customHeight="1" x14ac:dyDescent="0.25">
      <c r="A66" s="10"/>
      <c r="B66" s="13" t="str">
        <f>TEXT($E$7,"0")&amp;".1"</f>
        <v>0.1</v>
      </c>
      <c r="C66" s="29">
        <f t="shared" ref="C66:C71" si="8">IF(COUNTIF($I$48:$I$53,"Y")&lt;2,$H$58,$H$58+2)</f>
        <v>54</v>
      </c>
      <c r="D66" s="29">
        <f t="shared" ref="D66:D71" si="9">IF(COUNTIF($I$48:$I$53,"Y")&lt;2,$H$59,$H$59+2)</f>
        <v>54</v>
      </c>
      <c r="E66" s="29">
        <f t="shared" ref="E66:E71" si="10">IF(COUNTIF($I$48:$I$53,"Y")&lt;2,$H$60,$H$60+2)</f>
        <v>64</v>
      </c>
      <c r="F66" s="29">
        <f t="shared" ref="F66:F71" si="11">IF(COUNTIF($I$48:$I$53,"Y")&lt;2,$H$61,$H$61+2)</f>
        <v>64</v>
      </c>
      <c r="G66" s="10"/>
      <c r="H66" s="10"/>
      <c r="I66" s="10"/>
      <c r="J66" s="25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5.75" customHeight="1" x14ac:dyDescent="0.25">
      <c r="A67" s="10"/>
      <c r="B67" s="13" t="str">
        <f>TEXT($E$7,"0")&amp;".2"</f>
        <v>0.2</v>
      </c>
      <c r="C67" s="29">
        <f t="shared" si="8"/>
        <v>54</v>
      </c>
      <c r="D67" s="29">
        <f t="shared" si="9"/>
        <v>54</v>
      </c>
      <c r="E67" s="29">
        <f t="shared" si="10"/>
        <v>64</v>
      </c>
      <c r="F67" s="29">
        <f t="shared" si="11"/>
        <v>64</v>
      </c>
      <c r="G67" s="10"/>
      <c r="H67" s="10"/>
      <c r="I67" s="10"/>
      <c r="J67" s="25" t="s">
        <v>100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5.75" customHeight="1" x14ac:dyDescent="0.25">
      <c r="A68" s="10"/>
      <c r="B68" s="13" t="str">
        <f>TEXT($E$7,"0")&amp;".3"</f>
        <v>0.3</v>
      </c>
      <c r="C68" s="29">
        <f t="shared" si="8"/>
        <v>54</v>
      </c>
      <c r="D68" s="29">
        <f t="shared" si="9"/>
        <v>54</v>
      </c>
      <c r="E68" s="29">
        <f t="shared" si="10"/>
        <v>64</v>
      </c>
      <c r="F68" s="29">
        <f t="shared" si="11"/>
        <v>64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5.75" customHeight="1" x14ac:dyDescent="0.25">
      <c r="A69" s="10"/>
      <c r="B69" s="13" t="str">
        <f>TEXT($E$7,"0")&amp;".4"</f>
        <v>0.4</v>
      </c>
      <c r="C69" s="29">
        <f t="shared" si="8"/>
        <v>54</v>
      </c>
      <c r="D69" s="29">
        <f t="shared" si="9"/>
        <v>54</v>
      </c>
      <c r="E69" s="29">
        <f t="shared" si="10"/>
        <v>64</v>
      </c>
      <c r="F69" s="29">
        <f t="shared" si="11"/>
        <v>64</v>
      </c>
      <c r="G69" s="10"/>
      <c r="H69" s="10"/>
      <c r="I69" s="10"/>
      <c r="J69" s="25" t="s">
        <v>101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5.75" customHeight="1" x14ac:dyDescent="0.25">
      <c r="A70" s="10"/>
      <c r="B70" s="13" t="str">
        <f>TEXT($E$7,"0")&amp;".5"</f>
        <v>0.5</v>
      </c>
      <c r="C70" s="29">
        <f t="shared" si="8"/>
        <v>54</v>
      </c>
      <c r="D70" s="29">
        <f t="shared" si="9"/>
        <v>54</v>
      </c>
      <c r="E70" s="29">
        <f t="shared" si="10"/>
        <v>64</v>
      </c>
      <c r="F70" s="29">
        <f t="shared" si="11"/>
        <v>64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5.75" customHeight="1" x14ac:dyDescent="0.25">
      <c r="A71" s="10"/>
      <c r="B71" s="13" t="str">
        <f>TEXT($E$7,"0")&amp;".6"</f>
        <v>0.6</v>
      </c>
      <c r="C71" s="29">
        <f t="shared" si="8"/>
        <v>54</v>
      </c>
      <c r="D71" s="29">
        <f t="shared" si="9"/>
        <v>54</v>
      </c>
      <c r="E71" s="29">
        <f t="shared" si="10"/>
        <v>64</v>
      </c>
      <c r="F71" s="29">
        <f t="shared" si="11"/>
        <v>64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5.75" customHeight="1" x14ac:dyDescent="0.25">
      <c r="A73" s="92" t="s">
        <v>102</v>
      </c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4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31" t="s">
        <v>103</v>
      </c>
      <c r="K74" s="11"/>
      <c r="L74" s="11"/>
      <c r="M74" s="11"/>
      <c r="N74" s="11"/>
      <c r="O74" s="11"/>
      <c r="P74" s="11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32" t="s">
        <v>104</v>
      </c>
      <c r="L75" s="32"/>
      <c r="M75" s="32"/>
      <c r="N75" s="32"/>
      <c r="O75" s="32"/>
      <c r="P75" s="32"/>
      <c r="Q75" s="32"/>
      <c r="R75" s="32"/>
      <c r="S75" s="32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5.75" customHeight="1" x14ac:dyDescent="0.25">
      <c r="A76" s="30"/>
      <c r="B76" s="101">
        <v>1</v>
      </c>
      <c r="C76" s="89"/>
      <c r="D76" s="101">
        <v>2</v>
      </c>
      <c r="E76" s="89"/>
      <c r="F76" s="101">
        <v>3</v>
      </c>
      <c r="G76" s="89"/>
      <c r="H76" s="10"/>
      <c r="I76" s="10"/>
      <c r="J76" s="10"/>
      <c r="K76" s="32" t="s">
        <v>105</v>
      </c>
      <c r="L76" s="32"/>
      <c r="M76" s="32"/>
      <c r="N76" s="32"/>
      <c r="O76" s="32"/>
      <c r="P76" s="32"/>
      <c r="Q76" s="32"/>
      <c r="R76" s="32"/>
      <c r="S76" s="32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5.75" customHeight="1" x14ac:dyDescent="0.25">
      <c r="A77" s="22" t="s">
        <v>95</v>
      </c>
      <c r="B77" s="87" t="str">
        <f t="shared" ref="B77:B80" si="12">"&lt; "&amp;N77</f>
        <v>&lt; 50</v>
      </c>
      <c r="C77" s="89"/>
      <c r="D77" s="87" t="str">
        <f t="shared" ref="D77:D80" si="13">"&gt;= "&amp;TEXT(N77,"0")&amp;" and &lt; "&amp;TEXT(N77+10,"0")</f>
        <v>&gt;= 50 and &lt; 60</v>
      </c>
      <c r="E77" s="89"/>
      <c r="F77" s="87" t="str">
        <f t="shared" ref="F77:F80" si="14">"&gt;= "&amp;(N77+10)</f>
        <v>&gt;= 60</v>
      </c>
      <c r="G77" s="89"/>
      <c r="H77" s="10"/>
      <c r="I77" s="10"/>
      <c r="J77" s="10"/>
      <c r="K77" s="32"/>
      <c r="L77" s="102" t="s">
        <v>95</v>
      </c>
      <c r="M77" s="89"/>
      <c r="N77" s="33">
        <v>50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5.75" customHeight="1" x14ac:dyDescent="0.25">
      <c r="A78" s="22" t="s">
        <v>106</v>
      </c>
      <c r="B78" s="87" t="str">
        <f t="shared" si="12"/>
        <v>&lt; 55</v>
      </c>
      <c r="C78" s="89"/>
      <c r="D78" s="87" t="str">
        <f t="shared" si="13"/>
        <v>&gt;= 55 and &lt; 65</v>
      </c>
      <c r="E78" s="89"/>
      <c r="F78" s="87" t="str">
        <f t="shared" si="14"/>
        <v>&gt;= 65</v>
      </c>
      <c r="G78" s="89"/>
      <c r="H78" s="10"/>
      <c r="I78" s="10"/>
      <c r="J78" s="10"/>
      <c r="K78" s="32"/>
      <c r="L78" s="102" t="s">
        <v>106</v>
      </c>
      <c r="M78" s="89"/>
      <c r="N78" s="33">
        <v>55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5.75" customHeight="1" x14ac:dyDescent="0.25">
      <c r="A79" s="22" t="s">
        <v>97</v>
      </c>
      <c r="B79" s="87" t="str">
        <f t="shared" si="12"/>
        <v>&lt; 60</v>
      </c>
      <c r="C79" s="89"/>
      <c r="D79" s="87" t="str">
        <f t="shared" si="13"/>
        <v>&gt;= 60 and &lt; 70</v>
      </c>
      <c r="E79" s="89"/>
      <c r="F79" s="87" t="str">
        <f t="shared" si="14"/>
        <v>&gt;= 70</v>
      </c>
      <c r="G79" s="89"/>
      <c r="H79" s="10"/>
      <c r="I79" s="10"/>
      <c r="J79" s="10"/>
      <c r="K79" s="32"/>
      <c r="L79" s="102" t="s">
        <v>107</v>
      </c>
      <c r="M79" s="89"/>
      <c r="N79" s="33">
        <v>60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5.75" customHeight="1" x14ac:dyDescent="0.25">
      <c r="A80" s="22" t="s">
        <v>98</v>
      </c>
      <c r="B80" s="87" t="str">
        <f t="shared" si="12"/>
        <v>&lt; 65</v>
      </c>
      <c r="C80" s="89"/>
      <c r="D80" s="87" t="str">
        <f t="shared" si="13"/>
        <v>&gt;= 65 and &lt; 75</v>
      </c>
      <c r="E80" s="89"/>
      <c r="F80" s="87" t="str">
        <f t="shared" si="14"/>
        <v>&gt;= 75</v>
      </c>
      <c r="G80" s="89"/>
      <c r="H80" s="10"/>
      <c r="I80" s="10"/>
      <c r="J80" s="10"/>
      <c r="K80" s="32"/>
      <c r="L80" s="102" t="s">
        <v>98</v>
      </c>
      <c r="M80" s="89"/>
      <c r="N80" s="33">
        <v>65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5.75" customHeight="1" x14ac:dyDescent="0.25">
      <c r="A81" s="25"/>
      <c r="B81" s="26"/>
      <c r="C81" s="26"/>
      <c r="D81" s="26"/>
      <c r="E81" s="26"/>
      <c r="F81" s="26"/>
      <c r="G81" s="26"/>
      <c r="H81" s="10"/>
      <c r="I81" s="10"/>
      <c r="J81" s="10"/>
      <c r="K81" s="32"/>
      <c r="L81" s="31"/>
      <c r="M81" s="31"/>
      <c r="N81" s="34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5.75" customHeight="1" x14ac:dyDescent="0.25">
      <c r="A82" s="25" t="s">
        <v>108</v>
      </c>
      <c r="B82" s="26"/>
      <c r="C82" s="10" t="s">
        <v>109</v>
      </c>
      <c r="D82" s="12" t="str">
        <f>"=&gt; if &lt;"&amp;N77&amp;"% students get more than "&amp;C66&amp;"% marks, then score for the attainment will be 1."</f>
        <v>=&gt; if &lt;50% students get more than 54% marks, then score for the attainment will be 1.</v>
      </c>
      <c r="E82" s="26"/>
      <c r="F82" s="26"/>
      <c r="G82" s="26"/>
      <c r="H82" s="10"/>
      <c r="I82" s="10"/>
      <c r="J82" s="10"/>
      <c r="K82" s="32"/>
      <c r="L82" s="31"/>
      <c r="M82" s="31"/>
      <c r="N82" s="34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5.75" customHeight="1" x14ac:dyDescent="0.25">
      <c r="A83" s="25"/>
      <c r="B83" s="26"/>
      <c r="C83" s="26"/>
      <c r="D83" s="12" t="str">
        <f>"=&gt; if &gt;="&amp;N77&amp;"% and &lt;"&amp;N77+10&amp;" students get more than "&amp;C67&amp;"% marks, then score for the attainment will be 2."</f>
        <v>=&gt; if &gt;=50% and &lt;60 students get more than 54% marks, then score for the attainment will be 2.</v>
      </c>
      <c r="E83" s="26"/>
      <c r="F83" s="26"/>
      <c r="G83" s="26"/>
      <c r="H83" s="10"/>
      <c r="I83" s="10"/>
      <c r="J83" s="10"/>
      <c r="K83" s="32"/>
      <c r="L83" s="31"/>
      <c r="M83" s="31"/>
      <c r="N83" s="34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5.75" customHeight="1" x14ac:dyDescent="0.25">
      <c r="A84" s="25"/>
      <c r="B84" s="26"/>
      <c r="C84" s="26"/>
      <c r="D84" s="12" t="str">
        <f>"=&gt; if &gt;="&amp;N77+10&amp;"% students get more than "&amp;C68&amp;"% marks, then score for the attainment will be 3."</f>
        <v>=&gt; if &gt;=60% students get more than 54% marks, then score for the attainment will be 3.</v>
      </c>
      <c r="E84" s="26"/>
      <c r="F84" s="26"/>
      <c r="G84" s="26"/>
      <c r="H84" s="10"/>
      <c r="I84" s="10"/>
      <c r="J84" s="10"/>
      <c r="K84" s="32"/>
      <c r="L84" s="31"/>
      <c r="M84" s="31"/>
      <c r="N84" s="34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5.75" customHeight="1" x14ac:dyDescent="0.25">
      <c r="A85" s="25"/>
      <c r="B85" s="26"/>
      <c r="C85" s="12" t="s">
        <v>110</v>
      </c>
      <c r="D85" s="12"/>
      <c r="E85" s="26"/>
      <c r="F85" s="26"/>
      <c r="G85" s="26"/>
      <c r="H85" s="10"/>
      <c r="I85" s="10"/>
      <c r="J85" s="10"/>
      <c r="K85" s="32"/>
      <c r="L85" s="31"/>
      <c r="M85" s="31"/>
      <c r="N85" s="34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5.75" customHeight="1" x14ac:dyDescent="0.25">
      <c r="A86" s="25"/>
      <c r="B86" s="26"/>
      <c r="C86" s="26"/>
      <c r="D86" s="26"/>
      <c r="E86" s="26"/>
      <c r="F86" s="26"/>
      <c r="G86" s="26"/>
      <c r="H86" s="10"/>
      <c r="I86" s="10"/>
      <c r="J86" s="10"/>
      <c r="K86" s="32"/>
      <c r="L86" s="31"/>
      <c r="M86" s="31"/>
      <c r="N86" s="34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5.75" customHeight="1" x14ac:dyDescent="0.25">
      <c r="A87" s="92" t="s">
        <v>111</v>
      </c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4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5.75" customHeight="1" x14ac:dyDescent="0.25">
      <c r="A88" s="25"/>
      <c r="B88" s="26"/>
      <c r="C88" s="26"/>
      <c r="D88" s="26"/>
      <c r="E88" s="26"/>
      <c r="F88" s="26"/>
      <c r="G88" s="26"/>
      <c r="H88" s="10"/>
      <c r="I88" s="10"/>
      <c r="J88" s="10"/>
      <c r="K88" s="32"/>
      <c r="L88" s="31"/>
      <c r="M88" s="31"/>
      <c r="N88" s="34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5.75" customHeight="1" x14ac:dyDescent="0.25">
      <c r="A89" s="103" t="s">
        <v>112</v>
      </c>
      <c r="B89" s="88"/>
      <c r="C89" s="88"/>
      <c r="D89" s="88"/>
      <c r="E89" s="89"/>
      <c r="F89" s="35">
        <v>60</v>
      </c>
      <c r="G89" s="36"/>
      <c r="H89" s="37" t="s">
        <v>113</v>
      </c>
      <c r="I89" s="37" t="s">
        <v>114</v>
      </c>
      <c r="J89" s="10"/>
      <c r="K89" s="32"/>
      <c r="L89" s="31"/>
      <c r="M89" s="31"/>
      <c r="N89" s="34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5.75" customHeight="1" x14ac:dyDescent="0.25">
      <c r="A90" s="103" t="s">
        <v>115</v>
      </c>
      <c r="B90" s="88"/>
      <c r="C90" s="88"/>
      <c r="D90" s="88"/>
      <c r="E90" s="89"/>
      <c r="F90" s="35">
        <f>100-F89</f>
        <v>40</v>
      </c>
      <c r="G90" s="36"/>
      <c r="H90" s="38"/>
      <c r="I90" s="37" t="s">
        <v>116</v>
      </c>
      <c r="J90" s="10"/>
      <c r="K90" s="32"/>
      <c r="L90" s="31"/>
      <c r="M90" s="31"/>
      <c r="N90" s="34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5.75" customHeight="1" x14ac:dyDescent="0.25">
      <c r="A91" s="25"/>
      <c r="B91" s="26"/>
      <c r="C91" s="26"/>
      <c r="D91" s="26"/>
      <c r="E91" s="26"/>
      <c r="F91" s="26"/>
      <c r="G91" s="26"/>
      <c r="H91" s="38"/>
      <c r="I91" s="37" t="s">
        <v>117</v>
      </c>
      <c r="J91" s="10"/>
      <c r="K91" s="32"/>
      <c r="L91" s="31"/>
      <c r="M91" s="31"/>
      <c r="N91" s="34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5.75" customHeight="1" x14ac:dyDescent="0.25">
      <c r="A92" s="25"/>
      <c r="B92" s="26"/>
      <c r="C92" s="26"/>
      <c r="D92" s="26"/>
      <c r="E92" s="26"/>
      <c r="F92" s="26"/>
      <c r="G92" s="26"/>
      <c r="H92" s="90"/>
      <c r="I92" s="91"/>
      <c r="J92" s="91"/>
      <c r="K92" s="91"/>
      <c r="L92" s="26"/>
      <c r="M92" s="31"/>
      <c r="N92" s="34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5.75" customHeight="1" x14ac:dyDescent="0.25">
      <c r="A93" s="90" t="s">
        <v>118</v>
      </c>
      <c r="B93" s="91"/>
      <c r="C93" s="91"/>
      <c r="D93" s="91"/>
      <c r="E93" s="91"/>
      <c r="F93" s="91"/>
      <c r="G93" s="26"/>
      <c r="H93" s="11"/>
      <c r="I93" s="11"/>
      <c r="J93" s="11"/>
      <c r="K93" s="11"/>
      <c r="L93" s="26"/>
      <c r="M93" s="31"/>
      <c r="N93" s="34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5.75" customHeight="1" x14ac:dyDescent="0.25">
      <c r="A94" s="25"/>
      <c r="B94" s="103" t="s">
        <v>119</v>
      </c>
      <c r="C94" s="88"/>
      <c r="D94" s="88"/>
      <c r="E94" s="89"/>
      <c r="F94" s="39">
        <v>45</v>
      </c>
      <c r="G94" s="26"/>
      <c r="H94" s="11" t="s">
        <v>120</v>
      </c>
      <c r="I94" s="11"/>
      <c r="J94" s="11"/>
      <c r="K94" s="11"/>
      <c r="L94" s="26"/>
      <c r="M94" s="31"/>
      <c r="N94" s="34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5.75" customHeight="1" x14ac:dyDescent="0.25">
      <c r="A95" s="25"/>
      <c r="B95" s="103" t="s">
        <v>121</v>
      </c>
      <c r="C95" s="88"/>
      <c r="D95" s="88"/>
      <c r="E95" s="89"/>
      <c r="F95" s="39">
        <v>0</v>
      </c>
      <c r="G95" s="26"/>
      <c r="H95" s="25" t="s">
        <v>122</v>
      </c>
      <c r="I95" s="25"/>
      <c r="J95" s="25"/>
      <c r="K95" s="25"/>
      <c r="L95" s="26"/>
      <c r="M95" s="31"/>
      <c r="N95" s="34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5.75" customHeight="1" x14ac:dyDescent="0.25">
      <c r="A97" s="92" t="s">
        <v>123</v>
      </c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4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49.5" customHeight="1" x14ac:dyDescent="0.25">
      <c r="A99" s="40" t="s">
        <v>41</v>
      </c>
      <c r="B99" s="104" t="s">
        <v>124</v>
      </c>
      <c r="C99" s="89"/>
      <c r="D99" s="104" t="s">
        <v>125</v>
      </c>
      <c r="E99" s="89"/>
      <c r="F99" s="104" t="s">
        <v>126</v>
      </c>
      <c r="G99" s="8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5.75" customHeight="1" x14ac:dyDescent="0.25">
      <c r="A100" s="14" t="str">
        <f>TEXT($E$7,"0")&amp;".1"</f>
        <v>0.1</v>
      </c>
      <c r="B100" s="101">
        <f t="shared" ref="B100:B105" si="15">J48</f>
        <v>1.8</v>
      </c>
      <c r="C100" s="89"/>
      <c r="D100" s="105">
        <f>'CO Attainment Calculation'!D55</f>
        <v>1.6</v>
      </c>
      <c r="E100" s="89"/>
      <c r="F100" s="101" t="str">
        <f t="shared" ref="F100:F105" si="16">IF(B100&gt;D100,"N","Y")</f>
        <v>N</v>
      </c>
      <c r="G100" s="8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92" t="s">
        <v>127</v>
      </c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4"/>
    </row>
    <row r="101" spans="1:38" ht="15.75" customHeight="1" x14ac:dyDescent="0.25">
      <c r="A101" s="14" t="str">
        <f>TEXT($E$7,"0")&amp;".2"</f>
        <v>0.2</v>
      </c>
      <c r="B101" s="101">
        <f t="shared" si="15"/>
        <v>1.8</v>
      </c>
      <c r="C101" s="89"/>
      <c r="D101" s="105">
        <f>'CO Attainment Calculation'!D56</f>
        <v>1.6666666666666665</v>
      </c>
      <c r="E101" s="89"/>
      <c r="F101" s="101" t="str">
        <f t="shared" si="16"/>
        <v>N</v>
      </c>
      <c r="G101" s="8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4" t="s">
        <v>41</v>
      </c>
      <c r="X101" s="14" t="s">
        <v>42</v>
      </c>
      <c r="Y101" s="14" t="s">
        <v>43</v>
      </c>
      <c r="Z101" s="14" t="s">
        <v>44</v>
      </c>
      <c r="AA101" s="14" t="s">
        <v>45</v>
      </c>
      <c r="AB101" s="14" t="s">
        <v>46</v>
      </c>
      <c r="AC101" s="14" t="s">
        <v>47</v>
      </c>
      <c r="AD101" s="14" t="s">
        <v>48</v>
      </c>
      <c r="AE101" s="14" t="s">
        <v>49</v>
      </c>
      <c r="AF101" s="14" t="s">
        <v>50</v>
      </c>
      <c r="AG101" s="14" t="s">
        <v>51</v>
      </c>
      <c r="AH101" s="14" t="s">
        <v>52</v>
      </c>
      <c r="AI101" s="14" t="s">
        <v>53</v>
      </c>
      <c r="AJ101" s="14" t="s">
        <v>54</v>
      </c>
      <c r="AK101" s="14" t="s">
        <v>55</v>
      </c>
      <c r="AL101" s="14" t="s">
        <v>56</v>
      </c>
    </row>
    <row r="102" spans="1:38" ht="15.75" customHeight="1" x14ac:dyDescent="0.25">
      <c r="A102" s="14" t="str">
        <f>TEXT($E$7,"0")&amp;".3"</f>
        <v>0.3</v>
      </c>
      <c r="B102" s="101">
        <f t="shared" si="15"/>
        <v>1.8</v>
      </c>
      <c r="C102" s="89"/>
      <c r="D102" s="105">
        <f>'CO Attainment Calculation'!D57</f>
        <v>1.6</v>
      </c>
      <c r="E102" s="89"/>
      <c r="F102" s="101" t="str">
        <f t="shared" si="16"/>
        <v>N</v>
      </c>
      <c r="G102" s="8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3" t="str">
        <f t="shared" ref="W102:W107" si="17">A100</f>
        <v>0.1</v>
      </c>
      <c r="X102" s="41">
        <f t="shared" ref="X102:AL102" si="18">IF(B21="","",$D100*B21/3)</f>
        <v>1.6000000000000003</v>
      </c>
      <c r="Y102" s="41">
        <f t="shared" si="18"/>
        <v>1.0666666666666667</v>
      </c>
      <c r="Z102" s="41">
        <f t="shared" si="18"/>
        <v>0.53333333333333333</v>
      </c>
      <c r="AA102" s="41" t="str">
        <f t="shared" si="18"/>
        <v/>
      </c>
      <c r="AB102" s="41" t="str">
        <f t="shared" si="18"/>
        <v/>
      </c>
      <c r="AC102" s="41" t="str">
        <f t="shared" si="18"/>
        <v/>
      </c>
      <c r="AD102" s="41" t="str">
        <f t="shared" si="18"/>
        <v/>
      </c>
      <c r="AE102" s="41">
        <f t="shared" si="18"/>
        <v>1.0666666666666667</v>
      </c>
      <c r="AF102" s="41">
        <f t="shared" si="18"/>
        <v>1.0666666666666667</v>
      </c>
      <c r="AG102" s="41">
        <f t="shared" si="18"/>
        <v>1.0666666666666667</v>
      </c>
      <c r="AH102" s="41" t="str">
        <f t="shared" si="18"/>
        <v/>
      </c>
      <c r="AI102" s="41" t="str">
        <f t="shared" si="18"/>
        <v/>
      </c>
      <c r="AJ102" s="41" t="str">
        <f t="shared" si="18"/>
        <v/>
      </c>
      <c r="AK102" s="41" t="str">
        <f t="shared" si="18"/>
        <v/>
      </c>
      <c r="AL102" s="41" t="str">
        <f t="shared" si="18"/>
        <v/>
      </c>
    </row>
    <row r="103" spans="1:38" ht="15.75" customHeight="1" x14ac:dyDescent="0.25">
      <c r="A103" s="14" t="str">
        <f>TEXT($E$7,"0")&amp;".4"</f>
        <v>0.4</v>
      </c>
      <c r="B103" s="101">
        <f t="shared" si="15"/>
        <v>1.8</v>
      </c>
      <c r="C103" s="89"/>
      <c r="D103" s="105">
        <f>'CO Attainment Calculation'!D58</f>
        <v>1.6</v>
      </c>
      <c r="E103" s="89"/>
      <c r="F103" s="101" t="str">
        <f t="shared" si="16"/>
        <v>N</v>
      </c>
      <c r="G103" s="8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3" t="str">
        <f t="shared" si="17"/>
        <v>0.2</v>
      </c>
      <c r="X103" s="41">
        <f t="shared" ref="X103:AL103" si="19">IF(B22="","",$D101*B22/3)</f>
        <v>1.6666666666666667</v>
      </c>
      <c r="Y103" s="41">
        <f t="shared" si="19"/>
        <v>1.1111111111111109</v>
      </c>
      <c r="Z103" s="41">
        <f t="shared" si="19"/>
        <v>1.1111111111111109</v>
      </c>
      <c r="AA103" s="41" t="str">
        <f t="shared" si="19"/>
        <v/>
      </c>
      <c r="AB103" s="41" t="str">
        <f t="shared" si="19"/>
        <v/>
      </c>
      <c r="AC103" s="41" t="str">
        <f t="shared" si="19"/>
        <v/>
      </c>
      <c r="AD103" s="41" t="str">
        <f t="shared" si="19"/>
        <v/>
      </c>
      <c r="AE103" s="41">
        <f t="shared" si="19"/>
        <v>1.1111111111111109</v>
      </c>
      <c r="AF103" s="41">
        <f t="shared" si="19"/>
        <v>1.1111111111111109</v>
      </c>
      <c r="AG103" s="41">
        <f t="shared" si="19"/>
        <v>1.1111111111111109</v>
      </c>
      <c r="AH103" s="41" t="str">
        <f t="shared" si="19"/>
        <v/>
      </c>
      <c r="AI103" s="41">
        <f t="shared" si="19"/>
        <v>1.1111111111111109</v>
      </c>
      <c r="AJ103" s="41" t="str">
        <f t="shared" si="19"/>
        <v/>
      </c>
      <c r="AK103" s="41" t="str">
        <f t="shared" si="19"/>
        <v/>
      </c>
      <c r="AL103" s="41" t="str">
        <f t="shared" si="19"/>
        <v/>
      </c>
    </row>
    <row r="104" spans="1:38" ht="15.75" customHeight="1" x14ac:dyDescent="0.25">
      <c r="A104" s="14" t="str">
        <f>TEXT($E$7,"0")&amp;".5"</f>
        <v>0.5</v>
      </c>
      <c r="B104" s="101">
        <f t="shared" si="15"/>
        <v>1.8</v>
      </c>
      <c r="C104" s="89"/>
      <c r="D104" s="105">
        <f>'CO Attainment Calculation'!D59</f>
        <v>1.6</v>
      </c>
      <c r="E104" s="89"/>
      <c r="F104" s="101" t="str">
        <f t="shared" si="16"/>
        <v>N</v>
      </c>
      <c r="G104" s="8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3" t="str">
        <f t="shared" si="17"/>
        <v>0.3</v>
      </c>
      <c r="X104" s="41">
        <f t="shared" ref="X104:AL104" si="20">IF(B23="","",$D102*B23/3)</f>
        <v>1.6000000000000003</v>
      </c>
      <c r="Y104" s="41">
        <f t="shared" si="20"/>
        <v>1.0666666666666667</v>
      </c>
      <c r="Z104" s="41">
        <f t="shared" si="20"/>
        <v>1.0666666666666667</v>
      </c>
      <c r="AA104" s="41" t="str">
        <f t="shared" si="20"/>
        <v/>
      </c>
      <c r="AB104" s="41" t="str">
        <f t="shared" si="20"/>
        <v/>
      </c>
      <c r="AC104" s="41" t="str">
        <f t="shared" si="20"/>
        <v/>
      </c>
      <c r="AD104" s="41" t="str">
        <f t="shared" si="20"/>
        <v/>
      </c>
      <c r="AE104" s="41">
        <f t="shared" si="20"/>
        <v>1.0666666666666667</v>
      </c>
      <c r="AF104" s="41">
        <f t="shared" si="20"/>
        <v>1.0666666666666667</v>
      </c>
      <c r="AG104" s="41">
        <f t="shared" si="20"/>
        <v>1.0666666666666667</v>
      </c>
      <c r="AH104" s="41" t="str">
        <f t="shared" si="20"/>
        <v/>
      </c>
      <c r="AI104" s="41" t="str">
        <f t="shared" si="20"/>
        <v/>
      </c>
      <c r="AJ104" s="41" t="str">
        <f t="shared" si="20"/>
        <v/>
      </c>
      <c r="AK104" s="41" t="str">
        <f t="shared" si="20"/>
        <v/>
      </c>
      <c r="AL104" s="41" t="str">
        <f t="shared" si="20"/>
        <v/>
      </c>
    </row>
    <row r="105" spans="1:38" ht="15.75" customHeight="1" x14ac:dyDescent="0.25">
      <c r="A105" s="14" t="str">
        <f>TEXT($E$7,"0")&amp;".6"</f>
        <v>0.6</v>
      </c>
      <c r="B105" s="101">
        <f t="shared" si="15"/>
        <v>1.8</v>
      </c>
      <c r="C105" s="89"/>
      <c r="D105" s="105">
        <f>'CO Attainment Calculation'!D60</f>
        <v>1.5333333333333334</v>
      </c>
      <c r="E105" s="89"/>
      <c r="F105" s="101" t="str">
        <f t="shared" si="16"/>
        <v>N</v>
      </c>
      <c r="G105" s="8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3" t="str">
        <f t="shared" si="17"/>
        <v>0.4</v>
      </c>
      <c r="X105" s="41">
        <f t="shared" ref="X105:AL105" si="21">IF(B24="","",$D103*B24/3)</f>
        <v>1.6000000000000003</v>
      </c>
      <c r="Y105" s="41">
        <f t="shared" si="21"/>
        <v>1.0666666666666667</v>
      </c>
      <c r="Z105" s="41">
        <f t="shared" si="21"/>
        <v>0.53333333333333333</v>
      </c>
      <c r="AA105" s="41" t="str">
        <f t="shared" si="21"/>
        <v/>
      </c>
      <c r="AB105" s="41" t="str">
        <f t="shared" si="21"/>
        <v/>
      </c>
      <c r="AC105" s="41" t="str">
        <f t="shared" si="21"/>
        <v/>
      </c>
      <c r="AD105" s="41" t="str">
        <f t="shared" si="21"/>
        <v/>
      </c>
      <c r="AE105" s="41">
        <f t="shared" si="21"/>
        <v>0.53333333333333333</v>
      </c>
      <c r="AF105" s="41">
        <f t="shared" si="21"/>
        <v>0.53333333333333333</v>
      </c>
      <c r="AG105" s="41">
        <f t="shared" si="21"/>
        <v>0.53333333333333333</v>
      </c>
      <c r="AH105" s="41" t="str">
        <f t="shared" si="21"/>
        <v/>
      </c>
      <c r="AI105" s="41" t="str">
        <f t="shared" si="21"/>
        <v/>
      </c>
      <c r="AJ105" s="41" t="str">
        <f t="shared" si="21"/>
        <v/>
      </c>
      <c r="AK105" s="41" t="str">
        <f t="shared" si="21"/>
        <v/>
      </c>
      <c r="AL105" s="41" t="str">
        <f t="shared" si="21"/>
        <v/>
      </c>
    </row>
    <row r="106" spans="1:38" ht="15.75" customHeight="1" x14ac:dyDescent="0.25">
      <c r="A106" s="11"/>
      <c r="B106" s="26"/>
      <c r="C106" s="26"/>
      <c r="D106" s="26"/>
      <c r="E106" s="26"/>
      <c r="F106" s="26"/>
      <c r="G106" s="2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3" t="str">
        <f t="shared" si="17"/>
        <v>0.5</v>
      </c>
      <c r="X106" s="41">
        <f t="shared" ref="X106:AL106" si="22">IF(B25="","",$D104*B25/3)</f>
        <v>1.6000000000000003</v>
      </c>
      <c r="Y106" s="41">
        <f t="shared" si="22"/>
        <v>0.53333333333333333</v>
      </c>
      <c r="Z106" s="41">
        <f t="shared" si="22"/>
        <v>1.0666666666666667</v>
      </c>
      <c r="AA106" s="41" t="str">
        <f t="shared" si="22"/>
        <v/>
      </c>
      <c r="AB106" s="41" t="str">
        <f t="shared" si="22"/>
        <v/>
      </c>
      <c r="AC106" s="41" t="str">
        <f t="shared" si="22"/>
        <v/>
      </c>
      <c r="AD106" s="41" t="str">
        <f t="shared" si="22"/>
        <v/>
      </c>
      <c r="AE106" s="41">
        <f t="shared" si="22"/>
        <v>0.53333333333333333</v>
      </c>
      <c r="AF106" s="41">
        <f t="shared" si="22"/>
        <v>0.53333333333333333</v>
      </c>
      <c r="AG106" s="41">
        <f t="shared" si="22"/>
        <v>0.53333333333333333</v>
      </c>
      <c r="AH106" s="41" t="str">
        <f t="shared" si="22"/>
        <v/>
      </c>
      <c r="AI106" s="41" t="str">
        <f t="shared" si="22"/>
        <v/>
      </c>
      <c r="AJ106" s="41" t="str">
        <f t="shared" si="22"/>
        <v/>
      </c>
      <c r="AK106" s="41" t="str">
        <f t="shared" si="22"/>
        <v/>
      </c>
      <c r="AL106" s="41" t="str">
        <f t="shared" si="22"/>
        <v/>
      </c>
    </row>
    <row r="107" spans="1:38" ht="15.75" customHeight="1" x14ac:dyDescent="0.25">
      <c r="A107" s="106" t="str">
        <f>"Overall CO Attainment of the Course "&amp;E7</f>
        <v xml:space="preserve">Overall CO Attainment of the Course </v>
      </c>
      <c r="B107" s="88"/>
      <c r="C107" s="88"/>
      <c r="D107" s="88"/>
      <c r="E107" s="89"/>
      <c r="F107" s="107">
        <f>AVERAGE(D100:E105)</f>
        <v>1.5999999999999999</v>
      </c>
      <c r="G107" s="8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3" t="str">
        <f t="shared" si="17"/>
        <v>0.6</v>
      </c>
      <c r="X107" s="41">
        <f t="shared" ref="X107:AL107" si="23">IF(B26="","",$D105*B26/3)</f>
        <v>1.5333333333333334</v>
      </c>
      <c r="Y107" s="41">
        <f t="shared" si="23"/>
        <v>1.0222222222222224</v>
      </c>
      <c r="Z107" s="41">
        <f t="shared" si="23"/>
        <v>0.51111111111111118</v>
      </c>
      <c r="AA107" s="41" t="str">
        <f t="shared" si="23"/>
        <v/>
      </c>
      <c r="AB107" s="41" t="str">
        <f t="shared" si="23"/>
        <v/>
      </c>
      <c r="AC107" s="41" t="str">
        <f t="shared" si="23"/>
        <v/>
      </c>
      <c r="AD107" s="41" t="str">
        <f t="shared" si="23"/>
        <v/>
      </c>
      <c r="AE107" s="41">
        <f t="shared" si="23"/>
        <v>0.51111111111111118</v>
      </c>
      <c r="AF107" s="41">
        <f t="shared" si="23"/>
        <v>0.51111111111111118</v>
      </c>
      <c r="AG107" s="41">
        <f t="shared" si="23"/>
        <v>0.51111111111111118</v>
      </c>
      <c r="AH107" s="41" t="str">
        <f t="shared" si="23"/>
        <v/>
      </c>
      <c r="AI107" s="41" t="str">
        <f t="shared" si="23"/>
        <v/>
      </c>
      <c r="AJ107" s="41" t="str">
        <f t="shared" si="23"/>
        <v/>
      </c>
      <c r="AK107" s="41" t="str">
        <f t="shared" si="23"/>
        <v/>
      </c>
      <c r="AL107" s="41" t="str">
        <f t="shared" si="23"/>
        <v/>
      </c>
    </row>
    <row r="108" spans="1:38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5.75" customHeight="1" x14ac:dyDescent="0.25">
      <c r="A109" s="92" t="s">
        <v>128</v>
      </c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4"/>
      <c r="Q109" s="10"/>
      <c r="R109" s="10"/>
      <c r="S109" s="10"/>
      <c r="T109" s="10"/>
      <c r="U109" s="10"/>
      <c r="V109" s="10"/>
      <c r="W109" s="92" t="s">
        <v>129</v>
      </c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4"/>
    </row>
    <row r="110" spans="1:38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42"/>
      <c r="S110" s="42"/>
      <c r="T110" s="42"/>
      <c r="U110" s="10"/>
      <c r="V110" s="10"/>
      <c r="W110" s="108" t="s">
        <v>130</v>
      </c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</row>
    <row r="111" spans="1:38" ht="15.75" customHeight="1" x14ac:dyDescent="0.25">
      <c r="A111" s="43">
        <f>E7</f>
        <v>0</v>
      </c>
      <c r="B111" s="44" t="s">
        <v>42</v>
      </c>
      <c r="C111" s="44" t="s">
        <v>43</v>
      </c>
      <c r="D111" s="44" t="s">
        <v>44</v>
      </c>
      <c r="E111" s="44" t="s">
        <v>45</v>
      </c>
      <c r="F111" s="44" t="s">
        <v>46</v>
      </c>
      <c r="G111" s="44" t="s">
        <v>47</v>
      </c>
      <c r="H111" s="44" t="s">
        <v>48</v>
      </c>
      <c r="I111" s="44" t="s">
        <v>49</v>
      </c>
      <c r="J111" s="44" t="s">
        <v>50</v>
      </c>
      <c r="K111" s="44" t="s">
        <v>51</v>
      </c>
      <c r="L111" s="44" t="s">
        <v>52</v>
      </c>
      <c r="M111" s="44" t="s">
        <v>53</v>
      </c>
      <c r="N111" s="44" t="s">
        <v>54</v>
      </c>
      <c r="O111" s="44" t="s">
        <v>55</v>
      </c>
      <c r="P111" s="44" t="s">
        <v>56</v>
      </c>
      <c r="Q111" s="10"/>
      <c r="R111" s="42"/>
      <c r="S111" s="42"/>
      <c r="T111" s="42"/>
      <c r="U111" s="10"/>
      <c r="V111" s="10"/>
      <c r="W111" s="14" t="s">
        <v>41</v>
      </c>
      <c r="X111" s="101" t="s">
        <v>131</v>
      </c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9"/>
    </row>
    <row r="112" spans="1:38" ht="46.5" customHeight="1" x14ac:dyDescent="0.25">
      <c r="A112" s="45" t="s">
        <v>132</v>
      </c>
      <c r="B112" s="46">
        <f t="shared" ref="B112:P112" si="24">B28</f>
        <v>3</v>
      </c>
      <c r="C112" s="46">
        <f t="shared" si="24"/>
        <v>2</v>
      </c>
      <c r="D112" s="46">
        <f t="shared" si="24"/>
        <v>2</v>
      </c>
      <c r="E112" s="46">
        <f t="shared" si="24"/>
        <v>0</v>
      </c>
      <c r="F112" s="46">
        <f t="shared" si="24"/>
        <v>0</v>
      </c>
      <c r="G112" s="46">
        <f t="shared" si="24"/>
        <v>0</v>
      </c>
      <c r="H112" s="46">
        <f t="shared" si="24"/>
        <v>0</v>
      </c>
      <c r="I112" s="46">
        <f t="shared" si="24"/>
        <v>2</v>
      </c>
      <c r="J112" s="46">
        <f t="shared" si="24"/>
        <v>2</v>
      </c>
      <c r="K112" s="46">
        <f t="shared" si="24"/>
        <v>2</v>
      </c>
      <c r="L112" s="46">
        <f t="shared" si="24"/>
        <v>0</v>
      </c>
      <c r="M112" s="46">
        <f t="shared" si="24"/>
        <v>2</v>
      </c>
      <c r="N112" s="46" t="str">
        <f t="shared" si="24"/>
        <v xml:space="preserve"> </v>
      </c>
      <c r="O112" s="46" t="str">
        <f t="shared" si="24"/>
        <v xml:space="preserve"> </v>
      </c>
      <c r="P112" s="46" t="str">
        <f t="shared" si="24"/>
        <v xml:space="preserve"> </v>
      </c>
      <c r="Q112" s="42"/>
      <c r="R112" s="42"/>
      <c r="S112" s="42"/>
      <c r="T112" s="42"/>
      <c r="U112" s="42"/>
      <c r="V112" s="42"/>
      <c r="W112" s="40"/>
      <c r="X112" s="14" t="s">
        <v>42</v>
      </c>
      <c r="Y112" s="14" t="s">
        <v>43</v>
      </c>
      <c r="Z112" s="14" t="s">
        <v>44</v>
      </c>
      <c r="AA112" s="14" t="s">
        <v>45</v>
      </c>
      <c r="AB112" s="14" t="s">
        <v>46</v>
      </c>
      <c r="AC112" s="14" t="s">
        <v>47</v>
      </c>
      <c r="AD112" s="14" t="s">
        <v>48</v>
      </c>
      <c r="AE112" s="14" t="s">
        <v>49</v>
      </c>
      <c r="AF112" s="14" t="s">
        <v>50</v>
      </c>
      <c r="AG112" s="14" t="s">
        <v>51</v>
      </c>
      <c r="AH112" s="14" t="s">
        <v>52</v>
      </c>
      <c r="AI112" s="14" t="s">
        <v>53</v>
      </c>
      <c r="AJ112" s="14" t="s">
        <v>54</v>
      </c>
      <c r="AK112" s="14" t="s">
        <v>55</v>
      </c>
      <c r="AL112" s="14" t="s">
        <v>56</v>
      </c>
    </row>
    <row r="113" spans="1:38" ht="31.5" customHeight="1" x14ac:dyDescent="0.25">
      <c r="A113" s="47" t="s">
        <v>133</v>
      </c>
      <c r="B113" s="48">
        <f t="shared" ref="B113:P113" si="25">X120</f>
        <v>1.6000000000000003</v>
      </c>
      <c r="C113" s="48">
        <f t="shared" si="25"/>
        <v>1.0181818181818181</v>
      </c>
      <c r="D113" s="48">
        <f t="shared" si="25"/>
        <v>0.89629629629629626</v>
      </c>
      <c r="E113" s="48" t="str">
        <f t="shared" si="25"/>
        <v xml:space="preserve"> </v>
      </c>
      <c r="F113" s="48" t="str">
        <f t="shared" si="25"/>
        <v xml:space="preserve"> </v>
      </c>
      <c r="G113" s="48" t="str">
        <f t="shared" si="25"/>
        <v xml:space="preserve"> </v>
      </c>
      <c r="H113" s="48" t="str">
        <f t="shared" si="25"/>
        <v xml:space="preserve"> </v>
      </c>
      <c r="I113" s="48">
        <f t="shared" si="25"/>
        <v>0.89629629629629626</v>
      </c>
      <c r="J113" s="48">
        <f t="shared" si="25"/>
        <v>0.89629629629629626</v>
      </c>
      <c r="K113" s="48">
        <f t="shared" si="25"/>
        <v>0.89629629629629626</v>
      </c>
      <c r="L113" s="48" t="str">
        <f t="shared" si="25"/>
        <v xml:space="preserve"> </v>
      </c>
      <c r="M113" s="48">
        <f t="shared" si="25"/>
        <v>1.1111111111111109</v>
      </c>
      <c r="N113" s="48" t="str">
        <f t="shared" si="25"/>
        <v xml:space="preserve"> </v>
      </c>
      <c r="O113" s="48" t="str">
        <f t="shared" si="25"/>
        <v xml:space="preserve"> </v>
      </c>
      <c r="P113" s="48" t="str">
        <f t="shared" si="25"/>
        <v xml:space="preserve"> </v>
      </c>
      <c r="Q113" s="10"/>
      <c r="R113" s="42"/>
      <c r="S113" s="42"/>
      <c r="T113" s="42"/>
      <c r="U113" s="10"/>
      <c r="V113" s="10"/>
      <c r="W113" s="13" t="str">
        <f>TEXT($E$7,"0")&amp;".1"</f>
        <v>0.1</v>
      </c>
      <c r="X113" s="41">
        <f t="shared" ref="X113:AL113" si="26">IF(B21="","",X102*B21)</f>
        <v>4.8000000000000007</v>
      </c>
      <c r="Y113" s="41">
        <f t="shared" si="26"/>
        <v>2.1333333333333333</v>
      </c>
      <c r="Z113" s="41">
        <f t="shared" si="26"/>
        <v>0.53333333333333333</v>
      </c>
      <c r="AA113" s="41" t="str">
        <f t="shared" si="26"/>
        <v/>
      </c>
      <c r="AB113" s="41" t="str">
        <f t="shared" si="26"/>
        <v/>
      </c>
      <c r="AC113" s="41" t="str">
        <f t="shared" si="26"/>
        <v/>
      </c>
      <c r="AD113" s="41" t="str">
        <f t="shared" si="26"/>
        <v/>
      </c>
      <c r="AE113" s="41">
        <f t="shared" si="26"/>
        <v>2.1333333333333333</v>
      </c>
      <c r="AF113" s="41">
        <f t="shared" si="26"/>
        <v>2.1333333333333333</v>
      </c>
      <c r="AG113" s="41">
        <f t="shared" si="26"/>
        <v>2.1333333333333333</v>
      </c>
      <c r="AH113" s="41" t="str">
        <f t="shared" si="26"/>
        <v/>
      </c>
      <c r="AI113" s="41" t="str">
        <f t="shared" si="26"/>
        <v/>
      </c>
      <c r="AJ113" s="41" t="str">
        <f t="shared" si="26"/>
        <v/>
      </c>
      <c r="AK113" s="41" t="str">
        <f t="shared" si="26"/>
        <v/>
      </c>
      <c r="AL113" s="41" t="str">
        <f t="shared" si="26"/>
        <v/>
      </c>
    </row>
    <row r="114" spans="1:38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42"/>
      <c r="S114" s="42"/>
      <c r="T114" s="42"/>
      <c r="U114" s="10"/>
      <c r="V114" s="10"/>
      <c r="W114" s="13" t="str">
        <f>TEXT($E$7,"0")&amp;".2"</f>
        <v>0.2</v>
      </c>
      <c r="X114" s="41">
        <f t="shared" ref="X114:AL114" si="27">IF(B22="","",X103*B22)</f>
        <v>5</v>
      </c>
      <c r="Y114" s="41">
        <f t="shared" si="27"/>
        <v>2.2222222222222219</v>
      </c>
      <c r="Z114" s="41">
        <f t="shared" si="27"/>
        <v>2.2222222222222219</v>
      </c>
      <c r="AA114" s="41" t="str">
        <f t="shared" si="27"/>
        <v/>
      </c>
      <c r="AB114" s="41" t="str">
        <f t="shared" si="27"/>
        <v/>
      </c>
      <c r="AC114" s="41" t="str">
        <f t="shared" si="27"/>
        <v/>
      </c>
      <c r="AD114" s="41" t="str">
        <f t="shared" si="27"/>
        <v/>
      </c>
      <c r="AE114" s="41">
        <f t="shared" si="27"/>
        <v>2.2222222222222219</v>
      </c>
      <c r="AF114" s="41">
        <f t="shared" si="27"/>
        <v>2.2222222222222219</v>
      </c>
      <c r="AG114" s="41">
        <f t="shared" si="27"/>
        <v>2.2222222222222219</v>
      </c>
      <c r="AH114" s="41" t="str">
        <f t="shared" si="27"/>
        <v/>
      </c>
      <c r="AI114" s="41">
        <f t="shared" si="27"/>
        <v>2.2222222222222219</v>
      </c>
      <c r="AJ114" s="41" t="str">
        <f t="shared" si="27"/>
        <v/>
      </c>
      <c r="AK114" s="41" t="str">
        <f t="shared" si="27"/>
        <v/>
      </c>
      <c r="AL114" s="41" t="str">
        <f t="shared" si="27"/>
        <v/>
      </c>
    </row>
    <row r="115" spans="1:38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42"/>
      <c r="S115" s="42"/>
      <c r="T115" s="42"/>
      <c r="U115" s="10"/>
      <c r="V115" s="10"/>
      <c r="W115" s="13" t="str">
        <f>TEXT($E$7,"0")&amp;".3"</f>
        <v>0.3</v>
      </c>
      <c r="X115" s="41">
        <f t="shared" ref="X115:AL115" si="28">IF(B23="","",X104*B23)</f>
        <v>4.8000000000000007</v>
      </c>
      <c r="Y115" s="41">
        <f t="shared" si="28"/>
        <v>2.1333333333333333</v>
      </c>
      <c r="Z115" s="41">
        <f t="shared" si="28"/>
        <v>2.1333333333333333</v>
      </c>
      <c r="AA115" s="41" t="str">
        <f t="shared" si="28"/>
        <v/>
      </c>
      <c r="AB115" s="41" t="str">
        <f t="shared" si="28"/>
        <v/>
      </c>
      <c r="AC115" s="41" t="str">
        <f t="shared" si="28"/>
        <v/>
      </c>
      <c r="AD115" s="41" t="str">
        <f t="shared" si="28"/>
        <v/>
      </c>
      <c r="AE115" s="41">
        <f t="shared" si="28"/>
        <v>2.1333333333333333</v>
      </c>
      <c r="AF115" s="41">
        <f t="shared" si="28"/>
        <v>2.1333333333333333</v>
      </c>
      <c r="AG115" s="41">
        <f t="shared" si="28"/>
        <v>2.1333333333333333</v>
      </c>
      <c r="AH115" s="41" t="str">
        <f t="shared" si="28"/>
        <v/>
      </c>
      <c r="AI115" s="41" t="str">
        <f t="shared" si="28"/>
        <v/>
      </c>
      <c r="AJ115" s="41" t="str">
        <f t="shared" si="28"/>
        <v/>
      </c>
      <c r="AK115" s="41" t="str">
        <f t="shared" si="28"/>
        <v/>
      </c>
      <c r="AL115" s="41" t="str">
        <f t="shared" si="28"/>
        <v/>
      </c>
    </row>
    <row r="116" spans="1:38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42"/>
      <c r="S116" s="42"/>
      <c r="T116" s="42"/>
      <c r="U116" s="10"/>
      <c r="V116" s="10"/>
      <c r="W116" s="13" t="str">
        <f>TEXT($E$7,"0")&amp;".4"</f>
        <v>0.4</v>
      </c>
      <c r="X116" s="41">
        <f t="shared" ref="X116:AL116" si="29">IF(B24="","",X105*B24)</f>
        <v>4.8000000000000007</v>
      </c>
      <c r="Y116" s="41">
        <f t="shared" si="29"/>
        <v>2.1333333333333333</v>
      </c>
      <c r="Z116" s="41">
        <f t="shared" si="29"/>
        <v>0.53333333333333333</v>
      </c>
      <c r="AA116" s="41" t="str">
        <f t="shared" si="29"/>
        <v/>
      </c>
      <c r="AB116" s="41" t="str">
        <f t="shared" si="29"/>
        <v/>
      </c>
      <c r="AC116" s="41" t="str">
        <f t="shared" si="29"/>
        <v/>
      </c>
      <c r="AD116" s="41" t="str">
        <f t="shared" si="29"/>
        <v/>
      </c>
      <c r="AE116" s="41">
        <f t="shared" si="29"/>
        <v>0.53333333333333333</v>
      </c>
      <c r="AF116" s="41">
        <f t="shared" si="29"/>
        <v>0.53333333333333333</v>
      </c>
      <c r="AG116" s="41">
        <f t="shared" si="29"/>
        <v>0.53333333333333333</v>
      </c>
      <c r="AH116" s="41" t="str">
        <f t="shared" si="29"/>
        <v/>
      </c>
      <c r="AI116" s="41" t="str">
        <f t="shared" si="29"/>
        <v/>
      </c>
      <c r="AJ116" s="41" t="str">
        <f t="shared" si="29"/>
        <v/>
      </c>
      <c r="AK116" s="41" t="str">
        <f t="shared" si="29"/>
        <v/>
      </c>
      <c r="AL116" s="41" t="str">
        <f t="shared" si="29"/>
        <v/>
      </c>
    </row>
    <row r="117" spans="1:38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3" t="str">
        <f>TEXT($E$7,"0")&amp;".5"</f>
        <v>0.5</v>
      </c>
      <c r="X117" s="41">
        <f t="shared" ref="X117:AL117" si="30">IF(B25="","",X106*B25)</f>
        <v>4.8000000000000007</v>
      </c>
      <c r="Y117" s="41">
        <f t="shared" si="30"/>
        <v>0.53333333333333333</v>
      </c>
      <c r="Z117" s="41">
        <f t="shared" si="30"/>
        <v>2.1333333333333333</v>
      </c>
      <c r="AA117" s="41" t="str">
        <f t="shared" si="30"/>
        <v/>
      </c>
      <c r="AB117" s="41" t="str">
        <f t="shared" si="30"/>
        <v/>
      </c>
      <c r="AC117" s="41" t="str">
        <f t="shared" si="30"/>
        <v/>
      </c>
      <c r="AD117" s="41" t="str">
        <f t="shared" si="30"/>
        <v/>
      </c>
      <c r="AE117" s="41">
        <f t="shared" si="30"/>
        <v>0.53333333333333333</v>
      </c>
      <c r="AF117" s="41">
        <f t="shared" si="30"/>
        <v>0.53333333333333333</v>
      </c>
      <c r="AG117" s="41">
        <f t="shared" si="30"/>
        <v>0.53333333333333333</v>
      </c>
      <c r="AH117" s="41" t="str">
        <f t="shared" si="30"/>
        <v/>
      </c>
      <c r="AI117" s="41" t="str">
        <f t="shared" si="30"/>
        <v/>
      </c>
      <c r="AJ117" s="41" t="str">
        <f t="shared" si="30"/>
        <v/>
      </c>
      <c r="AK117" s="41" t="str">
        <f t="shared" si="30"/>
        <v/>
      </c>
      <c r="AL117" s="41" t="str">
        <f t="shared" si="30"/>
        <v/>
      </c>
    </row>
    <row r="118" spans="1:38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3" t="str">
        <f>TEXT($E$7,"0")&amp;".6"</f>
        <v>0.6</v>
      </c>
      <c r="X118" s="41">
        <f t="shared" ref="X118:AL118" si="31">IF(B26="","",X107*B26)</f>
        <v>4.6000000000000005</v>
      </c>
      <c r="Y118" s="41">
        <f t="shared" si="31"/>
        <v>2.0444444444444447</v>
      </c>
      <c r="Z118" s="41">
        <f t="shared" si="31"/>
        <v>0.51111111111111118</v>
      </c>
      <c r="AA118" s="41" t="str">
        <f t="shared" si="31"/>
        <v/>
      </c>
      <c r="AB118" s="41" t="str">
        <f t="shared" si="31"/>
        <v/>
      </c>
      <c r="AC118" s="41" t="str">
        <f t="shared" si="31"/>
        <v/>
      </c>
      <c r="AD118" s="41" t="str">
        <f t="shared" si="31"/>
        <v/>
      </c>
      <c r="AE118" s="41">
        <f t="shared" si="31"/>
        <v>0.51111111111111118</v>
      </c>
      <c r="AF118" s="41">
        <f t="shared" si="31"/>
        <v>0.51111111111111118</v>
      </c>
      <c r="AG118" s="41">
        <f t="shared" si="31"/>
        <v>0.51111111111111118</v>
      </c>
      <c r="AH118" s="41" t="str">
        <f t="shared" si="31"/>
        <v/>
      </c>
      <c r="AI118" s="41" t="str">
        <f t="shared" si="31"/>
        <v/>
      </c>
      <c r="AJ118" s="41" t="str">
        <f t="shared" si="31"/>
        <v/>
      </c>
      <c r="AK118" s="41" t="str">
        <f t="shared" si="31"/>
        <v/>
      </c>
      <c r="AL118" s="41" t="str">
        <f t="shared" si="31"/>
        <v/>
      </c>
    </row>
    <row r="119" spans="1:38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43" t="s">
        <v>134</v>
      </c>
      <c r="X119" s="14">
        <f t="shared" ref="X119:AL119" si="32">SUM(B21:B26)</f>
        <v>18</v>
      </c>
      <c r="Y119" s="14">
        <f t="shared" si="32"/>
        <v>11</v>
      </c>
      <c r="Z119" s="14">
        <f t="shared" si="32"/>
        <v>9</v>
      </c>
      <c r="AA119" s="14">
        <f t="shared" si="32"/>
        <v>0</v>
      </c>
      <c r="AB119" s="14">
        <f t="shared" si="32"/>
        <v>0</v>
      </c>
      <c r="AC119" s="14">
        <f t="shared" si="32"/>
        <v>0</v>
      </c>
      <c r="AD119" s="14">
        <f t="shared" si="32"/>
        <v>0</v>
      </c>
      <c r="AE119" s="14">
        <f t="shared" si="32"/>
        <v>9</v>
      </c>
      <c r="AF119" s="14">
        <f t="shared" si="32"/>
        <v>9</v>
      </c>
      <c r="AG119" s="14">
        <f t="shared" si="32"/>
        <v>9</v>
      </c>
      <c r="AH119" s="14">
        <f t="shared" si="32"/>
        <v>0</v>
      </c>
      <c r="AI119" s="14">
        <f t="shared" si="32"/>
        <v>2</v>
      </c>
      <c r="AJ119" s="14">
        <f t="shared" si="32"/>
        <v>0</v>
      </c>
      <c r="AK119" s="14">
        <f t="shared" si="32"/>
        <v>0</v>
      </c>
      <c r="AL119" s="14">
        <f t="shared" si="32"/>
        <v>0</v>
      </c>
    </row>
    <row r="120" spans="1:38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22" t="s">
        <v>135</v>
      </c>
      <c r="X120" s="48">
        <f t="shared" ref="X120:AL120" si="33">IF(X119=0," ", (SUM(X113:X118)/X119) )</f>
        <v>1.6000000000000003</v>
      </c>
      <c r="Y120" s="48">
        <f t="shared" si="33"/>
        <v>1.0181818181818181</v>
      </c>
      <c r="Z120" s="48">
        <f t="shared" si="33"/>
        <v>0.89629629629629626</v>
      </c>
      <c r="AA120" s="48" t="str">
        <f t="shared" si="33"/>
        <v xml:space="preserve"> </v>
      </c>
      <c r="AB120" s="48" t="str">
        <f t="shared" si="33"/>
        <v xml:space="preserve"> </v>
      </c>
      <c r="AC120" s="48" t="str">
        <f t="shared" si="33"/>
        <v xml:space="preserve"> </v>
      </c>
      <c r="AD120" s="48" t="str">
        <f t="shared" si="33"/>
        <v xml:space="preserve"> </v>
      </c>
      <c r="AE120" s="48">
        <f t="shared" si="33"/>
        <v>0.89629629629629626</v>
      </c>
      <c r="AF120" s="48">
        <f t="shared" si="33"/>
        <v>0.89629629629629626</v>
      </c>
      <c r="AG120" s="48">
        <f t="shared" si="33"/>
        <v>0.89629629629629626</v>
      </c>
      <c r="AH120" s="48" t="str">
        <f t="shared" si="33"/>
        <v xml:space="preserve"> </v>
      </c>
      <c r="AI120" s="48">
        <f t="shared" si="33"/>
        <v>1.1111111111111109</v>
      </c>
      <c r="AJ120" s="48" t="str">
        <f t="shared" si="33"/>
        <v xml:space="preserve"> </v>
      </c>
      <c r="AK120" s="48" t="str">
        <f t="shared" si="33"/>
        <v xml:space="preserve"> </v>
      </c>
      <c r="AL120" s="48" t="str">
        <f t="shared" si="33"/>
        <v xml:space="preserve"> </v>
      </c>
    </row>
    <row r="121" spans="1:38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5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5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5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5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5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5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5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5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5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5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5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mergeCells count="98">
    <mergeCell ref="B102:C102"/>
    <mergeCell ref="D102:E102"/>
    <mergeCell ref="F102:G102"/>
    <mergeCell ref="L77:M77"/>
    <mergeCell ref="B100:C100"/>
    <mergeCell ref="B101:C101"/>
    <mergeCell ref="D101:E101"/>
    <mergeCell ref="F101:G101"/>
    <mergeCell ref="A33:F33"/>
    <mergeCell ref="A40:F40"/>
    <mergeCell ref="A47:F47"/>
    <mergeCell ref="A55:P55"/>
    <mergeCell ref="C58:G58"/>
    <mergeCell ref="B16:P16"/>
    <mergeCell ref="B17:P17"/>
    <mergeCell ref="A19:P19"/>
    <mergeCell ref="A30:P30"/>
    <mergeCell ref="A31:G31"/>
    <mergeCell ref="A11:P11"/>
    <mergeCell ref="B12:P12"/>
    <mergeCell ref="B13:P13"/>
    <mergeCell ref="B14:P14"/>
    <mergeCell ref="B15:P15"/>
    <mergeCell ref="A9:D9"/>
    <mergeCell ref="A1:D1"/>
    <mergeCell ref="E1:P1"/>
    <mergeCell ref="A2:D2"/>
    <mergeCell ref="E2:P2"/>
    <mergeCell ref="A3:D3"/>
    <mergeCell ref="E3:P3"/>
    <mergeCell ref="E4:P4"/>
    <mergeCell ref="E5:P5"/>
    <mergeCell ref="E6:P6"/>
    <mergeCell ref="E7:P7"/>
    <mergeCell ref="E8:P8"/>
    <mergeCell ref="E9:P9"/>
    <mergeCell ref="A4:D4"/>
    <mergeCell ref="A5:D5"/>
    <mergeCell ref="A6:D6"/>
    <mergeCell ref="A7:D7"/>
    <mergeCell ref="A8:D8"/>
    <mergeCell ref="W109:AL109"/>
    <mergeCell ref="W110:AL110"/>
    <mergeCell ref="X111:AL111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A107:E107"/>
    <mergeCell ref="F107:G107"/>
    <mergeCell ref="A109:P109"/>
    <mergeCell ref="A97:P97"/>
    <mergeCell ref="B99:C99"/>
    <mergeCell ref="D99:E99"/>
    <mergeCell ref="F99:G99"/>
    <mergeCell ref="D100:E100"/>
    <mergeCell ref="F100:G100"/>
    <mergeCell ref="W100:AL100"/>
    <mergeCell ref="B78:C78"/>
    <mergeCell ref="D78:E78"/>
    <mergeCell ref="F78:G78"/>
    <mergeCell ref="L78:M78"/>
    <mergeCell ref="D79:E79"/>
    <mergeCell ref="F79:G79"/>
    <mergeCell ref="L79:M79"/>
    <mergeCell ref="L80:M80"/>
    <mergeCell ref="A87:P87"/>
    <mergeCell ref="A89:E89"/>
    <mergeCell ref="A90:E90"/>
    <mergeCell ref="H92:K92"/>
    <mergeCell ref="A93:F93"/>
    <mergeCell ref="B94:E94"/>
    <mergeCell ref="B95:E95"/>
    <mergeCell ref="B77:C77"/>
    <mergeCell ref="B79:C79"/>
    <mergeCell ref="B80:C80"/>
    <mergeCell ref="D80:E80"/>
    <mergeCell ref="F80:G80"/>
    <mergeCell ref="D77:E77"/>
    <mergeCell ref="F77:G77"/>
    <mergeCell ref="A73:P73"/>
    <mergeCell ref="A58:B59"/>
    <mergeCell ref="A60:B61"/>
    <mergeCell ref="B64:B65"/>
    <mergeCell ref="B76:C76"/>
    <mergeCell ref="D76:E76"/>
    <mergeCell ref="F76:G76"/>
    <mergeCell ref="C59:G59"/>
    <mergeCell ref="C60:G60"/>
    <mergeCell ref="C61:G61"/>
    <mergeCell ref="A63:G63"/>
    <mergeCell ref="C64:D64"/>
    <mergeCell ref="E64:F6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000"/>
  <sheetViews>
    <sheetView topLeftCell="A38" workbookViewId="0">
      <selection activeCell="G43" sqref="G43:H43"/>
    </sheetView>
  </sheetViews>
  <sheetFormatPr defaultColWidth="14.42578125" defaultRowHeight="15" customHeight="1" x14ac:dyDescent="0.25"/>
  <cols>
    <col min="1" max="1" width="10.5703125" customWidth="1"/>
    <col min="2" max="9" width="9.140625" customWidth="1"/>
    <col min="10" max="10" width="10" customWidth="1"/>
    <col min="11" max="11" width="11.42578125" customWidth="1"/>
    <col min="12" max="43" width="9.140625" customWidth="1"/>
    <col min="44" max="44" width="16.5703125" customWidth="1"/>
    <col min="45" max="58" width="9.140625" customWidth="1"/>
  </cols>
  <sheetData>
    <row r="1" spans="1:58" x14ac:dyDescent="0.2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</row>
    <row r="2" spans="1:58" x14ac:dyDescent="0.25">
      <c r="A2" s="123" t="s">
        <v>136</v>
      </c>
      <c r="B2" s="93"/>
      <c r="C2" s="93"/>
      <c r="D2" s="93"/>
      <c r="E2" s="93"/>
      <c r="F2" s="93"/>
      <c r="G2" s="93"/>
      <c r="H2" s="94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</row>
    <row r="3" spans="1:58" x14ac:dyDescent="0.25">
      <c r="A3" s="50"/>
      <c r="B3" s="50"/>
      <c r="C3" s="50"/>
      <c r="D3" s="50"/>
      <c r="E3" s="50"/>
      <c r="F3" s="50"/>
      <c r="G3" s="50"/>
      <c r="H3" s="50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</row>
    <row r="4" spans="1:58" x14ac:dyDescent="0.25">
      <c r="A4" s="130" t="s">
        <v>137</v>
      </c>
      <c r="B4" s="109"/>
      <c r="C4" s="109"/>
      <c r="D4" s="109"/>
      <c r="E4" s="109"/>
      <c r="F4" s="109"/>
      <c r="G4" s="109"/>
      <c r="H4" s="10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</row>
    <row r="5" spans="1:58" x14ac:dyDescent="0.25">
      <c r="A5" s="131" t="s">
        <v>41</v>
      </c>
      <c r="B5" s="132" t="s">
        <v>138</v>
      </c>
      <c r="C5" s="88"/>
      <c r="D5" s="88"/>
      <c r="E5" s="88"/>
      <c r="F5" s="88"/>
      <c r="G5" s="89"/>
      <c r="H5" s="133" t="s">
        <v>139</v>
      </c>
      <c r="I5" s="88"/>
      <c r="J5" s="88"/>
      <c r="K5" s="88"/>
      <c r="L5" s="88"/>
      <c r="M5" s="89"/>
      <c r="N5" s="134" t="s">
        <v>140</v>
      </c>
      <c r="O5" s="88"/>
      <c r="P5" s="88"/>
      <c r="Q5" s="88"/>
      <c r="R5" s="88"/>
      <c r="S5" s="88"/>
      <c r="T5" s="88"/>
      <c r="U5" s="88"/>
      <c r="V5" s="88"/>
      <c r="W5" s="89"/>
      <c r="X5" s="133" t="s">
        <v>141</v>
      </c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9"/>
      <c r="AR5" s="128" t="s">
        <v>142</v>
      </c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129" t="s">
        <v>87</v>
      </c>
    </row>
    <row r="6" spans="1:58" ht="15.75" customHeight="1" x14ac:dyDescent="0.25">
      <c r="A6" s="100"/>
      <c r="B6" s="132" t="s">
        <v>143</v>
      </c>
      <c r="C6" s="88"/>
      <c r="D6" s="89"/>
      <c r="E6" s="132" t="s">
        <v>144</v>
      </c>
      <c r="F6" s="88"/>
      <c r="G6" s="89"/>
      <c r="H6" s="52" t="s">
        <v>145</v>
      </c>
      <c r="I6" s="52" t="s">
        <v>146</v>
      </c>
      <c r="J6" s="52" t="s">
        <v>147</v>
      </c>
      <c r="K6" s="52" t="s">
        <v>148</v>
      </c>
      <c r="L6" s="52" t="s">
        <v>149</v>
      </c>
      <c r="M6" s="52" t="s">
        <v>150</v>
      </c>
      <c r="N6" s="53" t="s">
        <v>151</v>
      </c>
      <c r="O6" s="53" t="s">
        <v>152</v>
      </c>
      <c r="P6" s="53" t="s">
        <v>153</v>
      </c>
      <c r="Q6" s="53" t="s">
        <v>154</v>
      </c>
      <c r="R6" s="53" t="s">
        <v>155</v>
      </c>
      <c r="S6" s="53" t="s">
        <v>156</v>
      </c>
      <c r="T6" s="53" t="s">
        <v>157</v>
      </c>
      <c r="U6" s="53" t="s">
        <v>158</v>
      </c>
      <c r="V6" s="53" t="s">
        <v>159</v>
      </c>
      <c r="W6" s="53" t="s">
        <v>160</v>
      </c>
      <c r="X6" s="52" t="s">
        <v>161</v>
      </c>
      <c r="Y6" s="52" t="s">
        <v>162</v>
      </c>
      <c r="Z6" s="52" t="s">
        <v>163</v>
      </c>
      <c r="AA6" s="52" t="s">
        <v>164</v>
      </c>
      <c r="AB6" s="52" t="s">
        <v>165</v>
      </c>
      <c r="AC6" s="52" t="s">
        <v>166</v>
      </c>
      <c r="AD6" s="52" t="s">
        <v>167</v>
      </c>
      <c r="AE6" s="52" t="s">
        <v>168</v>
      </c>
      <c r="AF6" s="52" t="s">
        <v>169</v>
      </c>
      <c r="AG6" s="52" t="s">
        <v>170</v>
      </c>
      <c r="AH6" s="52" t="s">
        <v>171</v>
      </c>
      <c r="AI6" s="52" t="s">
        <v>172</v>
      </c>
      <c r="AJ6" s="52" t="s">
        <v>173</v>
      </c>
      <c r="AK6" s="52" t="s">
        <v>174</v>
      </c>
      <c r="AL6" s="52" t="s">
        <v>175</v>
      </c>
      <c r="AM6" s="52" t="s">
        <v>176</v>
      </c>
      <c r="AN6" s="52" t="s">
        <v>177</v>
      </c>
      <c r="AO6" s="52" t="s">
        <v>178</v>
      </c>
      <c r="AP6" s="52" t="s">
        <v>179</v>
      </c>
      <c r="AQ6" s="52" t="s">
        <v>180</v>
      </c>
      <c r="AR6" s="100"/>
      <c r="AS6" s="51">
        <f>'In Sem Evaluation'!AW11</f>
        <v>0</v>
      </c>
      <c r="AT6" s="51">
        <f>'In Sem Evaluation'!AX11</f>
        <v>0</v>
      </c>
      <c r="AU6" s="51">
        <f>'In Sem Evaluation'!AY11</f>
        <v>0</v>
      </c>
      <c r="AV6" s="51">
        <f>'In Sem Evaluation'!AZ11</f>
        <v>0</v>
      </c>
      <c r="AW6" s="51">
        <f>'In Sem Evaluation'!BA11</f>
        <v>0</v>
      </c>
      <c r="AX6" s="51">
        <f>'In Sem Evaluation'!BB11</f>
        <v>0</v>
      </c>
      <c r="AY6" s="51">
        <f>'In Sem Evaluation'!BC11</f>
        <v>0</v>
      </c>
      <c r="AZ6" s="51">
        <f>'In Sem Evaluation'!BD11</f>
        <v>0</v>
      </c>
      <c r="BA6" s="51">
        <f>'In Sem Evaluation'!BE11</f>
        <v>0</v>
      </c>
      <c r="BB6" s="51">
        <f>'In Sem Evaluation'!BF11</f>
        <v>0</v>
      </c>
      <c r="BC6" s="51">
        <f>'In Sem Evaluation'!BG11</f>
        <v>0</v>
      </c>
      <c r="BD6" s="51">
        <f>'In Sem Evaluation'!BH11</f>
        <v>0</v>
      </c>
      <c r="BE6" s="51">
        <f>'In Sem Evaluation'!BI11</f>
        <v>0</v>
      </c>
      <c r="BF6" s="100"/>
    </row>
    <row r="7" spans="1:58" ht="15.75" x14ac:dyDescent="0.25">
      <c r="A7" s="14" t="str">
        <f>Cover!A12</f>
        <v>CO1</v>
      </c>
      <c r="B7" s="54">
        <f>IF( 'In Sem Evaluation'!D12 = "CO1",'In Sem Evaluation'!D7, " " )</f>
        <v>14.705882352941176</v>
      </c>
      <c r="C7" s="54" t="str">
        <f>IF( 'In Sem Evaluation'!E12 = "CO1",'In Sem Evaluation'!E7, " " )</f>
        <v xml:space="preserve"> </v>
      </c>
      <c r="D7" s="54" t="str">
        <f>IF( 'In Sem Evaluation'!F12 = "CO1",'In Sem Evaluation'!F7, " " )</f>
        <v xml:space="preserve"> </v>
      </c>
      <c r="E7" s="54" t="str">
        <f>IF( 'In Sem Evaluation'!H12 = "CO1",'In Sem Evaluation'!H7, " " )</f>
        <v xml:space="preserve"> </v>
      </c>
      <c r="F7" s="54" t="str">
        <f>IF( 'In Sem Evaluation'!I12 = "CO1",'In Sem Evaluation'!I7, " " )</f>
        <v xml:space="preserve"> </v>
      </c>
      <c r="G7" s="55" t="str">
        <f>IF( 'In Sem Evaluation'!J12 = "CO1",'In Sem Evaluation'!J7, " " )</f>
        <v xml:space="preserve"> </v>
      </c>
      <c r="H7" s="54">
        <f>IF( 'In Sem Evaluation'!L12 = "CO1",'In Sem Evaluation'!L7, " " )</f>
        <v>95.098039215686271</v>
      </c>
      <c r="I7" s="54" t="str">
        <f>IF( 'In Sem Evaluation'!M12 = "CO1",'In Sem Evaluation'!M7, " " )</f>
        <v xml:space="preserve"> </v>
      </c>
      <c r="J7" s="54" t="str">
        <f>IF( 'In Sem Evaluation'!N12 = "CO1",'In Sem Evaluation'!N7, " " )</f>
        <v xml:space="preserve"> </v>
      </c>
      <c r="K7" s="54" t="str">
        <f>IF( 'In Sem Evaluation'!O12 = "CO1",'In Sem Evaluation'!O7, " " )</f>
        <v xml:space="preserve"> </v>
      </c>
      <c r="L7" s="54" t="str">
        <f>IF( 'In Sem Evaluation'!P12 = "CO1",'In Sem Evaluation'!P7, " " )</f>
        <v xml:space="preserve"> </v>
      </c>
      <c r="M7" s="54" t="str">
        <f>IF( 'In Sem Evaluation'!Q12 = "CO1",'In Sem Evaluation'!Q7, " " )</f>
        <v xml:space="preserve"> </v>
      </c>
      <c r="N7" s="54">
        <f>IF( 'In Sem Evaluation'!R12 = "CO1",'In Sem Evaluation'!R7, " " )</f>
        <v>91.17647058823529</v>
      </c>
      <c r="O7" s="54" t="str">
        <f>IF( 'In Sem Evaluation'!S12 = "CO1",'In Sem Evaluation'!S7, " " )</f>
        <v xml:space="preserve"> </v>
      </c>
      <c r="P7" s="54" t="str">
        <f>IF( 'In Sem Evaluation'!T12 = "CO1",'In Sem Evaluation'!T7, " " )</f>
        <v xml:space="preserve"> </v>
      </c>
      <c r="Q7" s="54" t="str">
        <f>IF( 'In Sem Evaluation'!U12 = "CO1",'In Sem Evaluation'!U7, " " )</f>
        <v xml:space="preserve"> </v>
      </c>
      <c r="R7" s="54" t="str">
        <f>IF( 'In Sem Evaluation'!V12 = "CO1",'In Sem Evaluation'!V7, " " )</f>
        <v xml:space="preserve"> </v>
      </c>
      <c r="S7" s="54" t="str">
        <f>IF( 'In Sem Evaluation'!W12 = "CO1",'In Sem Evaluation'!W7, " " )</f>
        <v xml:space="preserve"> </v>
      </c>
      <c r="T7" s="54" t="str">
        <f>IF( 'In Sem Evaluation'!X12 = "CO1",'In Sem Evaluation'!X7, " " )</f>
        <v xml:space="preserve"> </v>
      </c>
      <c r="U7" s="54" t="str">
        <f>IF( 'In Sem Evaluation'!Y12 = "CO1",'In Sem Evaluation'!Y7, " " )</f>
        <v xml:space="preserve"> </v>
      </c>
      <c r="V7" s="54" t="str">
        <f>IF( 'In Sem Evaluation'!Z12 = "CO1",'In Sem Evaluation'!Z7, " " )</f>
        <v xml:space="preserve"> </v>
      </c>
      <c r="W7" s="54" t="str">
        <f>IF( 'In Sem Evaluation'!AA12 = "CO1",'In Sem Evaluation'!AA7, " " )</f>
        <v xml:space="preserve"> </v>
      </c>
      <c r="X7" s="54" t="str">
        <f>IF( 'In Sem Evaluation'!AB12 = "CO1",'In Sem Evaluation'!AB7, " " )</f>
        <v xml:space="preserve"> </v>
      </c>
      <c r="Y7" s="54" t="str">
        <f>IF( 'In Sem Evaluation'!AC12 = "CO1",'In Sem Evaluation'!AC7, " " )</f>
        <v xml:space="preserve"> </v>
      </c>
      <c r="Z7" s="54" t="str">
        <f>IF( 'In Sem Evaluation'!AD12 = "CO1",'In Sem Evaluation'!AD7, " " )</f>
        <v xml:space="preserve"> </v>
      </c>
      <c r="AA7" s="54" t="str">
        <f>IF( 'In Sem Evaluation'!AE12 = "CO1",'In Sem Evaluation'!AE7, " " )</f>
        <v xml:space="preserve"> </v>
      </c>
      <c r="AB7" s="54" t="str">
        <f>IF( 'In Sem Evaluation'!AF12 = "CO1",'In Sem Evaluation'!AF7, " " )</f>
        <v xml:space="preserve"> </v>
      </c>
      <c r="AC7" s="54" t="str">
        <f>IF( 'In Sem Evaluation'!AG12 = "CO1",'In Sem Evaluation'!AG7, " " )</f>
        <v xml:space="preserve"> </v>
      </c>
      <c r="AD7" s="54" t="str">
        <f>IF( 'In Sem Evaluation'!AH12 = "CO1",'In Sem Evaluation'!AH7, " " )</f>
        <v xml:space="preserve"> </v>
      </c>
      <c r="AE7" s="54" t="str">
        <f>IF( 'In Sem Evaluation'!AI12 = "CO1",'In Sem Evaluation'!AI7, " " )</f>
        <v xml:space="preserve"> </v>
      </c>
      <c r="AF7" s="54" t="str">
        <f>IF( 'In Sem Evaluation'!AJ12 = "CO1",'In Sem Evaluation'!AJ7, " " )</f>
        <v xml:space="preserve"> </v>
      </c>
      <c r="AG7" s="54" t="str">
        <f>IF( 'In Sem Evaluation'!AK12 = "CO1",'In Sem Evaluation'!AK7, " " )</f>
        <v xml:space="preserve"> </v>
      </c>
      <c r="AH7" s="54" t="str">
        <f>IF( 'In Sem Evaluation'!AL12 = "CO1",'In Sem Evaluation'!AL7, " " )</f>
        <v xml:space="preserve"> </v>
      </c>
      <c r="AI7" s="54" t="str">
        <f>IF( 'In Sem Evaluation'!AM12 = "CO1",'In Sem Evaluation'!AM7, " " )</f>
        <v xml:space="preserve"> </v>
      </c>
      <c r="AJ7" s="54" t="str">
        <f>IF( 'In Sem Evaluation'!AN12 = "CO1",'In Sem Evaluation'!AN7, " " )</f>
        <v xml:space="preserve"> </v>
      </c>
      <c r="AK7" s="54" t="str">
        <f>IF( 'In Sem Evaluation'!AO12 = "CO1",'In Sem Evaluation'!AO7, " " )</f>
        <v xml:space="preserve"> </v>
      </c>
      <c r="AL7" s="54" t="str">
        <f>IF( 'In Sem Evaluation'!AP12 = "CO1",'In Sem Evaluation'!AP7, " " )</f>
        <v xml:space="preserve"> </v>
      </c>
      <c r="AM7" s="54" t="str">
        <f>IF( 'In Sem Evaluation'!AQ12 = "CO1",'In Sem Evaluation'!AQ7, " " )</f>
        <v xml:space="preserve"> </v>
      </c>
      <c r="AN7" s="54" t="str">
        <f>IF( 'In Sem Evaluation'!AR12 = "CO1",'In Sem Evaluation'!AR7, " " )</f>
        <v xml:space="preserve"> </v>
      </c>
      <c r="AO7" s="54" t="str">
        <f>IF( 'In Sem Evaluation'!AS12 = "CO1",'In Sem Evaluation'!AS7, " " )</f>
        <v xml:space="preserve"> </v>
      </c>
      <c r="AP7" s="54" t="str">
        <f>IF( 'In Sem Evaluation'!AT12 = "CO1",'In Sem Evaluation'!AT7, " " )</f>
        <v xml:space="preserve"> </v>
      </c>
      <c r="AQ7" s="54" t="str">
        <f>IF( 'In Sem Evaluation'!AU12 = "CO1",'In Sem Evaluation'!AU7, " " )</f>
        <v xml:space="preserve"> </v>
      </c>
      <c r="AR7" s="54" t="str">
        <f>'In Sem Evaluation'!$AV$7</f>
        <v xml:space="preserve"> </v>
      </c>
      <c r="AS7" s="54" t="str">
        <f>IF( 'In Sem Evaluation'!AW12 = "CO1",'In Sem Evaluation'!AW7, " " )</f>
        <v xml:space="preserve"> </v>
      </c>
      <c r="AT7" s="54" t="str">
        <f>IF( 'In Sem Evaluation'!AX12 = "CO1",'In Sem Evaluation'!AX7, " " )</f>
        <v xml:space="preserve"> </v>
      </c>
      <c r="AU7" s="54" t="str">
        <f>IF( 'In Sem Evaluation'!AY12 = "CO1",'In Sem Evaluation'!AY7, " " )</f>
        <v xml:space="preserve"> </v>
      </c>
      <c r="AV7" s="54" t="str">
        <f>IF( 'In Sem Evaluation'!AZ12 = "CO1",'In Sem Evaluation'!AZ7, " " )</f>
        <v xml:space="preserve"> </v>
      </c>
      <c r="AW7" s="54" t="str">
        <f>IF( 'In Sem Evaluation'!BA12 = "CO1",'In Sem Evaluation'!BA7, " " )</f>
        <v xml:space="preserve"> </v>
      </c>
      <c r="AX7" s="54" t="str">
        <f>IF( 'In Sem Evaluation'!BB12 = "CO1",'In Sem Evaluation'!BB7, " " )</f>
        <v xml:space="preserve"> </v>
      </c>
      <c r="AY7" s="54" t="str">
        <f>IF( 'In Sem Evaluation'!BC12 = "CO1",'In Sem Evaluation'!BC7, " " )</f>
        <v xml:space="preserve"> </v>
      </c>
      <c r="AZ7" s="54" t="str">
        <f>IF( 'In Sem Evaluation'!BD12 = "CO1",'In Sem Evaluation'!BD7, " " )</f>
        <v xml:space="preserve"> </v>
      </c>
      <c r="BA7" s="54" t="str">
        <f>IF( 'In Sem Evaluation'!BE12 = "CO1",'In Sem Evaluation'!BE7, " " )</f>
        <v xml:space="preserve"> </v>
      </c>
      <c r="BB7" s="54" t="str">
        <f>IF( 'In Sem Evaluation'!BF12 = "CO1",'In Sem Evaluation'!BF7, " " )</f>
        <v xml:space="preserve"> </v>
      </c>
      <c r="BC7" s="54" t="str">
        <f>IF( 'In Sem Evaluation'!BG12 = "CO1",'In Sem Evaluation'!BG7, " " )</f>
        <v xml:space="preserve"> </v>
      </c>
      <c r="BD7" s="54" t="str">
        <f>IF( 'In Sem Evaluation'!BH12 = "CO1",'In Sem Evaluation'!BH7, " " )</f>
        <v xml:space="preserve"> </v>
      </c>
      <c r="BE7" s="54" t="str">
        <f>IF( 'In Sem Evaluation'!BI12 = "CO1",'In Sem Evaluation'!BI7, " " )</f>
        <v xml:space="preserve"> </v>
      </c>
      <c r="BF7" s="56">
        <f>'Course Exit Survey'!C7</f>
        <v>89.215686274509807</v>
      </c>
    </row>
    <row r="8" spans="1:58" ht="15.75" x14ac:dyDescent="0.25">
      <c r="A8" s="14" t="str">
        <f>Cover!A13</f>
        <v>CO2</v>
      </c>
      <c r="B8" s="54" t="str">
        <f>IF( 'In Sem Evaluation'!D12 = "CO2",'In Sem Evaluation'!D7, " " )</f>
        <v xml:space="preserve"> </v>
      </c>
      <c r="C8" s="54">
        <f>IF( 'In Sem Evaluation'!E12 = "CO2",'In Sem Evaluation'!E7, " " )</f>
        <v>60.294117647058826</v>
      </c>
      <c r="D8" s="54" t="str">
        <f>IF( 'In Sem Evaluation'!F12 = "CO2",'In Sem Evaluation'!F7, " " )</f>
        <v xml:space="preserve"> </v>
      </c>
      <c r="E8" s="54" t="str">
        <f>IF( 'In Sem Evaluation'!H12 = "CO2",'In Sem Evaluation'!H7, " " )</f>
        <v xml:space="preserve"> </v>
      </c>
      <c r="F8" s="54" t="str">
        <f>IF( 'In Sem Evaluation'!I12 = "CO2",'In Sem Evaluation'!I7, " " )</f>
        <v xml:space="preserve"> </v>
      </c>
      <c r="G8" s="55" t="str">
        <f>IF( 'In Sem Evaluation'!J12 = "CO2",'In Sem Evaluation'!J7, " " )</f>
        <v xml:space="preserve"> </v>
      </c>
      <c r="H8" s="54" t="str">
        <f>IF( 'In Sem Evaluation'!L12 = "CO2",'In Sem Evaluation'!L7, " " )</f>
        <v xml:space="preserve"> </v>
      </c>
      <c r="I8" s="54">
        <f>IF( 'In Sem Evaluation'!M12 = "CO2",'In Sem Evaluation'!M7, " " )</f>
        <v>90.196078431372555</v>
      </c>
      <c r="J8" s="54" t="str">
        <f>IF( 'In Sem Evaluation'!N12 = "CO2",'In Sem Evaluation'!N7, " " )</f>
        <v xml:space="preserve"> </v>
      </c>
      <c r="K8" s="54" t="str">
        <f>IF( 'In Sem Evaluation'!O12 = "CO2",'In Sem Evaluation'!O7, " " )</f>
        <v xml:space="preserve"> </v>
      </c>
      <c r="L8" s="54" t="str">
        <f>IF( 'In Sem Evaluation'!P12 = "CO2",'In Sem Evaluation'!P7, " " )</f>
        <v xml:space="preserve"> </v>
      </c>
      <c r="M8" s="54" t="str">
        <f>IF( 'In Sem Evaluation'!Q12 = "CO2",'In Sem Evaluation'!Q7, " " )</f>
        <v xml:space="preserve"> </v>
      </c>
      <c r="N8" s="54" t="str">
        <f>IF( 'In Sem Evaluation'!R12 = "CO2",'In Sem Evaluation'!R7, " " )</f>
        <v xml:space="preserve"> </v>
      </c>
      <c r="O8" s="54" t="str">
        <f>IF( 'In Sem Evaluation'!S12 = "CO2",'In Sem Evaluation'!S7, " " )</f>
        <v xml:space="preserve"> </v>
      </c>
      <c r="P8" s="54" t="str">
        <f>IF( 'In Sem Evaluation'!T12 = "CO2",'In Sem Evaluation'!T7, " " )</f>
        <v xml:space="preserve"> </v>
      </c>
      <c r="Q8" s="54" t="str">
        <f>IF( 'In Sem Evaluation'!U12 = "CO2",'In Sem Evaluation'!U7, " " )</f>
        <v xml:space="preserve"> </v>
      </c>
      <c r="R8" s="54" t="str">
        <f>IF( 'In Sem Evaluation'!V12 = "CO2",'In Sem Evaluation'!V7, " " )</f>
        <v xml:space="preserve"> </v>
      </c>
      <c r="S8" s="54" t="str">
        <f>IF( 'In Sem Evaluation'!W12 = "CO2",'In Sem Evaluation'!W7, " " )</f>
        <v xml:space="preserve"> </v>
      </c>
      <c r="T8" s="54" t="str">
        <f>IF( 'In Sem Evaluation'!X12 = "CO2",'In Sem Evaluation'!X7, " " )</f>
        <v xml:space="preserve"> </v>
      </c>
      <c r="U8" s="54" t="str">
        <f>IF( 'In Sem Evaluation'!Y12 = "CO2",'In Sem Evaluation'!Y7, " " )</f>
        <v xml:space="preserve"> </v>
      </c>
      <c r="V8" s="54" t="str">
        <f>IF( 'In Sem Evaluation'!Z12 = "CO2",'In Sem Evaluation'!Z7, " " )</f>
        <v xml:space="preserve"> </v>
      </c>
      <c r="W8" s="54" t="str">
        <f>IF( 'In Sem Evaluation'!AA12 = "CO2",'In Sem Evaluation'!AA7, " " )</f>
        <v xml:space="preserve"> </v>
      </c>
      <c r="X8" s="54" t="str">
        <f>IF( 'In Sem Evaluation'!AB12 = "CO2",'In Sem Evaluation'!AB7, " " )</f>
        <v xml:space="preserve"> </v>
      </c>
      <c r="Y8" s="54" t="str">
        <f>IF( 'In Sem Evaluation'!AC12 = "CO2",'In Sem Evaluation'!AC7, " " )</f>
        <v xml:space="preserve"> </v>
      </c>
      <c r="Z8" s="54" t="str">
        <f>IF( 'In Sem Evaluation'!AD12 = "CO2",'In Sem Evaluation'!AD7, " " )</f>
        <v xml:space="preserve"> </v>
      </c>
      <c r="AA8" s="54" t="str">
        <f>IF( 'In Sem Evaluation'!AE12 = "CO2",'In Sem Evaluation'!AE7, " " )</f>
        <v xml:space="preserve"> </v>
      </c>
      <c r="AB8" s="54" t="str">
        <f>IF( 'In Sem Evaluation'!AF12 = "CO2",'In Sem Evaluation'!AF7, " " )</f>
        <v xml:space="preserve"> </v>
      </c>
      <c r="AC8" s="54" t="str">
        <f>IF( 'In Sem Evaluation'!AG12 = "CO2",'In Sem Evaluation'!AG7, " " )</f>
        <v xml:space="preserve"> </v>
      </c>
      <c r="AD8" s="54" t="str">
        <f>IF( 'In Sem Evaluation'!AH12 = "CO2",'In Sem Evaluation'!AH7, " " )</f>
        <v xml:space="preserve"> </v>
      </c>
      <c r="AE8" s="54" t="str">
        <f>IF( 'In Sem Evaluation'!AI12 = "CO2",'In Sem Evaluation'!AI7, " " )</f>
        <v xml:space="preserve"> </v>
      </c>
      <c r="AF8" s="54" t="str">
        <f>IF( 'In Sem Evaluation'!AJ12 = "CO2",'In Sem Evaluation'!AJ7, " " )</f>
        <v xml:space="preserve"> </v>
      </c>
      <c r="AG8" s="54" t="str">
        <f>IF( 'In Sem Evaluation'!AK12 = "CO2",'In Sem Evaluation'!AK7, " " )</f>
        <v xml:space="preserve"> </v>
      </c>
      <c r="AH8" s="54" t="str">
        <f>IF( 'In Sem Evaluation'!AL12 = "CO2",'In Sem Evaluation'!AL7, " " )</f>
        <v xml:space="preserve"> </v>
      </c>
      <c r="AI8" s="54" t="str">
        <f>IF( 'In Sem Evaluation'!AM12 = "CO2",'In Sem Evaluation'!AM7, " " )</f>
        <v xml:space="preserve"> </v>
      </c>
      <c r="AJ8" s="54" t="str">
        <f>IF( 'In Sem Evaluation'!AN12 = "CO2",'In Sem Evaluation'!AN7, " " )</f>
        <v xml:space="preserve"> </v>
      </c>
      <c r="AK8" s="54" t="str">
        <f>IF( 'In Sem Evaluation'!AO12 = "CO2",'In Sem Evaluation'!AO7, " " )</f>
        <v xml:space="preserve"> </v>
      </c>
      <c r="AL8" s="54" t="str">
        <f>IF( 'In Sem Evaluation'!AP12 = "CO2",'In Sem Evaluation'!AP7, " " )</f>
        <v xml:space="preserve"> </v>
      </c>
      <c r="AM8" s="54" t="str">
        <f>IF( 'In Sem Evaluation'!AQ12 = "CO2",'In Sem Evaluation'!AQ7, " " )</f>
        <v xml:space="preserve"> </v>
      </c>
      <c r="AN8" s="54" t="str">
        <f>IF( 'In Sem Evaluation'!AR12 = "CO2",'In Sem Evaluation'!AR7, " " )</f>
        <v xml:space="preserve"> </v>
      </c>
      <c r="AO8" s="54" t="str">
        <f>IF( 'In Sem Evaluation'!AS12 = "CO2",'In Sem Evaluation'!AS7, " " )</f>
        <v xml:space="preserve"> </v>
      </c>
      <c r="AP8" s="54" t="str">
        <f>IF( 'In Sem Evaluation'!AT12 = "CO2",'In Sem Evaluation'!AT7, " " )</f>
        <v xml:space="preserve"> </v>
      </c>
      <c r="AQ8" s="54" t="str">
        <f>IF( 'In Sem Evaluation'!AU12 = "CO2",'In Sem Evaluation'!AU7, " " )</f>
        <v xml:space="preserve"> </v>
      </c>
      <c r="AR8" s="54" t="str">
        <f>'In Sem Evaluation'!$AV$7</f>
        <v xml:space="preserve"> </v>
      </c>
      <c r="AS8" s="54" t="str">
        <f>IF( 'In Sem Evaluation'!AW12 = "CO2",'In Sem Evaluation'!AW7, " " )</f>
        <v xml:space="preserve"> </v>
      </c>
      <c r="AT8" s="54" t="str">
        <f>IF( 'In Sem Evaluation'!AX12 = "CO2",'In Sem Evaluation'!AX7, " " )</f>
        <v xml:space="preserve"> </v>
      </c>
      <c r="AU8" s="54" t="str">
        <f>IF( 'In Sem Evaluation'!AY12 = "CO2",'In Sem Evaluation'!AY7, " " )</f>
        <v xml:space="preserve"> </v>
      </c>
      <c r="AV8" s="54" t="str">
        <f>IF( 'In Sem Evaluation'!AZ12 = "CO2",'In Sem Evaluation'!AZ7, " " )</f>
        <v xml:space="preserve"> </v>
      </c>
      <c r="AW8" s="54" t="str">
        <f>IF( 'In Sem Evaluation'!BA12 = "CO2",'In Sem Evaluation'!BA7, " " )</f>
        <v xml:space="preserve"> </v>
      </c>
      <c r="AX8" s="54" t="str">
        <f>IF( 'In Sem Evaluation'!BB12 = "CO2",'In Sem Evaluation'!BB7, " " )</f>
        <v xml:space="preserve"> </v>
      </c>
      <c r="AY8" s="54" t="str">
        <f>IF( 'In Sem Evaluation'!BC12 = "CO2",'In Sem Evaluation'!BC7, " " )</f>
        <v xml:space="preserve"> </v>
      </c>
      <c r="AZ8" s="54" t="str">
        <f>IF( 'In Sem Evaluation'!BD12 = "CO2",'In Sem Evaluation'!BD7, " " )</f>
        <v xml:space="preserve"> </v>
      </c>
      <c r="BA8" s="54" t="str">
        <f>IF( 'In Sem Evaluation'!BE12 = "CO2",'In Sem Evaluation'!BE7, " " )</f>
        <v xml:space="preserve"> </v>
      </c>
      <c r="BB8" s="54" t="str">
        <f>IF( 'In Sem Evaluation'!BF12 = "CO2",'In Sem Evaluation'!BF7, " " )</f>
        <v xml:space="preserve"> </v>
      </c>
      <c r="BC8" s="54" t="str">
        <f>IF( 'In Sem Evaluation'!BG12 = "CO2",'In Sem Evaluation'!BG7, " " )</f>
        <v xml:space="preserve"> </v>
      </c>
      <c r="BD8" s="54" t="str">
        <f>IF( 'In Sem Evaluation'!BH12 = "CO2",'In Sem Evaluation'!BH7, " " )</f>
        <v xml:space="preserve"> </v>
      </c>
      <c r="BE8" s="54" t="str">
        <f>IF( 'In Sem Evaluation'!BI12 = "CO2",'In Sem Evaluation'!BI7, " " )</f>
        <v xml:space="preserve"> </v>
      </c>
      <c r="BF8" s="56">
        <f>'Course Exit Survey'!D7</f>
        <v>93.627450980392155</v>
      </c>
    </row>
    <row r="9" spans="1:58" ht="15.75" x14ac:dyDescent="0.25">
      <c r="A9" s="14" t="str">
        <f>Cover!A14</f>
        <v>CO3</v>
      </c>
      <c r="B9" s="54" t="str">
        <f>IF( 'In Sem Evaluation'!D12 = "CO3",'In Sem Evaluation'!D7, " " )</f>
        <v xml:space="preserve"> </v>
      </c>
      <c r="C9" s="54" t="str">
        <f>IF( 'In Sem Evaluation'!E12 = "CO3",'In Sem Evaluation'!E7, " " )</f>
        <v xml:space="preserve"> </v>
      </c>
      <c r="D9" s="54">
        <f>IF( 'In Sem Evaluation'!F12 = "CO3",'In Sem Evaluation'!F7, " " )</f>
        <v>40.196078431372548</v>
      </c>
      <c r="E9" s="54" t="str">
        <f>IF( 'In Sem Evaluation'!H12 = "CO3",'In Sem Evaluation'!H7, " " )</f>
        <v xml:space="preserve"> </v>
      </c>
      <c r="F9" s="54" t="str">
        <f>IF( 'In Sem Evaluation'!I12 = "CO3",'In Sem Evaluation'!I7, " " )</f>
        <v xml:space="preserve"> </v>
      </c>
      <c r="G9" s="55" t="str">
        <f>IF( 'In Sem Evaluation'!J12 = "CO3",'In Sem Evaluation'!J7, " " )</f>
        <v xml:space="preserve"> </v>
      </c>
      <c r="H9" s="54" t="str">
        <f>IF( 'In Sem Evaluation'!L12 = "CO3",'In Sem Evaluation'!L7, " " )</f>
        <v xml:space="preserve"> </v>
      </c>
      <c r="I9" s="54" t="str">
        <f>IF( 'In Sem Evaluation'!M12 = "CO3",'In Sem Evaluation'!M7, " " )</f>
        <v xml:space="preserve"> </v>
      </c>
      <c r="J9" s="54">
        <f>IF( 'In Sem Evaluation'!N12 = "CO3",'In Sem Evaluation'!N7, " " )</f>
        <v>92.156862745098039</v>
      </c>
      <c r="K9" s="54" t="str">
        <f>IF( 'In Sem Evaluation'!O12 = "CO3",'In Sem Evaluation'!O7, " " )</f>
        <v xml:space="preserve"> </v>
      </c>
      <c r="L9" s="54" t="str">
        <f>IF( 'In Sem Evaluation'!P12 = "CO3",'In Sem Evaluation'!P7, " " )</f>
        <v xml:space="preserve"> </v>
      </c>
      <c r="M9" s="54" t="str">
        <f>IF( 'In Sem Evaluation'!Q12 = "CO3",'In Sem Evaluation'!Q7, " " )</f>
        <v xml:space="preserve"> </v>
      </c>
      <c r="N9" s="54" t="str">
        <f>IF( 'In Sem Evaluation'!R12 = "CO3",'In Sem Evaluation'!R7, " " )</f>
        <v xml:space="preserve"> </v>
      </c>
      <c r="O9" s="54" t="str">
        <f>IF( 'In Sem Evaluation'!S12 = "CO3",'In Sem Evaluation'!S7, " " )</f>
        <v xml:space="preserve"> </v>
      </c>
      <c r="P9" s="54">
        <f>IF( 'In Sem Evaluation'!T12 = "CO3",'In Sem Evaluation'!T7, " " )</f>
        <v>90.686274509803923</v>
      </c>
      <c r="Q9" s="54" t="str">
        <f>IF( 'In Sem Evaluation'!U12 = "CO3",'In Sem Evaluation'!U7, " " )</f>
        <v xml:space="preserve"> </v>
      </c>
      <c r="R9" s="54" t="str">
        <f>IF( 'In Sem Evaluation'!V12 = "CO3",'In Sem Evaluation'!V7, " " )</f>
        <v xml:space="preserve"> </v>
      </c>
      <c r="S9" s="54" t="str">
        <f>IF( 'In Sem Evaluation'!W12 = "CO3",'In Sem Evaluation'!W7, " " )</f>
        <v xml:space="preserve"> </v>
      </c>
      <c r="T9" s="54" t="str">
        <f>IF( 'In Sem Evaluation'!X12 = "CO3",'In Sem Evaluation'!X7, " " )</f>
        <v xml:space="preserve"> </v>
      </c>
      <c r="U9" s="54" t="str">
        <f>IF( 'In Sem Evaluation'!Y12 = "CO3",'In Sem Evaluation'!Y7, " " )</f>
        <v xml:space="preserve"> </v>
      </c>
      <c r="V9" s="54" t="str">
        <f>IF( 'In Sem Evaluation'!Z12 = "CO3",'In Sem Evaluation'!Z7, " " )</f>
        <v xml:space="preserve"> </v>
      </c>
      <c r="W9" s="54" t="str">
        <f>IF( 'In Sem Evaluation'!AA12 = "CO3",'In Sem Evaluation'!AA7, " " )</f>
        <v xml:space="preserve"> </v>
      </c>
      <c r="X9" s="54" t="str">
        <f>IF( 'In Sem Evaluation'!AB12 = "CO3",'In Sem Evaluation'!AB7, " " )</f>
        <v xml:space="preserve"> </v>
      </c>
      <c r="Y9" s="54" t="str">
        <f>IF( 'In Sem Evaluation'!AC12 = "CO3",'In Sem Evaluation'!AC7, " " )</f>
        <v xml:space="preserve"> </v>
      </c>
      <c r="Z9" s="54" t="str">
        <f>IF( 'In Sem Evaluation'!AD12 = "CO3",'In Sem Evaluation'!AD7, " " )</f>
        <v xml:space="preserve"> </v>
      </c>
      <c r="AA9" s="54" t="str">
        <f>IF( 'In Sem Evaluation'!AE12 = "CO3",'In Sem Evaluation'!AE7, " " )</f>
        <v xml:space="preserve"> </v>
      </c>
      <c r="AB9" s="54" t="str">
        <f>IF( 'In Sem Evaluation'!AF12 = "CO3",'In Sem Evaluation'!AF7, " " )</f>
        <v xml:space="preserve"> </v>
      </c>
      <c r="AC9" s="54" t="str">
        <f>IF( 'In Sem Evaluation'!AG12 = "CO3",'In Sem Evaluation'!AG7, " " )</f>
        <v xml:space="preserve"> </v>
      </c>
      <c r="AD9" s="54" t="str">
        <f>IF( 'In Sem Evaluation'!AH12 = "CO3",'In Sem Evaluation'!AH7, " " )</f>
        <v xml:space="preserve"> </v>
      </c>
      <c r="AE9" s="54" t="str">
        <f>IF( 'In Sem Evaluation'!AI12 = "CO3",'In Sem Evaluation'!AI7, " " )</f>
        <v xml:space="preserve"> </v>
      </c>
      <c r="AF9" s="54" t="str">
        <f>IF( 'In Sem Evaluation'!AJ12 = "CO3",'In Sem Evaluation'!AJ7, " " )</f>
        <v xml:space="preserve"> </v>
      </c>
      <c r="AG9" s="54" t="str">
        <f>IF( 'In Sem Evaluation'!AK12 = "CO3",'In Sem Evaluation'!AK7, " " )</f>
        <v xml:space="preserve"> </v>
      </c>
      <c r="AH9" s="54" t="str">
        <f>IF( 'In Sem Evaluation'!AL12 = "CO3",'In Sem Evaluation'!AL7, " " )</f>
        <v xml:space="preserve"> </v>
      </c>
      <c r="AI9" s="54" t="str">
        <f>IF( 'In Sem Evaluation'!AM12 = "CO3",'In Sem Evaluation'!AM7, " " )</f>
        <v xml:space="preserve"> </v>
      </c>
      <c r="AJ9" s="54" t="str">
        <f>IF( 'In Sem Evaluation'!AN12 = "CO3",'In Sem Evaluation'!AN7, " " )</f>
        <v xml:space="preserve"> </v>
      </c>
      <c r="AK9" s="54" t="str">
        <f>IF( 'In Sem Evaluation'!AO12 = "CO3",'In Sem Evaluation'!AO7, " " )</f>
        <v xml:space="preserve"> </v>
      </c>
      <c r="AL9" s="54" t="str">
        <f>IF( 'In Sem Evaluation'!AP12 = "CO3",'In Sem Evaluation'!AP7, " " )</f>
        <v xml:space="preserve"> </v>
      </c>
      <c r="AM9" s="54" t="str">
        <f>IF( 'In Sem Evaluation'!AQ12 = "CO3",'In Sem Evaluation'!AQ7, " " )</f>
        <v xml:space="preserve"> </v>
      </c>
      <c r="AN9" s="54" t="str">
        <f>IF( 'In Sem Evaluation'!AR12 = "CO3",'In Sem Evaluation'!AR7, " " )</f>
        <v xml:space="preserve"> </v>
      </c>
      <c r="AO9" s="54" t="str">
        <f>IF( 'In Sem Evaluation'!AS12 = "CO3",'In Sem Evaluation'!AS7, " " )</f>
        <v xml:space="preserve"> </v>
      </c>
      <c r="AP9" s="54" t="str">
        <f>IF( 'In Sem Evaluation'!AT12 = "CO3",'In Sem Evaluation'!AT7, " " )</f>
        <v xml:space="preserve"> </v>
      </c>
      <c r="AQ9" s="54" t="str">
        <f>IF( 'In Sem Evaluation'!AU12 = "CO3",'In Sem Evaluation'!AU7, " " )</f>
        <v xml:space="preserve"> </v>
      </c>
      <c r="AR9" s="54" t="str">
        <f>'In Sem Evaluation'!$AV$7</f>
        <v xml:space="preserve"> </v>
      </c>
      <c r="AS9" s="54" t="str">
        <f>IF( 'In Sem Evaluation'!AW12 = "CO3",'In Sem Evaluation'!AW7, " " )</f>
        <v xml:space="preserve"> </v>
      </c>
      <c r="AT9" s="54" t="str">
        <f>IF( 'In Sem Evaluation'!AX12 = "CO3",'In Sem Evaluation'!AX7, " " )</f>
        <v xml:space="preserve"> </v>
      </c>
      <c r="AU9" s="54" t="str">
        <f>IF( 'In Sem Evaluation'!AY12 = "CO3",'In Sem Evaluation'!AY7, " " )</f>
        <v xml:space="preserve"> </v>
      </c>
      <c r="AV9" s="54" t="str">
        <f>IF( 'In Sem Evaluation'!AZ12 = "CO3",'In Sem Evaluation'!AZ7, " " )</f>
        <v xml:space="preserve"> </v>
      </c>
      <c r="AW9" s="54" t="str">
        <f>IF( 'In Sem Evaluation'!BA12 = "CO3",'In Sem Evaluation'!BA7, " " )</f>
        <v xml:space="preserve"> </v>
      </c>
      <c r="AX9" s="54" t="str">
        <f>IF( 'In Sem Evaluation'!BB12 = "CO3",'In Sem Evaluation'!BB7, " " )</f>
        <v xml:space="preserve"> </v>
      </c>
      <c r="AY9" s="54" t="str">
        <f>IF( 'In Sem Evaluation'!BC12 = "CO3",'In Sem Evaluation'!BC7, " " )</f>
        <v xml:space="preserve"> </v>
      </c>
      <c r="AZ9" s="54" t="str">
        <f>IF( 'In Sem Evaluation'!BD12 = "CO3",'In Sem Evaluation'!BD7, " " )</f>
        <v xml:space="preserve"> </v>
      </c>
      <c r="BA9" s="54" t="str">
        <f>IF( 'In Sem Evaluation'!BE12 = "CO3",'In Sem Evaluation'!BE7, " " )</f>
        <v xml:space="preserve"> </v>
      </c>
      <c r="BB9" s="54" t="str">
        <f>IF( 'In Sem Evaluation'!BF12 = "CO3",'In Sem Evaluation'!BF7, " " )</f>
        <v xml:space="preserve"> </v>
      </c>
      <c r="BC9" s="54" t="str">
        <f>IF( 'In Sem Evaluation'!BG12 = "CO3",'In Sem Evaluation'!BG7, " " )</f>
        <v xml:space="preserve"> </v>
      </c>
      <c r="BD9" s="54" t="str">
        <f>IF( 'In Sem Evaluation'!BH12 = "CO3",'In Sem Evaluation'!BH7, " " )</f>
        <v xml:space="preserve"> </v>
      </c>
      <c r="BE9" s="54" t="str">
        <f>IF( 'In Sem Evaluation'!BI12 = "CO3",'In Sem Evaluation'!BI7, " " )</f>
        <v xml:space="preserve"> </v>
      </c>
      <c r="BF9" s="56">
        <f>'Course Exit Survey'!E7</f>
        <v>91.17647058823529</v>
      </c>
    </row>
    <row r="10" spans="1:58" ht="15.75" x14ac:dyDescent="0.25">
      <c r="A10" s="14" t="str">
        <f>Cover!A15</f>
        <v>CO4</v>
      </c>
      <c r="B10" s="54" t="str">
        <f>IF( 'In Sem Evaluation'!D12 = "CO4",'In Sem Evaluation'!D7, " " )</f>
        <v xml:space="preserve"> </v>
      </c>
      <c r="C10" s="54" t="str">
        <f>IF( 'In Sem Evaluation'!E12 = "CO4",'In Sem Evaluation'!E7, " " )</f>
        <v xml:space="preserve"> </v>
      </c>
      <c r="D10" s="54" t="str">
        <f>IF( 'In Sem Evaluation'!F12 = "CO4",'In Sem Evaluation'!F7, " " )</f>
        <v xml:space="preserve"> </v>
      </c>
      <c r="E10" s="54">
        <f>IF( 'In Sem Evaluation'!H12 = "CO4",'In Sem Evaluation'!H7, " " )</f>
        <v>57.843137254901961</v>
      </c>
      <c r="F10" s="54" t="str">
        <f>IF( 'In Sem Evaluation'!I12 = "CO4",'In Sem Evaluation'!I7, " " )</f>
        <v xml:space="preserve"> </v>
      </c>
      <c r="G10" s="55" t="str">
        <f>IF( 'In Sem Evaluation'!J12 = "CO4",'In Sem Evaluation'!J7, " " )</f>
        <v xml:space="preserve"> </v>
      </c>
      <c r="H10" s="54" t="str">
        <f>IF( 'In Sem Evaluation'!L12 = "CO4",'In Sem Evaluation'!L7, " " )</f>
        <v xml:space="preserve"> </v>
      </c>
      <c r="I10" s="54" t="str">
        <f>IF( 'In Sem Evaluation'!M12 = "CO4",'In Sem Evaluation'!M7, " " )</f>
        <v xml:space="preserve"> </v>
      </c>
      <c r="J10" s="54" t="str">
        <f>IF( 'In Sem Evaluation'!N12 = "CO4",'In Sem Evaluation'!N7, " " )</f>
        <v xml:space="preserve"> </v>
      </c>
      <c r="K10" s="54">
        <f>IF( 'In Sem Evaluation'!O12 = "CO4",'In Sem Evaluation'!O7, " " )</f>
        <v>91.666666666666671</v>
      </c>
      <c r="L10" s="54" t="str">
        <f>IF( 'In Sem Evaluation'!P12 = "CO4",'In Sem Evaluation'!P7, " " )</f>
        <v xml:space="preserve"> </v>
      </c>
      <c r="M10" s="54" t="str">
        <f>IF( 'In Sem Evaluation'!Q12 = "CO4",'In Sem Evaluation'!Q7, " " )</f>
        <v xml:space="preserve"> </v>
      </c>
      <c r="N10" s="54" t="str">
        <f>IF( 'In Sem Evaluation'!R12 = "CO4",'In Sem Evaluation'!R7, " " )</f>
        <v xml:space="preserve"> </v>
      </c>
      <c r="O10" s="54" t="str">
        <f>IF( 'In Sem Evaluation'!S12 = "CO4",'In Sem Evaluation'!S7, " " )</f>
        <v xml:space="preserve"> </v>
      </c>
      <c r="P10" s="54" t="str">
        <f>IF( 'In Sem Evaluation'!T12 = "CO4",'In Sem Evaluation'!T7, " " )</f>
        <v xml:space="preserve"> </v>
      </c>
      <c r="Q10" s="54">
        <f>IF( 'In Sem Evaluation'!U12 = "CO4",'In Sem Evaluation'!U7, " " )</f>
        <v>86.764705882352942</v>
      </c>
      <c r="R10" s="54" t="str">
        <f>IF( 'In Sem Evaluation'!V12 = "CO4",'In Sem Evaluation'!V7, " " )</f>
        <v xml:space="preserve"> </v>
      </c>
      <c r="S10" s="54" t="str">
        <f>IF( 'In Sem Evaluation'!W12 = "CO4",'In Sem Evaluation'!W7, " " )</f>
        <v xml:space="preserve"> </v>
      </c>
      <c r="T10" s="54" t="str">
        <f>IF( 'In Sem Evaluation'!X12 = "CO4",'In Sem Evaluation'!X7, " " )</f>
        <v xml:space="preserve"> </v>
      </c>
      <c r="U10" s="54" t="str">
        <f>IF( 'In Sem Evaluation'!Y12 = "CO4",'In Sem Evaluation'!Y7, " " )</f>
        <v xml:space="preserve"> </v>
      </c>
      <c r="V10" s="54" t="str">
        <f>IF( 'In Sem Evaluation'!Z12 = "CO4",'In Sem Evaluation'!Z7, " " )</f>
        <v xml:space="preserve"> </v>
      </c>
      <c r="W10" s="54" t="str">
        <f>IF( 'In Sem Evaluation'!AA12 = "CO4",'In Sem Evaluation'!AA7, " " )</f>
        <v xml:space="preserve"> </v>
      </c>
      <c r="X10" s="54" t="str">
        <f>IF( 'In Sem Evaluation'!AB12 = "CO4",'In Sem Evaluation'!AB7, " " )</f>
        <v xml:space="preserve"> </v>
      </c>
      <c r="Y10" s="54" t="str">
        <f>IF( 'In Sem Evaluation'!AC12 = "CO4",'In Sem Evaluation'!AC7, " " )</f>
        <v xml:space="preserve"> </v>
      </c>
      <c r="Z10" s="54" t="str">
        <f>IF( 'In Sem Evaluation'!AD12 = "CO4",'In Sem Evaluation'!AD7, " " )</f>
        <v xml:space="preserve"> </v>
      </c>
      <c r="AA10" s="54" t="str">
        <f>IF( 'In Sem Evaluation'!AE12 = "CO4",'In Sem Evaluation'!AE7, " " )</f>
        <v xml:space="preserve"> </v>
      </c>
      <c r="AB10" s="54" t="str">
        <f>IF( 'In Sem Evaluation'!AF12 = "CO4",'In Sem Evaluation'!AF7, " " )</f>
        <v xml:space="preserve"> </v>
      </c>
      <c r="AC10" s="54" t="str">
        <f>IF( 'In Sem Evaluation'!AG12 = "CO4",'In Sem Evaluation'!AG7, " " )</f>
        <v xml:space="preserve"> </v>
      </c>
      <c r="AD10" s="54" t="str">
        <f>IF( 'In Sem Evaluation'!AH12 = "CO4",'In Sem Evaluation'!AH7, " " )</f>
        <v xml:space="preserve"> </v>
      </c>
      <c r="AE10" s="54" t="str">
        <f>IF( 'In Sem Evaluation'!AI12 = "CO4",'In Sem Evaluation'!AI7, " " )</f>
        <v xml:space="preserve"> </v>
      </c>
      <c r="AF10" s="54" t="str">
        <f>IF( 'In Sem Evaluation'!AJ12 = "CO4",'In Sem Evaluation'!AJ7, " " )</f>
        <v xml:space="preserve"> </v>
      </c>
      <c r="AG10" s="54" t="str">
        <f>IF( 'In Sem Evaluation'!AK12 = "CO4",'In Sem Evaluation'!AK7, " " )</f>
        <v xml:space="preserve"> </v>
      </c>
      <c r="AH10" s="54" t="str">
        <f>IF( 'In Sem Evaluation'!AL12 = "CO4",'In Sem Evaluation'!AL7, " " )</f>
        <v xml:space="preserve"> </v>
      </c>
      <c r="AI10" s="54" t="str">
        <f>IF( 'In Sem Evaluation'!AM12 = "CO4",'In Sem Evaluation'!AM7, " " )</f>
        <v xml:space="preserve"> </v>
      </c>
      <c r="AJ10" s="54" t="str">
        <f>IF( 'In Sem Evaluation'!AN12 = "CO4",'In Sem Evaluation'!AN7, " " )</f>
        <v xml:space="preserve"> </v>
      </c>
      <c r="AK10" s="54" t="str">
        <f>IF( 'In Sem Evaluation'!AO12 = "CO4",'In Sem Evaluation'!AO7, " " )</f>
        <v xml:space="preserve"> </v>
      </c>
      <c r="AL10" s="54" t="str">
        <f>IF( 'In Sem Evaluation'!AP12 = "CO4",'In Sem Evaluation'!AP7, " " )</f>
        <v xml:space="preserve"> </v>
      </c>
      <c r="AM10" s="54" t="str">
        <f>IF( 'In Sem Evaluation'!AQ12 = "CO4",'In Sem Evaluation'!AQ7, " " )</f>
        <v xml:space="preserve"> </v>
      </c>
      <c r="AN10" s="54" t="str">
        <f>IF( 'In Sem Evaluation'!AR12 = "CO4",'In Sem Evaluation'!AR7, " " )</f>
        <v xml:space="preserve"> </v>
      </c>
      <c r="AO10" s="54" t="str">
        <f>IF( 'In Sem Evaluation'!AS12 = "CO4",'In Sem Evaluation'!AS7, " " )</f>
        <v xml:space="preserve"> </v>
      </c>
      <c r="AP10" s="54" t="str">
        <f>IF( 'In Sem Evaluation'!AT12 = "CO4",'In Sem Evaluation'!AT7, " " )</f>
        <v xml:space="preserve"> </v>
      </c>
      <c r="AQ10" s="54" t="str">
        <f>IF( 'In Sem Evaluation'!AU12 = "CO4",'In Sem Evaluation'!AU7, " " )</f>
        <v xml:space="preserve"> </v>
      </c>
      <c r="AR10" s="54" t="str">
        <f>'In Sem Evaluation'!$AV$7</f>
        <v xml:space="preserve"> </v>
      </c>
      <c r="AS10" s="54" t="str">
        <f>IF( 'In Sem Evaluation'!AW12 = "CO4",'In Sem Evaluation'!AW7, " " )</f>
        <v xml:space="preserve"> </v>
      </c>
      <c r="AT10" s="54" t="str">
        <f>IF( 'In Sem Evaluation'!AX12 = "CO4",'In Sem Evaluation'!AX7, " " )</f>
        <v xml:space="preserve"> </v>
      </c>
      <c r="AU10" s="54" t="str">
        <f>IF( 'In Sem Evaluation'!AY12 = "CO4",'In Sem Evaluation'!AY7, " " )</f>
        <v xml:space="preserve"> </v>
      </c>
      <c r="AV10" s="54" t="str">
        <f>IF( 'In Sem Evaluation'!AZ12 = "CO4",'In Sem Evaluation'!AZ7, " " )</f>
        <v xml:space="preserve"> </v>
      </c>
      <c r="AW10" s="54" t="str">
        <f>IF( 'In Sem Evaluation'!BA12 = "CO4",'In Sem Evaluation'!BA7, " " )</f>
        <v xml:space="preserve"> </v>
      </c>
      <c r="AX10" s="54" t="str">
        <f>IF( 'In Sem Evaluation'!BB12 = "CO4",'In Sem Evaluation'!BB7, " " )</f>
        <v xml:space="preserve"> </v>
      </c>
      <c r="AY10" s="54" t="str">
        <f>IF( 'In Sem Evaluation'!BC12 = "CO4",'In Sem Evaluation'!BC7, " " )</f>
        <v xml:space="preserve"> </v>
      </c>
      <c r="AZ10" s="54" t="str">
        <f>IF( 'In Sem Evaluation'!BD12 = "CO4",'In Sem Evaluation'!BD7, " " )</f>
        <v xml:space="preserve"> </v>
      </c>
      <c r="BA10" s="54" t="str">
        <f>IF( 'In Sem Evaluation'!BE12 = "CO4",'In Sem Evaluation'!BE7, " " )</f>
        <v xml:space="preserve"> </v>
      </c>
      <c r="BB10" s="54" t="str">
        <f>IF( 'In Sem Evaluation'!BF12 = "CO4",'In Sem Evaluation'!BF7, " " )</f>
        <v xml:space="preserve"> </v>
      </c>
      <c r="BC10" s="54" t="str">
        <f>IF( 'In Sem Evaluation'!BG12 = "CO4",'In Sem Evaluation'!BG7, " " )</f>
        <v xml:space="preserve"> </v>
      </c>
      <c r="BD10" s="54" t="str">
        <f>IF( 'In Sem Evaluation'!BH12 = "CO4",'In Sem Evaluation'!BH7, " " )</f>
        <v xml:space="preserve"> </v>
      </c>
      <c r="BE10" s="54" t="str">
        <f>IF( 'In Sem Evaluation'!BI12 = "CO4",'In Sem Evaluation'!BI7, " " )</f>
        <v xml:space="preserve"> </v>
      </c>
      <c r="BF10" s="56">
        <f>'Course Exit Survey'!F7</f>
        <v>88.235294117647058</v>
      </c>
    </row>
    <row r="11" spans="1:58" ht="15.75" x14ac:dyDescent="0.25">
      <c r="A11" s="14" t="str">
        <f>Cover!A16</f>
        <v>CO5</v>
      </c>
      <c r="B11" s="54" t="str">
        <f>IF( 'In Sem Evaluation'!D12 = "CO5",'In Sem Evaluation'!D7, " " )</f>
        <v xml:space="preserve"> </v>
      </c>
      <c r="C11" s="54" t="str">
        <f>IF( 'In Sem Evaluation'!E12 = "CO5",'In Sem Evaluation'!E7, " " )</f>
        <v xml:space="preserve"> </v>
      </c>
      <c r="D11" s="54" t="str">
        <f>IF( 'In Sem Evaluation'!F12 = "CO5",'In Sem Evaluation'!F7, " " )</f>
        <v xml:space="preserve"> </v>
      </c>
      <c r="E11" s="54" t="str">
        <f>IF( 'In Sem Evaluation'!H12 = "CO5",'In Sem Evaluation'!H7, " " )</f>
        <v xml:space="preserve"> </v>
      </c>
      <c r="F11" s="54">
        <f>IF( 'In Sem Evaluation'!I12 = "CO5",'In Sem Evaluation'!I7, " " )</f>
        <v>35.784313725490193</v>
      </c>
      <c r="G11" s="55" t="str">
        <f>IF( 'In Sem Evaluation'!J12 = "CO5",'In Sem Evaluation'!J7, " " )</f>
        <v xml:space="preserve"> </v>
      </c>
      <c r="H11" s="54" t="str">
        <f>IF( 'In Sem Evaluation'!L12 = "CO5",'In Sem Evaluation'!L7, " " )</f>
        <v xml:space="preserve"> </v>
      </c>
      <c r="I11" s="54" t="str">
        <f>IF( 'In Sem Evaluation'!M12 = "CO5",'In Sem Evaluation'!M7, " " )</f>
        <v xml:space="preserve"> </v>
      </c>
      <c r="J11" s="54" t="str">
        <f>IF( 'In Sem Evaluation'!N12 = "CO5",'In Sem Evaluation'!N7, " " )</f>
        <v xml:space="preserve"> </v>
      </c>
      <c r="K11" s="54" t="str">
        <f>IF( 'In Sem Evaluation'!O12 = "CO5",'In Sem Evaluation'!O7, " " )</f>
        <v xml:space="preserve"> </v>
      </c>
      <c r="L11" s="54">
        <f>IF( 'In Sem Evaluation'!P12 = "CO5",'In Sem Evaluation'!P7, " " )</f>
        <v>90.686274509803923</v>
      </c>
      <c r="M11" s="54" t="str">
        <f>IF( 'In Sem Evaluation'!Q12 = "CO5",'In Sem Evaluation'!Q7, " " )</f>
        <v xml:space="preserve"> </v>
      </c>
      <c r="N11" s="54" t="str">
        <f>IF( 'In Sem Evaluation'!R12 = "CO5",'In Sem Evaluation'!R7, " " )</f>
        <v xml:space="preserve"> </v>
      </c>
      <c r="O11" s="54" t="str">
        <f>IF( 'In Sem Evaluation'!S12 = "CO5",'In Sem Evaluation'!S7, " " )</f>
        <v xml:space="preserve"> </v>
      </c>
      <c r="P11" s="54" t="str">
        <f>IF( 'In Sem Evaluation'!T12 = "CO5",'In Sem Evaluation'!T7, " " )</f>
        <v xml:space="preserve"> </v>
      </c>
      <c r="Q11" s="54" t="str">
        <f>IF( 'In Sem Evaluation'!U12 = "CO5",'In Sem Evaluation'!U7, " " )</f>
        <v xml:space="preserve"> </v>
      </c>
      <c r="R11" s="54">
        <f>IF( 'In Sem Evaluation'!V12 = "CO5",'In Sem Evaluation'!V7, " " )</f>
        <v>100</v>
      </c>
      <c r="S11" s="54" t="str">
        <f>IF( 'In Sem Evaluation'!W12 = "CO5",'In Sem Evaluation'!W7, " " )</f>
        <v xml:space="preserve"> </v>
      </c>
      <c r="T11" s="54" t="str">
        <f>IF( 'In Sem Evaluation'!X12 = "CO5",'In Sem Evaluation'!X7, " " )</f>
        <v xml:space="preserve"> </v>
      </c>
      <c r="U11" s="54" t="str">
        <f>IF( 'In Sem Evaluation'!Y12 = "CO5",'In Sem Evaluation'!Y7, " " )</f>
        <v xml:space="preserve"> </v>
      </c>
      <c r="V11" s="54" t="str">
        <f>IF( 'In Sem Evaluation'!Z12 = "CO5",'In Sem Evaluation'!Z7, " " )</f>
        <v xml:space="preserve"> </v>
      </c>
      <c r="W11" s="54" t="str">
        <f>IF( 'In Sem Evaluation'!AA12 = "CO5",'In Sem Evaluation'!AA7, " " )</f>
        <v xml:space="preserve"> </v>
      </c>
      <c r="X11" s="54" t="str">
        <f>IF( 'In Sem Evaluation'!AB12 = "CO5",'In Sem Evaluation'!AB7, " " )</f>
        <v xml:space="preserve"> </v>
      </c>
      <c r="Y11" s="54" t="str">
        <f>IF( 'In Sem Evaluation'!AC12 = "CO5",'In Sem Evaluation'!AC7, " " )</f>
        <v xml:space="preserve"> </v>
      </c>
      <c r="Z11" s="54" t="str">
        <f>IF( 'In Sem Evaluation'!AD12 = "CO5",'In Sem Evaluation'!AD7, " " )</f>
        <v xml:space="preserve"> </v>
      </c>
      <c r="AA11" s="54" t="str">
        <f>IF( 'In Sem Evaluation'!AE12 = "CO5",'In Sem Evaluation'!AE7, " " )</f>
        <v xml:space="preserve"> </v>
      </c>
      <c r="AB11" s="54" t="str">
        <f>IF( 'In Sem Evaluation'!AF12 = "CO5",'In Sem Evaluation'!AF7, " " )</f>
        <v xml:space="preserve"> </v>
      </c>
      <c r="AC11" s="54" t="str">
        <f>IF( 'In Sem Evaluation'!AG12 = "CO5",'In Sem Evaluation'!AG7, " " )</f>
        <v xml:space="preserve"> </v>
      </c>
      <c r="AD11" s="54" t="str">
        <f>IF( 'In Sem Evaluation'!AH12 = "CO5",'In Sem Evaluation'!AH7, " " )</f>
        <v xml:space="preserve"> </v>
      </c>
      <c r="AE11" s="54" t="str">
        <f>IF( 'In Sem Evaluation'!AI12 = "CO5",'In Sem Evaluation'!AI7, " " )</f>
        <v xml:space="preserve"> </v>
      </c>
      <c r="AF11" s="54" t="str">
        <f>IF( 'In Sem Evaluation'!AJ12 = "CO5",'In Sem Evaluation'!AJ7, " " )</f>
        <v xml:space="preserve"> </v>
      </c>
      <c r="AG11" s="54" t="str">
        <f>IF( 'In Sem Evaluation'!AK12 = "CO5",'In Sem Evaluation'!AK7, " " )</f>
        <v xml:space="preserve"> </v>
      </c>
      <c r="AH11" s="54" t="str">
        <f>IF( 'In Sem Evaluation'!AL12 = "CO5",'In Sem Evaluation'!AL7, " " )</f>
        <v xml:space="preserve"> </v>
      </c>
      <c r="AI11" s="54" t="str">
        <f>IF( 'In Sem Evaluation'!AM12 = "CO5",'In Sem Evaluation'!AM7, " " )</f>
        <v xml:space="preserve"> </v>
      </c>
      <c r="AJ11" s="54" t="str">
        <f>IF( 'In Sem Evaluation'!AN12 = "CO5",'In Sem Evaluation'!AN7, " " )</f>
        <v xml:space="preserve"> </v>
      </c>
      <c r="AK11" s="54" t="str">
        <f>IF( 'In Sem Evaluation'!AO12 = "CO5",'In Sem Evaluation'!AO7, " " )</f>
        <v xml:space="preserve"> </v>
      </c>
      <c r="AL11" s="54" t="str">
        <f>IF( 'In Sem Evaluation'!AP12 = "CO5",'In Sem Evaluation'!AP7, " " )</f>
        <v xml:space="preserve"> </v>
      </c>
      <c r="AM11" s="54" t="str">
        <f>IF( 'In Sem Evaluation'!AQ12 = "CO5",'In Sem Evaluation'!AQ7, " " )</f>
        <v xml:space="preserve"> </v>
      </c>
      <c r="AN11" s="54" t="str">
        <f>IF( 'In Sem Evaluation'!AR12 = "CO5",'In Sem Evaluation'!AR7, " " )</f>
        <v xml:space="preserve"> </v>
      </c>
      <c r="AO11" s="54" t="str">
        <f>IF( 'In Sem Evaluation'!AS12 = "CO5",'In Sem Evaluation'!AS7, " " )</f>
        <v xml:space="preserve"> </v>
      </c>
      <c r="AP11" s="54" t="str">
        <f>IF( 'In Sem Evaluation'!AT12 = "CO5",'In Sem Evaluation'!AT7, " " )</f>
        <v xml:space="preserve"> </v>
      </c>
      <c r="AQ11" s="54" t="str">
        <f>IF( 'In Sem Evaluation'!AU12 = "CO5",'In Sem Evaluation'!AU7, " " )</f>
        <v xml:space="preserve"> </v>
      </c>
      <c r="AR11" s="54" t="str">
        <f>'In Sem Evaluation'!$AV$7</f>
        <v xml:space="preserve"> </v>
      </c>
      <c r="AS11" s="54" t="str">
        <f>IF( 'In Sem Evaluation'!AW12 = "CO5",'In Sem Evaluation'!AW7, " " )</f>
        <v xml:space="preserve"> </v>
      </c>
      <c r="AT11" s="54" t="str">
        <f>IF( 'In Sem Evaluation'!AX12 = "CO5",'In Sem Evaluation'!AX7, " " )</f>
        <v xml:space="preserve"> </v>
      </c>
      <c r="AU11" s="54" t="str">
        <f>IF( 'In Sem Evaluation'!AY12 = "CO5",'In Sem Evaluation'!AY7, " " )</f>
        <v xml:space="preserve"> </v>
      </c>
      <c r="AV11" s="54" t="str">
        <f>IF( 'In Sem Evaluation'!AZ12 = "CO5",'In Sem Evaluation'!AZ7, " " )</f>
        <v xml:space="preserve"> </v>
      </c>
      <c r="AW11" s="54" t="str">
        <f>IF( 'In Sem Evaluation'!BA12 = "CO5",'In Sem Evaluation'!BA7, " " )</f>
        <v xml:space="preserve"> </v>
      </c>
      <c r="AX11" s="54" t="str">
        <f>IF( 'In Sem Evaluation'!BB12 = "CO5",'In Sem Evaluation'!BB7, " " )</f>
        <v xml:space="preserve"> </v>
      </c>
      <c r="AY11" s="54" t="str">
        <f>IF( 'In Sem Evaluation'!BC12 = "CO5",'In Sem Evaluation'!BC7, " " )</f>
        <v xml:space="preserve"> </v>
      </c>
      <c r="AZ11" s="54" t="str">
        <f>IF( 'In Sem Evaluation'!BD12 = "CO5",'In Sem Evaluation'!BD7, " " )</f>
        <v xml:space="preserve"> </v>
      </c>
      <c r="BA11" s="54" t="str">
        <f>IF( 'In Sem Evaluation'!BE12 = "CO5",'In Sem Evaluation'!BE7, " " )</f>
        <v xml:space="preserve"> </v>
      </c>
      <c r="BB11" s="54" t="str">
        <f>IF( 'In Sem Evaluation'!BF12 = "CO5",'In Sem Evaluation'!BF7, " " )</f>
        <v xml:space="preserve"> </v>
      </c>
      <c r="BC11" s="54" t="str">
        <f>IF( 'In Sem Evaluation'!BG12 = "CO5",'In Sem Evaluation'!BG7, " " )</f>
        <v xml:space="preserve"> </v>
      </c>
      <c r="BD11" s="54" t="str">
        <f>IF( 'In Sem Evaluation'!BH12 = "CO5",'In Sem Evaluation'!BH7, " " )</f>
        <v xml:space="preserve"> </v>
      </c>
      <c r="BE11" s="54" t="str">
        <f>IF( 'In Sem Evaluation'!BI12 = "CO5",'In Sem Evaluation'!BI7, " " )</f>
        <v xml:space="preserve"> </v>
      </c>
      <c r="BF11" s="56">
        <f>'Course Exit Survey'!G7</f>
        <v>88.235294117647058</v>
      </c>
    </row>
    <row r="12" spans="1:58" ht="15.75" x14ac:dyDescent="0.25">
      <c r="A12" s="14" t="str">
        <f>Cover!A17</f>
        <v>CO6</v>
      </c>
      <c r="B12" s="54" t="str">
        <f>IF( 'In Sem Evaluation'!D12 = "CO6",'In Sem Evaluation'!D7, " " )</f>
        <v xml:space="preserve"> </v>
      </c>
      <c r="C12" s="54" t="str">
        <f>IF( 'In Sem Evaluation'!E12 = "CO6",'In Sem Evaluation'!E7, " " )</f>
        <v xml:space="preserve"> </v>
      </c>
      <c r="D12" s="54" t="str">
        <f>IF( 'In Sem Evaluation'!F12 = "CO6",'In Sem Evaluation'!F7, " " )</f>
        <v xml:space="preserve"> </v>
      </c>
      <c r="E12" s="54" t="str">
        <f>IF( 'In Sem Evaluation'!H12 = "CO6",'In Sem Evaluation'!H7, " " )</f>
        <v xml:space="preserve"> </v>
      </c>
      <c r="F12" s="54" t="str">
        <f>IF( 'In Sem Evaluation'!I12 = "CO6",'In Sem Evaluation'!I7, " " )</f>
        <v xml:space="preserve"> </v>
      </c>
      <c r="G12" s="54">
        <f>IF( 'In Sem Evaluation'!J12 = "CO6",'In Sem Evaluation'!J7, " " )</f>
        <v>29.411764705882351</v>
      </c>
      <c r="H12" s="54" t="str">
        <f>IF( 'In Sem Evaluation'!L12 = "CO6",'In Sem Evaluation'!L7, " " )</f>
        <v xml:space="preserve"> </v>
      </c>
      <c r="I12" s="54" t="str">
        <f>IF( 'In Sem Evaluation'!M12 = "CO6",'In Sem Evaluation'!M7, " " )</f>
        <v xml:space="preserve"> </v>
      </c>
      <c r="J12" s="54" t="str">
        <f>IF( 'In Sem Evaluation'!N12 = "CO6",'In Sem Evaluation'!N7, " " )</f>
        <v xml:space="preserve"> </v>
      </c>
      <c r="K12" s="54" t="str">
        <f>IF( 'In Sem Evaluation'!O12 = "CO6",'In Sem Evaluation'!O7, " " )</f>
        <v xml:space="preserve"> </v>
      </c>
      <c r="L12" s="54" t="str">
        <f>IF( 'In Sem Evaluation'!P12 = "CO6",'In Sem Evaluation'!P7, " " )</f>
        <v xml:space="preserve"> </v>
      </c>
      <c r="M12" s="54">
        <f>IF( 'In Sem Evaluation'!Q12 = "CO6",'In Sem Evaluation'!Q7, " " )</f>
        <v>92.156862745098039</v>
      </c>
      <c r="N12" s="54" t="str">
        <f>IF( 'In Sem Evaluation'!R12 = "CO6",'In Sem Evaluation'!R7, " " )</f>
        <v xml:space="preserve"> </v>
      </c>
      <c r="O12" s="54" t="str">
        <f>IF( 'In Sem Evaluation'!S12 = "CO6",'In Sem Evaluation'!S7, " " )</f>
        <v xml:space="preserve"> </v>
      </c>
      <c r="P12" s="54" t="str">
        <f>IF( 'In Sem Evaluation'!T12 = "CO6",'In Sem Evaluation'!T7, " " )</f>
        <v xml:space="preserve"> </v>
      </c>
      <c r="Q12" s="54" t="str">
        <f>IF( 'In Sem Evaluation'!U12 = "CO6",'In Sem Evaluation'!U7, " " )</f>
        <v xml:space="preserve"> </v>
      </c>
      <c r="R12" s="54" t="str">
        <f>IF( 'In Sem Evaluation'!V12 = "CO6",'In Sem Evaluation'!V7, " " )</f>
        <v xml:space="preserve"> </v>
      </c>
      <c r="S12" s="54" t="str">
        <f>IF( 'In Sem Evaluation'!W12 = "CO6",'In Sem Evaluation'!W7, " " )</f>
        <v xml:space="preserve"> </v>
      </c>
      <c r="T12" s="54" t="str">
        <f>IF( 'In Sem Evaluation'!X12 = "CO6",'In Sem Evaluation'!X7, " " )</f>
        <v xml:space="preserve"> </v>
      </c>
      <c r="U12" s="54" t="str">
        <f>IF( 'In Sem Evaluation'!Y12 = "CO6",'In Sem Evaluation'!Y7, " " )</f>
        <v xml:space="preserve"> </v>
      </c>
      <c r="V12" s="54" t="str">
        <f>IF( 'In Sem Evaluation'!Z12 = "CO6",'In Sem Evaluation'!Z7, " " )</f>
        <v xml:space="preserve"> </v>
      </c>
      <c r="W12" s="54" t="str">
        <f>IF( 'In Sem Evaluation'!AA12 = "CO6",'In Sem Evaluation'!AA7, " " )</f>
        <v xml:space="preserve"> </v>
      </c>
      <c r="X12" s="54" t="str">
        <f>IF( 'In Sem Evaluation'!AB12 = "CO6",'In Sem Evaluation'!AB7, " " )</f>
        <v xml:space="preserve"> </v>
      </c>
      <c r="Y12" s="54" t="str">
        <f>IF( 'In Sem Evaluation'!AC12 = "CO6",'In Sem Evaluation'!AC7, " " )</f>
        <v xml:space="preserve"> </v>
      </c>
      <c r="Z12" s="54" t="str">
        <f>IF( 'In Sem Evaluation'!AD12 = "CO6",'In Sem Evaluation'!AD7, " " )</f>
        <v xml:space="preserve"> </v>
      </c>
      <c r="AA12" s="54" t="str">
        <f>IF( 'In Sem Evaluation'!AE12 = "CO6",'In Sem Evaluation'!AE7, " " )</f>
        <v xml:space="preserve"> </v>
      </c>
      <c r="AB12" s="54" t="str">
        <f>IF( 'In Sem Evaluation'!AF12 = "CO6",'In Sem Evaluation'!AF7, " " )</f>
        <v xml:space="preserve"> </v>
      </c>
      <c r="AC12" s="54" t="str">
        <f>IF( 'In Sem Evaluation'!AG12 = "CO6",'In Sem Evaluation'!AG7, " " )</f>
        <v xml:space="preserve"> </v>
      </c>
      <c r="AD12" s="54" t="str">
        <f>IF( 'In Sem Evaluation'!AH12 = "CO6",'In Sem Evaluation'!AH7, " " )</f>
        <v xml:space="preserve"> </v>
      </c>
      <c r="AE12" s="54" t="str">
        <f>IF( 'In Sem Evaluation'!AI12 = "CO6",'In Sem Evaluation'!AI7, " " )</f>
        <v xml:space="preserve"> </v>
      </c>
      <c r="AF12" s="54" t="str">
        <f>IF( 'In Sem Evaluation'!AJ12 = "CO6",'In Sem Evaluation'!AJ7, " " )</f>
        <v xml:space="preserve"> </v>
      </c>
      <c r="AG12" s="54" t="str">
        <f>IF( 'In Sem Evaluation'!AK12 = "CO6",'In Sem Evaluation'!AK7, " " )</f>
        <v xml:space="preserve"> </v>
      </c>
      <c r="AH12" s="54" t="str">
        <f>IF( 'In Sem Evaluation'!AL12 = "CO6",'In Sem Evaluation'!AL7, " " )</f>
        <v xml:space="preserve"> </v>
      </c>
      <c r="AI12" s="54" t="str">
        <f>IF( 'In Sem Evaluation'!AM12 = "CO6",'In Sem Evaluation'!AM7, " " )</f>
        <v xml:space="preserve"> </v>
      </c>
      <c r="AJ12" s="54" t="str">
        <f>IF( 'In Sem Evaluation'!AN12 = "CO6",'In Sem Evaluation'!AN7, " " )</f>
        <v xml:space="preserve"> </v>
      </c>
      <c r="AK12" s="54" t="str">
        <f>IF( 'In Sem Evaluation'!AO12 = "CO6",'In Sem Evaluation'!AO7, " " )</f>
        <v xml:space="preserve"> </v>
      </c>
      <c r="AL12" s="54" t="str">
        <f>IF( 'In Sem Evaluation'!AP12 = "CO6",'In Sem Evaluation'!AP7, " " )</f>
        <v xml:space="preserve"> </v>
      </c>
      <c r="AM12" s="54" t="str">
        <f>IF( 'In Sem Evaluation'!AQ12 = "CO6",'In Sem Evaluation'!AQ7, " " )</f>
        <v xml:space="preserve"> </v>
      </c>
      <c r="AN12" s="54" t="str">
        <f>IF( 'In Sem Evaluation'!AR12 = "CO6",'In Sem Evaluation'!AR7, " " )</f>
        <v xml:space="preserve"> </v>
      </c>
      <c r="AO12" s="54" t="str">
        <f>IF( 'In Sem Evaluation'!AS12 = "CO6",'In Sem Evaluation'!AS7, " " )</f>
        <v xml:space="preserve"> </v>
      </c>
      <c r="AP12" s="54" t="str">
        <f>IF( 'In Sem Evaluation'!AT12 = "CO6",'In Sem Evaluation'!AT7, " " )</f>
        <v xml:space="preserve"> </v>
      </c>
      <c r="AQ12" s="54" t="str">
        <f>IF( 'In Sem Evaluation'!AU12 = "CO6",'In Sem Evaluation'!AU7, " " )</f>
        <v xml:space="preserve"> </v>
      </c>
      <c r="AR12" s="54" t="str">
        <f>'In Sem Evaluation'!$AV$7</f>
        <v xml:space="preserve"> </v>
      </c>
      <c r="AS12" s="54" t="str">
        <f>IF( 'In Sem Evaluation'!AW12 = "CO6",'In Sem Evaluation'!AW7, " " )</f>
        <v xml:space="preserve"> </v>
      </c>
      <c r="AT12" s="54" t="str">
        <f>IF( 'In Sem Evaluation'!AX12 = "CO6",'In Sem Evaluation'!AX7, " " )</f>
        <v xml:space="preserve"> </v>
      </c>
      <c r="AU12" s="54" t="str">
        <f>IF( 'In Sem Evaluation'!AY12 = "CO6",'In Sem Evaluation'!AY7, " " )</f>
        <v xml:space="preserve"> </v>
      </c>
      <c r="AV12" s="54" t="str">
        <f>IF( 'In Sem Evaluation'!AZ12 = "CO6",'In Sem Evaluation'!AZ7, " " )</f>
        <v xml:space="preserve"> </v>
      </c>
      <c r="AW12" s="54" t="str">
        <f>IF( 'In Sem Evaluation'!BA12 = "CO6",'In Sem Evaluation'!BA7, " " )</f>
        <v xml:space="preserve"> </v>
      </c>
      <c r="AX12" s="54" t="str">
        <f>IF( 'In Sem Evaluation'!BB12 = "CO6",'In Sem Evaluation'!BB7, " " )</f>
        <v xml:space="preserve"> </v>
      </c>
      <c r="AY12" s="54" t="str">
        <f>IF( 'In Sem Evaluation'!BC12 = "CO6",'In Sem Evaluation'!BC7, " " )</f>
        <v xml:space="preserve"> </v>
      </c>
      <c r="AZ12" s="54" t="str">
        <f>IF( 'In Sem Evaluation'!BD12 = "CO6",'In Sem Evaluation'!BD7, " " )</f>
        <v xml:space="preserve"> </v>
      </c>
      <c r="BA12" s="54" t="str">
        <f>IF( 'In Sem Evaluation'!BE12 = "CO6",'In Sem Evaluation'!BE7, " " )</f>
        <v xml:space="preserve"> </v>
      </c>
      <c r="BB12" s="54" t="str">
        <f>IF( 'In Sem Evaluation'!BF12 = "CO6",'In Sem Evaluation'!BF7, " " )</f>
        <v xml:space="preserve"> </v>
      </c>
      <c r="BC12" s="54" t="str">
        <f>IF( 'In Sem Evaluation'!BG12 = "CO6",'In Sem Evaluation'!BG7, " " )</f>
        <v xml:space="preserve"> </v>
      </c>
      <c r="BD12" s="54" t="str">
        <f>IF( 'In Sem Evaluation'!BH12 = "CO6",'In Sem Evaluation'!BH7, " " )</f>
        <v xml:space="preserve"> </v>
      </c>
      <c r="BE12" s="54" t="str">
        <f>IF( 'In Sem Evaluation'!BI12 = "CO6",'In Sem Evaluation'!BI7, " " )</f>
        <v xml:space="preserve"> </v>
      </c>
      <c r="BF12" s="56">
        <f>'Course Exit Survey'!H7</f>
        <v>90.686274509803923</v>
      </c>
    </row>
    <row r="13" spans="1:58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</row>
    <row r="14" spans="1:58" x14ac:dyDescent="0.25">
      <c r="A14" s="130" t="s">
        <v>181</v>
      </c>
      <c r="B14" s="109"/>
      <c r="C14" s="109"/>
      <c r="D14" s="109"/>
      <c r="E14" s="109"/>
      <c r="F14" s="109"/>
      <c r="G14" s="109"/>
      <c r="H14" s="10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</row>
    <row r="15" spans="1:58" x14ac:dyDescent="0.25">
      <c r="A15" s="131" t="s">
        <v>41</v>
      </c>
      <c r="B15" s="132" t="s">
        <v>138</v>
      </c>
      <c r="C15" s="88"/>
      <c r="D15" s="88"/>
      <c r="E15" s="88"/>
      <c r="F15" s="88"/>
      <c r="G15" s="89"/>
      <c r="H15" s="133" t="s">
        <v>139</v>
      </c>
      <c r="I15" s="88"/>
      <c r="J15" s="88"/>
      <c r="K15" s="88"/>
      <c r="L15" s="88"/>
      <c r="M15" s="89"/>
      <c r="N15" s="134" t="s">
        <v>140</v>
      </c>
      <c r="O15" s="88"/>
      <c r="P15" s="88"/>
      <c r="Q15" s="88"/>
      <c r="R15" s="88"/>
      <c r="S15" s="88"/>
      <c r="T15" s="88"/>
      <c r="U15" s="88"/>
      <c r="V15" s="88"/>
      <c r="W15" s="89"/>
      <c r="X15" s="133" t="s">
        <v>141</v>
      </c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9"/>
      <c r="AR15" s="128" t="s">
        <v>142</v>
      </c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129" t="s">
        <v>87</v>
      </c>
    </row>
    <row r="16" spans="1:58" x14ac:dyDescent="0.25">
      <c r="A16" s="100"/>
      <c r="B16" s="132" t="s">
        <v>143</v>
      </c>
      <c r="C16" s="88"/>
      <c r="D16" s="89"/>
      <c r="E16" s="132" t="s">
        <v>144</v>
      </c>
      <c r="F16" s="88"/>
      <c r="G16" s="89"/>
      <c r="H16" s="52" t="s">
        <v>145</v>
      </c>
      <c r="I16" s="52" t="s">
        <v>146</v>
      </c>
      <c r="J16" s="52" t="s">
        <v>147</v>
      </c>
      <c r="K16" s="52" t="s">
        <v>148</v>
      </c>
      <c r="L16" s="52" t="s">
        <v>149</v>
      </c>
      <c r="M16" s="52" t="s">
        <v>150</v>
      </c>
      <c r="N16" s="53" t="s">
        <v>151</v>
      </c>
      <c r="O16" s="53" t="s">
        <v>152</v>
      </c>
      <c r="P16" s="53" t="s">
        <v>153</v>
      </c>
      <c r="Q16" s="53" t="s">
        <v>154</v>
      </c>
      <c r="R16" s="53" t="s">
        <v>155</v>
      </c>
      <c r="S16" s="53" t="s">
        <v>156</v>
      </c>
      <c r="T16" s="53" t="s">
        <v>157</v>
      </c>
      <c r="U16" s="53" t="s">
        <v>158</v>
      </c>
      <c r="V16" s="53" t="s">
        <v>159</v>
      </c>
      <c r="W16" s="53" t="s">
        <v>160</v>
      </c>
      <c r="X16" s="52" t="s">
        <v>161</v>
      </c>
      <c r="Y16" s="52" t="s">
        <v>162</v>
      </c>
      <c r="Z16" s="52" t="s">
        <v>163</v>
      </c>
      <c r="AA16" s="52" t="s">
        <v>164</v>
      </c>
      <c r="AB16" s="52" t="s">
        <v>165</v>
      </c>
      <c r="AC16" s="52" t="s">
        <v>166</v>
      </c>
      <c r="AD16" s="52" t="s">
        <v>167</v>
      </c>
      <c r="AE16" s="52" t="s">
        <v>168</v>
      </c>
      <c r="AF16" s="52" t="s">
        <v>169</v>
      </c>
      <c r="AG16" s="52" t="s">
        <v>170</v>
      </c>
      <c r="AH16" s="52" t="s">
        <v>171</v>
      </c>
      <c r="AI16" s="52" t="s">
        <v>172</v>
      </c>
      <c r="AJ16" s="52" t="s">
        <v>173</v>
      </c>
      <c r="AK16" s="52" t="s">
        <v>174</v>
      </c>
      <c r="AL16" s="52" t="s">
        <v>175</v>
      </c>
      <c r="AM16" s="52" t="s">
        <v>176</v>
      </c>
      <c r="AN16" s="52" t="s">
        <v>177</v>
      </c>
      <c r="AO16" s="52" t="s">
        <v>178</v>
      </c>
      <c r="AP16" s="52" t="s">
        <v>179</v>
      </c>
      <c r="AQ16" s="52" t="s">
        <v>180</v>
      </c>
      <c r="AR16" s="100"/>
      <c r="AS16" s="51">
        <f>'In Sem Evaluation'!AW21</f>
        <v>0</v>
      </c>
      <c r="AT16" s="51">
        <f>'In Sem Evaluation'!AX21</f>
        <v>0</v>
      </c>
      <c r="AU16" s="51">
        <f>'In Sem Evaluation'!AY21</f>
        <v>0</v>
      </c>
      <c r="AV16" s="51">
        <f>'In Sem Evaluation'!AZ21</f>
        <v>0</v>
      </c>
      <c r="AW16" s="51">
        <f>'In Sem Evaluation'!BA21</f>
        <v>0</v>
      </c>
      <c r="AX16" s="51">
        <f>'In Sem Evaluation'!BB21</f>
        <v>0</v>
      </c>
      <c r="AY16" s="51">
        <f>'In Sem Evaluation'!BC21</f>
        <v>0</v>
      </c>
      <c r="AZ16" s="51">
        <f>'In Sem Evaluation'!BD21</f>
        <v>0</v>
      </c>
      <c r="BA16" s="51">
        <f>'In Sem Evaluation'!BE21</f>
        <v>0</v>
      </c>
      <c r="BB16" s="51">
        <f>'In Sem Evaluation'!BF21</f>
        <v>0</v>
      </c>
      <c r="BC16" s="51">
        <f>'In Sem Evaluation'!BG21</f>
        <v>0</v>
      </c>
      <c r="BD16" s="51">
        <f>'In Sem Evaluation'!BH21</f>
        <v>0</v>
      </c>
      <c r="BE16" s="51">
        <f>'In Sem Evaluation'!BI21</f>
        <v>0</v>
      </c>
      <c r="BF16" s="100"/>
    </row>
    <row r="17" spans="1:58" ht="15.75" x14ac:dyDescent="0.25">
      <c r="A17" s="14" t="str">
        <f>Cover!A12</f>
        <v>CO1</v>
      </c>
      <c r="B17" s="57">
        <f>IF(B7=" ", " ", IF(B7&gt;=Cover!$N$79+10, 3, IF(B7&gt;=Cover!$N$79,2,1) ) )</f>
        <v>1</v>
      </c>
      <c r="C17" s="57" t="str">
        <f>IF(C7=" ", " ", IF(C7&gt;=Cover!$N$79+10, 3, IF(C7&gt;=Cover!$N$79,2,1) ) )</f>
        <v xml:space="preserve"> </v>
      </c>
      <c r="D17" s="57" t="str">
        <f>IF(D7=" ", " ", IF(D7&gt;=Cover!$N$79+10, 3, IF(D7&gt;=Cover!$N$79,2,1) ) )</f>
        <v xml:space="preserve"> </v>
      </c>
      <c r="E17" s="57" t="str">
        <f>IF(E7=" ", " ", IF(E7&gt;=Cover!$N$79+10, 3, IF(E7&gt;=Cover!$N$79,2,1) ) )</f>
        <v xml:space="preserve"> </v>
      </c>
      <c r="F17" s="57" t="str">
        <f>IF(F7=" ", " ", IF(F7&gt;=Cover!$N$79+10, 3, IF(F7&gt;=Cover!$N$79,2,1) ) )</f>
        <v xml:space="preserve"> </v>
      </c>
      <c r="G17" s="57" t="str">
        <f>IF(G7=" ", " ", IF(G7&gt;=Cover!$N$79+10, 3, IF(G7&gt;=Cover!$N$79,2,1) ) )</f>
        <v xml:space="preserve"> </v>
      </c>
      <c r="H17" s="57">
        <f>IF(H7=" ", " ", IF(H7&gt;=Cover!$N$79+10, 3, IF(H7&gt;=Cover!$N$79,2,1) ) )</f>
        <v>3</v>
      </c>
      <c r="I17" s="57" t="str">
        <f>IF(I7=" ", " ", IF(I7&gt;=Cover!$N$79+10, 3, IF(I7&gt;=Cover!$N$79,2,1) ) )</f>
        <v xml:space="preserve"> </v>
      </c>
      <c r="J17" s="57" t="str">
        <f>IF(J7=" ", " ", IF(J7&gt;=Cover!$N$79+10, 3, IF(J7&gt;=Cover!$N$79,2,1) ) )</f>
        <v xml:space="preserve"> </v>
      </c>
      <c r="K17" s="57" t="str">
        <f>IF(K7=" ", " ", IF(K7&gt;=Cover!$N$79+10, 3, IF(K7&gt;=Cover!$N$79,2,1) ) )</f>
        <v xml:space="preserve"> </v>
      </c>
      <c r="L17" s="57" t="str">
        <f>IF(L7=" ", " ", IF(L7&gt;=Cover!$N$79+10, 3, IF(L7&gt;=Cover!$N$79,2,1) ) )</f>
        <v xml:space="preserve"> </v>
      </c>
      <c r="M17" s="57" t="str">
        <f>IF(M7=" ", " ", IF(M7&gt;=Cover!$N$79+10, 3, IF(M7&gt;=Cover!$N$79,2,1) ) )</f>
        <v xml:space="preserve"> </v>
      </c>
      <c r="N17" s="57">
        <f>IF(N7=" ", " ", IF(N7&gt;=Cover!$N$79+10, 3, IF(N7&gt;=Cover!$N$79,2,1) ) )</f>
        <v>3</v>
      </c>
      <c r="O17" s="57" t="str">
        <f>IF(O7=" ", " ", IF(O7&gt;=Cover!$N$79+10, 3, IF(O7&gt;=Cover!$N$79,2,1) ) )</f>
        <v xml:space="preserve"> </v>
      </c>
      <c r="P17" s="57" t="str">
        <f>IF(P7=" ", " ", IF(P7&gt;=Cover!$N$79+10, 3, IF(P7&gt;=Cover!$N$79,2,1) ) )</f>
        <v xml:space="preserve"> </v>
      </c>
      <c r="Q17" s="57" t="str">
        <f>IF(Q7=" ", " ", IF(Q7&gt;=Cover!$N$79+10, 3, IF(Q7&gt;=Cover!$N$79,2,1) ) )</f>
        <v xml:space="preserve"> </v>
      </c>
      <c r="R17" s="57" t="str">
        <f>IF(R7=" ", " ", IF(R7&gt;=Cover!$N$79+10, 3, IF(R7&gt;=Cover!$N$79,2,1) ) )</f>
        <v xml:space="preserve"> </v>
      </c>
      <c r="S17" s="57" t="str">
        <f>IF(S7=" ", " ", IF(S7&gt;=Cover!$N$79+10, 3, IF(S7&gt;=Cover!$N$79,2,1) ) )</f>
        <v xml:space="preserve"> </v>
      </c>
      <c r="T17" s="57" t="str">
        <f>IF(T7=" ", " ", IF(T7&gt;=Cover!$N$79+10, 3, IF(T7&gt;=Cover!$N$79,2,1) ) )</f>
        <v xml:space="preserve"> </v>
      </c>
      <c r="U17" s="57" t="str">
        <f>IF(U7=" ", " ", IF(U7&gt;=Cover!$N$79+10, 3, IF(U7&gt;=Cover!$N$79,2,1) ) )</f>
        <v xml:space="preserve"> </v>
      </c>
      <c r="V17" s="57" t="str">
        <f>IF(V7=" ", " ", IF(V7&gt;=Cover!$N$79+10, 3, IF(V7&gt;=Cover!$N$79,2,1) ) )</f>
        <v xml:space="preserve"> </v>
      </c>
      <c r="W17" s="57" t="str">
        <f>IF(W7=" ", " ", IF(W7&gt;=Cover!$N$79+10, 3, IF(W7&gt;=Cover!$N$79,2,1) ) )</f>
        <v xml:space="preserve"> </v>
      </c>
      <c r="X17" s="57" t="str">
        <f>IF(X7=" ", " ", IF(X7&gt;=Cover!$N$79+10, 3, IF(X7&gt;=Cover!$N$79,2,1) ) )</f>
        <v xml:space="preserve"> </v>
      </c>
      <c r="Y17" s="57" t="str">
        <f>IF(Y7=" ", " ", IF(Y7&gt;=Cover!$N$79+10, 3, IF(Y7&gt;=Cover!$N$79,2,1) ) )</f>
        <v xml:space="preserve"> </v>
      </c>
      <c r="Z17" s="57" t="str">
        <f>IF(Z7=" ", " ", IF(Z7&gt;=Cover!$N$79+10, 3, IF(Z7&gt;=Cover!$N$79,2,1) ) )</f>
        <v xml:space="preserve"> </v>
      </c>
      <c r="AA17" s="57" t="str">
        <f>IF(AA7=" ", " ", IF(AA7&gt;=Cover!$N$79+10, 3, IF(AA7&gt;=Cover!$N$79,2,1) ) )</f>
        <v xml:space="preserve"> </v>
      </c>
      <c r="AB17" s="57" t="str">
        <f>IF(AB7=" ", " ", IF(AB7&gt;=Cover!$N$79+10, 3, IF(AB7&gt;=Cover!$N$79,2,1) ) )</f>
        <v xml:space="preserve"> </v>
      </c>
      <c r="AC17" s="57" t="str">
        <f>IF(AC7=" ", " ", IF(AC7&gt;=Cover!$N$79+10, 3, IF(AC7&gt;=Cover!$N$79,2,1) ) )</f>
        <v xml:space="preserve"> </v>
      </c>
      <c r="AD17" s="57" t="str">
        <f>IF(AD7=" ", " ", IF(AD7&gt;=Cover!$N$79+10, 3, IF(AD7&gt;=Cover!$N$79,2,1) ) )</f>
        <v xml:space="preserve"> </v>
      </c>
      <c r="AE17" s="57" t="str">
        <f>IF(AE7=" ", " ", IF(AE7&gt;=Cover!$N$79+10, 3, IF(AE7&gt;=Cover!$N$79,2,1) ) )</f>
        <v xml:space="preserve"> </v>
      </c>
      <c r="AF17" s="57" t="str">
        <f>IF(AF7=" ", " ", IF(AF7&gt;=Cover!$N$79+10, 3, IF(AF7&gt;=Cover!$N$79,2,1) ) )</f>
        <v xml:space="preserve"> </v>
      </c>
      <c r="AG17" s="57" t="str">
        <f>IF(AG7=" ", " ", IF(AG7&gt;=Cover!$N$79+10, 3, IF(AG7&gt;=Cover!$N$79,2,1) ) )</f>
        <v xml:space="preserve"> </v>
      </c>
      <c r="AH17" s="57" t="str">
        <f>IF(AH7=" ", " ", IF(AH7&gt;=Cover!$N$79+10, 3, IF(AH7&gt;=Cover!$N$79,2,1) ) )</f>
        <v xml:space="preserve"> </v>
      </c>
      <c r="AI17" s="57" t="str">
        <f>IF(AI7=" ", " ", IF(AI7&gt;=Cover!$N$79+10, 3, IF(AI7&gt;=Cover!$N$79,2,1) ) )</f>
        <v xml:space="preserve"> </v>
      </c>
      <c r="AJ17" s="57" t="str">
        <f>IF(AJ7=" ", " ", IF(AJ7&gt;=Cover!$N$79+10, 3, IF(AJ7&gt;=Cover!$N$79,2,1) ) )</f>
        <v xml:space="preserve"> </v>
      </c>
      <c r="AK17" s="57" t="str">
        <f>IF(AK7=" ", " ", IF(AK7&gt;=Cover!$N$79+10, 3, IF(AK7&gt;=Cover!$N$79,2,1) ) )</f>
        <v xml:space="preserve"> </v>
      </c>
      <c r="AL17" s="57" t="str">
        <f>IF(AL7=" ", " ", IF(AL7&gt;=Cover!$N$79+10, 3, IF(AL7&gt;=Cover!$N$79,2,1) ) )</f>
        <v xml:space="preserve"> </v>
      </c>
      <c r="AM17" s="57" t="str">
        <f>IF(AM7=" ", " ", IF(AM7&gt;=Cover!$N$79+10, 3, IF(AM7&gt;=Cover!$N$79,2,1) ) )</f>
        <v xml:space="preserve"> </v>
      </c>
      <c r="AN17" s="57" t="str">
        <f>IF(AN7=" ", " ", IF(AN7&gt;=Cover!$N$79+10, 3, IF(AN7&gt;=Cover!$N$79,2,1) ) )</f>
        <v xml:space="preserve"> </v>
      </c>
      <c r="AO17" s="57" t="str">
        <f>IF(AO7=" ", " ", IF(AO7&gt;=Cover!$N$79+10, 3, IF(AO7&gt;=Cover!$N$79,2,1) ) )</f>
        <v xml:space="preserve"> </v>
      </c>
      <c r="AP17" s="57" t="str">
        <f>IF(AP7=" ", " ", IF(AP7&gt;=Cover!$N$79+10, 3, IF(AP7&gt;=Cover!$N$79,2,1) ) )</f>
        <v xml:space="preserve"> </v>
      </c>
      <c r="AQ17" s="57" t="str">
        <f>IF(AQ7=" ", " ", IF(AQ7&gt;=Cover!$N$79+10, 3, IF(AQ7&gt;=Cover!$N$79,2,1) ) )</f>
        <v xml:space="preserve"> </v>
      </c>
      <c r="AR17" s="57" t="str">
        <f>IF(AR7=" ", " ", IF(AR7&gt;=Cover!$N$79+10, 3, IF(AR7&gt;=Cover!$N$79,2,1) ) )</f>
        <v xml:space="preserve"> </v>
      </c>
      <c r="AS17" s="57" t="str">
        <f>IF(AS7=" ", " ", IF(AS7&gt;=Cover!$N$79+10, 3, IF(AS7&gt;=Cover!$N$79,2,1) ) )</f>
        <v xml:space="preserve"> </v>
      </c>
      <c r="AT17" s="57" t="str">
        <f>IF(AT7=" ", " ", IF(AT7&gt;=Cover!$N$79+10, 3, IF(AT7&gt;=Cover!$N$79,2,1) ) )</f>
        <v xml:space="preserve"> </v>
      </c>
      <c r="AU17" s="57" t="str">
        <f>IF(AU7=" ", " ", IF(AU7&gt;=Cover!$N$79+10, 3, IF(AU7&gt;=Cover!$N$79,2,1) ) )</f>
        <v xml:space="preserve"> </v>
      </c>
      <c r="AV17" s="57" t="str">
        <f>IF(AV7=" ", " ", IF(AV7&gt;=Cover!$N$79+10, 3, IF(AV7&gt;=Cover!$N$79,2,1) ) )</f>
        <v xml:space="preserve"> </v>
      </c>
      <c r="AW17" s="57" t="str">
        <f>IF(AW7=" ", " ", IF(AW7&gt;=Cover!$N$79+10, 3, IF(AW7&gt;=Cover!$N$79,2,1) ) )</f>
        <v xml:space="preserve"> </v>
      </c>
      <c r="AX17" s="57" t="str">
        <f>IF(AX7=" ", " ", IF(AX7&gt;=Cover!$N$79+10, 3, IF(AX7&gt;=Cover!$N$79,2,1) ) )</f>
        <v xml:space="preserve"> </v>
      </c>
      <c r="AY17" s="57" t="str">
        <f>IF(AY7=" ", " ", IF(AY7&gt;=Cover!$N$79+10, 3, IF(AY7&gt;=Cover!$N$79,2,1) ) )</f>
        <v xml:space="preserve"> </v>
      </c>
      <c r="AZ17" s="57" t="str">
        <f>IF(AZ7=" ", " ", IF(AZ7&gt;=Cover!$N$79+10, 3, IF(AZ7&gt;=Cover!$N$79,2,1) ) )</f>
        <v xml:space="preserve"> </v>
      </c>
      <c r="BA17" s="57" t="str">
        <f>IF(BA7=" ", " ", IF(BA7&gt;=Cover!$N$79+10, 3, IF(BA7&gt;=Cover!$N$79,2,1) ) )</f>
        <v xml:space="preserve"> </v>
      </c>
      <c r="BB17" s="57" t="str">
        <f>IF(BB7=" ", " ", IF(BB7&gt;=Cover!$N$79+10, 3, IF(BB7&gt;=Cover!$N$79,2,1) ) )</f>
        <v xml:space="preserve"> </v>
      </c>
      <c r="BC17" s="57" t="str">
        <f>IF(BC7=" ", " ", IF(BC7&gt;=Cover!$N$79+10, 3, IF(BC7&gt;=Cover!$N$79,2,1) ) )</f>
        <v xml:space="preserve"> </v>
      </c>
      <c r="BD17" s="57" t="str">
        <f>IF(BD7=" ", " ", IF(BD7&gt;=Cover!$N$79+10, 3, IF(BD7&gt;=Cover!$N$79,2,1) ) )</f>
        <v xml:space="preserve"> </v>
      </c>
      <c r="BE17" s="57" t="str">
        <f>IF(BE7=" ", " ", IF(BE7&gt;=Cover!$N$79+10, 3, IF(BE7&gt;=Cover!$N$79,2,1) ) )</f>
        <v xml:space="preserve"> </v>
      </c>
      <c r="BF17" s="58">
        <f>IF(BF7=" ", " ", IF(BF7&gt;=Cover!$N$80+10, 3, IF(BF7&gt;=Cover!$N$80,2,1) ) )</f>
        <v>3</v>
      </c>
    </row>
    <row r="18" spans="1:58" ht="15.75" x14ac:dyDescent="0.25">
      <c r="A18" s="14" t="str">
        <f>Cover!A13</f>
        <v>CO2</v>
      </c>
      <c r="B18" s="57" t="str">
        <f>IF(B8=" ", " ", IF(B8&gt;=Cover!$N$79+10, 3, IF(B8&gt;=Cover!$N$79,2,1) ) )</f>
        <v xml:space="preserve"> </v>
      </c>
      <c r="C18" s="57">
        <f>IF(C8=" ", " ", IF(C8&gt;=Cover!$N$79+10, 3, IF(C8&gt;=Cover!$N$79,2,1) ) )</f>
        <v>2</v>
      </c>
      <c r="D18" s="57" t="str">
        <f>IF(D8=" ", " ", IF(D8&gt;=Cover!$N$79+10, 3, IF(D8&gt;=Cover!$N$79,2,1) ) )</f>
        <v xml:space="preserve"> </v>
      </c>
      <c r="E18" s="57" t="str">
        <f>IF(E8=" ", " ", IF(E8&gt;=Cover!$N$79+10, 3, IF(E8&gt;=Cover!$N$79,2,1) ) )</f>
        <v xml:space="preserve"> </v>
      </c>
      <c r="F18" s="57" t="str">
        <f>IF(F8=" ", " ", IF(F8&gt;=Cover!$N$79+10, 3, IF(F8&gt;=Cover!$N$79,2,1) ) )</f>
        <v xml:space="preserve"> </v>
      </c>
      <c r="G18" s="57" t="str">
        <f>IF(G8=" ", " ", IF(G8&gt;=Cover!$N$79+10, 3, IF(G8&gt;=Cover!$N$79,2,1) ) )</f>
        <v xml:space="preserve"> </v>
      </c>
      <c r="H18" s="57" t="str">
        <f>IF(H8=" ", " ", IF(H8&gt;=Cover!$N$79+10, 3, IF(H8&gt;=Cover!$N$79,2,1) ) )</f>
        <v xml:space="preserve"> </v>
      </c>
      <c r="I18" s="57">
        <f>IF(I8=" ", " ", IF(I8&gt;=Cover!$N$79+10, 3, IF(I8&gt;=Cover!$N$79,2,1) ) )</f>
        <v>3</v>
      </c>
      <c r="J18" s="57" t="str">
        <f>IF(J8=" ", " ", IF(J8&gt;=Cover!$N$79+10, 3, IF(J8&gt;=Cover!$N$79,2,1) ) )</f>
        <v xml:space="preserve"> </v>
      </c>
      <c r="K18" s="57" t="str">
        <f>IF(K8=" ", " ", IF(K8&gt;=Cover!$N$79+10, 3, IF(K8&gt;=Cover!$N$79,2,1) ) )</f>
        <v xml:space="preserve"> </v>
      </c>
      <c r="L18" s="57" t="str">
        <f>IF(L8=" ", " ", IF(L8&gt;=Cover!$N$79+10, 3, IF(L8&gt;=Cover!$N$79,2,1) ) )</f>
        <v xml:space="preserve"> </v>
      </c>
      <c r="M18" s="57" t="str">
        <f>IF(M8=" ", " ", IF(M8&gt;=Cover!$N$79+10, 3, IF(M8&gt;=Cover!$N$79,2,1) ) )</f>
        <v xml:space="preserve"> </v>
      </c>
      <c r="N18" s="57" t="str">
        <f>IF(N8=" ", " ", IF(N8&gt;=Cover!$N$79+10, 3, IF(N8&gt;=Cover!$N$79,2,1) ) )</f>
        <v xml:space="preserve"> </v>
      </c>
      <c r="O18" s="57" t="str">
        <f>IF(O8=" ", " ", IF(O8&gt;=Cover!$N$79+10, 3, IF(O8&gt;=Cover!$N$79,2,1) ) )</f>
        <v xml:space="preserve"> </v>
      </c>
      <c r="P18" s="57" t="str">
        <f>IF(P8=" ", " ", IF(P8&gt;=Cover!$N$79+10, 3, IF(P8&gt;=Cover!$N$79,2,1) ) )</f>
        <v xml:space="preserve"> </v>
      </c>
      <c r="Q18" s="57" t="str">
        <f>IF(Q8=" ", " ", IF(Q8&gt;=Cover!$N$79+10, 3, IF(Q8&gt;=Cover!$N$79,2,1) ) )</f>
        <v xml:space="preserve"> </v>
      </c>
      <c r="R18" s="57" t="str">
        <f>IF(R8=" ", " ", IF(R8&gt;=Cover!$N$79+10, 3, IF(R8&gt;=Cover!$N$79,2,1) ) )</f>
        <v xml:space="preserve"> </v>
      </c>
      <c r="S18" s="57" t="str">
        <f>IF(S8=" ", " ", IF(S8&gt;=Cover!$N$79+10, 3, IF(S8&gt;=Cover!$N$79,2,1) ) )</f>
        <v xml:space="preserve"> </v>
      </c>
      <c r="T18" s="57" t="str">
        <f>IF(T8=" ", " ", IF(T8&gt;=Cover!$N$79+10, 3, IF(T8&gt;=Cover!$N$79,2,1) ) )</f>
        <v xml:space="preserve"> </v>
      </c>
      <c r="U18" s="57" t="str">
        <f>IF(U8=" ", " ", IF(U8&gt;=Cover!$N$79+10, 3, IF(U8&gt;=Cover!$N$79,2,1) ) )</f>
        <v xml:space="preserve"> </v>
      </c>
      <c r="V18" s="57" t="str">
        <f>IF(V8=" ", " ", IF(V8&gt;=Cover!$N$79+10, 3, IF(V8&gt;=Cover!$N$79,2,1) ) )</f>
        <v xml:space="preserve"> </v>
      </c>
      <c r="W18" s="57" t="str">
        <f>IF(W8=" ", " ", IF(W8&gt;=Cover!$N$79+10, 3, IF(W8&gt;=Cover!$N$79,2,1) ) )</f>
        <v xml:space="preserve"> </v>
      </c>
      <c r="X18" s="57" t="str">
        <f>IF(X8=" ", " ", IF(X8&gt;=Cover!$N$79+10, 3, IF(X8&gt;=Cover!$N$79,2,1) ) )</f>
        <v xml:space="preserve"> </v>
      </c>
      <c r="Y18" s="57" t="str">
        <f>IF(Y8=" ", " ", IF(Y8&gt;=Cover!$N$79+10, 3, IF(Y8&gt;=Cover!$N$79,2,1) ) )</f>
        <v xml:space="preserve"> </v>
      </c>
      <c r="Z18" s="57" t="str">
        <f>IF(Z8=" ", " ", IF(Z8&gt;=Cover!$N$79+10, 3, IF(Z8&gt;=Cover!$N$79,2,1) ) )</f>
        <v xml:space="preserve"> </v>
      </c>
      <c r="AA18" s="57" t="str">
        <f>IF(AA8=" ", " ", IF(AA8&gt;=Cover!$N$79+10, 3, IF(AA8&gt;=Cover!$N$79,2,1) ) )</f>
        <v xml:space="preserve"> </v>
      </c>
      <c r="AB18" s="57" t="str">
        <f>IF(AB8=" ", " ", IF(AB8&gt;=Cover!$N$79+10, 3, IF(AB8&gt;=Cover!$N$79,2,1) ) )</f>
        <v xml:space="preserve"> </v>
      </c>
      <c r="AC18" s="57" t="str">
        <f>IF(AC8=" ", " ", IF(AC8&gt;=Cover!$N$79+10, 3, IF(AC8&gt;=Cover!$N$79,2,1) ) )</f>
        <v xml:space="preserve"> </v>
      </c>
      <c r="AD18" s="57" t="str">
        <f>IF(AD8=" ", " ", IF(AD8&gt;=Cover!$N$79+10, 3, IF(AD8&gt;=Cover!$N$79,2,1) ) )</f>
        <v xml:space="preserve"> </v>
      </c>
      <c r="AE18" s="57" t="str">
        <f>IF(AE8=" ", " ", IF(AE8&gt;=Cover!$N$79+10, 3, IF(AE8&gt;=Cover!$N$79,2,1) ) )</f>
        <v xml:space="preserve"> </v>
      </c>
      <c r="AF18" s="57" t="str">
        <f>IF(AF8=" ", " ", IF(AF8&gt;=Cover!$N$79+10, 3, IF(AF8&gt;=Cover!$N$79,2,1) ) )</f>
        <v xml:space="preserve"> </v>
      </c>
      <c r="AG18" s="57" t="str">
        <f>IF(AG8=" ", " ", IF(AG8&gt;=Cover!$N$79+10, 3, IF(AG8&gt;=Cover!$N$79,2,1) ) )</f>
        <v xml:space="preserve"> </v>
      </c>
      <c r="AH18" s="57" t="str">
        <f>IF(AH8=" ", " ", IF(AH8&gt;=Cover!$N$79+10, 3, IF(AH8&gt;=Cover!$N$79,2,1) ) )</f>
        <v xml:space="preserve"> </v>
      </c>
      <c r="AI18" s="57" t="str">
        <f>IF(AI8=" ", " ", IF(AI8&gt;=Cover!$N$79+10, 3, IF(AI8&gt;=Cover!$N$79,2,1) ) )</f>
        <v xml:space="preserve"> </v>
      </c>
      <c r="AJ18" s="57" t="str">
        <f>IF(AJ8=" ", " ", IF(AJ8&gt;=Cover!$N$79+10, 3, IF(AJ8&gt;=Cover!$N$79,2,1) ) )</f>
        <v xml:space="preserve"> </v>
      </c>
      <c r="AK18" s="57" t="str">
        <f>IF(AK8=" ", " ", IF(AK8&gt;=Cover!$N$79+10, 3, IF(AK8&gt;=Cover!$N$79,2,1) ) )</f>
        <v xml:space="preserve"> </v>
      </c>
      <c r="AL18" s="57" t="str">
        <f>IF(AL8=" ", " ", IF(AL8&gt;=Cover!$N$79+10, 3, IF(AL8&gt;=Cover!$N$79,2,1) ) )</f>
        <v xml:space="preserve"> </v>
      </c>
      <c r="AM18" s="57" t="str">
        <f>IF(AM8=" ", " ", IF(AM8&gt;=Cover!$N$79+10, 3, IF(AM8&gt;=Cover!$N$79,2,1) ) )</f>
        <v xml:space="preserve"> </v>
      </c>
      <c r="AN18" s="57" t="str">
        <f>IF(AN8=" ", " ", IF(AN8&gt;=Cover!$N$79+10, 3, IF(AN8&gt;=Cover!$N$79,2,1) ) )</f>
        <v xml:space="preserve"> </v>
      </c>
      <c r="AO18" s="57" t="str">
        <f>IF(AO8=" ", " ", IF(AO8&gt;=Cover!$N$79+10, 3, IF(AO8&gt;=Cover!$N$79,2,1) ) )</f>
        <v xml:space="preserve"> </v>
      </c>
      <c r="AP18" s="57" t="str">
        <f>IF(AP8=" ", " ", IF(AP8&gt;=Cover!$N$79+10, 3, IF(AP8&gt;=Cover!$N$79,2,1) ) )</f>
        <v xml:space="preserve"> </v>
      </c>
      <c r="AQ18" s="57" t="str">
        <f>IF(AQ8=" ", " ", IF(AQ8&gt;=Cover!$N$79+10, 3, IF(AQ8&gt;=Cover!$N$79,2,1) ) )</f>
        <v xml:space="preserve"> </v>
      </c>
      <c r="AR18" s="57" t="str">
        <f>IF(AR8=" ", " ", IF(AR8&gt;=Cover!$N$79+10, 3, IF(AR8&gt;=Cover!$N$79,2,1) ) )</f>
        <v xml:space="preserve"> </v>
      </c>
      <c r="AS18" s="57" t="str">
        <f>IF(AS8=" ", " ", IF(AS8&gt;=Cover!$N$79+10, 3, IF(AS8&gt;=Cover!$N$79,2,1) ) )</f>
        <v xml:space="preserve"> </v>
      </c>
      <c r="AT18" s="57" t="str">
        <f>IF(AT8=" ", " ", IF(AT8&gt;=Cover!$N$79+10, 3, IF(AT8&gt;=Cover!$N$79,2,1) ) )</f>
        <v xml:space="preserve"> </v>
      </c>
      <c r="AU18" s="57" t="str">
        <f>IF(AU8=" ", " ", IF(AU8&gt;=Cover!$N$79+10, 3, IF(AU8&gt;=Cover!$N$79,2,1) ) )</f>
        <v xml:space="preserve"> </v>
      </c>
      <c r="AV18" s="57" t="str">
        <f>IF(AV8=" ", " ", IF(AV8&gt;=Cover!$N$79+10, 3, IF(AV8&gt;=Cover!$N$79,2,1) ) )</f>
        <v xml:space="preserve"> </v>
      </c>
      <c r="AW18" s="57" t="str">
        <f>IF(AW8=" ", " ", IF(AW8&gt;=Cover!$N$79+10, 3, IF(AW8&gt;=Cover!$N$79,2,1) ) )</f>
        <v xml:space="preserve"> </v>
      </c>
      <c r="AX18" s="57" t="str">
        <f>IF(AX8=" ", " ", IF(AX8&gt;=Cover!$N$79+10, 3, IF(AX8&gt;=Cover!$N$79,2,1) ) )</f>
        <v xml:space="preserve"> </v>
      </c>
      <c r="AY18" s="57" t="str">
        <f>IF(AY8=" ", " ", IF(AY8&gt;=Cover!$N$79+10, 3, IF(AY8&gt;=Cover!$N$79,2,1) ) )</f>
        <v xml:space="preserve"> </v>
      </c>
      <c r="AZ18" s="57" t="str">
        <f>IF(AZ8=" ", " ", IF(AZ8&gt;=Cover!$N$79+10, 3, IF(AZ8&gt;=Cover!$N$79,2,1) ) )</f>
        <v xml:space="preserve"> </v>
      </c>
      <c r="BA18" s="57" t="str">
        <f>IF(BA8=" ", " ", IF(BA8&gt;=Cover!$N$79+10, 3, IF(BA8&gt;=Cover!$N$79,2,1) ) )</f>
        <v xml:space="preserve"> </v>
      </c>
      <c r="BB18" s="57" t="str">
        <f>IF(BB8=" ", " ", IF(BB8&gt;=Cover!$N$79+10, 3, IF(BB8&gt;=Cover!$N$79,2,1) ) )</f>
        <v xml:space="preserve"> </v>
      </c>
      <c r="BC18" s="57" t="str">
        <f>IF(BC8=" ", " ", IF(BC8&gt;=Cover!$N$79+10, 3, IF(BC8&gt;=Cover!$N$79,2,1) ) )</f>
        <v xml:space="preserve"> </v>
      </c>
      <c r="BD18" s="57" t="str">
        <f>IF(BD8=" ", " ", IF(BD8&gt;=Cover!$N$79+10, 3, IF(BD8&gt;=Cover!$N$79,2,1) ) )</f>
        <v xml:space="preserve"> </v>
      </c>
      <c r="BE18" s="57" t="str">
        <f>IF(BE8=" ", " ", IF(BE8&gt;=Cover!$N$79+10, 3, IF(BE8&gt;=Cover!$N$79,2,1) ) )</f>
        <v xml:space="preserve"> </v>
      </c>
      <c r="BF18" s="58">
        <f>IF(BF8=" ", " ", IF(BF8&gt;=Cover!$N$80+10, 3, IF(BF8&gt;=Cover!$N$80,2,1) ) )</f>
        <v>3</v>
      </c>
    </row>
    <row r="19" spans="1:58" ht="15.75" x14ac:dyDescent="0.25">
      <c r="A19" s="14" t="str">
        <f>Cover!A14</f>
        <v>CO3</v>
      </c>
      <c r="B19" s="57" t="str">
        <f>IF(B9=" ", " ", IF(B9&gt;=Cover!$N$79+10, 3, IF(B9&gt;=Cover!$N$79,2,1) ) )</f>
        <v xml:space="preserve"> </v>
      </c>
      <c r="C19" s="57" t="str">
        <f>IF(C9=" ", " ", IF(C9&gt;=Cover!$N$79+10, 3, IF(C9&gt;=Cover!$N$79,2,1) ) )</f>
        <v xml:space="preserve"> </v>
      </c>
      <c r="D19" s="57">
        <f>IF(D9=" ", " ", IF(D9&gt;=Cover!$N$79+10, 3, IF(D9&gt;=Cover!$N$79,2,1) ) )</f>
        <v>1</v>
      </c>
      <c r="E19" s="57" t="str">
        <f>IF(E9=" ", " ", IF(E9&gt;=Cover!$N$79+10, 3, IF(E9&gt;=Cover!$N$79,2,1) ) )</f>
        <v xml:space="preserve"> </v>
      </c>
      <c r="F19" s="57" t="str">
        <f>IF(F9=" ", " ", IF(F9&gt;=Cover!$N$79+10, 3, IF(F9&gt;=Cover!$N$79,2,1) ) )</f>
        <v xml:space="preserve"> </v>
      </c>
      <c r="G19" s="57" t="str">
        <f>IF(G9=" ", " ", IF(G9&gt;=Cover!$N$79+10, 3, IF(G9&gt;=Cover!$N$79,2,1) ) )</f>
        <v xml:space="preserve"> </v>
      </c>
      <c r="H19" s="57" t="str">
        <f>IF(H9=" ", " ", IF(H9&gt;=Cover!$N$79+10, 3, IF(H9&gt;=Cover!$N$79,2,1) ) )</f>
        <v xml:space="preserve"> </v>
      </c>
      <c r="I19" s="57" t="str">
        <f>IF(I9=" ", " ", IF(I9&gt;=Cover!$N$79+10, 3, IF(I9&gt;=Cover!$N$79,2,1) ) )</f>
        <v xml:space="preserve"> </v>
      </c>
      <c r="J19" s="57">
        <f>IF(J9=" ", " ", IF(J9&gt;=Cover!$N$79+10, 3, IF(J9&gt;=Cover!$N$79,2,1) ) )</f>
        <v>3</v>
      </c>
      <c r="K19" s="57" t="str">
        <f>IF(K9=" ", " ", IF(K9&gt;=Cover!$N$79+10, 3, IF(K9&gt;=Cover!$N$79,2,1) ) )</f>
        <v xml:space="preserve"> </v>
      </c>
      <c r="L19" s="57" t="str">
        <f>IF(L9=" ", " ", IF(L9&gt;=Cover!$N$79+10, 3, IF(L9&gt;=Cover!$N$79,2,1) ) )</f>
        <v xml:space="preserve"> </v>
      </c>
      <c r="M19" s="57" t="str">
        <f>IF(M9=" ", " ", IF(M9&gt;=Cover!$N$79+10, 3, IF(M9&gt;=Cover!$N$79,2,1) ) )</f>
        <v xml:space="preserve"> </v>
      </c>
      <c r="N19" s="57" t="str">
        <f>IF(N9=" ", " ", IF(N9&gt;=Cover!$N$79+10, 3, IF(N9&gt;=Cover!$N$79,2,1) ) )</f>
        <v xml:space="preserve"> </v>
      </c>
      <c r="O19" s="57" t="str">
        <f>IF(O9=" ", " ", IF(O9&gt;=Cover!$N$79+10, 3, IF(O9&gt;=Cover!$N$79,2,1) ) )</f>
        <v xml:space="preserve"> </v>
      </c>
      <c r="P19" s="57">
        <f>IF(P9=" ", " ", IF(P9&gt;=Cover!$N$79+10, 3, IF(P9&gt;=Cover!$N$79,2,1) ) )</f>
        <v>3</v>
      </c>
      <c r="Q19" s="57" t="str">
        <f>IF(Q9=" ", " ", IF(Q9&gt;=Cover!$N$79+10, 3, IF(Q9&gt;=Cover!$N$79,2,1) ) )</f>
        <v xml:space="preserve"> </v>
      </c>
      <c r="R19" s="57" t="str">
        <f>IF(R9=" ", " ", IF(R9&gt;=Cover!$N$79+10, 3, IF(R9&gt;=Cover!$N$79,2,1) ) )</f>
        <v xml:space="preserve"> </v>
      </c>
      <c r="S19" s="57" t="str">
        <f>IF(S9=" ", " ", IF(S9&gt;=Cover!$N$79+10, 3, IF(S9&gt;=Cover!$N$79,2,1) ) )</f>
        <v xml:space="preserve"> </v>
      </c>
      <c r="T19" s="57" t="str">
        <f>IF(T9=" ", " ", IF(T9&gt;=Cover!$N$79+10, 3, IF(T9&gt;=Cover!$N$79,2,1) ) )</f>
        <v xml:space="preserve"> </v>
      </c>
      <c r="U19" s="57" t="str">
        <f>IF(U9=" ", " ", IF(U9&gt;=Cover!$N$79+10, 3, IF(U9&gt;=Cover!$N$79,2,1) ) )</f>
        <v xml:space="preserve"> </v>
      </c>
      <c r="V19" s="57" t="str">
        <f>IF(V9=" ", " ", IF(V9&gt;=Cover!$N$79+10, 3, IF(V9&gt;=Cover!$N$79,2,1) ) )</f>
        <v xml:space="preserve"> </v>
      </c>
      <c r="W19" s="57" t="str">
        <f>IF(W9=" ", " ", IF(W9&gt;=Cover!$N$79+10, 3, IF(W9&gt;=Cover!$N$79,2,1) ) )</f>
        <v xml:space="preserve"> </v>
      </c>
      <c r="X19" s="57" t="str">
        <f>IF(X9=" ", " ", IF(X9&gt;=Cover!$N$79+10, 3, IF(X9&gt;=Cover!$N$79,2,1) ) )</f>
        <v xml:space="preserve"> </v>
      </c>
      <c r="Y19" s="57" t="str">
        <f>IF(Y9=" ", " ", IF(Y9&gt;=Cover!$N$79+10, 3, IF(Y9&gt;=Cover!$N$79,2,1) ) )</f>
        <v xml:space="preserve"> </v>
      </c>
      <c r="Z19" s="57" t="str">
        <f>IF(Z9=" ", " ", IF(Z9&gt;=Cover!$N$79+10, 3, IF(Z9&gt;=Cover!$N$79,2,1) ) )</f>
        <v xml:space="preserve"> </v>
      </c>
      <c r="AA19" s="57" t="str">
        <f>IF(AA9=" ", " ", IF(AA9&gt;=Cover!$N$79+10, 3, IF(AA9&gt;=Cover!$N$79,2,1) ) )</f>
        <v xml:space="preserve"> </v>
      </c>
      <c r="AB19" s="57" t="str">
        <f>IF(AB9=" ", " ", IF(AB9&gt;=Cover!$N$79+10, 3, IF(AB9&gt;=Cover!$N$79,2,1) ) )</f>
        <v xml:space="preserve"> </v>
      </c>
      <c r="AC19" s="57" t="str">
        <f>IF(AC9=" ", " ", IF(AC9&gt;=Cover!$N$79+10, 3, IF(AC9&gt;=Cover!$N$79,2,1) ) )</f>
        <v xml:space="preserve"> </v>
      </c>
      <c r="AD19" s="57" t="str">
        <f>IF(AD9=" ", " ", IF(AD9&gt;=Cover!$N$79+10, 3, IF(AD9&gt;=Cover!$N$79,2,1) ) )</f>
        <v xml:space="preserve"> </v>
      </c>
      <c r="AE19" s="57" t="str">
        <f>IF(AE9=" ", " ", IF(AE9&gt;=Cover!$N$79+10, 3, IF(AE9&gt;=Cover!$N$79,2,1) ) )</f>
        <v xml:space="preserve"> </v>
      </c>
      <c r="AF19" s="57" t="str">
        <f>IF(AF9=" ", " ", IF(AF9&gt;=Cover!$N$79+10, 3, IF(AF9&gt;=Cover!$N$79,2,1) ) )</f>
        <v xml:space="preserve"> </v>
      </c>
      <c r="AG19" s="57" t="str">
        <f>IF(AG9=" ", " ", IF(AG9&gt;=Cover!$N$79+10, 3, IF(AG9&gt;=Cover!$N$79,2,1) ) )</f>
        <v xml:space="preserve"> </v>
      </c>
      <c r="AH19" s="57" t="str">
        <f>IF(AH9=" ", " ", IF(AH9&gt;=Cover!$N$79+10, 3, IF(AH9&gt;=Cover!$N$79,2,1) ) )</f>
        <v xml:space="preserve"> </v>
      </c>
      <c r="AI19" s="57" t="str">
        <f>IF(AI9=" ", " ", IF(AI9&gt;=Cover!$N$79+10, 3, IF(AI9&gt;=Cover!$N$79,2,1) ) )</f>
        <v xml:space="preserve"> </v>
      </c>
      <c r="AJ19" s="57" t="str">
        <f>IF(AJ9=" ", " ", IF(AJ9&gt;=Cover!$N$79+10, 3, IF(AJ9&gt;=Cover!$N$79,2,1) ) )</f>
        <v xml:space="preserve"> </v>
      </c>
      <c r="AK19" s="57" t="str">
        <f>IF(AK9=" ", " ", IF(AK9&gt;=Cover!$N$79+10, 3, IF(AK9&gt;=Cover!$N$79,2,1) ) )</f>
        <v xml:space="preserve"> </v>
      </c>
      <c r="AL19" s="57" t="str">
        <f>IF(AL9=" ", " ", IF(AL9&gt;=Cover!$N$79+10, 3, IF(AL9&gt;=Cover!$N$79,2,1) ) )</f>
        <v xml:space="preserve"> </v>
      </c>
      <c r="AM19" s="57" t="str">
        <f>IF(AM9=" ", " ", IF(AM9&gt;=Cover!$N$79+10, 3, IF(AM9&gt;=Cover!$N$79,2,1) ) )</f>
        <v xml:space="preserve"> </v>
      </c>
      <c r="AN19" s="57" t="str">
        <f>IF(AN9=" ", " ", IF(AN9&gt;=Cover!$N$79+10, 3, IF(AN9&gt;=Cover!$N$79,2,1) ) )</f>
        <v xml:space="preserve"> </v>
      </c>
      <c r="AO19" s="57" t="str">
        <f>IF(AO9=" ", " ", IF(AO9&gt;=Cover!$N$79+10, 3, IF(AO9&gt;=Cover!$N$79,2,1) ) )</f>
        <v xml:space="preserve"> </v>
      </c>
      <c r="AP19" s="57" t="str">
        <f>IF(AP9=" ", " ", IF(AP9&gt;=Cover!$N$79+10, 3, IF(AP9&gt;=Cover!$N$79,2,1) ) )</f>
        <v xml:space="preserve"> </v>
      </c>
      <c r="AQ19" s="57" t="str">
        <f>IF(AQ9=" ", " ", IF(AQ9&gt;=Cover!$N$79+10, 3, IF(AQ9&gt;=Cover!$N$79,2,1) ) )</f>
        <v xml:space="preserve"> </v>
      </c>
      <c r="AR19" s="57" t="str">
        <f>IF(AR9=" ", " ", IF(AR9&gt;=Cover!$N$79+10, 3, IF(AR9&gt;=Cover!$N$79,2,1) ) )</f>
        <v xml:space="preserve"> </v>
      </c>
      <c r="AS19" s="57" t="str">
        <f>IF(AS9=" ", " ", IF(AS9&gt;=Cover!$N$79+10, 3, IF(AS9&gt;=Cover!$N$79,2,1) ) )</f>
        <v xml:space="preserve"> </v>
      </c>
      <c r="AT19" s="57" t="str">
        <f>IF(AT9=" ", " ", IF(AT9&gt;=Cover!$N$79+10, 3, IF(AT9&gt;=Cover!$N$79,2,1) ) )</f>
        <v xml:space="preserve"> </v>
      </c>
      <c r="AU19" s="57" t="str">
        <f>IF(AU9=" ", " ", IF(AU9&gt;=Cover!$N$79+10, 3, IF(AU9&gt;=Cover!$N$79,2,1) ) )</f>
        <v xml:space="preserve"> </v>
      </c>
      <c r="AV19" s="57" t="str">
        <f>IF(AV9=" ", " ", IF(AV9&gt;=Cover!$N$79+10, 3, IF(AV9&gt;=Cover!$N$79,2,1) ) )</f>
        <v xml:space="preserve"> </v>
      </c>
      <c r="AW19" s="57" t="str">
        <f>IF(AW9=" ", " ", IF(AW9&gt;=Cover!$N$79+10, 3, IF(AW9&gt;=Cover!$N$79,2,1) ) )</f>
        <v xml:space="preserve"> </v>
      </c>
      <c r="AX19" s="57" t="str">
        <f>IF(AX9=" ", " ", IF(AX9&gt;=Cover!$N$79+10, 3, IF(AX9&gt;=Cover!$N$79,2,1) ) )</f>
        <v xml:space="preserve"> </v>
      </c>
      <c r="AY19" s="57" t="str">
        <f>IF(AY9=" ", " ", IF(AY9&gt;=Cover!$N$79+10, 3, IF(AY9&gt;=Cover!$N$79,2,1) ) )</f>
        <v xml:space="preserve"> </v>
      </c>
      <c r="AZ19" s="57" t="str">
        <f>IF(AZ9=" ", " ", IF(AZ9&gt;=Cover!$N$79+10, 3, IF(AZ9&gt;=Cover!$N$79,2,1) ) )</f>
        <v xml:space="preserve"> </v>
      </c>
      <c r="BA19" s="57" t="str">
        <f>IF(BA9=" ", " ", IF(BA9&gt;=Cover!$N$79+10, 3, IF(BA9&gt;=Cover!$N$79,2,1) ) )</f>
        <v xml:space="preserve"> </v>
      </c>
      <c r="BB19" s="57" t="str">
        <f>IF(BB9=" ", " ", IF(BB9&gt;=Cover!$N$79+10, 3, IF(BB9&gt;=Cover!$N$79,2,1) ) )</f>
        <v xml:space="preserve"> </v>
      </c>
      <c r="BC19" s="57" t="str">
        <f>IF(BC9=" ", " ", IF(BC9&gt;=Cover!$N$79+10, 3, IF(BC9&gt;=Cover!$N$79,2,1) ) )</f>
        <v xml:space="preserve"> </v>
      </c>
      <c r="BD19" s="57" t="str">
        <f>IF(BD9=" ", " ", IF(BD9&gt;=Cover!$N$79+10, 3, IF(BD9&gt;=Cover!$N$79,2,1) ) )</f>
        <v xml:space="preserve"> </v>
      </c>
      <c r="BE19" s="57" t="str">
        <f>IF(BE9=" ", " ", IF(BE9&gt;=Cover!$N$79+10, 3, IF(BE9&gt;=Cover!$N$79,2,1) ) )</f>
        <v xml:space="preserve"> </v>
      </c>
      <c r="BF19" s="58">
        <f>IF(BF9=" ", " ", IF(BF9&gt;=Cover!$N$80+10, 3, IF(BF9&gt;=Cover!$N$80,2,1) ) )</f>
        <v>3</v>
      </c>
    </row>
    <row r="20" spans="1:58" ht="15.75" x14ac:dyDescent="0.25">
      <c r="A20" s="14" t="str">
        <f>Cover!A15</f>
        <v>CO4</v>
      </c>
      <c r="B20" s="57" t="str">
        <f>IF(B10=" ", " ", IF(B10&gt;=Cover!$N$79+10, 3, IF(B10&gt;=Cover!$N$79,2,1) ) )</f>
        <v xml:space="preserve"> </v>
      </c>
      <c r="C20" s="57" t="str">
        <f>IF(C10=" ", " ", IF(C10&gt;=Cover!$N$79+10, 3, IF(C10&gt;=Cover!$N$79,2,1) ) )</f>
        <v xml:space="preserve"> </v>
      </c>
      <c r="D20" s="57" t="str">
        <f>IF(D10=" ", " ", IF(D10&gt;=Cover!$N$79+10, 3, IF(D10&gt;=Cover!$N$79,2,1) ) )</f>
        <v xml:space="preserve"> </v>
      </c>
      <c r="E20" s="57">
        <f>IF(E10=" ", " ", IF(E10&gt;=Cover!$N$79+10, 3, IF(E10&gt;=Cover!$N$79,2,1) ) )</f>
        <v>1</v>
      </c>
      <c r="F20" s="57" t="str">
        <f>IF(F10=" ", " ", IF(F10&gt;=Cover!$N$79+10, 3, IF(F10&gt;=Cover!$N$79,2,1) ) )</f>
        <v xml:space="preserve"> </v>
      </c>
      <c r="G20" s="57" t="str">
        <f>IF(G10=" ", " ", IF(G10&gt;=Cover!$N$79+10, 3, IF(G10&gt;=Cover!$N$79,2,1) ) )</f>
        <v xml:space="preserve"> </v>
      </c>
      <c r="H20" s="57" t="str">
        <f>IF(H10=" ", " ", IF(H10&gt;=Cover!$N$79+10, 3, IF(H10&gt;=Cover!$N$79,2,1) ) )</f>
        <v xml:space="preserve"> </v>
      </c>
      <c r="I20" s="57" t="str">
        <f>IF(I10=" ", " ", IF(I10&gt;=Cover!$N$79+10, 3, IF(I10&gt;=Cover!$N$79,2,1) ) )</f>
        <v xml:space="preserve"> </v>
      </c>
      <c r="J20" s="57" t="str">
        <f>IF(J10=" ", " ", IF(J10&gt;=Cover!$N$79+10, 3, IF(J10&gt;=Cover!$N$79,2,1) ) )</f>
        <v xml:space="preserve"> </v>
      </c>
      <c r="K20" s="57">
        <f>IF(K10=" ", " ", IF(K10&gt;=Cover!$N$79+10, 3, IF(K10&gt;=Cover!$N$79,2,1) ) )</f>
        <v>3</v>
      </c>
      <c r="L20" s="57" t="str">
        <f>IF(L10=" ", " ", IF(L10&gt;=Cover!$N$79+10, 3, IF(L10&gt;=Cover!$N$79,2,1) ) )</f>
        <v xml:space="preserve"> </v>
      </c>
      <c r="M20" s="57" t="str">
        <f>IF(M10=" ", " ", IF(M10&gt;=Cover!$N$79+10, 3, IF(M10&gt;=Cover!$N$79,2,1) ) )</f>
        <v xml:space="preserve"> </v>
      </c>
      <c r="N20" s="57" t="str">
        <f>IF(N10=" ", " ", IF(N10&gt;=Cover!$N$79+10, 3, IF(N10&gt;=Cover!$N$79,2,1) ) )</f>
        <v xml:space="preserve"> </v>
      </c>
      <c r="O20" s="57" t="str">
        <f>IF(O10=" ", " ", IF(O10&gt;=Cover!$N$79+10, 3, IF(O10&gt;=Cover!$N$79,2,1) ) )</f>
        <v xml:space="preserve"> </v>
      </c>
      <c r="P20" s="57" t="str">
        <f>IF(P10=" ", " ", IF(P10&gt;=Cover!$N$79+10, 3, IF(P10&gt;=Cover!$N$79,2,1) ) )</f>
        <v xml:space="preserve"> </v>
      </c>
      <c r="Q20" s="57">
        <f>IF(Q10=" ", " ", IF(Q10&gt;=Cover!$N$79+10, 3, IF(Q10&gt;=Cover!$N$79,2,1) ) )</f>
        <v>3</v>
      </c>
      <c r="R20" s="57" t="str">
        <f>IF(R10=" ", " ", IF(R10&gt;=Cover!$N$79+10, 3, IF(R10&gt;=Cover!$N$79,2,1) ) )</f>
        <v xml:space="preserve"> </v>
      </c>
      <c r="S20" s="57" t="str">
        <f>IF(S10=" ", " ", IF(S10&gt;=Cover!$N$79+10, 3, IF(S10&gt;=Cover!$N$79,2,1) ) )</f>
        <v xml:space="preserve"> </v>
      </c>
      <c r="T20" s="57" t="str">
        <f>IF(T10=" ", " ", IF(T10&gt;=Cover!$N$79+10, 3, IF(T10&gt;=Cover!$N$79,2,1) ) )</f>
        <v xml:space="preserve"> </v>
      </c>
      <c r="U20" s="57" t="str">
        <f>IF(U10=" ", " ", IF(U10&gt;=Cover!$N$79+10, 3, IF(U10&gt;=Cover!$N$79,2,1) ) )</f>
        <v xml:space="preserve"> </v>
      </c>
      <c r="V20" s="57" t="str">
        <f>IF(V10=" ", " ", IF(V10&gt;=Cover!$N$79+10, 3, IF(V10&gt;=Cover!$N$79,2,1) ) )</f>
        <v xml:space="preserve"> </v>
      </c>
      <c r="W20" s="57" t="str">
        <f>IF(W10=" ", " ", IF(W10&gt;=Cover!$N$79+10, 3, IF(W10&gt;=Cover!$N$79,2,1) ) )</f>
        <v xml:space="preserve"> </v>
      </c>
      <c r="X20" s="57" t="str">
        <f>IF(X10=" ", " ", IF(X10&gt;=Cover!$N$79+10, 3, IF(X10&gt;=Cover!$N$79,2,1) ) )</f>
        <v xml:space="preserve"> </v>
      </c>
      <c r="Y20" s="57" t="str">
        <f>IF(Y10=" ", " ", IF(Y10&gt;=Cover!$N$79+10, 3, IF(Y10&gt;=Cover!$N$79,2,1) ) )</f>
        <v xml:space="preserve"> </v>
      </c>
      <c r="Z20" s="57" t="str">
        <f>IF(Z10=" ", " ", IF(Z10&gt;=Cover!$N$79+10, 3, IF(Z10&gt;=Cover!$N$79,2,1) ) )</f>
        <v xml:space="preserve"> </v>
      </c>
      <c r="AA20" s="57" t="str">
        <f>IF(AA10=" ", " ", IF(AA10&gt;=Cover!$N$79+10, 3, IF(AA10&gt;=Cover!$N$79,2,1) ) )</f>
        <v xml:space="preserve"> </v>
      </c>
      <c r="AB20" s="57" t="str">
        <f>IF(AB10=" ", " ", IF(AB10&gt;=Cover!$N$79+10, 3, IF(AB10&gt;=Cover!$N$79,2,1) ) )</f>
        <v xml:space="preserve"> </v>
      </c>
      <c r="AC20" s="57" t="str">
        <f>IF(AC10=" ", " ", IF(AC10&gt;=Cover!$N$79+10, 3, IF(AC10&gt;=Cover!$N$79,2,1) ) )</f>
        <v xml:space="preserve"> </v>
      </c>
      <c r="AD20" s="57" t="str">
        <f>IF(AD10=" ", " ", IF(AD10&gt;=Cover!$N$79+10, 3, IF(AD10&gt;=Cover!$N$79,2,1) ) )</f>
        <v xml:space="preserve"> </v>
      </c>
      <c r="AE20" s="57" t="str">
        <f>IF(AE10=" ", " ", IF(AE10&gt;=Cover!$N$79+10, 3, IF(AE10&gt;=Cover!$N$79,2,1) ) )</f>
        <v xml:space="preserve"> </v>
      </c>
      <c r="AF20" s="57" t="str">
        <f>IF(AF10=" ", " ", IF(AF10&gt;=Cover!$N$79+10, 3, IF(AF10&gt;=Cover!$N$79,2,1) ) )</f>
        <v xml:space="preserve"> </v>
      </c>
      <c r="AG20" s="57" t="str">
        <f>IF(AG10=" ", " ", IF(AG10&gt;=Cover!$N$79+10, 3, IF(AG10&gt;=Cover!$N$79,2,1) ) )</f>
        <v xml:space="preserve"> </v>
      </c>
      <c r="AH20" s="57" t="str">
        <f>IF(AH10=" ", " ", IF(AH10&gt;=Cover!$N$79+10, 3, IF(AH10&gt;=Cover!$N$79,2,1) ) )</f>
        <v xml:space="preserve"> </v>
      </c>
      <c r="AI20" s="57" t="str">
        <f>IF(AI10=" ", " ", IF(AI10&gt;=Cover!$N$79+10, 3, IF(AI10&gt;=Cover!$N$79,2,1) ) )</f>
        <v xml:space="preserve"> </v>
      </c>
      <c r="AJ20" s="57" t="str">
        <f>IF(AJ10=" ", " ", IF(AJ10&gt;=Cover!$N$79+10, 3, IF(AJ10&gt;=Cover!$N$79,2,1) ) )</f>
        <v xml:space="preserve"> </v>
      </c>
      <c r="AK20" s="57" t="str">
        <f>IF(AK10=" ", " ", IF(AK10&gt;=Cover!$N$79+10, 3, IF(AK10&gt;=Cover!$N$79,2,1) ) )</f>
        <v xml:space="preserve"> </v>
      </c>
      <c r="AL20" s="57" t="str">
        <f>IF(AL10=" ", " ", IF(AL10&gt;=Cover!$N$79+10, 3, IF(AL10&gt;=Cover!$N$79,2,1) ) )</f>
        <v xml:space="preserve"> </v>
      </c>
      <c r="AM20" s="57" t="str">
        <f>IF(AM10=" ", " ", IF(AM10&gt;=Cover!$N$79+10, 3, IF(AM10&gt;=Cover!$N$79,2,1) ) )</f>
        <v xml:space="preserve"> </v>
      </c>
      <c r="AN20" s="57" t="str">
        <f>IF(AN10=" ", " ", IF(AN10&gt;=Cover!$N$79+10, 3, IF(AN10&gt;=Cover!$N$79,2,1) ) )</f>
        <v xml:space="preserve"> </v>
      </c>
      <c r="AO20" s="57" t="str">
        <f>IF(AO10=" ", " ", IF(AO10&gt;=Cover!$N$79+10, 3, IF(AO10&gt;=Cover!$N$79,2,1) ) )</f>
        <v xml:space="preserve"> </v>
      </c>
      <c r="AP20" s="57" t="str">
        <f>IF(AP10=" ", " ", IF(AP10&gt;=Cover!$N$79+10, 3, IF(AP10&gt;=Cover!$N$79,2,1) ) )</f>
        <v xml:space="preserve"> </v>
      </c>
      <c r="AQ20" s="57" t="str">
        <f>IF(AQ10=" ", " ", IF(AQ10&gt;=Cover!$N$79+10, 3, IF(AQ10&gt;=Cover!$N$79,2,1) ) )</f>
        <v xml:space="preserve"> </v>
      </c>
      <c r="AR20" s="57" t="str">
        <f>IF(AR10=" ", " ", IF(AR10&gt;=Cover!$N$79+10, 3, IF(AR10&gt;=Cover!$N$79,2,1) ) )</f>
        <v xml:space="preserve"> </v>
      </c>
      <c r="AS20" s="57" t="str">
        <f>IF(AS10=" ", " ", IF(AS10&gt;=Cover!$N$79+10, 3, IF(AS10&gt;=Cover!$N$79,2,1) ) )</f>
        <v xml:space="preserve"> </v>
      </c>
      <c r="AT20" s="57" t="str">
        <f>IF(AT10=" ", " ", IF(AT10&gt;=Cover!$N$79+10, 3, IF(AT10&gt;=Cover!$N$79,2,1) ) )</f>
        <v xml:space="preserve"> </v>
      </c>
      <c r="AU20" s="57" t="str">
        <f>IF(AU10=" ", " ", IF(AU10&gt;=Cover!$N$79+10, 3, IF(AU10&gt;=Cover!$N$79,2,1) ) )</f>
        <v xml:space="preserve"> </v>
      </c>
      <c r="AV20" s="57" t="str">
        <f>IF(AV10=" ", " ", IF(AV10&gt;=Cover!$N$79+10, 3, IF(AV10&gt;=Cover!$N$79,2,1) ) )</f>
        <v xml:space="preserve"> </v>
      </c>
      <c r="AW20" s="57" t="str">
        <f>IF(AW10=" ", " ", IF(AW10&gt;=Cover!$N$79+10, 3, IF(AW10&gt;=Cover!$N$79,2,1) ) )</f>
        <v xml:space="preserve"> </v>
      </c>
      <c r="AX20" s="57" t="str">
        <f>IF(AX10=" ", " ", IF(AX10&gt;=Cover!$N$79+10, 3, IF(AX10&gt;=Cover!$N$79,2,1) ) )</f>
        <v xml:space="preserve"> </v>
      </c>
      <c r="AY20" s="57" t="str">
        <f>IF(AY10=" ", " ", IF(AY10&gt;=Cover!$N$79+10, 3, IF(AY10&gt;=Cover!$N$79,2,1) ) )</f>
        <v xml:space="preserve"> </v>
      </c>
      <c r="AZ20" s="57" t="str">
        <f>IF(AZ10=" ", " ", IF(AZ10&gt;=Cover!$N$79+10, 3, IF(AZ10&gt;=Cover!$N$79,2,1) ) )</f>
        <v xml:space="preserve"> </v>
      </c>
      <c r="BA20" s="57" t="str">
        <f>IF(BA10=" ", " ", IF(BA10&gt;=Cover!$N$79+10, 3, IF(BA10&gt;=Cover!$N$79,2,1) ) )</f>
        <v xml:space="preserve"> </v>
      </c>
      <c r="BB20" s="57" t="str">
        <f>IF(BB10=" ", " ", IF(BB10&gt;=Cover!$N$79+10, 3, IF(BB10&gt;=Cover!$N$79,2,1) ) )</f>
        <v xml:space="preserve"> </v>
      </c>
      <c r="BC20" s="57" t="str">
        <f>IF(BC10=" ", " ", IF(BC10&gt;=Cover!$N$79+10, 3, IF(BC10&gt;=Cover!$N$79,2,1) ) )</f>
        <v xml:space="preserve"> </v>
      </c>
      <c r="BD20" s="57" t="str">
        <f>IF(BD10=" ", " ", IF(BD10&gt;=Cover!$N$79+10, 3, IF(BD10&gt;=Cover!$N$79,2,1) ) )</f>
        <v xml:space="preserve"> </v>
      </c>
      <c r="BE20" s="57" t="str">
        <f>IF(BE10=" ", " ", IF(BE10&gt;=Cover!$N$79+10, 3, IF(BE10&gt;=Cover!$N$79,2,1) ) )</f>
        <v xml:space="preserve"> </v>
      </c>
      <c r="BF20" s="58">
        <f>IF(BF10=" ", " ", IF(BF10&gt;=Cover!$N$80+10, 3, IF(BF10&gt;=Cover!$N$80,2,1) ) )</f>
        <v>3</v>
      </c>
    </row>
    <row r="21" spans="1:58" ht="15.75" customHeight="1" x14ac:dyDescent="0.25">
      <c r="A21" s="14" t="str">
        <f>Cover!A16</f>
        <v>CO5</v>
      </c>
      <c r="B21" s="57" t="str">
        <f>IF(B11=" ", " ", IF(B11&gt;=Cover!$N$79+10, 3, IF(B11&gt;=Cover!$N$79,2,1) ) )</f>
        <v xml:space="preserve"> </v>
      </c>
      <c r="C21" s="57" t="str">
        <f>IF(C11=" ", " ", IF(C11&gt;=Cover!$N$79+10, 3, IF(C11&gt;=Cover!$N$79,2,1) ) )</f>
        <v xml:space="preserve"> </v>
      </c>
      <c r="D21" s="57" t="str">
        <f>IF(D11=" ", " ", IF(D11&gt;=Cover!$N$79+10, 3, IF(D11&gt;=Cover!$N$79,2,1) ) )</f>
        <v xml:space="preserve"> </v>
      </c>
      <c r="E21" s="57" t="str">
        <f>IF(E11=" ", " ", IF(E11&gt;=Cover!$N$79+10, 3, IF(E11&gt;=Cover!$N$79,2,1) ) )</f>
        <v xml:space="preserve"> </v>
      </c>
      <c r="F21" s="57">
        <f>IF(F11=" ", " ", IF(F11&gt;=Cover!$N$79+10, 3, IF(F11&gt;=Cover!$N$79,2,1) ) )</f>
        <v>1</v>
      </c>
      <c r="G21" s="57" t="str">
        <f>IF(G11=" ", " ", IF(G11&gt;=Cover!$N$79+10, 3, IF(G11&gt;=Cover!$N$79,2,1) ) )</f>
        <v xml:space="preserve"> </v>
      </c>
      <c r="H21" s="57" t="str">
        <f>IF(H11=" ", " ", IF(H11&gt;=Cover!$N$79+10, 3, IF(H11&gt;=Cover!$N$79,2,1) ) )</f>
        <v xml:space="preserve"> </v>
      </c>
      <c r="I21" s="57" t="str">
        <f>IF(I11=" ", " ", IF(I11&gt;=Cover!$N$79+10, 3, IF(I11&gt;=Cover!$N$79,2,1) ) )</f>
        <v xml:space="preserve"> </v>
      </c>
      <c r="J21" s="57" t="str">
        <f>IF(J11=" ", " ", IF(J11&gt;=Cover!$N$79+10, 3, IF(J11&gt;=Cover!$N$79,2,1) ) )</f>
        <v xml:space="preserve"> </v>
      </c>
      <c r="K21" s="57" t="str">
        <f>IF(K11=" ", " ", IF(K11&gt;=Cover!$N$79+10, 3, IF(K11&gt;=Cover!$N$79,2,1) ) )</f>
        <v xml:space="preserve"> </v>
      </c>
      <c r="L21" s="57">
        <f>IF(L11=" ", " ", IF(L11&gt;=Cover!$N$79+10, 3, IF(L11&gt;=Cover!$N$79,2,1) ) )</f>
        <v>3</v>
      </c>
      <c r="M21" s="57" t="str">
        <f>IF(M11=" ", " ", IF(M11&gt;=Cover!$N$79+10, 3, IF(M11&gt;=Cover!$N$79,2,1) ) )</f>
        <v xml:space="preserve"> </v>
      </c>
      <c r="N21" s="57" t="str">
        <f>IF(N11=" ", " ", IF(N11&gt;=Cover!$N$79+10, 3, IF(N11&gt;=Cover!$N$79,2,1) ) )</f>
        <v xml:space="preserve"> </v>
      </c>
      <c r="O21" s="57" t="str">
        <f>IF(O11=" ", " ", IF(O11&gt;=Cover!$N$79+10, 3, IF(O11&gt;=Cover!$N$79,2,1) ) )</f>
        <v xml:space="preserve"> </v>
      </c>
      <c r="P21" s="57" t="str">
        <f>IF(P11=" ", " ", IF(P11&gt;=Cover!$N$79+10, 3, IF(P11&gt;=Cover!$N$79,2,1) ) )</f>
        <v xml:space="preserve"> </v>
      </c>
      <c r="Q21" s="57" t="str">
        <f>IF(Q11=" ", " ", IF(Q11&gt;=Cover!$N$79+10, 3, IF(Q11&gt;=Cover!$N$79,2,1) ) )</f>
        <v xml:space="preserve"> </v>
      </c>
      <c r="R21" s="57">
        <f>IF(R11=" ", " ", IF(R11&gt;=Cover!$N$79+10, 3, IF(R11&gt;=Cover!$N$79,2,1) ) )</f>
        <v>3</v>
      </c>
      <c r="S21" s="57" t="str">
        <f>IF(S11=" ", " ", IF(S11&gt;=Cover!$N$79+10, 3, IF(S11&gt;=Cover!$N$79,2,1) ) )</f>
        <v xml:space="preserve"> </v>
      </c>
      <c r="T21" s="57" t="str">
        <f>IF(T11=" ", " ", IF(T11&gt;=Cover!$N$79+10, 3, IF(T11&gt;=Cover!$N$79,2,1) ) )</f>
        <v xml:space="preserve"> </v>
      </c>
      <c r="U21" s="57" t="str">
        <f>IF(U11=" ", " ", IF(U11&gt;=Cover!$N$79+10, 3, IF(U11&gt;=Cover!$N$79,2,1) ) )</f>
        <v xml:space="preserve"> </v>
      </c>
      <c r="V21" s="57" t="str">
        <f>IF(V11=" ", " ", IF(V11&gt;=Cover!$N$79+10, 3, IF(V11&gt;=Cover!$N$79,2,1) ) )</f>
        <v xml:space="preserve"> </v>
      </c>
      <c r="W21" s="57" t="str">
        <f>IF(W11=" ", " ", IF(W11&gt;=Cover!$N$79+10, 3, IF(W11&gt;=Cover!$N$79,2,1) ) )</f>
        <v xml:space="preserve"> </v>
      </c>
      <c r="X21" s="57" t="str">
        <f>IF(X11=" ", " ", IF(X11&gt;=Cover!$N$79+10, 3, IF(X11&gt;=Cover!$N$79,2,1) ) )</f>
        <v xml:space="preserve"> </v>
      </c>
      <c r="Y21" s="57" t="str">
        <f>IF(Y11=" ", " ", IF(Y11&gt;=Cover!$N$79+10, 3, IF(Y11&gt;=Cover!$N$79,2,1) ) )</f>
        <v xml:space="preserve"> </v>
      </c>
      <c r="Z21" s="57" t="str">
        <f>IF(Z11=" ", " ", IF(Z11&gt;=Cover!$N$79+10, 3, IF(Z11&gt;=Cover!$N$79,2,1) ) )</f>
        <v xml:space="preserve"> </v>
      </c>
      <c r="AA21" s="57" t="str">
        <f>IF(AA11=" ", " ", IF(AA11&gt;=Cover!$N$79+10, 3, IF(AA11&gt;=Cover!$N$79,2,1) ) )</f>
        <v xml:space="preserve"> </v>
      </c>
      <c r="AB21" s="57" t="str">
        <f>IF(AB11=" ", " ", IF(AB11&gt;=Cover!$N$79+10, 3, IF(AB11&gt;=Cover!$N$79,2,1) ) )</f>
        <v xml:space="preserve"> </v>
      </c>
      <c r="AC21" s="57" t="str">
        <f>IF(AC11=" ", " ", IF(AC11&gt;=Cover!$N$79+10, 3, IF(AC11&gt;=Cover!$N$79,2,1) ) )</f>
        <v xml:space="preserve"> </v>
      </c>
      <c r="AD21" s="57" t="str">
        <f>IF(AD11=" ", " ", IF(AD11&gt;=Cover!$N$79+10, 3, IF(AD11&gt;=Cover!$N$79,2,1) ) )</f>
        <v xml:space="preserve"> </v>
      </c>
      <c r="AE21" s="57" t="str">
        <f>IF(AE11=" ", " ", IF(AE11&gt;=Cover!$N$79+10, 3, IF(AE11&gt;=Cover!$N$79,2,1) ) )</f>
        <v xml:space="preserve"> </v>
      </c>
      <c r="AF21" s="57" t="str">
        <f>IF(AF11=" ", " ", IF(AF11&gt;=Cover!$N$79+10, 3, IF(AF11&gt;=Cover!$N$79,2,1) ) )</f>
        <v xml:space="preserve"> </v>
      </c>
      <c r="AG21" s="57" t="str">
        <f>IF(AG11=" ", " ", IF(AG11&gt;=Cover!$N$79+10, 3, IF(AG11&gt;=Cover!$N$79,2,1) ) )</f>
        <v xml:space="preserve"> </v>
      </c>
      <c r="AH21" s="57" t="str">
        <f>IF(AH11=" ", " ", IF(AH11&gt;=Cover!$N$79+10, 3, IF(AH11&gt;=Cover!$N$79,2,1) ) )</f>
        <v xml:space="preserve"> </v>
      </c>
      <c r="AI21" s="57" t="str">
        <f>IF(AI11=" ", " ", IF(AI11&gt;=Cover!$N$79+10, 3, IF(AI11&gt;=Cover!$N$79,2,1) ) )</f>
        <v xml:space="preserve"> </v>
      </c>
      <c r="AJ21" s="57" t="str">
        <f>IF(AJ11=" ", " ", IF(AJ11&gt;=Cover!$N$79+10, 3, IF(AJ11&gt;=Cover!$N$79,2,1) ) )</f>
        <v xml:space="preserve"> </v>
      </c>
      <c r="AK21" s="57" t="str">
        <f>IF(AK11=" ", " ", IF(AK11&gt;=Cover!$N$79+10, 3, IF(AK11&gt;=Cover!$N$79,2,1) ) )</f>
        <v xml:space="preserve"> </v>
      </c>
      <c r="AL21" s="57" t="str">
        <f>IF(AL11=" ", " ", IF(AL11&gt;=Cover!$N$79+10, 3, IF(AL11&gt;=Cover!$N$79,2,1) ) )</f>
        <v xml:space="preserve"> </v>
      </c>
      <c r="AM21" s="57" t="str">
        <f>IF(AM11=" ", " ", IF(AM11&gt;=Cover!$N$79+10, 3, IF(AM11&gt;=Cover!$N$79,2,1) ) )</f>
        <v xml:space="preserve"> </v>
      </c>
      <c r="AN21" s="57" t="str">
        <f>IF(AN11=" ", " ", IF(AN11&gt;=Cover!$N$79+10, 3, IF(AN11&gt;=Cover!$N$79,2,1) ) )</f>
        <v xml:space="preserve"> </v>
      </c>
      <c r="AO21" s="57" t="str">
        <f>IF(AO11=" ", " ", IF(AO11&gt;=Cover!$N$79+10, 3, IF(AO11&gt;=Cover!$N$79,2,1) ) )</f>
        <v xml:space="preserve"> </v>
      </c>
      <c r="AP21" s="57" t="str">
        <f>IF(AP11=" ", " ", IF(AP11&gt;=Cover!$N$79+10, 3, IF(AP11&gt;=Cover!$N$79,2,1) ) )</f>
        <v xml:space="preserve"> </v>
      </c>
      <c r="AQ21" s="57" t="str">
        <f>IF(AQ11=" ", " ", IF(AQ11&gt;=Cover!$N$79+10, 3, IF(AQ11&gt;=Cover!$N$79,2,1) ) )</f>
        <v xml:space="preserve"> </v>
      </c>
      <c r="AR21" s="57" t="str">
        <f>IF(AR11=" ", " ", IF(AR11&gt;=Cover!$N$79+10, 3, IF(AR11&gt;=Cover!$N$79,2,1) ) )</f>
        <v xml:space="preserve"> </v>
      </c>
      <c r="AS21" s="57" t="str">
        <f>IF(AS11=" ", " ", IF(AS11&gt;=Cover!$N$79+10, 3, IF(AS11&gt;=Cover!$N$79,2,1) ) )</f>
        <v xml:space="preserve"> </v>
      </c>
      <c r="AT21" s="57" t="str">
        <f>IF(AT11=" ", " ", IF(AT11&gt;=Cover!$N$79+10, 3, IF(AT11&gt;=Cover!$N$79,2,1) ) )</f>
        <v xml:space="preserve"> </v>
      </c>
      <c r="AU21" s="57" t="str">
        <f>IF(AU11=" ", " ", IF(AU11&gt;=Cover!$N$79+10, 3, IF(AU11&gt;=Cover!$N$79,2,1) ) )</f>
        <v xml:space="preserve"> </v>
      </c>
      <c r="AV21" s="57" t="str">
        <f>IF(AV11=" ", " ", IF(AV11&gt;=Cover!$N$79+10, 3, IF(AV11&gt;=Cover!$N$79,2,1) ) )</f>
        <v xml:space="preserve"> </v>
      </c>
      <c r="AW21" s="57" t="str">
        <f>IF(AW11=" ", " ", IF(AW11&gt;=Cover!$N$79+10, 3, IF(AW11&gt;=Cover!$N$79,2,1) ) )</f>
        <v xml:space="preserve"> </v>
      </c>
      <c r="AX21" s="57" t="str">
        <f>IF(AX11=" ", " ", IF(AX11&gt;=Cover!$N$79+10, 3, IF(AX11&gt;=Cover!$N$79,2,1) ) )</f>
        <v xml:space="preserve"> </v>
      </c>
      <c r="AY21" s="57" t="str">
        <f>IF(AY11=" ", " ", IF(AY11&gt;=Cover!$N$79+10, 3, IF(AY11&gt;=Cover!$N$79,2,1) ) )</f>
        <v xml:space="preserve"> </v>
      </c>
      <c r="AZ21" s="57" t="str">
        <f>IF(AZ11=" ", " ", IF(AZ11&gt;=Cover!$N$79+10, 3, IF(AZ11&gt;=Cover!$N$79,2,1) ) )</f>
        <v xml:space="preserve"> </v>
      </c>
      <c r="BA21" s="57" t="str">
        <f>IF(BA11=" ", " ", IF(BA11&gt;=Cover!$N$79+10, 3, IF(BA11&gt;=Cover!$N$79,2,1) ) )</f>
        <v xml:space="preserve"> </v>
      </c>
      <c r="BB21" s="57" t="str">
        <f>IF(BB11=" ", " ", IF(BB11&gt;=Cover!$N$79+10, 3, IF(BB11&gt;=Cover!$N$79,2,1) ) )</f>
        <v xml:space="preserve"> </v>
      </c>
      <c r="BC21" s="57" t="str">
        <f>IF(BC11=" ", " ", IF(BC11&gt;=Cover!$N$79+10, 3, IF(BC11&gt;=Cover!$N$79,2,1) ) )</f>
        <v xml:space="preserve"> </v>
      </c>
      <c r="BD21" s="57" t="str">
        <f>IF(BD11=" ", " ", IF(BD11&gt;=Cover!$N$79+10, 3, IF(BD11&gt;=Cover!$N$79,2,1) ) )</f>
        <v xml:space="preserve"> </v>
      </c>
      <c r="BE21" s="57" t="str">
        <f>IF(BE11=" ", " ", IF(BE11&gt;=Cover!$N$79+10, 3, IF(BE11&gt;=Cover!$N$79,2,1) ) )</f>
        <v xml:space="preserve"> </v>
      </c>
      <c r="BF21" s="58">
        <f>IF(BF11=" ", " ", IF(BF11&gt;=Cover!$N$80+10, 3, IF(BF11&gt;=Cover!$N$80,2,1) ) )</f>
        <v>3</v>
      </c>
    </row>
    <row r="22" spans="1:58" ht="15.75" customHeight="1" x14ac:dyDescent="0.25">
      <c r="A22" s="14" t="str">
        <f>Cover!A17</f>
        <v>CO6</v>
      </c>
      <c r="B22" s="57" t="str">
        <f>IF(B12=" ", " ", IF(B12&gt;=Cover!$N$79+10, 3, IF(B12&gt;=Cover!$N$79,2,1) ) )</f>
        <v xml:space="preserve"> </v>
      </c>
      <c r="C22" s="57" t="str">
        <f>IF(C12=" ", " ", IF(C12&gt;=Cover!$N$79+10, 3, IF(C12&gt;=Cover!$N$79,2,1) ) )</f>
        <v xml:space="preserve"> </v>
      </c>
      <c r="D22" s="57" t="str">
        <f>IF(D12=" ", " ", IF(D12&gt;=Cover!$N$79+10, 3, IF(D12&gt;=Cover!$N$79,2,1) ) )</f>
        <v xml:space="preserve"> </v>
      </c>
      <c r="E22" s="57" t="str">
        <f>IF(E12=" ", " ", IF(E12&gt;=Cover!$N$79+10, 3, IF(E12&gt;=Cover!$N$79,2,1) ) )</f>
        <v xml:space="preserve"> </v>
      </c>
      <c r="F22" s="57" t="str">
        <f>IF(F12=" ", " ", IF(F12&gt;=Cover!$N$79+10, 3, IF(F12&gt;=Cover!$N$79,2,1) ) )</f>
        <v xml:space="preserve"> </v>
      </c>
      <c r="G22" s="57">
        <f>IF(G12=" ", " ", IF(G12&gt;=Cover!$N$79+10, 3, IF(G12&gt;=Cover!$N$79,2,1) ) )</f>
        <v>1</v>
      </c>
      <c r="H22" s="57" t="str">
        <f>IF(H12=" ", " ", IF(H12&gt;=Cover!$N$79+10, 3, IF(H12&gt;=Cover!$N$79,2,1) ) )</f>
        <v xml:space="preserve"> </v>
      </c>
      <c r="I22" s="57" t="str">
        <f>IF(I12=" ", " ", IF(I12&gt;=Cover!$N$79+10, 3, IF(I12&gt;=Cover!$N$79,2,1) ) )</f>
        <v xml:space="preserve"> </v>
      </c>
      <c r="J22" s="57" t="str">
        <f>IF(J12=" ", " ", IF(J12&gt;=Cover!$N$79+10, 3, IF(J12&gt;=Cover!$N$79,2,1) ) )</f>
        <v xml:space="preserve"> </v>
      </c>
      <c r="K22" s="57" t="str">
        <f>IF(K12=" ", " ", IF(K12&gt;=Cover!$N$79+10, 3, IF(K12&gt;=Cover!$N$79,2,1) ) )</f>
        <v xml:space="preserve"> </v>
      </c>
      <c r="L22" s="57" t="str">
        <f>IF(L12=" ", " ", IF(L12&gt;=Cover!$N$79+10, 3, IF(L12&gt;=Cover!$N$79,2,1) ) )</f>
        <v xml:space="preserve"> </v>
      </c>
      <c r="M22" s="57">
        <f>IF(M12=" ", " ", IF(M12&gt;=Cover!$N$79+10, 3, IF(M12&gt;=Cover!$N$79,2,1) ) )</f>
        <v>3</v>
      </c>
      <c r="N22" s="57" t="str">
        <f>IF(N12=" ", " ", IF(N12&gt;=Cover!$N$79+10, 3, IF(N12&gt;=Cover!$N$79,2,1) ) )</f>
        <v xml:space="preserve"> </v>
      </c>
      <c r="O22" s="57" t="str">
        <f>IF(O12=" ", " ", IF(O12&gt;=Cover!$N$79+10, 3, IF(O12&gt;=Cover!$N$79,2,1) ) )</f>
        <v xml:space="preserve"> </v>
      </c>
      <c r="P22" s="57" t="str">
        <f>IF(P12=" ", " ", IF(P12&gt;=Cover!$N$79+10, 3, IF(P12&gt;=Cover!$N$79,2,1) ) )</f>
        <v xml:space="preserve"> </v>
      </c>
      <c r="Q22" s="57" t="str">
        <f>IF(Q12=" ", " ", IF(Q12&gt;=Cover!$N$79+10, 3, IF(Q12&gt;=Cover!$N$79,2,1) ) )</f>
        <v xml:space="preserve"> </v>
      </c>
      <c r="R22" s="57" t="str">
        <f>IF(R12=" ", " ", IF(R12&gt;=Cover!$N$79+10, 3, IF(R12&gt;=Cover!$N$79,2,1) ) )</f>
        <v xml:space="preserve"> </v>
      </c>
      <c r="S22" s="57" t="str">
        <f>IF(S12=" ", " ", IF(S12&gt;=Cover!$N$79+10, 3, IF(S12&gt;=Cover!$N$79,2,1) ) )</f>
        <v xml:space="preserve"> </v>
      </c>
      <c r="T22" s="57" t="str">
        <f>IF(T12=" ", " ", IF(T12&gt;=Cover!$N$79+10, 3, IF(T12&gt;=Cover!$N$79,2,1) ) )</f>
        <v xml:space="preserve"> </v>
      </c>
      <c r="U22" s="57" t="str">
        <f>IF(U12=" ", " ", IF(U12&gt;=Cover!$N$79+10, 3, IF(U12&gt;=Cover!$N$79,2,1) ) )</f>
        <v xml:space="preserve"> </v>
      </c>
      <c r="V22" s="57" t="str">
        <f>IF(V12=" ", " ", IF(V12&gt;=Cover!$N$79+10, 3, IF(V12&gt;=Cover!$N$79,2,1) ) )</f>
        <v xml:space="preserve"> </v>
      </c>
      <c r="W22" s="57" t="str">
        <f>IF(W12=" ", " ", IF(W12&gt;=Cover!$N$79+10, 3, IF(W12&gt;=Cover!$N$79,2,1) ) )</f>
        <v xml:space="preserve"> </v>
      </c>
      <c r="X22" s="57" t="str">
        <f>IF(X12=" ", " ", IF(X12&gt;=Cover!$N$79+10, 3, IF(X12&gt;=Cover!$N$79,2,1) ) )</f>
        <v xml:space="preserve"> </v>
      </c>
      <c r="Y22" s="57" t="str">
        <f>IF(Y12=" ", " ", IF(Y12&gt;=Cover!$N$79+10, 3, IF(Y12&gt;=Cover!$N$79,2,1) ) )</f>
        <v xml:space="preserve"> </v>
      </c>
      <c r="Z22" s="57" t="str">
        <f>IF(Z12=" ", " ", IF(Z12&gt;=Cover!$N$79+10, 3, IF(Z12&gt;=Cover!$N$79,2,1) ) )</f>
        <v xml:space="preserve"> </v>
      </c>
      <c r="AA22" s="57" t="str">
        <f>IF(AA12=" ", " ", IF(AA12&gt;=Cover!$N$79+10, 3, IF(AA12&gt;=Cover!$N$79,2,1) ) )</f>
        <v xml:space="preserve"> </v>
      </c>
      <c r="AB22" s="57" t="str">
        <f>IF(AB12=" ", " ", IF(AB12&gt;=Cover!$N$79+10, 3, IF(AB12&gt;=Cover!$N$79,2,1) ) )</f>
        <v xml:space="preserve"> </v>
      </c>
      <c r="AC22" s="57" t="str">
        <f>IF(AC12=" ", " ", IF(AC12&gt;=Cover!$N$79+10, 3, IF(AC12&gt;=Cover!$N$79,2,1) ) )</f>
        <v xml:space="preserve"> </v>
      </c>
      <c r="AD22" s="57" t="str">
        <f>IF(AD12=" ", " ", IF(AD12&gt;=Cover!$N$79+10, 3, IF(AD12&gt;=Cover!$N$79,2,1) ) )</f>
        <v xml:space="preserve"> </v>
      </c>
      <c r="AE22" s="57" t="str">
        <f>IF(AE12=" ", " ", IF(AE12&gt;=Cover!$N$79+10, 3, IF(AE12&gt;=Cover!$N$79,2,1) ) )</f>
        <v xml:space="preserve"> </v>
      </c>
      <c r="AF22" s="57" t="str">
        <f>IF(AF12=" ", " ", IF(AF12&gt;=Cover!$N$79+10, 3, IF(AF12&gt;=Cover!$N$79,2,1) ) )</f>
        <v xml:space="preserve"> </v>
      </c>
      <c r="AG22" s="57" t="str">
        <f>IF(AG12=" ", " ", IF(AG12&gt;=Cover!$N$79+10, 3, IF(AG12&gt;=Cover!$N$79,2,1) ) )</f>
        <v xml:space="preserve"> </v>
      </c>
      <c r="AH22" s="57" t="str">
        <f>IF(AH12=" ", " ", IF(AH12&gt;=Cover!$N$79+10, 3, IF(AH12&gt;=Cover!$N$79,2,1) ) )</f>
        <v xml:space="preserve"> </v>
      </c>
      <c r="AI22" s="57" t="str">
        <f>IF(AI12=" ", " ", IF(AI12&gt;=Cover!$N$79+10, 3, IF(AI12&gt;=Cover!$N$79,2,1) ) )</f>
        <v xml:space="preserve"> </v>
      </c>
      <c r="AJ22" s="57" t="str">
        <f>IF(AJ12=" ", " ", IF(AJ12&gt;=Cover!$N$79+10, 3, IF(AJ12&gt;=Cover!$N$79,2,1) ) )</f>
        <v xml:space="preserve"> </v>
      </c>
      <c r="AK22" s="57" t="str">
        <f>IF(AK12=" ", " ", IF(AK12&gt;=Cover!$N$79+10, 3, IF(AK12&gt;=Cover!$N$79,2,1) ) )</f>
        <v xml:space="preserve"> </v>
      </c>
      <c r="AL22" s="57" t="str">
        <f>IF(AL12=" ", " ", IF(AL12&gt;=Cover!$N$79+10, 3, IF(AL12&gt;=Cover!$N$79,2,1) ) )</f>
        <v xml:space="preserve"> </v>
      </c>
      <c r="AM22" s="57" t="str">
        <f>IF(AM12=" ", " ", IF(AM12&gt;=Cover!$N$79+10, 3, IF(AM12&gt;=Cover!$N$79,2,1) ) )</f>
        <v xml:space="preserve"> </v>
      </c>
      <c r="AN22" s="57" t="str">
        <f>IF(AN12=" ", " ", IF(AN12&gt;=Cover!$N$79+10, 3, IF(AN12&gt;=Cover!$N$79,2,1) ) )</f>
        <v xml:space="preserve"> </v>
      </c>
      <c r="AO22" s="57" t="str">
        <f>IF(AO12=" ", " ", IF(AO12&gt;=Cover!$N$79+10, 3, IF(AO12&gt;=Cover!$N$79,2,1) ) )</f>
        <v xml:space="preserve"> </v>
      </c>
      <c r="AP22" s="57" t="str">
        <f>IF(AP12=" ", " ", IF(AP12&gt;=Cover!$N$79+10, 3, IF(AP12&gt;=Cover!$N$79,2,1) ) )</f>
        <v xml:space="preserve"> </v>
      </c>
      <c r="AQ22" s="57" t="str">
        <f>IF(AQ12=" ", " ", IF(AQ12&gt;=Cover!$N$79+10, 3, IF(AQ12&gt;=Cover!$N$79,2,1) ) )</f>
        <v xml:space="preserve"> </v>
      </c>
      <c r="AR22" s="57" t="str">
        <f>IF(AR12=" ", " ", IF(AR12&gt;=Cover!$N$79+10, 3, IF(AR12&gt;=Cover!$N$79,2,1) ) )</f>
        <v xml:space="preserve"> </v>
      </c>
      <c r="AS22" s="57" t="str">
        <f>IF(AS12=" ", " ", IF(AS12&gt;=Cover!$N$79+10, 3, IF(AS12&gt;=Cover!$N$79,2,1) ) )</f>
        <v xml:space="preserve"> </v>
      </c>
      <c r="AT22" s="57" t="str">
        <f>IF(AT12=" ", " ", IF(AT12&gt;=Cover!$N$79+10, 3, IF(AT12&gt;=Cover!$N$79,2,1) ) )</f>
        <v xml:space="preserve"> </v>
      </c>
      <c r="AU22" s="57" t="str">
        <f>IF(AU12=" ", " ", IF(AU12&gt;=Cover!$N$79+10, 3, IF(AU12&gt;=Cover!$N$79,2,1) ) )</f>
        <v xml:space="preserve"> </v>
      </c>
      <c r="AV22" s="57" t="str">
        <f>IF(AV12=" ", " ", IF(AV12&gt;=Cover!$N$79+10, 3, IF(AV12&gt;=Cover!$N$79,2,1) ) )</f>
        <v xml:space="preserve"> </v>
      </c>
      <c r="AW22" s="57" t="str">
        <f>IF(AW12=" ", " ", IF(AW12&gt;=Cover!$N$79+10, 3, IF(AW12&gt;=Cover!$N$79,2,1) ) )</f>
        <v xml:space="preserve"> </v>
      </c>
      <c r="AX22" s="57" t="str">
        <f>IF(AX12=" ", " ", IF(AX12&gt;=Cover!$N$79+10, 3, IF(AX12&gt;=Cover!$N$79,2,1) ) )</f>
        <v xml:space="preserve"> </v>
      </c>
      <c r="AY22" s="57" t="str">
        <f>IF(AY12=" ", " ", IF(AY12&gt;=Cover!$N$79+10, 3, IF(AY12&gt;=Cover!$N$79,2,1) ) )</f>
        <v xml:space="preserve"> </v>
      </c>
      <c r="AZ22" s="57" t="str">
        <f>IF(AZ12=" ", " ", IF(AZ12&gt;=Cover!$N$79+10, 3, IF(AZ12&gt;=Cover!$N$79,2,1) ) )</f>
        <v xml:space="preserve"> </v>
      </c>
      <c r="BA22" s="57" t="str">
        <f>IF(BA12=" ", " ", IF(BA12&gt;=Cover!$N$79+10, 3, IF(BA12&gt;=Cover!$N$79,2,1) ) )</f>
        <v xml:space="preserve"> </v>
      </c>
      <c r="BB22" s="57" t="str">
        <f>IF(BB12=" ", " ", IF(BB12&gt;=Cover!$N$79+10, 3, IF(BB12&gt;=Cover!$N$79,2,1) ) )</f>
        <v xml:space="preserve"> </v>
      </c>
      <c r="BC22" s="57" t="str">
        <f>IF(BC12=" ", " ", IF(BC12&gt;=Cover!$N$79+10, 3, IF(BC12&gt;=Cover!$N$79,2,1) ) )</f>
        <v xml:space="preserve"> </v>
      </c>
      <c r="BD22" s="57" t="str">
        <f>IF(BD12=" ", " ", IF(BD12&gt;=Cover!$N$79+10, 3, IF(BD12&gt;=Cover!$N$79,2,1) ) )</f>
        <v xml:space="preserve"> </v>
      </c>
      <c r="BE22" s="57" t="str">
        <f>IF(BE12=" ", " ", IF(BE12&gt;=Cover!$N$79+10, 3, IF(BE12&gt;=Cover!$N$79,2,1) ) )</f>
        <v xml:space="preserve"> </v>
      </c>
      <c r="BF22" s="58">
        <f>IF(BF12=" ", " ", IF(BF12&gt;=Cover!$N$80+10, 3, IF(BF12&gt;=Cover!$N$80,2,1) ) )</f>
        <v>3</v>
      </c>
    </row>
    <row r="23" spans="1:58" ht="15.75" customHeight="1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spans="1:58" ht="15" customHeight="1" x14ac:dyDescent="0.25">
      <c r="A24" s="131" t="s">
        <v>41</v>
      </c>
      <c r="B24" s="135" t="s">
        <v>182</v>
      </c>
      <c r="C24" s="136"/>
      <c r="D24" s="136"/>
      <c r="E24" s="96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</row>
    <row r="25" spans="1:58" ht="17.25" customHeight="1" x14ac:dyDescent="0.25">
      <c r="A25" s="100"/>
      <c r="B25" s="97"/>
      <c r="C25" s="109"/>
      <c r="D25" s="109"/>
      <c r="E25" s="9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</row>
    <row r="26" spans="1:58" ht="15.75" customHeight="1" x14ac:dyDescent="0.25">
      <c r="A26" s="14" t="str">
        <f>Cover!A12</f>
        <v>CO1</v>
      </c>
      <c r="B26" s="105">
        <f t="shared" ref="B26:B31" si="0">IF(SUM(B17:BF17)=0," ",AVERAGE(B17:BF17))</f>
        <v>2.5</v>
      </c>
      <c r="C26" s="88"/>
      <c r="D26" s="88"/>
      <c r="E26" s="8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</row>
    <row r="27" spans="1:58" ht="15.75" customHeight="1" x14ac:dyDescent="0.25">
      <c r="A27" s="14" t="str">
        <f>Cover!A13</f>
        <v>CO2</v>
      </c>
      <c r="B27" s="105">
        <f t="shared" si="0"/>
        <v>2.6666666666666665</v>
      </c>
      <c r="C27" s="88"/>
      <c r="D27" s="88"/>
      <c r="E27" s="8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</row>
    <row r="28" spans="1:58" ht="15.75" customHeight="1" x14ac:dyDescent="0.25">
      <c r="A28" s="14" t="str">
        <f>Cover!A14</f>
        <v>CO3</v>
      </c>
      <c r="B28" s="105">
        <f t="shared" si="0"/>
        <v>2.5</v>
      </c>
      <c r="C28" s="88"/>
      <c r="D28" s="88"/>
      <c r="E28" s="8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</row>
    <row r="29" spans="1:58" ht="15.75" customHeight="1" x14ac:dyDescent="0.25">
      <c r="A29" s="14" t="str">
        <f>Cover!A15</f>
        <v>CO4</v>
      </c>
      <c r="B29" s="105">
        <f t="shared" si="0"/>
        <v>2.5</v>
      </c>
      <c r="C29" s="88"/>
      <c r="D29" s="88"/>
      <c r="E29" s="8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</row>
    <row r="30" spans="1:58" ht="15.75" customHeight="1" x14ac:dyDescent="0.25">
      <c r="A30" s="14" t="str">
        <f>Cover!A16</f>
        <v>CO5</v>
      </c>
      <c r="B30" s="105">
        <f t="shared" si="0"/>
        <v>2.5</v>
      </c>
      <c r="C30" s="88"/>
      <c r="D30" s="88"/>
      <c r="E30" s="8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</row>
    <row r="31" spans="1:58" ht="15.75" customHeight="1" x14ac:dyDescent="0.25">
      <c r="A31" s="14" t="str">
        <f>Cover!A17</f>
        <v>CO6</v>
      </c>
      <c r="B31" s="105">
        <f t="shared" si="0"/>
        <v>2.3333333333333335</v>
      </c>
      <c r="C31" s="88"/>
      <c r="D31" s="88"/>
      <c r="E31" s="8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</row>
    <row r="32" spans="1:58" ht="15.75" customHeight="1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</row>
    <row r="33" spans="1:58" ht="15.75" customHeigh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</row>
    <row r="34" spans="1:58" ht="15.75" customHeight="1" x14ac:dyDescent="0.25">
      <c r="A34" s="123" t="s">
        <v>183</v>
      </c>
      <c r="B34" s="93"/>
      <c r="C34" s="93"/>
      <c r="D34" s="93"/>
      <c r="E34" s="93"/>
      <c r="F34" s="93"/>
      <c r="G34" s="93"/>
      <c r="H34" s="94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</row>
    <row r="35" spans="1:58" ht="15.75" customHeight="1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</row>
    <row r="36" spans="1:58" ht="15.75" customHeight="1" x14ac:dyDescent="0.25">
      <c r="A36" s="124" t="s">
        <v>184</v>
      </c>
      <c r="B36" s="88"/>
      <c r="C36" s="88"/>
      <c r="D36" s="88"/>
      <c r="E36" s="88"/>
      <c r="F36" s="89"/>
      <c r="G36" s="55">
        <f>Cover!F94</f>
        <v>45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</row>
    <row r="37" spans="1:58" ht="15.75" customHeight="1" x14ac:dyDescent="0.25">
      <c r="A37" s="124" t="s">
        <v>185</v>
      </c>
      <c r="B37" s="88"/>
      <c r="C37" s="88"/>
      <c r="D37" s="88"/>
      <c r="E37" s="88"/>
      <c r="F37" s="89"/>
      <c r="G37" s="55">
        <f>Cover!F95</f>
        <v>0</v>
      </c>
      <c r="H37" s="49"/>
      <c r="I37" s="5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</row>
    <row r="38" spans="1:58" ht="15.75" customHeight="1" x14ac:dyDescent="0.25">
      <c r="A38" s="60"/>
      <c r="B38" s="60"/>
      <c r="C38" s="60"/>
      <c r="D38" s="60"/>
      <c r="E38" s="60"/>
      <c r="F38" s="60"/>
      <c r="G38" s="49"/>
      <c r="H38" s="49"/>
      <c r="I38" s="5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</row>
    <row r="39" spans="1:58" ht="15" customHeight="1" x14ac:dyDescent="0.25">
      <c r="A39" s="60"/>
      <c r="B39" s="60"/>
      <c r="C39" s="118" t="s">
        <v>186</v>
      </c>
      <c r="D39" s="118" t="s">
        <v>187</v>
      </c>
      <c r="E39" s="118" t="s">
        <v>188</v>
      </c>
      <c r="F39" s="118" t="s">
        <v>189</v>
      </c>
      <c r="G39" s="120" t="s">
        <v>190</v>
      </c>
      <c r="H39" s="96"/>
      <c r="I39" s="5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</row>
    <row r="40" spans="1:58" ht="15.75" customHeight="1" x14ac:dyDescent="0.25">
      <c r="A40" s="60"/>
      <c r="B40" s="60"/>
      <c r="C40" s="119"/>
      <c r="D40" s="119"/>
      <c r="E40" s="119"/>
      <c r="F40" s="119"/>
      <c r="G40" s="121"/>
      <c r="H40" s="122"/>
      <c r="I40" s="5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</row>
    <row r="41" spans="1:58" ht="15.75" customHeight="1" x14ac:dyDescent="0.25">
      <c r="A41" s="60"/>
      <c r="B41" s="60"/>
      <c r="C41" s="119"/>
      <c r="D41" s="119"/>
      <c r="E41" s="119"/>
      <c r="F41" s="119"/>
      <c r="G41" s="121"/>
      <c r="H41" s="122"/>
      <c r="I41" s="5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</row>
    <row r="42" spans="1:58" ht="15.75" customHeight="1" x14ac:dyDescent="0.25">
      <c r="A42" s="60"/>
      <c r="B42" s="60"/>
      <c r="C42" s="100"/>
      <c r="D42" s="100"/>
      <c r="E42" s="100"/>
      <c r="F42" s="100"/>
      <c r="G42" s="97"/>
      <c r="H42" s="98"/>
      <c r="I42" s="5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</row>
    <row r="43" spans="1:58" ht="15" customHeight="1" x14ac:dyDescent="0.25">
      <c r="A43" s="125" t="s">
        <v>80</v>
      </c>
      <c r="B43" s="89"/>
      <c r="C43" s="61">
        <f>'End Sem Evaluation'!H10</f>
        <v>54</v>
      </c>
      <c r="D43" s="61">
        <f>'End Sem Evaluation'!I10</f>
        <v>24.3</v>
      </c>
      <c r="E43" s="61">
        <f>'End Sem Evaluation'!J10</f>
        <v>77</v>
      </c>
      <c r="F43" s="62">
        <f>'End Sem Evaluation'!K10</f>
        <v>37.745098039215684</v>
      </c>
      <c r="G43" s="125">
        <f>IF(F43=" ", " ", IF( F43=0, "NA", IF(F43&gt;=Cover!$N$77+10, 3, IF(F43&gt;=Cover!$N$77,2,1) ) ))</f>
        <v>1</v>
      </c>
      <c r="H43" s="89"/>
      <c r="I43" s="5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</row>
    <row r="44" spans="1:58" ht="15.75" customHeight="1" x14ac:dyDescent="0.25">
      <c r="A44" s="125" t="s">
        <v>82</v>
      </c>
      <c r="B44" s="89"/>
      <c r="C44" s="61">
        <f>'End Sem Evaluation'!L10</f>
        <v>54</v>
      </c>
      <c r="D44" s="61">
        <f>'End Sem Evaluation'!M10</f>
        <v>0</v>
      </c>
      <c r="E44" s="61">
        <f>'End Sem Evaluation'!N10</f>
        <v>0</v>
      </c>
      <c r="F44" s="62">
        <f>'End Sem Evaluation'!O10</f>
        <v>0</v>
      </c>
      <c r="G44" s="125" t="str">
        <f>IF(F44=" ", " ", IF( F44=0, "NA", IF(F44&gt;=Cover!$N$77+10, 3, IF(F44&gt;=Cover!$N$77,2,1) ) ))</f>
        <v>NA</v>
      </c>
      <c r="H44" s="89"/>
      <c r="I44" s="5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</row>
    <row r="45" spans="1:58" ht="15.75" customHeight="1" x14ac:dyDescent="0.25">
      <c r="A45" s="125" t="s">
        <v>191</v>
      </c>
      <c r="B45" s="88"/>
      <c r="C45" s="88"/>
      <c r="D45" s="88"/>
      <c r="E45" s="88"/>
      <c r="F45" s="89"/>
      <c r="G45" s="126">
        <f>IF(G43="NA",G44,IF(G44="NA",G43,(G43*G36+G44*G37)/(G36+G37)))</f>
        <v>1</v>
      </c>
      <c r="H45" s="89"/>
      <c r="I45" s="5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</row>
    <row r="46" spans="1:58" ht="15.75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</row>
    <row r="47" spans="1:58" ht="15.75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</row>
    <row r="48" spans="1:58" ht="15.75" customHeight="1" x14ac:dyDescent="0.25">
      <c r="A48" s="123" t="s">
        <v>192</v>
      </c>
      <c r="B48" s="93"/>
      <c r="C48" s="93"/>
      <c r="D48" s="93"/>
      <c r="E48" s="93"/>
      <c r="F48" s="93"/>
      <c r="G48" s="93"/>
      <c r="H48" s="94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</row>
    <row r="49" spans="1:58" ht="15.75" customHeight="1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</row>
    <row r="50" spans="1:58" ht="30.75" customHeight="1" x14ac:dyDescent="0.25">
      <c r="A50" s="127" t="s">
        <v>193</v>
      </c>
      <c r="B50" s="88"/>
      <c r="C50" s="88"/>
      <c r="D50" s="89"/>
      <c r="E50" s="55">
        <f>Cover!F89</f>
        <v>60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</row>
    <row r="51" spans="1:58" ht="30" customHeight="1" x14ac:dyDescent="0.25">
      <c r="A51" s="127" t="s">
        <v>194</v>
      </c>
      <c r="B51" s="88"/>
      <c r="C51" s="88"/>
      <c r="D51" s="89"/>
      <c r="E51" s="55">
        <f>100-E50</f>
        <v>40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</row>
    <row r="52" spans="1:58" ht="15.7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</row>
    <row r="53" spans="1:58" ht="15.75" customHeight="1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</row>
    <row r="54" spans="1:58" ht="15.75" customHeight="1" x14ac:dyDescent="0.25">
      <c r="A54" s="49"/>
      <c r="B54" s="61" t="s">
        <v>195</v>
      </c>
      <c r="C54" s="61" t="s">
        <v>196</v>
      </c>
      <c r="D54" s="125" t="str">
        <f>"Y = "&amp;(E51/100)&amp;" Y1 + "&amp;(E50/100)&amp;" Y2"</f>
        <v>Y = 0.4 Y1 + 0.6 Y2</v>
      </c>
      <c r="E54" s="8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</row>
    <row r="55" spans="1:58" ht="15.75" customHeight="1" x14ac:dyDescent="0.25">
      <c r="A55" s="61" t="str">
        <f>Cover!A12</f>
        <v>CO1</v>
      </c>
      <c r="B55" s="54">
        <f t="shared" ref="B55:B60" si="1">B26</f>
        <v>2.5</v>
      </c>
      <c r="C55" s="54">
        <f t="shared" ref="C55:C60" si="2">$G$45</f>
        <v>1</v>
      </c>
      <c r="D55" s="126">
        <f t="shared" ref="D55:D60" si="3">IF(B55=" ", " ",IF($E$50=0,B55,  $E$51/100*B55+$E$50/100*C55))</f>
        <v>1.6</v>
      </c>
      <c r="E55" s="8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</row>
    <row r="56" spans="1:58" ht="15.75" customHeight="1" x14ac:dyDescent="0.25">
      <c r="A56" s="61" t="str">
        <f>Cover!A13</f>
        <v>CO2</v>
      </c>
      <c r="B56" s="54">
        <f t="shared" si="1"/>
        <v>2.6666666666666665</v>
      </c>
      <c r="C56" s="54">
        <f t="shared" si="2"/>
        <v>1</v>
      </c>
      <c r="D56" s="126">
        <f t="shared" si="3"/>
        <v>1.6666666666666665</v>
      </c>
      <c r="E56" s="8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</row>
    <row r="57" spans="1:58" ht="15.75" customHeight="1" x14ac:dyDescent="0.25">
      <c r="A57" s="61" t="str">
        <f>Cover!A14</f>
        <v>CO3</v>
      </c>
      <c r="B57" s="54">
        <f t="shared" si="1"/>
        <v>2.5</v>
      </c>
      <c r="C57" s="54">
        <f t="shared" si="2"/>
        <v>1</v>
      </c>
      <c r="D57" s="126">
        <f t="shared" si="3"/>
        <v>1.6</v>
      </c>
      <c r="E57" s="8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</row>
    <row r="58" spans="1:58" ht="15.75" customHeight="1" x14ac:dyDescent="0.25">
      <c r="A58" s="61" t="str">
        <f>Cover!A15</f>
        <v>CO4</v>
      </c>
      <c r="B58" s="54">
        <f t="shared" si="1"/>
        <v>2.5</v>
      </c>
      <c r="C58" s="54">
        <f t="shared" si="2"/>
        <v>1</v>
      </c>
      <c r="D58" s="126">
        <f t="shared" si="3"/>
        <v>1.6</v>
      </c>
      <c r="E58" s="8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</row>
    <row r="59" spans="1:58" ht="15.75" customHeight="1" x14ac:dyDescent="0.25">
      <c r="A59" s="61" t="str">
        <f>Cover!A16</f>
        <v>CO5</v>
      </c>
      <c r="B59" s="54">
        <f t="shared" si="1"/>
        <v>2.5</v>
      </c>
      <c r="C59" s="54">
        <f t="shared" si="2"/>
        <v>1</v>
      </c>
      <c r="D59" s="126">
        <f t="shared" si="3"/>
        <v>1.6</v>
      </c>
      <c r="E59" s="8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</row>
    <row r="60" spans="1:58" ht="15.75" customHeight="1" x14ac:dyDescent="0.25">
      <c r="A60" s="61" t="str">
        <f>Cover!A17</f>
        <v>CO6</v>
      </c>
      <c r="B60" s="54">
        <f t="shared" si="1"/>
        <v>2.3333333333333335</v>
      </c>
      <c r="C60" s="54">
        <f t="shared" si="2"/>
        <v>1</v>
      </c>
      <c r="D60" s="126">
        <f t="shared" si="3"/>
        <v>1.5333333333333334</v>
      </c>
      <c r="E60" s="8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</row>
    <row r="61" spans="1:58" ht="15.75" customHeight="1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</row>
    <row r="62" spans="1:58" ht="15.75" customHeight="1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</row>
    <row r="63" spans="1:58" ht="15.75" customHeight="1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</row>
    <row r="64" spans="1:58" ht="15.75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</row>
    <row r="65" spans="1:58" ht="15.75" customHeight="1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</row>
    <row r="66" spans="1:58" ht="15.75" customHeight="1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</row>
    <row r="67" spans="1:58" ht="15.75" customHeight="1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</row>
    <row r="68" spans="1:58" ht="15.75" customHeight="1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</row>
    <row r="69" spans="1:58" ht="15.75" customHeight="1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</row>
    <row r="70" spans="1:58" ht="15.75" customHeight="1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</row>
    <row r="71" spans="1:58" ht="15.75" customHeight="1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</row>
    <row r="72" spans="1:58" ht="15.75" customHeight="1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</row>
    <row r="73" spans="1:58" ht="15.75" customHeight="1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</row>
    <row r="74" spans="1:58" ht="15.75" customHeight="1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</row>
    <row r="75" spans="1:58" ht="15.75" customHeight="1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</row>
    <row r="76" spans="1:58" ht="15.75" customHeight="1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</row>
    <row r="77" spans="1:58" ht="15.75" customHeight="1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</row>
    <row r="78" spans="1:58" ht="15.75" customHeight="1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</row>
    <row r="79" spans="1:58" ht="15.75" customHeight="1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</row>
    <row r="80" spans="1:58" ht="15.75" customHeight="1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</row>
    <row r="81" spans="1:58" ht="15.75" customHeight="1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</row>
    <row r="82" spans="1:58" ht="15.75" customHeight="1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</row>
    <row r="83" spans="1:58" ht="15.75" customHeight="1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</row>
    <row r="84" spans="1:58" ht="15.75" customHeight="1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</row>
    <row r="85" spans="1:58" ht="15.75" customHeight="1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</row>
    <row r="86" spans="1:58" ht="15.75" customHeight="1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</row>
    <row r="87" spans="1:58" ht="15.75" customHeight="1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</row>
    <row r="88" spans="1:58" ht="15.75" customHeight="1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</row>
    <row r="89" spans="1:58" ht="15.75" customHeight="1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</row>
    <row r="90" spans="1:58" ht="15.75" customHeight="1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</row>
    <row r="91" spans="1:58" ht="15.75" customHeight="1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</row>
    <row r="92" spans="1:58" ht="15.75" customHeight="1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</row>
    <row r="93" spans="1:58" ht="15.75" customHeight="1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</row>
    <row r="94" spans="1:58" ht="15.75" customHeight="1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</row>
    <row r="95" spans="1:58" ht="15.75" customHeight="1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</row>
    <row r="96" spans="1:58" ht="15.75" customHeight="1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</row>
    <row r="97" spans="1:58" ht="15.75" customHeight="1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</row>
    <row r="98" spans="1:58" ht="15.75" customHeight="1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</row>
    <row r="99" spans="1:58" ht="15.75" customHeight="1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</row>
    <row r="100" spans="1:58" ht="15.75" customHeight="1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</row>
    <row r="101" spans="1:58" ht="15.75" customHeight="1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</row>
    <row r="102" spans="1:58" ht="15.75" customHeight="1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</row>
    <row r="103" spans="1:58" ht="15.75" customHeight="1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</row>
    <row r="104" spans="1:58" ht="15.75" customHeight="1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</row>
    <row r="105" spans="1:58" ht="15.75" customHeight="1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</row>
    <row r="106" spans="1:58" ht="15.75" customHeight="1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</row>
    <row r="107" spans="1:58" ht="15.75" customHeight="1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</row>
    <row r="108" spans="1:58" ht="15.75" customHeight="1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</row>
    <row r="109" spans="1:58" ht="15.75" customHeight="1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</row>
    <row r="110" spans="1:58" ht="15.75" customHeight="1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</row>
    <row r="111" spans="1:58" ht="15.75" customHeight="1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</row>
    <row r="112" spans="1:58" ht="15.75" customHeight="1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</row>
    <row r="113" spans="1:58" ht="15.75" customHeight="1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</row>
    <row r="114" spans="1:58" ht="15.75" customHeight="1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</row>
    <row r="115" spans="1:58" ht="15.75" customHeight="1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</row>
    <row r="116" spans="1:58" ht="15.75" customHeight="1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</row>
    <row r="117" spans="1:58" ht="15.75" customHeight="1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</row>
    <row r="118" spans="1:58" ht="15.75" customHeight="1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</row>
    <row r="119" spans="1:58" ht="15.75" customHeight="1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</row>
    <row r="120" spans="1:58" ht="15.75" customHeight="1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</row>
    <row r="121" spans="1:58" ht="15.75" customHeight="1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</row>
    <row r="122" spans="1:58" ht="15.75" customHeight="1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</row>
    <row r="123" spans="1:58" ht="15.75" customHeight="1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</row>
    <row r="124" spans="1:58" ht="15.75" customHeight="1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</row>
    <row r="125" spans="1:58" ht="15.75" customHeight="1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</row>
    <row r="126" spans="1:58" ht="15.75" customHeight="1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</row>
    <row r="127" spans="1:58" ht="15.75" customHeight="1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</row>
    <row r="128" spans="1:58" ht="15.75" customHeight="1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</row>
    <row r="129" spans="1:58" ht="15.75" customHeight="1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</row>
    <row r="130" spans="1:58" ht="15.75" customHeight="1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</row>
    <row r="131" spans="1:58" ht="15.75" customHeight="1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</row>
    <row r="132" spans="1:58" ht="15.75" customHeight="1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</row>
    <row r="133" spans="1:58" ht="15.75" customHeight="1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</row>
    <row r="134" spans="1:58" ht="15.75" customHeight="1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</row>
    <row r="135" spans="1:58" ht="15.75" customHeight="1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</row>
    <row r="136" spans="1:58" ht="15.75" customHeight="1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</row>
    <row r="137" spans="1:58" ht="15.75" customHeight="1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</row>
    <row r="138" spans="1:58" ht="15.75" customHeight="1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</row>
    <row r="139" spans="1:58" ht="15.75" customHeight="1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</row>
    <row r="140" spans="1:58" ht="15.75" customHeight="1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</row>
    <row r="141" spans="1:58" ht="15.75" customHeight="1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</row>
    <row r="142" spans="1:58" ht="15.75" customHeight="1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</row>
    <row r="143" spans="1:58" ht="15.75" customHeight="1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</row>
    <row r="144" spans="1:58" ht="15.75" customHeight="1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</row>
    <row r="145" spans="1:58" ht="15.75" customHeight="1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</row>
    <row r="146" spans="1:58" ht="15.75" customHeight="1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</row>
    <row r="147" spans="1:58" ht="15.75" customHeight="1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</row>
    <row r="148" spans="1:58" ht="15.75" customHeight="1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</row>
    <row r="149" spans="1:58" ht="15.75" customHeight="1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</row>
    <row r="150" spans="1:58" ht="15.75" customHeight="1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</row>
    <row r="151" spans="1:58" ht="15.75" customHeight="1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</row>
    <row r="152" spans="1:58" ht="15.75" customHeight="1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</row>
    <row r="153" spans="1:58" ht="15.75" customHeight="1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</row>
    <row r="154" spans="1:58" ht="15.75" customHeight="1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</row>
    <row r="155" spans="1:58" ht="15.75" customHeight="1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</row>
    <row r="156" spans="1:58" ht="15.75" customHeight="1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</row>
    <row r="157" spans="1:58" ht="15.75" customHeight="1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</row>
    <row r="158" spans="1:58" ht="15.75" customHeight="1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</row>
    <row r="159" spans="1:58" ht="15.75" customHeight="1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</row>
    <row r="160" spans="1:58" ht="15.75" customHeight="1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</row>
    <row r="161" spans="1:58" ht="15.75" customHeight="1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</row>
    <row r="162" spans="1:58" ht="15.75" customHeight="1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</row>
    <row r="163" spans="1:58" ht="15.75" customHeight="1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</row>
    <row r="164" spans="1:58" ht="15.75" customHeight="1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</row>
    <row r="165" spans="1:58" ht="15.75" customHeight="1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</row>
    <row r="166" spans="1:58" ht="15.75" customHeight="1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</row>
    <row r="167" spans="1:58" ht="15.75" customHeight="1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</row>
    <row r="168" spans="1:58" ht="15.75" customHeight="1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</row>
    <row r="169" spans="1:58" ht="15.75" customHeight="1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</row>
    <row r="170" spans="1:58" ht="15.75" customHeight="1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</row>
    <row r="171" spans="1:58" ht="15.75" customHeight="1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</row>
    <row r="172" spans="1:58" ht="15.75" customHeight="1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</row>
    <row r="173" spans="1:58" ht="15.75" customHeight="1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</row>
    <row r="174" spans="1:58" ht="15.75" customHeight="1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</row>
    <row r="175" spans="1:58" ht="15.75" customHeight="1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</row>
    <row r="176" spans="1:58" ht="15.75" customHeight="1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</row>
    <row r="177" spans="1:58" ht="15.75" customHeight="1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</row>
    <row r="178" spans="1:58" ht="15.75" customHeight="1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</row>
    <row r="179" spans="1:58" ht="15.75" customHeight="1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</row>
    <row r="180" spans="1:58" ht="15.75" customHeight="1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</row>
    <row r="181" spans="1:58" ht="15.75" customHeight="1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</row>
    <row r="182" spans="1:58" ht="15.75" customHeight="1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</row>
    <row r="183" spans="1:58" ht="15.75" customHeight="1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</row>
    <row r="184" spans="1:58" ht="15.75" customHeight="1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</row>
    <row r="185" spans="1:58" ht="15.75" customHeight="1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</row>
    <row r="186" spans="1:58" ht="15.75" customHeight="1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</row>
    <row r="187" spans="1:58" ht="15.75" customHeight="1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</row>
    <row r="188" spans="1:58" ht="15.75" customHeight="1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</row>
    <row r="189" spans="1:58" ht="15.75" customHeight="1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</row>
    <row r="190" spans="1:58" ht="15.75" customHeight="1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</row>
    <row r="191" spans="1:58" ht="15.75" customHeight="1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</row>
    <row r="192" spans="1:58" ht="15.75" customHeight="1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</row>
    <row r="193" spans="1:58" ht="15.75" customHeight="1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</row>
    <row r="194" spans="1:58" ht="15.75" customHeight="1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</row>
    <row r="195" spans="1:58" ht="15.75" customHeight="1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</row>
    <row r="196" spans="1:58" ht="15.75" customHeight="1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</row>
    <row r="197" spans="1:58" ht="15.75" customHeight="1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</row>
    <row r="198" spans="1:58" ht="15.75" customHeight="1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</row>
    <row r="199" spans="1:58" ht="15.75" customHeight="1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</row>
    <row r="200" spans="1:58" ht="15.75" customHeight="1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</row>
    <row r="201" spans="1:58" ht="15.75" customHeight="1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</row>
    <row r="202" spans="1:58" ht="15.75" customHeight="1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</row>
    <row r="203" spans="1:58" ht="15.75" customHeight="1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</row>
    <row r="204" spans="1:58" ht="15.75" customHeight="1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</row>
    <row r="205" spans="1:58" ht="15.75" customHeight="1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</row>
    <row r="206" spans="1:58" ht="15.75" customHeight="1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</row>
    <row r="207" spans="1:58" ht="15.75" customHeight="1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</row>
    <row r="208" spans="1:58" ht="15.75" customHeight="1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</row>
    <row r="209" spans="1:58" ht="15.75" customHeight="1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</row>
    <row r="210" spans="1:58" ht="15.75" customHeight="1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</row>
    <row r="211" spans="1:58" ht="15.75" customHeight="1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</row>
    <row r="212" spans="1:58" ht="15.75" customHeight="1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</row>
    <row r="213" spans="1:58" ht="15.75" customHeight="1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</row>
    <row r="214" spans="1:58" ht="15.75" customHeight="1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</row>
    <row r="215" spans="1:58" ht="15.75" customHeight="1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</row>
    <row r="216" spans="1:58" ht="15.75" customHeight="1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</row>
    <row r="217" spans="1:58" ht="15.75" customHeight="1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</row>
    <row r="218" spans="1:58" ht="15.75" customHeight="1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</row>
    <row r="219" spans="1:58" ht="15.75" customHeight="1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</row>
    <row r="220" spans="1:58" ht="15.75" customHeight="1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</row>
    <row r="221" spans="1:58" ht="15.75" customHeight="1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</row>
    <row r="222" spans="1:58" ht="15.75" customHeight="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</row>
    <row r="223" spans="1:58" ht="15.75" customHeight="1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</row>
    <row r="224" spans="1:58" ht="15.75" customHeight="1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</row>
    <row r="225" spans="1:58" ht="15.75" customHeight="1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</row>
    <row r="226" spans="1:58" ht="15.75" customHeight="1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</row>
    <row r="227" spans="1:58" ht="15.75" customHeight="1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</row>
    <row r="228" spans="1:58" ht="15.75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</row>
    <row r="229" spans="1:58" ht="15.75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</row>
    <row r="230" spans="1:58" ht="15.75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</row>
    <row r="231" spans="1:58" ht="15.75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</row>
    <row r="232" spans="1:58" ht="15.75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</row>
    <row r="233" spans="1:58" ht="15.75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</row>
    <row r="234" spans="1:58" ht="15.75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</row>
    <row r="235" spans="1:58" ht="15.75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</row>
    <row r="236" spans="1:58" ht="15.75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</row>
    <row r="237" spans="1:58" ht="15.75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</row>
    <row r="238" spans="1:58" ht="15.75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</row>
    <row r="239" spans="1:58" ht="15.75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</row>
    <row r="240" spans="1:58" ht="15.75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</row>
    <row r="241" spans="1:58" ht="15.75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</row>
    <row r="242" spans="1:58" ht="15.75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</row>
    <row r="243" spans="1:58" ht="15.75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</row>
    <row r="244" spans="1:58" ht="15.75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</row>
    <row r="245" spans="1:58" ht="15.75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</row>
    <row r="246" spans="1:58" ht="15.75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</row>
    <row r="247" spans="1:58" ht="15.75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</row>
    <row r="248" spans="1:58" ht="15.75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</row>
    <row r="249" spans="1:58" ht="15.75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</row>
    <row r="250" spans="1:58" ht="15.75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</row>
    <row r="251" spans="1:58" ht="15.75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</row>
    <row r="252" spans="1:58" ht="15.75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</row>
    <row r="253" spans="1:58" ht="15.75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</row>
    <row r="254" spans="1:58" ht="15.75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</row>
    <row r="255" spans="1:58" ht="15.75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</row>
    <row r="256" spans="1:58" ht="15.75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</row>
    <row r="257" spans="1:58" ht="15.75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</row>
    <row r="258" spans="1:58" ht="15.75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</row>
    <row r="259" spans="1:58" ht="15.75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</row>
    <row r="260" spans="1:58" ht="15.75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</row>
    <row r="261" spans="1:58" ht="15.75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</row>
    <row r="262" spans="1:58" ht="15.75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</row>
    <row r="263" spans="1:58" ht="15.75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</row>
    <row r="264" spans="1:58" ht="15.75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</row>
    <row r="265" spans="1:58" ht="15.75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</row>
    <row r="266" spans="1:58" ht="15.75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</row>
    <row r="267" spans="1:58" ht="15.75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</row>
    <row r="268" spans="1:58" ht="15.75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</row>
    <row r="269" spans="1:58" ht="15.75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</row>
    <row r="270" spans="1:58" ht="15.75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</row>
    <row r="271" spans="1:58" ht="15.75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</row>
    <row r="272" spans="1:58" ht="15.75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</row>
    <row r="273" spans="1:58" ht="15.75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</row>
    <row r="274" spans="1:58" ht="15.75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</row>
    <row r="275" spans="1:58" ht="15.75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</row>
    <row r="276" spans="1:58" ht="15.75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</row>
    <row r="277" spans="1:58" ht="15.75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</row>
    <row r="278" spans="1:58" ht="15.75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</row>
    <row r="279" spans="1:58" ht="15.75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</row>
    <row r="280" spans="1:58" ht="15.75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</row>
    <row r="281" spans="1:58" ht="15.75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</row>
    <row r="282" spans="1:58" ht="15.75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</row>
    <row r="283" spans="1:58" ht="15.75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</row>
    <row r="284" spans="1:58" ht="15.75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</row>
    <row r="285" spans="1:58" ht="15.75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</row>
    <row r="286" spans="1:58" ht="15.75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</row>
    <row r="287" spans="1:58" ht="15.75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</row>
    <row r="288" spans="1:58" ht="15.75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</row>
    <row r="289" spans="1:58" ht="15.75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</row>
    <row r="290" spans="1:58" ht="15.75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</row>
    <row r="291" spans="1:58" ht="15.75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</row>
    <row r="292" spans="1:58" ht="15.75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</row>
    <row r="293" spans="1:58" ht="15.75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</row>
    <row r="294" spans="1:58" ht="15.75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</row>
    <row r="295" spans="1:58" ht="15.75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</row>
    <row r="296" spans="1:58" ht="15.75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</row>
    <row r="297" spans="1:58" ht="15.75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</row>
    <row r="298" spans="1:58" ht="15.75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</row>
    <row r="299" spans="1:58" ht="15.75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</row>
    <row r="300" spans="1:58" ht="15.75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</row>
    <row r="301" spans="1:58" ht="15.75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</row>
    <row r="302" spans="1:58" ht="15.75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</row>
    <row r="303" spans="1:58" ht="15.75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</row>
    <row r="304" spans="1:58" ht="15.75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</row>
    <row r="305" spans="1:58" ht="15.75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</row>
    <row r="306" spans="1:58" ht="15.75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</row>
    <row r="307" spans="1:58" ht="15.75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</row>
    <row r="308" spans="1:58" ht="15.75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</row>
    <row r="309" spans="1:58" ht="15.75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</row>
    <row r="310" spans="1:58" ht="15.75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</row>
    <row r="311" spans="1:58" ht="15.75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</row>
    <row r="312" spans="1:58" ht="15.75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</row>
    <row r="313" spans="1:58" ht="15.75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</row>
    <row r="314" spans="1:58" ht="15.75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</row>
    <row r="315" spans="1:58" ht="15.75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</row>
    <row r="316" spans="1:58" ht="15.75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</row>
    <row r="317" spans="1:58" ht="15.75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</row>
    <row r="318" spans="1:58" ht="15.75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</row>
    <row r="319" spans="1:58" ht="15.75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</row>
    <row r="320" spans="1:58" ht="15.75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</row>
    <row r="321" spans="1:58" ht="15.75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</row>
    <row r="322" spans="1:58" ht="15.75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</row>
    <row r="323" spans="1:58" ht="15.75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</row>
    <row r="324" spans="1:58" ht="15.75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</row>
    <row r="325" spans="1:58" ht="15.75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</row>
    <row r="326" spans="1:58" ht="15.75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</row>
    <row r="327" spans="1:58" ht="15.75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</row>
    <row r="328" spans="1:58" ht="15.75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</row>
    <row r="329" spans="1:58" ht="15.75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</row>
    <row r="330" spans="1:58" ht="15.75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</row>
    <row r="331" spans="1:58" ht="15.75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</row>
    <row r="332" spans="1:58" ht="15.75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</row>
    <row r="333" spans="1:58" ht="15.75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</row>
    <row r="334" spans="1:58" ht="15.75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</row>
    <row r="335" spans="1:58" ht="15.75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</row>
    <row r="336" spans="1:58" ht="15.75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</row>
    <row r="337" spans="1:58" ht="15.75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</row>
    <row r="338" spans="1:58" ht="15.75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</row>
    <row r="339" spans="1:58" ht="15.75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</row>
    <row r="340" spans="1:58" ht="15.75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</row>
    <row r="341" spans="1:58" ht="15.75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</row>
    <row r="342" spans="1:58" ht="15.75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</row>
    <row r="343" spans="1:58" ht="15.75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</row>
    <row r="344" spans="1:58" ht="15.75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</row>
    <row r="345" spans="1:58" ht="15.75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</row>
    <row r="346" spans="1:58" ht="15.75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</row>
    <row r="347" spans="1:58" ht="15.75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</row>
    <row r="348" spans="1:58" ht="15.75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</row>
    <row r="349" spans="1:58" ht="15.75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</row>
    <row r="350" spans="1:58" ht="15.75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</row>
    <row r="351" spans="1:58" ht="15.75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</row>
    <row r="352" spans="1:58" ht="15.75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</row>
    <row r="353" spans="1:58" ht="15.75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</row>
    <row r="354" spans="1:58" ht="15.75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</row>
    <row r="355" spans="1:58" ht="15.75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</row>
    <row r="356" spans="1:58" ht="15.75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</row>
    <row r="357" spans="1:58" ht="15.75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</row>
    <row r="358" spans="1:58" ht="15.75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</row>
    <row r="359" spans="1:58" ht="15.75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</row>
    <row r="360" spans="1:58" ht="15.75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</row>
    <row r="361" spans="1:58" ht="15.75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</row>
    <row r="362" spans="1:58" ht="15.75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</row>
    <row r="363" spans="1:58" ht="15.75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</row>
    <row r="364" spans="1:58" ht="15.75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</row>
    <row r="365" spans="1:58" ht="15.75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</row>
    <row r="366" spans="1:58" ht="15.75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</row>
    <row r="367" spans="1:58" ht="15.75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</row>
    <row r="368" spans="1:58" ht="15.75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</row>
    <row r="369" spans="1:58" ht="15.75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</row>
    <row r="370" spans="1:58" ht="15.75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</row>
    <row r="371" spans="1:58" ht="15.75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</row>
    <row r="372" spans="1:58" ht="15.75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</row>
    <row r="373" spans="1:58" ht="15.75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</row>
    <row r="374" spans="1:58" ht="15.75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</row>
    <row r="375" spans="1:58" ht="15.75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</row>
    <row r="376" spans="1:58" ht="15.75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</row>
    <row r="377" spans="1:58" ht="15.75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</row>
    <row r="378" spans="1:58" ht="15.75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</row>
    <row r="379" spans="1:58" ht="15.75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</row>
    <row r="380" spans="1:58" ht="15.75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</row>
    <row r="381" spans="1:58" ht="15.75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</row>
    <row r="382" spans="1:58" ht="15.75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</row>
    <row r="383" spans="1:58" ht="15.75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</row>
    <row r="384" spans="1:58" ht="15.75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</row>
    <row r="385" spans="1:58" ht="15.75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</row>
    <row r="386" spans="1:58" ht="15.75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</row>
    <row r="387" spans="1:58" ht="15.75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</row>
    <row r="388" spans="1:58" ht="15.75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</row>
    <row r="389" spans="1:58" ht="15.75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</row>
    <row r="390" spans="1:58" ht="15.75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</row>
    <row r="391" spans="1:58" ht="15.75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</row>
    <row r="392" spans="1:58" ht="15.75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</row>
    <row r="393" spans="1:58" ht="15.75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</row>
    <row r="394" spans="1:58" ht="15.75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</row>
    <row r="395" spans="1:58" ht="15.75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</row>
    <row r="396" spans="1:58" ht="15.75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</row>
    <row r="397" spans="1:58" ht="15.75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</row>
    <row r="398" spans="1:58" ht="15.75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</row>
    <row r="399" spans="1:58" ht="15.75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</row>
    <row r="400" spans="1:58" ht="15.75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</row>
    <row r="401" spans="1:58" ht="15.75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</row>
    <row r="402" spans="1:58" ht="15.75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</row>
    <row r="403" spans="1:58" ht="15.75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</row>
    <row r="404" spans="1:58" ht="15.75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</row>
    <row r="405" spans="1:58" ht="15.75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</row>
    <row r="406" spans="1:58" ht="15.75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</row>
    <row r="407" spans="1:58" ht="15.75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</row>
    <row r="408" spans="1:58" ht="15.75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</row>
    <row r="409" spans="1:58" ht="15.75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</row>
    <row r="410" spans="1:58" ht="15.75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</row>
    <row r="411" spans="1:58" ht="15.75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</row>
    <row r="412" spans="1:58" ht="15.75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</row>
    <row r="413" spans="1:58" ht="15.75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</row>
    <row r="414" spans="1:58" ht="15.75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</row>
    <row r="415" spans="1:58" ht="15.75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</row>
    <row r="416" spans="1:58" ht="15.75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</row>
    <row r="417" spans="1:58" ht="15.75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</row>
    <row r="418" spans="1:58" ht="15.75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</row>
    <row r="419" spans="1:58" ht="15.75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</row>
    <row r="420" spans="1:58" ht="15.75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</row>
    <row r="421" spans="1:58" ht="15.75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</row>
    <row r="422" spans="1:58" ht="15.75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</row>
    <row r="423" spans="1:58" ht="15.75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</row>
    <row r="424" spans="1:58" ht="15.75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</row>
    <row r="425" spans="1:58" ht="15.75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</row>
    <row r="426" spans="1:58" ht="15.75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</row>
    <row r="427" spans="1:58" ht="15.75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</row>
    <row r="428" spans="1:58" ht="15.75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</row>
    <row r="429" spans="1:58" ht="15.75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</row>
    <row r="430" spans="1:58" ht="15.75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</row>
    <row r="431" spans="1:58" ht="15.75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</row>
    <row r="432" spans="1:58" ht="15.75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</row>
    <row r="433" spans="1:58" ht="15.75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</row>
    <row r="434" spans="1:58" ht="15.75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</row>
    <row r="435" spans="1:58" ht="15.75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</row>
    <row r="436" spans="1:58" ht="15.75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</row>
    <row r="437" spans="1:58" ht="15.75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</row>
    <row r="438" spans="1:58" ht="15.75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</row>
    <row r="439" spans="1:58" ht="15.75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</row>
    <row r="440" spans="1:58" ht="15.75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</row>
    <row r="441" spans="1:58" ht="15.75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</row>
    <row r="442" spans="1:58" ht="15.75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</row>
    <row r="443" spans="1:58" ht="15.75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</row>
    <row r="444" spans="1:58" ht="15.75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</row>
    <row r="445" spans="1:58" ht="15.75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</row>
    <row r="446" spans="1:58" ht="15.75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</row>
    <row r="447" spans="1:58" ht="15.75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</row>
    <row r="448" spans="1:58" ht="15.75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</row>
    <row r="449" spans="1:58" ht="15.75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</row>
    <row r="450" spans="1:58" ht="15.75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</row>
    <row r="451" spans="1:58" ht="15.75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</row>
    <row r="452" spans="1:58" ht="15.75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</row>
    <row r="453" spans="1:58" ht="15.75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</row>
    <row r="454" spans="1:58" ht="15.75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</row>
    <row r="455" spans="1:58" ht="15.75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</row>
    <row r="456" spans="1:58" ht="15.75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</row>
    <row r="457" spans="1:58" ht="15.75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</row>
    <row r="458" spans="1:58" ht="15.75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</row>
    <row r="459" spans="1:58" ht="15.75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</row>
    <row r="460" spans="1:58" ht="15.75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</row>
    <row r="461" spans="1:58" ht="15.75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</row>
    <row r="462" spans="1:58" ht="15.75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</row>
    <row r="463" spans="1:58" ht="15.75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</row>
    <row r="464" spans="1:58" ht="15.75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</row>
    <row r="465" spans="1:58" ht="15.75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</row>
    <row r="466" spans="1:58" ht="15.75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</row>
    <row r="467" spans="1:58" ht="15.75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</row>
    <row r="468" spans="1:58" ht="15.75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</row>
    <row r="469" spans="1:58" ht="15.75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</row>
    <row r="470" spans="1:58" ht="15.75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</row>
    <row r="471" spans="1:58" ht="15.75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</row>
    <row r="472" spans="1:58" ht="15.75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</row>
    <row r="473" spans="1:58" ht="15.75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</row>
    <row r="474" spans="1:58" ht="15.75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</row>
    <row r="475" spans="1:58" ht="15.75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</row>
    <row r="476" spans="1:58" ht="15.75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</row>
    <row r="477" spans="1:58" ht="15.75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</row>
    <row r="478" spans="1:58" ht="15.75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</row>
    <row r="479" spans="1:58" ht="15.75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</row>
    <row r="480" spans="1:58" ht="15.75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</row>
    <row r="481" spans="1:58" ht="15.75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</row>
    <row r="482" spans="1:58" ht="15.75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</row>
    <row r="483" spans="1:58" ht="15.75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</row>
    <row r="484" spans="1:58" ht="15.75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</row>
    <row r="485" spans="1:58" ht="15.75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</row>
    <row r="486" spans="1:58" ht="15.75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</row>
    <row r="487" spans="1:58" ht="15.75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</row>
    <row r="488" spans="1:58" ht="15.75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</row>
    <row r="489" spans="1:58" ht="15.75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</row>
    <row r="490" spans="1:58" ht="15.75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</row>
    <row r="491" spans="1:58" ht="15.75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</row>
    <row r="492" spans="1:58" ht="15.75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</row>
    <row r="493" spans="1:58" ht="15.75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</row>
    <row r="494" spans="1:58" ht="15.75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</row>
    <row r="495" spans="1:58" ht="15.75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</row>
    <row r="496" spans="1:58" ht="15.75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</row>
    <row r="497" spans="1:58" ht="15.75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</row>
    <row r="498" spans="1:58" ht="15.75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</row>
    <row r="499" spans="1:58" ht="15.75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</row>
    <row r="500" spans="1:58" ht="15.75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</row>
    <row r="501" spans="1:58" ht="15.75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</row>
    <row r="502" spans="1:58" ht="15.75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</row>
    <row r="503" spans="1:58" ht="15.75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</row>
    <row r="504" spans="1:58" ht="15.75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</row>
    <row r="505" spans="1:58" ht="15.75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</row>
    <row r="506" spans="1:58" ht="15.75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</row>
    <row r="507" spans="1:58" ht="15.75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</row>
    <row r="508" spans="1:58" ht="15.75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</row>
    <row r="509" spans="1:58" ht="15.75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</row>
    <row r="510" spans="1:58" ht="15.75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</row>
    <row r="511" spans="1:58" ht="15.75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</row>
    <row r="512" spans="1:58" ht="15.75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</row>
    <row r="513" spans="1:58" ht="15.75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</row>
    <row r="514" spans="1:58" ht="15.75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</row>
    <row r="515" spans="1:58" ht="15.75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</row>
    <row r="516" spans="1:58" ht="15.75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</row>
    <row r="517" spans="1:58" ht="15.75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</row>
    <row r="518" spans="1:58" ht="15.75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</row>
    <row r="519" spans="1:58" ht="15.75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</row>
    <row r="520" spans="1:58" ht="15.75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</row>
    <row r="521" spans="1:58" ht="15.75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</row>
    <row r="522" spans="1:58" ht="15.75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</row>
    <row r="523" spans="1:58" ht="15.75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</row>
    <row r="524" spans="1:58" ht="15.75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</row>
    <row r="525" spans="1:58" ht="15.75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</row>
    <row r="526" spans="1:58" ht="15.75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</row>
    <row r="527" spans="1:58" ht="15.75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</row>
    <row r="528" spans="1:58" ht="15.75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</row>
    <row r="529" spans="1:58" ht="15.75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</row>
    <row r="530" spans="1:58" ht="15.75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</row>
    <row r="531" spans="1:58" ht="15.75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</row>
    <row r="532" spans="1:58" ht="15.75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</row>
    <row r="533" spans="1:58" ht="15.75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</row>
    <row r="534" spans="1:58" ht="15.75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</row>
    <row r="535" spans="1:58" ht="15.75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</row>
    <row r="536" spans="1:58" ht="15.75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</row>
    <row r="537" spans="1:58" ht="15.75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</row>
    <row r="538" spans="1:58" ht="15.75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</row>
    <row r="539" spans="1:58" ht="15.75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</row>
    <row r="540" spans="1:58" ht="15.75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</row>
    <row r="541" spans="1:58" ht="15.75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</row>
    <row r="542" spans="1:58" ht="15.75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</row>
    <row r="543" spans="1:58" ht="15.75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</row>
    <row r="544" spans="1:58" ht="15.75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</row>
    <row r="545" spans="1:58" ht="15.75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</row>
    <row r="546" spans="1:58" ht="15.75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</row>
    <row r="547" spans="1:58" ht="15.75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</row>
    <row r="548" spans="1:58" ht="15.75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</row>
    <row r="549" spans="1:58" ht="15.75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</row>
    <row r="550" spans="1:58" ht="15.75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</row>
    <row r="551" spans="1:58" ht="15.75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</row>
    <row r="552" spans="1:58" ht="15.75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</row>
    <row r="553" spans="1:58" ht="15.75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</row>
    <row r="554" spans="1:58" ht="15.75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</row>
    <row r="555" spans="1:58" ht="15.75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</row>
    <row r="556" spans="1:58" ht="15.75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</row>
    <row r="557" spans="1:58" ht="15.75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</row>
    <row r="558" spans="1:58" ht="15.75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</row>
    <row r="559" spans="1:58" ht="15.75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</row>
    <row r="560" spans="1:58" ht="15.75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</row>
    <row r="561" spans="1:58" ht="15.75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</row>
    <row r="562" spans="1:58" ht="15.75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</row>
    <row r="563" spans="1:58" ht="15.75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</row>
    <row r="564" spans="1:58" ht="15.75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</row>
    <row r="565" spans="1:58" ht="15.75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</row>
    <row r="566" spans="1:58" ht="15.75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</row>
    <row r="567" spans="1:58" ht="15.75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</row>
    <row r="568" spans="1:58" ht="15.75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</row>
    <row r="569" spans="1:58" ht="15.75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</row>
    <row r="570" spans="1:58" ht="15.75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</row>
    <row r="571" spans="1:58" ht="15.75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</row>
    <row r="572" spans="1:58" ht="15.75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</row>
    <row r="573" spans="1:58" ht="15.75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</row>
    <row r="574" spans="1:58" ht="15.75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</row>
    <row r="575" spans="1:58" ht="15.75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</row>
    <row r="576" spans="1:58" ht="15.75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</row>
    <row r="577" spans="1:58" ht="15.75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</row>
    <row r="578" spans="1:58" ht="15.75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</row>
    <row r="579" spans="1:58" ht="15.75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</row>
    <row r="580" spans="1:58" ht="15.75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</row>
    <row r="581" spans="1:58" ht="15.75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</row>
    <row r="582" spans="1:58" ht="15.75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</row>
    <row r="583" spans="1:58" ht="15.75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</row>
    <row r="584" spans="1:58" ht="15.75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</row>
    <row r="585" spans="1:58" ht="15.75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</row>
    <row r="586" spans="1:58" ht="15.75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</row>
    <row r="587" spans="1:58" ht="15.75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</row>
    <row r="588" spans="1:58" ht="15.75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</row>
    <row r="589" spans="1:58" ht="15.75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</row>
    <row r="590" spans="1:58" ht="15.75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</row>
    <row r="591" spans="1:58" ht="15.75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</row>
    <row r="592" spans="1:58" ht="15.75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</row>
    <row r="593" spans="1:58" ht="15.75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</row>
    <row r="594" spans="1:58" ht="15.75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</row>
    <row r="595" spans="1:58" ht="15.75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</row>
    <row r="596" spans="1:58" ht="15.75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</row>
    <row r="597" spans="1:58" ht="15.75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</row>
    <row r="598" spans="1:58" ht="15.75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</row>
    <row r="599" spans="1:58" ht="15.75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</row>
    <row r="600" spans="1:58" ht="15.75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</row>
    <row r="601" spans="1:58" ht="15.75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</row>
    <row r="602" spans="1:58" ht="15.75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</row>
    <row r="603" spans="1:58" ht="15.75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</row>
    <row r="604" spans="1:58" ht="15.75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</row>
    <row r="605" spans="1:58" ht="15.75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</row>
    <row r="606" spans="1:58" ht="15.75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</row>
    <row r="607" spans="1:58" ht="15.75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</row>
    <row r="608" spans="1:58" ht="15.75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</row>
    <row r="609" spans="1:58" ht="15.75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</row>
    <row r="610" spans="1:58" ht="15.75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</row>
    <row r="611" spans="1:58" ht="15.75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</row>
    <row r="612" spans="1:58" ht="15.75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</row>
    <row r="613" spans="1:58" ht="15.75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</row>
    <row r="614" spans="1:58" ht="15.75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</row>
    <row r="615" spans="1:58" ht="15.75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</row>
    <row r="616" spans="1:58" ht="15.75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</row>
    <row r="617" spans="1:58" ht="15.75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</row>
    <row r="618" spans="1:58" ht="15.75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</row>
    <row r="619" spans="1:58" ht="15.75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</row>
    <row r="620" spans="1:58" ht="15.75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</row>
    <row r="621" spans="1:58" ht="15.75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</row>
    <row r="622" spans="1:58" ht="15.75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</row>
    <row r="623" spans="1:58" ht="15.75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</row>
    <row r="624" spans="1:58" ht="15.75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</row>
    <row r="625" spans="1:58" ht="15.75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</row>
    <row r="626" spans="1:58" ht="15.75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</row>
    <row r="627" spans="1:58" ht="15.75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</row>
    <row r="628" spans="1:58" ht="15.75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</row>
    <row r="629" spans="1:58" ht="15.75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</row>
    <row r="630" spans="1:58" ht="15.75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</row>
    <row r="631" spans="1:58" ht="15.75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</row>
    <row r="632" spans="1:58" ht="15.75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</row>
    <row r="633" spans="1:58" ht="15.75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</row>
    <row r="634" spans="1:58" ht="15.75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</row>
    <row r="635" spans="1:58" ht="15.75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</row>
    <row r="636" spans="1:58" ht="15.75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</row>
    <row r="637" spans="1:58" ht="15.75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</row>
    <row r="638" spans="1:58" ht="15.75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</row>
    <row r="639" spans="1:58" ht="15.75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</row>
    <row r="640" spans="1:58" ht="15.75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</row>
    <row r="641" spans="1:58" ht="15.75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</row>
    <row r="642" spans="1:58" ht="15.75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</row>
    <row r="643" spans="1:58" ht="15.75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</row>
    <row r="644" spans="1:58" ht="15.75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</row>
    <row r="645" spans="1:58" ht="15.75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</row>
    <row r="646" spans="1:58" ht="15.75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</row>
    <row r="647" spans="1:58" ht="15.75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</row>
    <row r="648" spans="1:58" ht="15.75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</row>
    <row r="649" spans="1:58" ht="15.75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</row>
    <row r="650" spans="1:58" ht="15.75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</row>
    <row r="651" spans="1:58" ht="15.75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</row>
    <row r="652" spans="1:58" ht="15.75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</row>
    <row r="653" spans="1:58" ht="15.75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</row>
    <row r="654" spans="1:58" ht="15.75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</row>
    <row r="655" spans="1:58" ht="15.75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</row>
    <row r="656" spans="1:58" ht="15.75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</row>
    <row r="657" spans="1:58" ht="15.75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</row>
    <row r="658" spans="1:58" ht="15.75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</row>
    <row r="659" spans="1:58" ht="15.75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</row>
    <row r="660" spans="1:58" ht="15.75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</row>
    <row r="661" spans="1:58" ht="15.75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</row>
    <row r="662" spans="1:58" ht="15.75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</row>
    <row r="663" spans="1:58" ht="15.75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</row>
    <row r="664" spans="1:58" ht="15.75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</row>
    <row r="665" spans="1:58" ht="15.75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</row>
    <row r="666" spans="1:58" ht="15.75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</row>
    <row r="667" spans="1:58" ht="15.75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</row>
    <row r="668" spans="1:58" ht="15.75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</row>
    <row r="669" spans="1:58" ht="15.75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</row>
    <row r="670" spans="1:58" ht="15.75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</row>
    <row r="671" spans="1:58" ht="15.75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</row>
    <row r="672" spans="1:58" ht="15.75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</row>
    <row r="673" spans="1:58" ht="15.75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</row>
    <row r="674" spans="1:58" ht="15.75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</row>
    <row r="675" spans="1:58" ht="15.75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</row>
    <row r="676" spans="1:58" ht="15.75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</row>
    <row r="677" spans="1:58" ht="15.75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</row>
    <row r="678" spans="1:58" ht="15.75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</row>
    <row r="679" spans="1:58" ht="15.75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</row>
    <row r="680" spans="1:58" ht="15.75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</row>
    <row r="681" spans="1:58" ht="15.75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</row>
    <row r="682" spans="1:58" ht="15.75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</row>
    <row r="683" spans="1:58" ht="15.75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</row>
    <row r="684" spans="1:58" ht="15.75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</row>
    <row r="685" spans="1:58" ht="15.75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</row>
    <row r="686" spans="1:58" ht="15.75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</row>
    <row r="687" spans="1:58" ht="15.75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</row>
    <row r="688" spans="1:58" ht="15.75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</row>
    <row r="689" spans="1:58" ht="15.75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</row>
    <row r="690" spans="1:58" ht="15.75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</row>
    <row r="691" spans="1:58" ht="15.75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</row>
    <row r="692" spans="1:58" ht="15.75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</row>
    <row r="693" spans="1:58" ht="15.75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</row>
    <row r="694" spans="1:58" ht="15.75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</row>
    <row r="695" spans="1:58" ht="15.75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</row>
    <row r="696" spans="1:58" ht="15.75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</row>
    <row r="697" spans="1:58" ht="15.75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</row>
    <row r="698" spans="1:58" ht="15.75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</row>
    <row r="699" spans="1:58" ht="15.75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</row>
    <row r="700" spans="1:58" ht="15.75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</row>
    <row r="701" spans="1:58" ht="15.75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</row>
    <row r="702" spans="1:58" ht="15.75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</row>
    <row r="703" spans="1:58" ht="15.75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</row>
    <row r="704" spans="1:58" ht="15.75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</row>
    <row r="705" spans="1:58" ht="15.75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</row>
    <row r="706" spans="1:58" ht="15.75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</row>
    <row r="707" spans="1:58" ht="15.75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</row>
    <row r="708" spans="1:58" ht="15.75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</row>
    <row r="709" spans="1:58" ht="15.75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</row>
    <row r="710" spans="1:58" ht="15.75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</row>
    <row r="711" spans="1:58" ht="15.75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</row>
    <row r="712" spans="1:58" ht="15.75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</row>
    <row r="713" spans="1:58" ht="15.75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</row>
    <row r="714" spans="1:58" ht="15.75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</row>
    <row r="715" spans="1:58" ht="15.75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</row>
    <row r="716" spans="1:58" ht="15.75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</row>
    <row r="717" spans="1:58" ht="15.75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</row>
    <row r="718" spans="1:58" ht="15.75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</row>
    <row r="719" spans="1:58" ht="15.75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</row>
    <row r="720" spans="1:58" ht="15.75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</row>
    <row r="721" spans="1:58" ht="15.75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</row>
    <row r="722" spans="1:58" ht="15.75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</row>
    <row r="723" spans="1:58" ht="15.75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</row>
    <row r="724" spans="1:58" ht="15.75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</row>
    <row r="725" spans="1:58" ht="15.75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</row>
    <row r="726" spans="1:58" ht="15.75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</row>
    <row r="727" spans="1:58" ht="15.75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</row>
    <row r="728" spans="1:58" ht="15.75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</row>
    <row r="729" spans="1:58" ht="15.75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</row>
    <row r="730" spans="1:58" ht="15.75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</row>
    <row r="731" spans="1:58" ht="15.75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</row>
    <row r="732" spans="1:58" ht="15.75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</row>
    <row r="733" spans="1:58" ht="15.75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</row>
    <row r="734" spans="1:58" ht="15.75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</row>
    <row r="735" spans="1:58" ht="15.75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</row>
    <row r="736" spans="1:58" ht="15.75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</row>
    <row r="737" spans="1:58" ht="15.75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</row>
    <row r="738" spans="1:58" ht="15.75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</row>
    <row r="739" spans="1:58" ht="15.75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</row>
    <row r="740" spans="1:58" ht="15.75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</row>
    <row r="741" spans="1:58" ht="15.75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</row>
    <row r="742" spans="1:58" ht="15.75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</row>
    <row r="743" spans="1:58" ht="15.75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</row>
    <row r="744" spans="1:58" ht="15.75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</row>
    <row r="745" spans="1:58" ht="15.75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</row>
    <row r="746" spans="1:58" ht="15.75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</row>
    <row r="747" spans="1:58" ht="15.75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</row>
    <row r="748" spans="1:58" ht="15.75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</row>
    <row r="749" spans="1:58" ht="15.75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</row>
    <row r="750" spans="1:58" ht="15.75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</row>
    <row r="751" spans="1:58" ht="15.75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</row>
    <row r="752" spans="1:58" ht="15.75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</row>
    <row r="753" spans="1:58" ht="15.75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</row>
    <row r="754" spans="1:58" ht="15.75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</row>
    <row r="755" spans="1:58" ht="15.75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</row>
    <row r="756" spans="1:58" ht="15.75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</row>
    <row r="757" spans="1:58" ht="15.75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</row>
    <row r="758" spans="1:58" ht="15.75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</row>
    <row r="759" spans="1:58" ht="15.75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</row>
    <row r="760" spans="1:58" ht="15.75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</row>
    <row r="761" spans="1:58" ht="15.75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</row>
    <row r="762" spans="1:58" ht="15.75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</row>
    <row r="763" spans="1:58" ht="15.75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</row>
    <row r="764" spans="1:58" ht="15.75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</row>
    <row r="765" spans="1:58" ht="15.75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</row>
    <row r="766" spans="1:58" ht="15.75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</row>
    <row r="767" spans="1:58" ht="15.75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</row>
    <row r="768" spans="1:58" ht="15.75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</row>
    <row r="769" spans="1:58" ht="15.75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</row>
    <row r="770" spans="1:58" ht="15.75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</row>
    <row r="771" spans="1:58" ht="15.75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</row>
    <row r="772" spans="1:58" ht="15.75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</row>
    <row r="773" spans="1:58" ht="15.75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</row>
    <row r="774" spans="1:58" ht="15.75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</row>
    <row r="775" spans="1:58" ht="15.75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</row>
    <row r="776" spans="1:58" ht="15.75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</row>
    <row r="777" spans="1:58" ht="15.75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</row>
    <row r="778" spans="1:58" ht="15.75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</row>
    <row r="779" spans="1:58" ht="15.75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</row>
    <row r="780" spans="1:58" ht="15.75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</row>
    <row r="781" spans="1:58" ht="15.75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</row>
    <row r="782" spans="1:58" ht="15.75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</row>
    <row r="783" spans="1:58" ht="15.75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</row>
    <row r="784" spans="1:58" ht="15.75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</row>
    <row r="785" spans="1:58" ht="15.75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</row>
    <row r="786" spans="1:58" ht="15.75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</row>
    <row r="787" spans="1:58" ht="15.75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</row>
    <row r="788" spans="1:58" ht="15.75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</row>
    <row r="789" spans="1:58" ht="15.75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</row>
    <row r="790" spans="1:58" ht="15.75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</row>
    <row r="791" spans="1:58" ht="15.75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</row>
    <row r="792" spans="1:58" ht="15.75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</row>
    <row r="793" spans="1:58" ht="15.75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</row>
    <row r="794" spans="1:58" ht="15.75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</row>
    <row r="795" spans="1:58" ht="15.75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</row>
    <row r="796" spans="1:58" ht="15.75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</row>
    <row r="797" spans="1:58" ht="15.75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</row>
    <row r="798" spans="1:58" ht="15.75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</row>
    <row r="799" spans="1:58" ht="15.75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</row>
    <row r="800" spans="1:58" ht="15.75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</row>
    <row r="801" spans="1:58" ht="15.75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</row>
    <row r="802" spans="1:58" ht="15.75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</row>
    <row r="803" spans="1:58" ht="15.75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</row>
    <row r="804" spans="1:58" ht="15.75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</row>
    <row r="805" spans="1:58" ht="15.75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</row>
    <row r="806" spans="1:58" ht="15.75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</row>
    <row r="807" spans="1:58" ht="15.75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</row>
    <row r="808" spans="1:58" ht="15.75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</row>
    <row r="809" spans="1:58" ht="15.75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</row>
    <row r="810" spans="1:58" ht="15.75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</row>
    <row r="811" spans="1:58" ht="15.75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</row>
    <row r="812" spans="1:58" ht="15.75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</row>
    <row r="813" spans="1:58" ht="15.75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</row>
    <row r="814" spans="1:58" ht="15.75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</row>
    <row r="815" spans="1:58" ht="15.75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</row>
    <row r="816" spans="1:58" ht="15.75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</row>
    <row r="817" spans="1:58" ht="15.75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</row>
    <row r="818" spans="1:58" ht="15.75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</row>
    <row r="819" spans="1:58" ht="15.75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</row>
    <row r="820" spans="1:58" ht="15.75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</row>
    <row r="821" spans="1:58" ht="15.75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</row>
    <row r="822" spans="1:58" ht="15.75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</row>
    <row r="823" spans="1:58" ht="15.75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</row>
    <row r="824" spans="1:58" ht="15.75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</row>
    <row r="825" spans="1:58" ht="15.75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</row>
    <row r="826" spans="1:58" ht="15.75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</row>
    <row r="827" spans="1:58" ht="15.75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</row>
    <row r="828" spans="1:58" ht="15.75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</row>
    <row r="829" spans="1:58" ht="15.75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</row>
    <row r="830" spans="1:58" ht="15.75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</row>
    <row r="831" spans="1:58" ht="15.75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</row>
    <row r="832" spans="1:58" ht="15.75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</row>
    <row r="833" spans="1:58" ht="15.75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</row>
    <row r="834" spans="1:58" ht="15.75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</row>
    <row r="835" spans="1:58" ht="15.75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</row>
    <row r="836" spans="1:58" ht="15.75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</row>
    <row r="837" spans="1:58" ht="15.75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</row>
    <row r="838" spans="1:58" ht="15.75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</row>
    <row r="839" spans="1:58" ht="15.75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</row>
    <row r="840" spans="1:58" ht="15.75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</row>
    <row r="841" spans="1:58" ht="15.75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</row>
    <row r="842" spans="1:58" ht="15.75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</row>
    <row r="843" spans="1:58" ht="15.75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</row>
    <row r="844" spans="1:58" ht="15.75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</row>
    <row r="845" spans="1:58" ht="15.75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</row>
    <row r="846" spans="1:58" ht="15.75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</row>
    <row r="847" spans="1:58" ht="15.75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</row>
    <row r="848" spans="1:58" ht="15.75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</row>
    <row r="849" spans="1:58" ht="15.75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</row>
    <row r="850" spans="1:58" ht="15.75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</row>
    <row r="851" spans="1:58" ht="15.75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</row>
    <row r="852" spans="1:58" ht="15.75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</row>
    <row r="853" spans="1:58" ht="15.75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</row>
    <row r="854" spans="1:58" ht="15.75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</row>
    <row r="855" spans="1:58" ht="15.75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</row>
    <row r="856" spans="1:58" ht="15.75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</row>
    <row r="857" spans="1:58" ht="15.75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</row>
    <row r="858" spans="1:58" ht="15.75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</row>
    <row r="859" spans="1:58" ht="15.75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</row>
    <row r="860" spans="1:58" ht="15.75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</row>
    <row r="861" spans="1:58" ht="15.75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</row>
    <row r="862" spans="1:58" ht="15.75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</row>
    <row r="863" spans="1:58" ht="15.75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</row>
    <row r="864" spans="1:58" ht="15.75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</row>
    <row r="865" spans="1:58" ht="15.75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</row>
    <row r="866" spans="1:58" ht="15.75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</row>
    <row r="867" spans="1:58" ht="15.75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</row>
    <row r="868" spans="1:58" ht="15.75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</row>
    <row r="869" spans="1:58" ht="15.75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</row>
    <row r="870" spans="1:58" ht="15.75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</row>
    <row r="871" spans="1:58" ht="15.75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</row>
    <row r="872" spans="1:58" ht="15.75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</row>
    <row r="873" spans="1:58" ht="15.75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</row>
    <row r="874" spans="1:58" ht="15.75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</row>
    <row r="875" spans="1:58" ht="15.75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</row>
    <row r="876" spans="1:58" ht="15.75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</row>
    <row r="877" spans="1:58" ht="15.75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</row>
    <row r="878" spans="1:58" ht="15.75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</row>
    <row r="879" spans="1:58" ht="15.75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</row>
    <row r="880" spans="1:58" ht="15.75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</row>
    <row r="881" spans="1:58" ht="15.75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</row>
    <row r="882" spans="1:58" ht="15.75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</row>
    <row r="883" spans="1:58" ht="15.75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</row>
    <row r="884" spans="1:58" ht="15.75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</row>
    <row r="885" spans="1:58" ht="15.75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</row>
    <row r="886" spans="1:58" ht="15.75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</row>
    <row r="887" spans="1:58" ht="15.75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</row>
    <row r="888" spans="1:58" ht="15.75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</row>
    <row r="889" spans="1:58" ht="15.75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</row>
    <row r="890" spans="1:58" ht="15.75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</row>
    <row r="891" spans="1:58" ht="15.75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</row>
    <row r="892" spans="1:58" ht="15.75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</row>
    <row r="893" spans="1:58" ht="15.75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</row>
    <row r="894" spans="1:58" ht="15.75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</row>
    <row r="895" spans="1:58" ht="15.75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</row>
    <row r="896" spans="1:58" ht="15.75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</row>
    <row r="897" spans="1:58" ht="15.75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</row>
    <row r="898" spans="1:58" ht="15.75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</row>
    <row r="899" spans="1:58" ht="15.75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</row>
    <row r="900" spans="1:58" ht="15.75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</row>
    <row r="901" spans="1:58" ht="15.75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</row>
    <row r="902" spans="1:58" ht="15.75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</row>
    <row r="903" spans="1:58" ht="15.75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</row>
    <row r="904" spans="1:58" ht="15.75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</row>
    <row r="905" spans="1:58" ht="15.75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</row>
    <row r="906" spans="1:58" ht="15.75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</row>
    <row r="907" spans="1:58" ht="15.75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</row>
    <row r="908" spans="1:58" ht="15.75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</row>
    <row r="909" spans="1:58" ht="15.75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</row>
    <row r="910" spans="1:58" ht="15.75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</row>
    <row r="911" spans="1:58" ht="15.75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</row>
    <row r="912" spans="1:58" ht="15.75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</row>
    <row r="913" spans="1:58" ht="15.75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</row>
    <row r="914" spans="1:58" ht="15.75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</row>
    <row r="915" spans="1:58" ht="15.75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</row>
    <row r="916" spans="1:58" ht="15.75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</row>
    <row r="917" spans="1:58" ht="15.75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</row>
    <row r="918" spans="1:58" ht="15.75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</row>
    <row r="919" spans="1:58" ht="15.75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</row>
    <row r="920" spans="1:58" ht="15.75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</row>
    <row r="921" spans="1:58" ht="15.75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</row>
    <row r="922" spans="1:58" ht="15.75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</row>
    <row r="923" spans="1:58" ht="15.75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</row>
    <row r="924" spans="1:58" ht="15.75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</row>
    <row r="925" spans="1:58" ht="15.75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</row>
    <row r="926" spans="1:58" ht="15.75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</row>
    <row r="927" spans="1:58" ht="15.75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</row>
    <row r="928" spans="1:58" ht="15.75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</row>
    <row r="929" spans="1:58" ht="15.75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</row>
    <row r="930" spans="1:58" ht="15.75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</row>
    <row r="931" spans="1:58" ht="15.75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</row>
    <row r="932" spans="1:58" ht="15.75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</row>
    <row r="933" spans="1:58" ht="15.75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</row>
    <row r="934" spans="1:58" ht="15.75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</row>
    <row r="935" spans="1:58" ht="15.75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</row>
    <row r="936" spans="1:58" ht="15.75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</row>
    <row r="937" spans="1:58" ht="15.75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</row>
    <row r="938" spans="1:58" ht="15.75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</row>
    <row r="939" spans="1:58" ht="15.75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</row>
    <row r="940" spans="1:58" ht="15.75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</row>
    <row r="941" spans="1:58" ht="15.75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</row>
    <row r="942" spans="1:58" ht="15.75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</row>
    <row r="943" spans="1:58" ht="15.75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</row>
    <row r="944" spans="1:58" ht="15.75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</row>
    <row r="945" spans="1:58" ht="15.75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</row>
    <row r="946" spans="1:58" ht="15.75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</row>
    <row r="947" spans="1:58" ht="15.75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</row>
    <row r="948" spans="1:58" ht="15.75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</row>
    <row r="949" spans="1:58" ht="15.75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</row>
    <row r="950" spans="1:58" ht="15.75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</row>
    <row r="951" spans="1:58" ht="15.75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</row>
    <row r="952" spans="1:58" ht="15.75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</row>
    <row r="953" spans="1:58" ht="15.75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</row>
    <row r="954" spans="1:58" ht="15.75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</row>
    <row r="955" spans="1:58" ht="15.75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</row>
    <row r="956" spans="1:58" ht="15.75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</row>
    <row r="957" spans="1:58" ht="15.75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</row>
    <row r="958" spans="1:58" ht="15.75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</row>
    <row r="959" spans="1:58" ht="15.75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</row>
    <row r="960" spans="1:58" ht="15.75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</row>
    <row r="961" spans="1:58" ht="15.75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</row>
    <row r="962" spans="1:58" ht="15.75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</row>
    <row r="963" spans="1:58" ht="15.75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</row>
    <row r="964" spans="1:58" ht="15.75" customHeight="1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</row>
    <row r="965" spans="1:58" ht="15.75" customHeight="1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</row>
    <row r="966" spans="1:58" ht="15.75" customHeight="1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</row>
    <row r="967" spans="1:58" ht="15.75" customHeight="1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</row>
    <row r="968" spans="1:58" ht="15.75" customHeight="1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</row>
    <row r="969" spans="1:58" ht="15.75" customHeight="1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</row>
    <row r="970" spans="1:58" ht="15.75" customHeight="1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</row>
    <row r="971" spans="1:58" ht="15.75" customHeight="1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</row>
    <row r="972" spans="1:58" ht="15.75" customHeight="1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</row>
    <row r="973" spans="1:58" ht="15.75" customHeight="1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</row>
    <row r="974" spans="1:58" ht="15.75" customHeight="1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</row>
    <row r="975" spans="1:58" ht="15.75" customHeight="1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</row>
    <row r="976" spans="1:58" ht="15.75" customHeight="1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</row>
    <row r="977" spans="1:58" ht="15.75" customHeight="1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</row>
    <row r="978" spans="1:58" ht="15.75" customHeight="1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</row>
    <row r="979" spans="1:58" ht="15.75" customHeight="1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</row>
    <row r="980" spans="1:58" ht="15.75" customHeight="1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</row>
    <row r="981" spans="1:58" ht="15.75" customHeight="1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</row>
    <row r="982" spans="1:58" ht="15.75" customHeight="1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</row>
    <row r="983" spans="1:58" ht="15.75" customHeight="1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</row>
    <row r="984" spans="1:58" ht="15.75" customHeight="1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</row>
    <row r="985" spans="1:58" ht="15.75" customHeight="1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</row>
    <row r="986" spans="1:58" ht="15.75" customHeight="1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</row>
    <row r="987" spans="1:58" ht="15.75" customHeight="1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</row>
    <row r="988" spans="1:58" ht="15.75" customHeight="1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</row>
    <row r="989" spans="1:58" ht="15.75" customHeight="1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</row>
    <row r="990" spans="1:58" ht="15.75" customHeight="1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</row>
    <row r="991" spans="1:58" ht="15.75" customHeight="1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</row>
    <row r="992" spans="1:58" ht="15.75" customHeight="1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</row>
    <row r="993" spans="1:58" ht="15.75" customHeight="1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</row>
    <row r="994" spans="1:58" ht="15.75" customHeight="1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</row>
    <row r="995" spans="1:58" ht="15.75" customHeight="1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</row>
    <row r="996" spans="1:58" ht="15.75" customHeight="1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</row>
    <row r="997" spans="1:58" ht="15.75" customHeight="1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</row>
    <row r="998" spans="1:58" ht="15.75" customHeight="1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</row>
    <row r="999" spans="1:58" ht="15.75" customHeight="1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</row>
    <row r="1000" spans="1:58" ht="15.75" customHeight="1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</row>
  </sheetData>
  <mergeCells count="53">
    <mergeCell ref="A43:B43"/>
    <mergeCell ref="G43:H43"/>
    <mergeCell ref="A24:A25"/>
    <mergeCell ref="B24:E25"/>
    <mergeCell ref="B26:E26"/>
    <mergeCell ref="B27:E27"/>
    <mergeCell ref="B28:E28"/>
    <mergeCell ref="X15:AQ15"/>
    <mergeCell ref="AR15:AR16"/>
    <mergeCell ref="BF15:BF16"/>
    <mergeCell ref="B6:D6"/>
    <mergeCell ref="E6:G6"/>
    <mergeCell ref="A14:H14"/>
    <mergeCell ref="A15:A16"/>
    <mergeCell ref="B15:G15"/>
    <mergeCell ref="H15:M15"/>
    <mergeCell ref="N15:W15"/>
    <mergeCell ref="B16:D16"/>
    <mergeCell ref="E16:G16"/>
    <mergeCell ref="AR5:AR6"/>
    <mergeCell ref="BF5:BF6"/>
    <mergeCell ref="A2:H2"/>
    <mergeCell ref="A4:H4"/>
    <mergeCell ref="A5:A6"/>
    <mergeCell ref="B5:G5"/>
    <mergeCell ref="H5:M5"/>
    <mergeCell ref="N5:W5"/>
    <mergeCell ref="X5:AQ5"/>
    <mergeCell ref="D59:E59"/>
    <mergeCell ref="D60:E60"/>
    <mergeCell ref="A44:B44"/>
    <mergeCell ref="G44:H44"/>
    <mergeCell ref="A45:F45"/>
    <mergeCell ref="G45:H45"/>
    <mergeCell ref="A48:H48"/>
    <mergeCell ref="A50:D50"/>
    <mergeCell ref="A51:D51"/>
    <mergeCell ref="D54:E54"/>
    <mergeCell ref="D55:E55"/>
    <mergeCell ref="D56:E56"/>
    <mergeCell ref="D57:E57"/>
    <mergeCell ref="D58:E58"/>
    <mergeCell ref="F39:F42"/>
    <mergeCell ref="G39:H42"/>
    <mergeCell ref="B29:E29"/>
    <mergeCell ref="B30:E30"/>
    <mergeCell ref="B31:E31"/>
    <mergeCell ref="A34:H34"/>
    <mergeCell ref="A36:F36"/>
    <mergeCell ref="A37:F37"/>
    <mergeCell ref="C39:C42"/>
    <mergeCell ref="D39:D42"/>
    <mergeCell ref="E39:E4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000"/>
  <sheetViews>
    <sheetView workbookViewId="0">
      <pane xSplit="3" ySplit="12" topLeftCell="D69" activePane="bottomRight" state="frozen"/>
      <selection pane="topRight" activeCell="D1" sqref="D1"/>
      <selection pane="bottomLeft" activeCell="A13" sqref="A13"/>
      <selection pane="bottomRight" activeCell="C13" sqref="C13:C216"/>
    </sheetView>
  </sheetViews>
  <sheetFormatPr defaultColWidth="14.42578125" defaultRowHeight="15" customHeight="1" x14ac:dyDescent="0.25"/>
  <cols>
    <col min="1" max="1" width="5.85546875" customWidth="1"/>
    <col min="2" max="2" width="6.140625" customWidth="1"/>
    <col min="3" max="3" width="36.5703125" customWidth="1"/>
    <col min="4" max="47" width="7.28515625" customWidth="1"/>
    <col min="48" max="48" width="14.7109375" customWidth="1"/>
    <col min="49" max="56" width="7.28515625" customWidth="1"/>
    <col min="57" max="81" width="9.140625" customWidth="1"/>
  </cols>
  <sheetData>
    <row r="1" spans="1:81" x14ac:dyDescent="0.25">
      <c r="A1" s="63"/>
      <c r="B1" s="63"/>
      <c r="C1" s="60" t="s">
        <v>197</v>
      </c>
      <c r="D1" s="64">
        <f>Cover!E9</f>
        <v>204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</row>
    <row r="2" spans="1:81" x14ac:dyDescent="0.25">
      <c r="A2" s="63"/>
      <c r="B2" s="63"/>
      <c r="C2" s="60" t="s">
        <v>198</v>
      </c>
      <c r="D2" s="49">
        <f t="shared" ref="D2:BH2" si="0">$D$1 - COUNTIF(D13:D216,"AB")</f>
        <v>204</v>
      </c>
      <c r="E2" s="49">
        <f t="shared" si="0"/>
        <v>204</v>
      </c>
      <c r="F2" s="49">
        <f t="shared" si="0"/>
        <v>204</v>
      </c>
      <c r="G2" s="49">
        <f t="shared" si="0"/>
        <v>204</v>
      </c>
      <c r="H2" s="49">
        <f t="shared" si="0"/>
        <v>204</v>
      </c>
      <c r="I2" s="49">
        <f t="shared" si="0"/>
        <v>204</v>
      </c>
      <c r="J2" s="49">
        <f t="shared" si="0"/>
        <v>204</v>
      </c>
      <c r="K2" s="49">
        <f t="shared" si="0"/>
        <v>204</v>
      </c>
      <c r="L2" s="49">
        <f t="shared" si="0"/>
        <v>204</v>
      </c>
      <c r="M2" s="49">
        <f t="shared" si="0"/>
        <v>204</v>
      </c>
      <c r="N2" s="49">
        <f t="shared" si="0"/>
        <v>204</v>
      </c>
      <c r="O2" s="49">
        <f t="shared" si="0"/>
        <v>204</v>
      </c>
      <c r="P2" s="49">
        <f t="shared" si="0"/>
        <v>204</v>
      </c>
      <c r="Q2" s="49">
        <f t="shared" si="0"/>
        <v>204</v>
      </c>
      <c r="R2" s="49">
        <f t="shared" si="0"/>
        <v>204</v>
      </c>
      <c r="S2" s="49">
        <f>$D$1 - COUNTIF(S13:S216,"AB")</f>
        <v>204</v>
      </c>
      <c r="T2" s="49">
        <f>$D$1 - COUNTIF(T13:T216,"AB")</f>
        <v>204</v>
      </c>
      <c r="U2" s="49">
        <f>$D$1 - COUNTIF(U13:U216,"AB")</f>
        <v>204</v>
      </c>
      <c r="V2" s="49">
        <f>$D$1 - COUNTIF(V13:V216,"AB")</f>
        <v>204</v>
      </c>
      <c r="W2" s="49">
        <f t="shared" si="0"/>
        <v>204</v>
      </c>
      <c r="X2" s="49">
        <f t="shared" si="0"/>
        <v>204</v>
      </c>
      <c r="Y2" s="49">
        <f t="shared" si="0"/>
        <v>204</v>
      </c>
      <c r="Z2" s="49">
        <f t="shared" si="0"/>
        <v>204</v>
      </c>
      <c r="AA2" s="49">
        <f t="shared" si="0"/>
        <v>204</v>
      </c>
      <c r="AB2" s="49">
        <f t="shared" si="0"/>
        <v>204</v>
      </c>
      <c r="AC2" s="49">
        <f t="shared" si="0"/>
        <v>204</v>
      </c>
      <c r="AD2" s="49">
        <f t="shared" si="0"/>
        <v>204</v>
      </c>
      <c r="AE2" s="49">
        <f t="shared" si="0"/>
        <v>204</v>
      </c>
      <c r="AF2" s="49">
        <f t="shared" si="0"/>
        <v>204</v>
      </c>
      <c r="AG2" s="49">
        <f t="shared" si="0"/>
        <v>204</v>
      </c>
      <c r="AH2" s="49">
        <f t="shared" si="0"/>
        <v>204</v>
      </c>
      <c r="AI2" s="49">
        <f t="shared" si="0"/>
        <v>204</v>
      </c>
      <c r="AJ2" s="49">
        <f t="shared" si="0"/>
        <v>204</v>
      </c>
      <c r="AK2" s="49">
        <f t="shared" si="0"/>
        <v>204</v>
      </c>
      <c r="AL2" s="49">
        <f t="shared" si="0"/>
        <v>204</v>
      </c>
      <c r="AM2" s="49">
        <f t="shared" si="0"/>
        <v>204</v>
      </c>
      <c r="AN2" s="49">
        <f t="shared" si="0"/>
        <v>204</v>
      </c>
      <c r="AO2" s="49">
        <f t="shared" si="0"/>
        <v>204</v>
      </c>
      <c r="AP2" s="49">
        <f t="shared" si="0"/>
        <v>204</v>
      </c>
      <c r="AQ2" s="49">
        <f t="shared" si="0"/>
        <v>204</v>
      </c>
      <c r="AR2" s="49">
        <f t="shared" si="0"/>
        <v>204</v>
      </c>
      <c r="AS2" s="49">
        <f t="shared" si="0"/>
        <v>204</v>
      </c>
      <c r="AT2" s="49">
        <f t="shared" si="0"/>
        <v>204</v>
      </c>
      <c r="AU2" s="49">
        <f t="shared" si="0"/>
        <v>204</v>
      </c>
      <c r="AV2" s="49">
        <f t="shared" si="0"/>
        <v>204</v>
      </c>
      <c r="AW2" s="49">
        <f t="shared" si="0"/>
        <v>204</v>
      </c>
      <c r="AX2" s="49">
        <f t="shared" si="0"/>
        <v>204</v>
      </c>
      <c r="AY2" s="49">
        <f t="shared" si="0"/>
        <v>204</v>
      </c>
      <c r="AZ2" s="49">
        <f t="shared" si="0"/>
        <v>204</v>
      </c>
      <c r="BA2" s="49">
        <f t="shared" si="0"/>
        <v>204</v>
      </c>
      <c r="BB2" s="49">
        <f t="shared" si="0"/>
        <v>204</v>
      </c>
      <c r="BC2" s="49">
        <f t="shared" si="0"/>
        <v>204</v>
      </c>
      <c r="BD2" s="49">
        <f t="shared" si="0"/>
        <v>204</v>
      </c>
      <c r="BE2" s="49">
        <f t="shared" si="0"/>
        <v>204</v>
      </c>
      <c r="BF2" s="49">
        <f t="shared" si="0"/>
        <v>204</v>
      </c>
      <c r="BG2" s="49">
        <f t="shared" si="0"/>
        <v>204</v>
      </c>
      <c r="BH2" s="49">
        <f t="shared" si="0"/>
        <v>204</v>
      </c>
      <c r="BI2" s="49">
        <f>$D$1 - COUNTIF(BI13:BI112,"AB")</f>
        <v>204</v>
      </c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</row>
    <row r="3" spans="1:81" x14ac:dyDescent="0.25">
      <c r="A3" s="63"/>
      <c r="B3" s="63"/>
      <c r="C3" s="60" t="s">
        <v>186</v>
      </c>
      <c r="D3" s="49">
        <f>IF( D12="CO1", Cover!$E$66, IF(D12="CO2", Cover!$E$67, IF(D12="CO3", Cover!$E$68,  IF(D12="CO4", Cover!$E$69,  IF(D12="CO5", Cover!$E$70,  IF(D12="CO6", Cover!$E$71,  ) ) ) ) ) )</f>
        <v>64</v>
      </c>
      <c r="E3" s="49">
        <f>IF( E12="CO1", Cover!$E$66, IF(E12="CO2", Cover!$E$67, IF(E12="CO3", Cover!$E$68,  IF(E12="CO4", Cover!$E$69,  IF(E12="CO5", Cover!$E$70,  IF(E12="CO6", Cover!$E$71,  ) ) ) ) ) )</f>
        <v>64</v>
      </c>
      <c r="F3" s="49">
        <f>IF( F12="CO1", Cover!$E$66, IF(F12="CO2", Cover!$E$67, IF(F12="CO3", Cover!$E$68,  IF(F12="CO4", Cover!$E$69,  IF(F12="CO5", Cover!$E$70,  IF(F12="CO6", Cover!$E$71,  ) ) ) ) ) )</f>
        <v>64</v>
      </c>
      <c r="G3" s="49"/>
      <c r="H3" s="49">
        <f>IF( H12="CO1", Cover!$E$66, IF(H12="CO2", Cover!$E$67, IF(H12="CO3", Cover!$E$68,  IF(H12="CO4", Cover!$E$69,  IF(H12="CO5", Cover!$E$70,  IF(H12="CO6", Cover!$E$71,  ) ) ) ) ) )</f>
        <v>64</v>
      </c>
      <c r="I3" s="49">
        <f>IF( I12="CO1", Cover!$E$66, IF(I12="CO2", Cover!$E$67, IF(I12="CO3", Cover!$E$68,  IF(I12="CO4", Cover!$E$69,  IF(I12="CO5", Cover!$E$70,  IF(I12="CO6", Cover!$E$71,  ) ) ) ) ) )</f>
        <v>64</v>
      </c>
      <c r="J3" s="49">
        <f>IF( J12="CO1", Cover!$E$66, IF(J12="CO2", Cover!$E$67, IF(J12="CO3", Cover!$E$68,  IF(J12="CO4", Cover!$E$69,  IF(J12="CO5", Cover!$E$70,  IF(J12="CO6", Cover!$E$71,  ) ) ) ) ) )</f>
        <v>64</v>
      </c>
      <c r="K3" s="49"/>
      <c r="L3" s="49">
        <f>IF( L12="CO1", Cover!$E$66, IF(L12="CO2", Cover!$E$67, IF(L12="CO3", Cover!$E$68,  IF(L12="CO4", Cover!$E$69,  IF(L12="CO5", Cover!$E$70,  IF(L12="CO6", Cover!$E$71,  ) ) ) ) ) )</f>
        <v>64</v>
      </c>
      <c r="M3" s="49">
        <f>IF( M12="CO1", Cover!$E$66, IF(M12="CO2", Cover!$E$67, IF(M12="CO3", Cover!$E$68,  IF(M12="CO4", Cover!$E$69,  IF(M12="CO5", Cover!$E$70,  IF(M12="CO6", Cover!$E$71,  ) ) ) ) ) )</f>
        <v>64</v>
      </c>
      <c r="N3" s="49">
        <f>IF( N12="CO1", Cover!$E$66, IF(N12="CO2", Cover!$E$67, IF(N12="CO3", Cover!$E$68,  IF(N12="CO4", Cover!$E$69,  IF(N12="CO5", Cover!$E$70,  IF(N12="CO6", Cover!$E$71,  ) ) ) ) ) )</f>
        <v>64</v>
      </c>
      <c r="O3" s="49">
        <f>IF( O12="CO1", Cover!$E$66, IF(O12="CO2", Cover!$E$67, IF(O12="CO3", Cover!$E$68,  IF(O12="CO4", Cover!$E$69,  IF(O12="CO5", Cover!$E$70,  IF(O12="CO6", Cover!$E$71,  ) ) ) ) ) )</f>
        <v>64</v>
      </c>
      <c r="P3" s="49">
        <f>IF( P12="CO1", Cover!$E$66, IF(P12="CO2", Cover!$E$67, IF(P12="CO3", Cover!$E$68,  IF(P12="CO4", Cover!$E$69,  IF(P12="CO5", Cover!$E$70,  IF(P12="CO6", Cover!$E$71,  ) ) ) ) ) )</f>
        <v>64</v>
      </c>
      <c r="Q3" s="49">
        <f>IF( Q12="CO1", Cover!$E$66, IF(Q12="CO2", Cover!$E$67, IF(Q12="CO3", Cover!$E$68,  IF(Q12="CO4", Cover!$E$69,  IF(Q12="CO5", Cover!$E$70,  IF(Q12="CO6", Cover!$E$71,  ) ) ) ) ) )</f>
        <v>64</v>
      </c>
      <c r="R3" s="49">
        <f>IF( R12="CO1", Cover!$E$66, IF(R12="CO2", Cover!$E$67, IF(R12="CO3", Cover!$E$68,  IF(R12="CO4", Cover!$E$69,  IF(R12="CO5", Cover!$E$70,  IF(R12="CO6", Cover!$E$71,  ) ) ) ) ) )</f>
        <v>64</v>
      </c>
      <c r="S3" s="49">
        <f>IF( S12="CO1", Cover!$E$66, IF(S12="CO2", Cover!$E$67, IF(S12="CO3", Cover!$E$68,  IF(S12="CO4", Cover!$E$69,  IF(S12="CO5", Cover!$E$70,  IF(S12="CO6", Cover!$E$71,  ) ) ) ) ) )</f>
        <v>0</v>
      </c>
      <c r="T3" s="49">
        <f>IF( T12="CO1", Cover!$E$66, IF(T12="CO2", Cover!$E$67, IF(T12="CO3", Cover!$E$68,  IF(T12="CO4", Cover!$E$69,  IF(T12="CO5", Cover!$E$70,  IF(T12="CO6", Cover!$E$71,  ) ) ) ) ) )</f>
        <v>64</v>
      </c>
      <c r="U3" s="49">
        <f>IF( U12="CO1", Cover!$E$66, IF(U12="CO2", Cover!$E$67, IF(U12="CO3", Cover!$E$68,  IF(U12="CO4", Cover!$E$69,  IF(U12="CO5", Cover!$E$70,  IF(U12="CO6", Cover!$E$71,  ) ) ) ) ) )</f>
        <v>64</v>
      </c>
      <c r="V3" s="49">
        <f>IF( V12="CO1", Cover!$E$66, IF(V12="CO2", Cover!$E$67, IF(V12="CO3", Cover!$E$68,  IF(V12="CO4", Cover!$E$69,  IF(V12="CO5", Cover!$E$70,  IF(V12="CO6", Cover!$E$71,  ) ) ) ) ) )</f>
        <v>64</v>
      </c>
      <c r="W3" s="49">
        <f>IF( W12="CO1", Cover!$E$66, IF(W12="CO2", Cover!$E$67, IF(W12="CO3", Cover!$E$68,  IF(W12="CO4", Cover!$E$69,  IF(W12="CO5", Cover!$E$70,  IF(W12="CO6", Cover!$E$71,  ) ) ) ) ) )</f>
        <v>0</v>
      </c>
      <c r="X3" s="49">
        <f>IF( X12="CO1", Cover!$E$66, IF(X12="CO2", Cover!$E$67, IF(X12="CO3", Cover!$E$68,  IF(X12="CO4", Cover!$E$69,  IF(X12="CO5", Cover!$E$70,  IF(X12="CO6", Cover!$E$71,  ) ) ) ) ) )</f>
        <v>0</v>
      </c>
      <c r="Y3" s="49">
        <f>IF( Y12="CO1", Cover!$E$66, IF(Y12="CO2", Cover!$E$67, IF(Y12="CO3", Cover!$E$68,  IF(Y12="CO4", Cover!$E$69,  IF(Y12="CO5", Cover!$E$70,  IF(Y12="CO6", Cover!$E$71,  ) ) ) ) ) )</f>
        <v>0</v>
      </c>
      <c r="Z3" s="49">
        <f>IF( Z12="CO1", Cover!$E$66, IF(Z12="CO2", Cover!$E$67, IF(Z12="CO3", Cover!$E$68,  IF(Z12="CO4", Cover!$E$69,  IF(Z12="CO5", Cover!$E$70,  IF(Z12="CO6", Cover!$E$71,  ) ) ) ) ) )</f>
        <v>0</v>
      </c>
      <c r="AA3" s="49">
        <f>IF( AA12="CO1", Cover!$E$66, IF(AA12="CO2", Cover!$E$67, IF(AA12="CO3", Cover!$E$68,  IF(AA12="CO4", Cover!$E$69,  IF(AA12="CO5", Cover!$E$70,  IF(AA12="CO6", Cover!$E$71,  ) ) ) ) ) )</f>
        <v>0</v>
      </c>
      <c r="AB3" s="49">
        <f>IF( AB12="CO1", Cover!$E$66, IF(AB12="CO2", Cover!$E$67, IF(AB12="CO3", Cover!$E$68,  IF(AB12="CO4", Cover!$E$69,  IF(AB12="CO5", Cover!$E$70,  IF(AB12="CO6", Cover!$E$71,  ) ) ) ) ) )</f>
        <v>0</v>
      </c>
      <c r="AC3" s="49">
        <f>IF( AC12="CO1", Cover!$E$66, IF(AC12="CO2", Cover!$E$67, IF(AC12="CO3", Cover!$E$68,  IF(AC12="CO4", Cover!$E$69,  IF(AC12="CO5", Cover!$E$70,  IF(AC12="CO6", Cover!$E$71,  ) ) ) ) ) )</f>
        <v>0</v>
      </c>
      <c r="AD3" s="49">
        <f>IF( AD12="CO1", Cover!$E$66, IF(AD12="CO2", Cover!$E$67, IF(AD12="CO3", Cover!$E$68,  IF(AD12="CO4", Cover!$E$69,  IF(AD12="CO5", Cover!$E$70,  IF(AD12="CO6", Cover!$E$71,  ) ) ) ) ) )</f>
        <v>0</v>
      </c>
      <c r="AE3" s="49">
        <f>IF( AE12="CO1", Cover!$E$66, IF(AE12="CO2", Cover!$E$67, IF(AE12="CO3", Cover!$E$68,  IF(AE12="CO4", Cover!$E$69,  IF(AE12="CO5", Cover!$E$70,  IF(AE12="CO6", Cover!$E$71,  ) ) ) ) ) )</f>
        <v>0</v>
      </c>
      <c r="AF3" s="49">
        <f>IF( AF12="CO1", Cover!$E$66, IF(AF12="CO2", Cover!$E$67, IF(AF12="CO3", Cover!$E$68,  IF(AF12="CO4", Cover!$E$69,  IF(AF12="CO5", Cover!$E$70,  IF(AF12="CO6", Cover!$E$71,  ) ) ) ) ) )</f>
        <v>0</v>
      </c>
      <c r="AG3" s="49">
        <f>IF( AG12="CO1", Cover!$E$66, IF(AG12="CO2", Cover!$E$67, IF(AG12="CO3", Cover!$E$68,  IF(AG12="CO4", Cover!$E$69,  IF(AG12="CO5", Cover!$E$70,  IF(AG12="CO6", Cover!$E$71,  ) ) ) ) ) )</f>
        <v>0</v>
      </c>
      <c r="AH3" s="49">
        <f>IF( AH12="CO1", Cover!$E$66, IF(AH12="CO2", Cover!$E$67, IF(AH12="CO3", Cover!$E$68,  IF(AH12="CO4", Cover!$E$69,  IF(AH12="CO5", Cover!$E$70,  IF(AH12="CO6", Cover!$E$71,  ) ) ) ) ) )</f>
        <v>0</v>
      </c>
      <c r="AI3" s="49">
        <f>IF( AI12="CO1", Cover!$E$66, IF(AI12="CO2", Cover!$E$67, IF(AI12="CO3", Cover!$E$68,  IF(AI12="CO4", Cover!$E$69,  IF(AI12="CO5", Cover!$E$70,  IF(AI12="CO6", Cover!$E$71,  ) ) ) ) ) )</f>
        <v>0</v>
      </c>
      <c r="AJ3" s="49">
        <f>IF( AJ12="CO1", Cover!$E$66, IF(AJ12="CO2", Cover!$E$67, IF(AJ12="CO3", Cover!$E$68,  IF(AJ12="CO4", Cover!$E$69,  IF(AJ12="CO5", Cover!$E$70,  IF(AJ12="CO6", Cover!$E$71,  ) ) ) ) ) )</f>
        <v>0</v>
      </c>
      <c r="AK3" s="49">
        <f>IF( AK12="CO1", Cover!$E$66, IF(AK12="CO2", Cover!$E$67, IF(AK12="CO3", Cover!$E$68,  IF(AK12="CO4", Cover!$E$69,  IF(AK12="CO5", Cover!$E$70,  IF(AK12="CO6", Cover!$E$71,  ) ) ) ) ) )</f>
        <v>0</v>
      </c>
      <c r="AL3" s="49">
        <f>IF( AL12="CO1", Cover!$E$66, IF(AL12="CO2", Cover!$E$67, IF(AL12="CO3", Cover!$E$68,  IF(AL12="CO4", Cover!$E$69,  IF(AL12="CO5", Cover!$E$70,  IF(AL12="CO6", Cover!$E$71,  ) ) ) ) ) )</f>
        <v>0</v>
      </c>
      <c r="AM3" s="49">
        <f>IF( AM12="CO1", Cover!$E$66, IF(AM12="CO2", Cover!$E$67, IF(AM12="CO3", Cover!$E$68,  IF(AM12="CO4", Cover!$E$69,  IF(AM12="CO5", Cover!$E$70,  IF(AM12="CO6", Cover!$E$71,  ) ) ) ) ) )</f>
        <v>0</v>
      </c>
      <c r="AN3" s="49">
        <f>IF( AN12="CO1", Cover!$E$66, IF(AN12="CO2", Cover!$E$67, IF(AN12="CO3", Cover!$E$68,  IF(AN12="CO4", Cover!$E$69,  IF(AN12="CO5", Cover!$E$70,  IF(AN12="CO6", Cover!$E$71,  ) ) ) ) ) )</f>
        <v>0</v>
      </c>
      <c r="AO3" s="49">
        <f>IF( AO12="CO1", Cover!$E$66, IF(AO12="CO2", Cover!$E$67, IF(AO12="CO3", Cover!$E$68,  IF(AO12="CO4", Cover!$E$69,  IF(AO12="CO5", Cover!$E$70,  IF(AO12="CO6", Cover!$E$71,  ) ) ) ) ) )</f>
        <v>0</v>
      </c>
      <c r="AP3" s="49">
        <f>IF( AP12="CO1", Cover!$E$66, IF(AP12="CO2", Cover!$E$67, IF(AP12="CO3", Cover!$E$68,  IF(AP12="CO4", Cover!$E$69,  IF(AP12="CO5", Cover!$E$70,  IF(AP12="CO6", Cover!$E$71,  ) ) ) ) ) )</f>
        <v>0</v>
      </c>
      <c r="AQ3" s="49">
        <f>IF( AQ12="CO1", Cover!$E$66, IF(AQ12="CO2", Cover!$E$67, IF(AQ12="CO3", Cover!$E$68,  IF(AQ12="CO4", Cover!$E$69,  IF(AQ12="CO5", Cover!$E$70,  IF(AQ12="CO6", Cover!$E$71,  ) ) ) ) ) )</f>
        <v>0</v>
      </c>
      <c r="AR3" s="49">
        <f>IF( AR12="CO1", Cover!$E$66, IF(AR12="CO2", Cover!$E$67, IF(AR12="CO3", Cover!$E$68,  IF(AR12="CO4", Cover!$E$69,  IF(AR12="CO5", Cover!$E$70,  IF(AR12="CO6", Cover!$E$71,  ) ) ) ) ) )</f>
        <v>0</v>
      </c>
      <c r="AS3" s="49">
        <f>IF( AS12="CO1", Cover!$E$66, IF(AS12="CO2", Cover!$E$67, IF(AS12="CO3", Cover!$E$68,  IF(AS12="CO4", Cover!$E$69,  IF(AS12="CO5", Cover!$E$70,  IF(AS12="CO6", Cover!$E$71,  ) ) ) ) ) )</f>
        <v>0</v>
      </c>
      <c r="AT3" s="49">
        <f>IF( AT12="CO1", Cover!$E$66, IF(AT12="CO2", Cover!$E$67, IF(AT12="CO3", Cover!$E$68,  IF(AT12="CO4", Cover!$E$69,  IF(AT12="CO5", Cover!$E$70,  IF(AT12="CO6", Cover!$E$71,  ) ) ) ) ) )</f>
        <v>0</v>
      </c>
      <c r="AU3" s="49">
        <f>IF( AU12="CO1", Cover!$E$66, IF(AU12="CO2", Cover!$E$67, IF(AU12="CO3", Cover!$E$68,  IF(AU12="CO4", Cover!$E$69,  IF(AU12="CO5", Cover!$E$70,  IF(AU12="CO6", Cover!$E$71,  ) ) ) ) ) )</f>
        <v>0</v>
      </c>
      <c r="AV3" s="49">
        <f>Cover!$E$66</f>
        <v>64</v>
      </c>
      <c r="AW3" s="49">
        <f>IF( AW12="CO1", Cover!$E$66, IF(AW12="CO2", Cover!$E$67, IF(AW12="CO3", Cover!$E$68,  IF(AW12="CO4", Cover!$E$69,  IF(AW12="CO5", Cover!$E$70,  IF(AW12="CO6", Cover!$E$71,  ) ) ) ) ) )</f>
        <v>0</v>
      </c>
      <c r="AX3" s="49">
        <f>IF( AX12="CO1", Cover!$E$66, IF(AX12="CO2", Cover!$E$67, IF(AX12="CO3", Cover!$E$68,  IF(AX12="CO4", Cover!$E$69,  IF(AX12="CO5", Cover!$E$70,  IF(AX12="CO6", Cover!$E$71,  ) ) ) ) ) )</f>
        <v>0</v>
      </c>
      <c r="AY3" s="49">
        <f>IF( AY12="CO1", Cover!$E$66, IF(AY12="CO2", Cover!$E$67, IF(AY12="CO3", Cover!$E$68,  IF(AY12="CO4", Cover!$E$69,  IF(AY12="CO5", Cover!$E$70,  IF(AY12="CO6", Cover!$E$71,  ) ) ) ) ) )</f>
        <v>0</v>
      </c>
      <c r="AZ3" s="49">
        <f>IF( AZ12="CO1", Cover!$E$66, IF(AZ12="CO2", Cover!$E$67, IF(AZ12="CO3", Cover!$E$68,  IF(AZ12="CO4", Cover!$E$69,  IF(AZ12="CO5", Cover!$E$70,  IF(AZ12="CO6", Cover!$E$71,  ) ) ) ) ) )</f>
        <v>0</v>
      </c>
      <c r="BA3" s="49">
        <f>IF( BA12="CO1", Cover!$E$66, IF(BA12="CO2", Cover!$E$67, IF(BA12="CO3", Cover!$E$68,  IF(BA12="CO4", Cover!$E$69,  IF(BA12="CO5", Cover!$E$70,  IF(BA12="CO6", Cover!$E$71,  ) ) ) ) ) )</f>
        <v>0</v>
      </c>
      <c r="BB3" s="49">
        <f>IF( BB12="CO1", Cover!$E$66, IF(BB12="CO2", Cover!$E$67, IF(BB12="CO3", Cover!$E$68,  IF(BB12="CO4", Cover!$E$69,  IF(BB12="CO5", Cover!$E$70,  IF(BB12="CO6", Cover!$E$71,  ) ) ) ) ) )</f>
        <v>0</v>
      </c>
      <c r="BC3" s="49">
        <f>IF( BC12="CO1", Cover!$E$66, IF(BC12="CO2", Cover!$E$67, IF(BC12="CO3", Cover!$E$68,  IF(BC12="CO4", Cover!$E$69,  IF(BC12="CO5", Cover!$E$70,  IF(BC12="CO6", Cover!$E$71,  ) ) ) ) ) )</f>
        <v>0</v>
      </c>
      <c r="BD3" s="49">
        <f>IF( BD12="CO1", Cover!$E$66, IF(BD12="CO2", Cover!$E$67, IF(BD12="CO3", Cover!$E$68,  IF(BD12="CO4", Cover!$E$69,  IF(BD12="CO5", Cover!$E$70,  IF(BD12="CO6", Cover!$E$71,  ) ) ) ) ) )</f>
        <v>0</v>
      </c>
      <c r="BE3" s="49">
        <f>IF( BE12="CO1", Cover!$E$66, IF(BE12="CO2", Cover!$E$67, IF(BE12="CO3", Cover!$E$68,  IF(BE12="CO4", Cover!$E$69,  IF(BE12="CO5", Cover!$E$70,  IF(BE12="CO6", Cover!$E$71,  ) ) ) ) ) )</f>
        <v>0</v>
      </c>
      <c r="BF3" s="49">
        <f>IF( BF12="CO1", Cover!$E$66, IF(BF12="CO2", Cover!$E$67, IF(BF12="CO3", Cover!$E$68,  IF(BF12="CO4", Cover!$E$69,  IF(BF12="CO5", Cover!$E$70,  IF(BF12="CO6", Cover!$E$71,  ) ) ) ) ) )</f>
        <v>0</v>
      </c>
      <c r="BG3" s="49">
        <f>IF( BG12="CO1", Cover!$E$66, IF(BG12="CO2", Cover!$E$67, IF(BG12="CO3", Cover!$E$68,  IF(BG12="CO4", Cover!$E$69,  IF(BG12="CO5", Cover!$E$70,  IF(BG12="CO6", Cover!$E$71,  ) ) ) ) ) )</f>
        <v>0</v>
      </c>
      <c r="BH3" s="49">
        <f>IF( BH12="CO1", Cover!$E$66, IF(BH12="CO2", Cover!$E$67, IF(BH12="CO3", Cover!$E$68,  IF(BH12="CO4", Cover!$E$69,  IF(BH12="CO5", Cover!$E$70,  IF(BH12="CO6", Cover!$E$71,  ) ) ) ) ) )</f>
        <v>0</v>
      </c>
      <c r="BI3" s="49">
        <f>IF( BI12="CO1", Cover!$E$66, IF(BI12="CO2", Cover!$E$67, IF(BI12="CO3", Cover!$E$68,  IF(BI12="CO4", Cover!$E$69,  IF(BI12="CO5", Cover!$E$70,  IF(BI12="CO6", Cover!$E$71,  ) ) ) ) ) )</f>
        <v>0</v>
      </c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</row>
    <row r="4" spans="1:81" x14ac:dyDescent="0.25">
      <c r="A4" s="63"/>
      <c r="B4" s="63"/>
      <c r="C4" s="65" t="s">
        <v>199</v>
      </c>
      <c r="D4" s="66">
        <v>5</v>
      </c>
      <c r="E4" s="66">
        <v>6</v>
      </c>
      <c r="F4" s="66">
        <v>4</v>
      </c>
      <c r="G4" s="66"/>
      <c r="H4" s="66">
        <v>5</v>
      </c>
      <c r="I4" s="66">
        <v>5</v>
      </c>
      <c r="J4" s="66">
        <v>5</v>
      </c>
      <c r="K4" s="66"/>
      <c r="L4" s="66">
        <v>10</v>
      </c>
      <c r="M4" s="66">
        <v>10</v>
      </c>
      <c r="N4" s="66">
        <v>10</v>
      </c>
      <c r="O4" s="66">
        <v>10</v>
      </c>
      <c r="P4" s="66">
        <v>10</v>
      </c>
      <c r="Q4" s="66">
        <v>10</v>
      </c>
      <c r="R4" s="66">
        <v>10</v>
      </c>
      <c r="S4" s="66">
        <v>10</v>
      </c>
      <c r="T4" s="66">
        <v>10</v>
      </c>
      <c r="U4" s="66">
        <v>10</v>
      </c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</row>
    <row r="5" spans="1:81" x14ac:dyDescent="0.25">
      <c r="A5" s="63"/>
      <c r="B5" s="63"/>
      <c r="C5" s="60" t="s">
        <v>187</v>
      </c>
      <c r="D5" s="49">
        <f t="shared" ref="D5:F5" si="1">D4*D3/100</f>
        <v>3.2</v>
      </c>
      <c r="E5" s="49">
        <f t="shared" si="1"/>
        <v>3.84</v>
      </c>
      <c r="F5" s="49">
        <f t="shared" si="1"/>
        <v>2.56</v>
      </c>
      <c r="G5" s="49"/>
      <c r="H5" s="49">
        <f t="shared" ref="H5:J5" si="2">H4*H3/100</f>
        <v>3.2</v>
      </c>
      <c r="I5" s="49">
        <f t="shared" si="2"/>
        <v>3.2</v>
      </c>
      <c r="J5" s="49">
        <f t="shared" si="2"/>
        <v>3.2</v>
      </c>
      <c r="K5" s="49"/>
      <c r="L5" s="49">
        <f t="shared" ref="L5:BI5" si="3">L4*L3/100</f>
        <v>6.4</v>
      </c>
      <c r="M5" s="49">
        <f t="shared" si="3"/>
        <v>6.4</v>
      </c>
      <c r="N5" s="49">
        <f t="shared" si="3"/>
        <v>6.4</v>
      </c>
      <c r="O5" s="49">
        <f t="shared" si="3"/>
        <v>6.4</v>
      </c>
      <c r="P5" s="49">
        <f t="shared" si="3"/>
        <v>6.4</v>
      </c>
      <c r="Q5" s="49">
        <f t="shared" si="3"/>
        <v>6.4</v>
      </c>
      <c r="R5" s="49">
        <f t="shared" si="3"/>
        <v>6.4</v>
      </c>
      <c r="S5" s="49">
        <f t="shared" si="3"/>
        <v>0</v>
      </c>
      <c r="T5" s="49">
        <f t="shared" si="3"/>
        <v>6.4</v>
      </c>
      <c r="U5" s="49">
        <f t="shared" si="3"/>
        <v>6.4</v>
      </c>
      <c r="V5" s="49">
        <f t="shared" si="3"/>
        <v>0</v>
      </c>
      <c r="W5" s="49">
        <f t="shared" si="3"/>
        <v>0</v>
      </c>
      <c r="X5" s="49">
        <f t="shared" si="3"/>
        <v>0</v>
      </c>
      <c r="Y5" s="49">
        <f t="shared" si="3"/>
        <v>0</v>
      </c>
      <c r="Z5" s="49">
        <f t="shared" si="3"/>
        <v>0</v>
      </c>
      <c r="AA5" s="49">
        <f t="shared" si="3"/>
        <v>0</v>
      </c>
      <c r="AB5" s="49">
        <f t="shared" si="3"/>
        <v>0</v>
      </c>
      <c r="AC5" s="49">
        <f t="shared" si="3"/>
        <v>0</v>
      </c>
      <c r="AD5" s="49">
        <f t="shared" si="3"/>
        <v>0</v>
      </c>
      <c r="AE5" s="49">
        <f t="shared" si="3"/>
        <v>0</v>
      </c>
      <c r="AF5" s="49">
        <f t="shared" si="3"/>
        <v>0</v>
      </c>
      <c r="AG5" s="49">
        <f t="shared" si="3"/>
        <v>0</v>
      </c>
      <c r="AH5" s="49">
        <f t="shared" si="3"/>
        <v>0</v>
      </c>
      <c r="AI5" s="49">
        <f t="shared" si="3"/>
        <v>0</v>
      </c>
      <c r="AJ5" s="49">
        <f t="shared" si="3"/>
        <v>0</v>
      </c>
      <c r="AK5" s="49">
        <f t="shared" si="3"/>
        <v>0</v>
      </c>
      <c r="AL5" s="49">
        <f t="shared" si="3"/>
        <v>0</v>
      </c>
      <c r="AM5" s="49">
        <f t="shared" si="3"/>
        <v>0</v>
      </c>
      <c r="AN5" s="49">
        <f t="shared" si="3"/>
        <v>0</v>
      </c>
      <c r="AO5" s="49">
        <f t="shared" si="3"/>
        <v>0</v>
      </c>
      <c r="AP5" s="49">
        <f t="shared" si="3"/>
        <v>0</v>
      </c>
      <c r="AQ5" s="49">
        <f t="shared" si="3"/>
        <v>0</v>
      </c>
      <c r="AR5" s="49">
        <f t="shared" si="3"/>
        <v>0</v>
      </c>
      <c r="AS5" s="49">
        <f t="shared" si="3"/>
        <v>0</v>
      </c>
      <c r="AT5" s="49">
        <f t="shared" si="3"/>
        <v>0</v>
      </c>
      <c r="AU5" s="49">
        <f t="shared" si="3"/>
        <v>0</v>
      </c>
      <c r="AV5" s="49">
        <f t="shared" si="3"/>
        <v>0</v>
      </c>
      <c r="AW5" s="49">
        <f t="shared" si="3"/>
        <v>0</v>
      </c>
      <c r="AX5" s="49">
        <f t="shared" si="3"/>
        <v>0</v>
      </c>
      <c r="AY5" s="49">
        <f t="shared" si="3"/>
        <v>0</v>
      </c>
      <c r="AZ5" s="49">
        <f t="shared" si="3"/>
        <v>0</v>
      </c>
      <c r="BA5" s="49">
        <f t="shared" si="3"/>
        <v>0</v>
      </c>
      <c r="BB5" s="49">
        <f t="shared" si="3"/>
        <v>0</v>
      </c>
      <c r="BC5" s="49">
        <f t="shared" si="3"/>
        <v>0</v>
      </c>
      <c r="BD5" s="49">
        <f t="shared" si="3"/>
        <v>0</v>
      </c>
      <c r="BE5" s="49">
        <f t="shared" si="3"/>
        <v>0</v>
      </c>
      <c r="BF5" s="49">
        <f t="shared" si="3"/>
        <v>0</v>
      </c>
      <c r="BG5" s="49">
        <f t="shared" si="3"/>
        <v>0</v>
      </c>
      <c r="BH5" s="49">
        <f t="shared" si="3"/>
        <v>0</v>
      </c>
      <c r="BI5" s="49">
        <f t="shared" si="3"/>
        <v>0</v>
      </c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</row>
    <row r="6" spans="1:81" x14ac:dyDescent="0.25">
      <c r="A6" s="63"/>
      <c r="B6" s="63"/>
      <c r="C6" s="60" t="s">
        <v>188</v>
      </c>
      <c r="D6" s="49">
        <f t="shared" ref="D6:BK6" si="4">COUNTIF(D13:D216,"&gt;="&amp;D5 )</f>
        <v>30</v>
      </c>
      <c r="E6" s="49">
        <f t="shared" si="4"/>
        <v>123</v>
      </c>
      <c r="F6" s="49">
        <f t="shared" si="4"/>
        <v>82</v>
      </c>
      <c r="G6" s="49">
        <f t="shared" si="4"/>
        <v>0</v>
      </c>
      <c r="H6" s="49">
        <f t="shared" si="4"/>
        <v>118</v>
      </c>
      <c r="I6" s="49">
        <f t="shared" si="4"/>
        <v>73</v>
      </c>
      <c r="J6" s="49">
        <f t="shared" si="4"/>
        <v>60</v>
      </c>
      <c r="K6" s="49">
        <f t="shared" si="4"/>
        <v>0</v>
      </c>
      <c r="L6" s="49">
        <f t="shared" si="4"/>
        <v>194</v>
      </c>
      <c r="M6" s="49">
        <f t="shared" si="4"/>
        <v>184</v>
      </c>
      <c r="N6" s="49">
        <f t="shared" si="4"/>
        <v>188</v>
      </c>
      <c r="O6" s="49">
        <f t="shared" si="4"/>
        <v>187</v>
      </c>
      <c r="P6" s="49">
        <f t="shared" si="4"/>
        <v>185</v>
      </c>
      <c r="Q6" s="49">
        <f t="shared" si="4"/>
        <v>188</v>
      </c>
      <c r="R6" s="49">
        <f t="shared" si="4"/>
        <v>186</v>
      </c>
      <c r="S6" s="49">
        <f>COUNTIF(S13:S216,"&gt;="&amp;S5 )</f>
        <v>0</v>
      </c>
      <c r="T6" s="49">
        <f>COUNTIF(T13:T216,"&gt;="&amp;T5 )</f>
        <v>185</v>
      </c>
      <c r="U6" s="49">
        <f>COUNTIF(U13:U216,"&gt;="&amp;U5 )</f>
        <v>177</v>
      </c>
      <c r="V6" s="49">
        <f>COUNTIF(V13:V216,"&gt;="&amp;V5 )</f>
        <v>204</v>
      </c>
      <c r="W6" s="49">
        <f t="shared" si="4"/>
        <v>0</v>
      </c>
      <c r="X6" s="49">
        <f t="shared" si="4"/>
        <v>0</v>
      </c>
      <c r="Y6" s="49">
        <f t="shared" si="4"/>
        <v>0</v>
      </c>
      <c r="Z6" s="49">
        <f t="shared" si="4"/>
        <v>0</v>
      </c>
      <c r="AA6" s="49">
        <f t="shared" si="4"/>
        <v>0</v>
      </c>
      <c r="AB6" s="49">
        <f t="shared" si="4"/>
        <v>0</v>
      </c>
      <c r="AC6" s="49">
        <f t="shared" si="4"/>
        <v>0</v>
      </c>
      <c r="AD6" s="49">
        <f t="shared" si="4"/>
        <v>0</v>
      </c>
      <c r="AE6" s="49">
        <f t="shared" si="4"/>
        <v>0</v>
      </c>
      <c r="AF6" s="49">
        <f t="shared" si="4"/>
        <v>0</v>
      </c>
      <c r="AG6" s="49">
        <f t="shared" si="4"/>
        <v>0</v>
      </c>
      <c r="AH6" s="49">
        <f t="shared" si="4"/>
        <v>0</v>
      </c>
      <c r="AI6" s="49">
        <f t="shared" si="4"/>
        <v>0</v>
      </c>
      <c r="AJ6" s="49">
        <f t="shared" si="4"/>
        <v>0</v>
      </c>
      <c r="AK6" s="49">
        <f t="shared" si="4"/>
        <v>0</v>
      </c>
      <c r="AL6" s="49">
        <f t="shared" si="4"/>
        <v>0</v>
      </c>
      <c r="AM6" s="49">
        <f t="shared" si="4"/>
        <v>0</v>
      </c>
      <c r="AN6" s="49">
        <f t="shared" si="4"/>
        <v>0</v>
      </c>
      <c r="AO6" s="49">
        <f t="shared" si="4"/>
        <v>0</v>
      </c>
      <c r="AP6" s="49">
        <f t="shared" si="4"/>
        <v>0</v>
      </c>
      <c r="AQ6" s="49">
        <f t="shared" si="4"/>
        <v>0</v>
      </c>
      <c r="AR6" s="49">
        <f t="shared" si="4"/>
        <v>0</v>
      </c>
      <c r="AS6" s="49">
        <f t="shared" si="4"/>
        <v>0</v>
      </c>
      <c r="AT6" s="49">
        <f t="shared" si="4"/>
        <v>0</v>
      </c>
      <c r="AU6" s="49">
        <f t="shared" si="4"/>
        <v>0</v>
      </c>
      <c r="AV6" s="49">
        <f t="shared" si="4"/>
        <v>0</v>
      </c>
      <c r="AW6" s="49">
        <f t="shared" si="4"/>
        <v>0</v>
      </c>
      <c r="AX6" s="49">
        <f t="shared" si="4"/>
        <v>0</v>
      </c>
      <c r="AY6" s="49">
        <f t="shared" si="4"/>
        <v>0</v>
      </c>
      <c r="AZ6" s="49">
        <f t="shared" si="4"/>
        <v>0</v>
      </c>
      <c r="BA6" s="49">
        <f t="shared" si="4"/>
        <v>0</v>
      </c>
      <c r="BB6" s="49">
        <f t="shared" si="4"/>
        <v>0</v>
      </c>
      <c r="BC6" s="49">
        <f t="shared" si="4"/>
        <v>0</v>
      </c>
      <c r="BD6" s="49">
        <f t="shared" si="4"/>
        <v>0</v>
      </c>
      <c r="BE6" s="49">
        <f t="shared" si="4"/>
        <v>0</v>
      </c>
      <c r="BF6" s="49">
        <f t="shared" si="4"/>
        <v>0</v>
      </c>
      <c r="BG6" s="49">
        <f t="shared" si="4"/>
        <v>0</v>
      </c>
      <c r="BH6" s="49">
        <f t="shared" si="4"/>
        <v>0</v>
      </c>
      <c r="BI6" s="49">
        <f t="shared" si="4"/>
        <v>0</v>
      </c>
      <c r="BJ6" s="49">
        <f t="shared" si="4"/>
        <v>0</v>
      </c>
      <c r="BK6" s="49">
        <f t="shared" si="4"/>
        <v>0</v>
      </c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</row>
    <row r="7" spans="1:81" x14ac:dyDescent="0.25">
      <c r="A7" s="60"/>
      <c r="B7" s="60"/>
      <c r="C7" s="60" t="s">
        <v>189</v>
      </c>
      <c r="D7" s="67">
        <f t="shared" ref="D7:F7" si="5">IF(D3=0," ",D6*100/D2)</f>
        <v>14.705882352941176</v>
      </c>
      <c r="E7" s="67">
        <f t="shared" si="5"/>
        <v>60.294117647058826</v>
      </c>
      <c r="F7" s="67">
        <f t="shared" si="5"/>
        <v>40.196078431372548</v>
      </c>
      <c r="G7" s="67"/>
      <c r="H7" s="67">
        <f t="shared" ref="H7:J7" si="6">IF(H3=0," ",H6*100/H2)</f>
        <v>57.843137254901961</v>
      </c>
      <c r="I7" s="67">
        <f t="shared" si="6"/>
        <v>35.784313725490193</v>
      </c>
      <c r="J7" s="67">
        <f t="shared" si="6"/>
        <v>29.411764705882351</v>
      </c>
      <c r="K7" s="67"/>
      <c r="L7" s="67">
        <f t="shared" ref="L7:AU7" si="7">IF(L3=0," ",L6*100/L2)</f>
        <v>95.098039215686271</v>
      </c>
      <c r="M7" s="67">
        <f t="shared" si="7"/>
        <v>90.196078431372555</v>
      </c>
      <c r="N7" s="67">
        <f t="shared" si="7"/>
        <v>92.156862745098039</v>
      </c>
      <c r="O7" s="67">
        <f t="shared" si="7"/>
        <v>91.666666666666671</v>
      </c>
      <c r="P7" s="67">
        <f t="shared" si="7"/>
        <v>90.686274509803923</v>
      </c>
      <c r="Q7" s="67">
        <f t="shared" si="7"/>
        <v>92.156862745098039</v>
      </c>
      <c r="R7" s="67">
        <f t="shared" si="7"/>
        <v>91.17647058823529</v>
      </c>
      <c r="S7" s="67" t="str">
        <f t="shared" si="7"/>
        <v xml:space="preserve"> </v>
      </c>
      <c r="T7" s="67">
        <f t="shared" si="7"/>
        <v>90.686274509803923</v>
      </c>
      <c r="U7" s="67">
        <f t="shared" si="7"/>
        <v>86.764705882352942</v>
      </c>
      <c r="V7" s="67">
        <f t="shared" si="7"/>
        <v>100</v>
      </c>
      <c r="W7" s="67" t="str">
        <f t="shared" si="7"/>
        <v xml:space="preserve"> </v>
      </c>
      <c r="X7" s="67" t="str">
        <f t="shared" si="7"/>
        <v xml:space="preserve"> </v>
      </c>
      <c r="Y7" s="67" t="str">
        <f t="shared" si="7"/>
        <v xml:space="preserve"> </v>
      </c>
      <c r="Z7" s="67" t="str">
        <f t="shared" si="7"/>
        <v xml:space="preserve"> </v>
      </c>
      <c r="AA7" s="67" t="str">
        <f t="shared" si="7"/>
        <v xml:space="preserve"> </v>
      </c>
      <c r="AB7" s="67" t="str">
        <f t="shared" si="7"/>
        <v xml:space="preserve"> </v>
      </c>
      <c r="AC7" s="67" t="str">
        <f t="shared" si="7"/>
        <v xml:space="preserve"> </v>
      </c>
      <c r="AD7" s="67" t="str">
        <f t="shared" si="7"/>
        <v xml:space="preserve"> </v>
      </c>
      <c r="AE7" s="67" t="str">
        <f t="shared" si="7"/>
        <v xml:space="preserve"> </v>
      </c>
      <c r="AF7" s="67" t="str">
        <f t="shared" si="7"/>
        <v xml:space="preserve"> </v>
      </c>
      <c r="AG7" s="67" t="str">
        <f t="shared" si="7"/>
        <v xml:space="preserve"> </v>
      </c>
      <c r="AH7" s="67" t="str">
        <f t="shared" si="7"/>
        <v xml:space="preserve"> </v>
      </c>
      <c r="AI7" s="67" t="str">
        <f t="shared" si="7"/>
        <v xml:space="preserve"> </v>
      </c>
      <c r="AJ7" s="67" t="str">
        <f t="shared" si="7"/>
        <v xml:space="preserve"> </v>
      </c>
      <c r="AK7" s="67" t="str">
        <f t="shared" si="7"/>
        <v xml:space="preserve"> </v>
      </c>
      <c r="AL7" s="67" t="str">
        <f t="shared" si="7"/>
        <v xml:space="preserve"> </v>
      </c>
      <c r="AM7" s="67" t="str">
        <f t="shared" si="7"/>
        <v xml:space="preserve"> </v>
      </c>
      <c r="AN7" s="67" t="str">
        <f t="shared" si="7"/>
        <v xml:space="preserve"> </v>
      </c>
      <c r="AO7" s="67" t="str">
        <f t="shared" si="7"/>
        <v xml:space="preserve"> </v>
      </c>
      <c r="AP7" s="67" t="str">
        <f t="shared" si="7"/>
        <v xml:space="preserve"> </v>
      </c>
      <c r="AQ7" s="67" t="str">
        <f t="shared" si="7"/>
        <v xml:space="preserve"> </v>
      </c>
      <c r="AR7" s="67" t="str">
        <f t="shared" si="7"/>
        <v xml:space="preserve"> </v>
      </c>
      <c r="AS7" s="67" t="str">
        <f t="shared" si="7"/>
        <v xml:space="preserve"> </v>
      </c>
      <c r="AT7" s="67" t="str">
        <f t="shared" si="7"/>
        <v xml:space="preserve"> </v>
      </c>
      <c r="AU7" s="67" t="str">
        <f t="shared" si="7"/>
        <v xml:space="preserve"> </v>
      </c>
      <c r="AV7" s="67" t="str">
        <f>IF(AV5=0," ",AV6*100/AV2)</f>
        <v xml:space="preserve"> </v>
      </c>
      <c r="AW7" s="67" t="str">
        <f t="shared" ref="AW7:BI7" si="8">IF(AW3=0," ",AW6*100/AW2)</f>
        <v xml:space="preserve"> </v>
      </c>
      <c r="AX7" s="67" t="str">
        <f t="shared" si="8"/>
        <v xml:space="preserve"> </v>
      </c>
      <c r="AY7" s="67" t="str">
        <f t="shared" si="8"/>
        <v xml:space="preserve"> </v>
      </c>
      <c r="AZ7" s="67" t="str">
        <f t="shared" si="8"/>
        <v xml:space="preserve"> </v>
      </c>
      <c r="BA7" s="67" t="str">
        <f t="shared" si="8"/>
        <v xml:space="preserve"> </v>
      </c>
      <c r="BB7" s="67" t="str">
        <f t="shared" si="8"/>
        <v xml:space="preserve"> </v>
      </c>
      <c r="BC7" s="67" t="str">
        <f t="shared" si="8"/>
        <v xml:space="preserve"> </v>
      </c>
      <c r="BD7" s="67" t="str">
        <f t="shared" si="8"/>
        <v xml:space="preserve"> </v>
      </c>
      <c r="BE7" s="67" t="str">
        <f t="shared" si="8"/>
        <v xml:space="preserve"> </v>
      </c>
      <c r="BF7" s="67" t="str">
        <f t="shared" si="8"/>
        <v xml:space="preserve"> </v>
      </c>
      <c r="BG7" s="67" t="str">
        <f t="shared" si="8"/>
        <v xml:space="preserve"> </v>
      </c>
      <c r="BH7" s="67" t="str">
        <f t="shared" si="8"/>
        <v xml:space="preserve"> </v>
      </c>
      <c r="BI7" s="67" t="str">
        <f t="shared" si="8"/>
        <v xml:space="preserve"> </v>
      </c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</row>
    <row r="8" spans="1:81" x14ac:dyDescent="0.25">
      <c r="A8" s="63"/>
      <c r="B8" s="63"/>
      <c r="C8" s="63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</row>
    <row r="9" spans="1:81" x14ac:dyDescent="0.25">
      <c r="A9" s="63"/>
      <c r="B9" s="63"/>
      <c r="C9" s="63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</row>
    <row r="10" spans="1:81" x14ac:dyDescent="0.25">
      <c r="A10" s="142"/>
      <c r="B10" s="148" t="s">
        <v>200</v>
      </c>
      <c r="C10" s="149" t="s">
        <v>201</v>
      </c>
      <c r="D10" s="150" t="s">
        <v>202</v>
      </c>
      <c r="E10" s="151"/>
      <c r="F10" s="151"/>
      <c r="G10" s="151"/>
      <c r="H10" s="151"/>
      <c r="I10" s="151"/>
      <c r="J10" s="151"/>
      <c r="K10" s="151"/>
      <c r="L10" s="145" t="s">
        <v>139</v>
      </c>
      <c r="M10" s="88"/>
      <c r="N10" s="88"/>
      <c r="O10" s="88"/>
      <c r="P10" s="88"/>
      <c r="Q10" s="89"/>
      <c r="R10" s="134" t="s">
        <v>140</v>
      </c>
      <c r="S10" s="88"/>
      <c r="T10" s="88"/>
      <c r="U10" s="88"/>
      <c r="V10" s="88"/>
      <c r="W10" s="88"/>
      <c r="X10" s="88"/>
      <c r="Y10" s="88"/>
      <c r="Z10" s="88"/>
      <c r="AA10" s="89"/>
      <c r="AB10" s="133" t="s">
        <v>141</v>
      </c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9"/>
      <c r="AV10" s="128" t="s">
        <v>203</v>
      </c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</row>
    <row r="11" spans="1:81" x14ac:dyDescent="0.25">
      <c r="A11" s="121"/>
      <c r="B11" s="151"/>
      <c r="C11" s="151"/>
      <c r="D11" s="152" t="s">
        <v>143</v>
      </c>
      <c r="E11" s="151"/>
      <c r="F11" s="151"/>
      <c r="G11" s="151"/>
      <c r="H11" s="153" t="s">
        <v>144</v>
      </c>
      <c r="I11" s="151"/>
      <c r="J11" s="151"/>
      <c r="K11" s="151"/>
      <c r="L11" s="146" t="s">
        <v>145</v>
      </c>
      <c r="M11" s="52" t="s">
        <v>146</v>
      </c>
      <c r="N11" s="52" t="s">
        <v>147</v>
      </c>
      <c r="O11" s="52" t="s">
        <v>148</v>
      </c>
      <c r="P11" s="52" t="s">
        <v>149</v>
      </c>
      <c r="Q11" s="52" t="s">
        <v>150</v>
      </c>
      <c r="R11" s="53" t="s">
        <v>151</v>
      </c>
      <c r="S11" s="53" t="s">
        <v>152</v>
      </c>
      <c r="T11" s="53" t="s">
        <v>153</v>
      </c>
      <c r="U11" s="53" t="s">
        <v>154</v>
      </c>
      <c r="V11" s="53" t="s">
        <v>155</v>
      </c>
      <c r="W11" s="53" t="s">
        <v>156</v>
      </c>
      <c r="X11" s="53" t="s">
        <v>157</v>
      </c>
      <c r="Y11" s="53" t="s">
        <v>158</v>
      </c>
      <c r="Z11" s="53" t="s">
        <v>159</v>
      </c>
      <c r="AA11" s="53" t="s">
        <v>160</v>
      </c>
      <c r="AB11" s="52" t="s">
        <v>161</v>
      </c>
      <c r="AC11" s="52" t="s">
        <v>162</v>
      </c>
      <c r="AD11" s="52" t="s">
        <v>163</v>
      </c>
      <c r="AE11" s="52" t="s">
        <v>164</v>
      </c>
      <c r="AF11" s="52" t="s">
        <v>165</v>
      </c>
      <c r="AG11" s="52" t="s">
        <v>166</v>
      </c>
      <c r="AH11" s="52" t="s">
        <v>167</v>
      </c>
      <c r="AI11" s="52" t="s">
        <v>168</v>
      </c>
      <c r="AJ11" s="52" t="s">
        <v>169</v>
      </c>
      <c r="AK11" s="52" t="s">
        <v>170</v>
      </c>
      <c r="AL11" s="52" t="s">
        <v>171</v>
      </c>
      <c r="AM11" s="52" t="s">
        <v>172</v>
      </c>
      <c r="AN11" s="69" t="s">
        <v>173</v>
      </c>
      <c r="AO11" s="69" t="s">
        <v>174</v>
      </c>
      <c r="AP11" s="69" t="s">
        <v>175</v>
      </c>
      <c r="AQ11" s="69" t="s">
        <v>176</v>
      </c>
      <c r="AR11" s="69" t="s">
        <v>177</v>
      </c>
      <c r="AS11" s="69" t="s">
        <v>178</v>
      </c>
      <c r="AT11" s="69" t="s">
        <v>179</v>
      </c>
      <c r="AU11" s="69" t="s">
        <v>180</v>
      </c>
      <c r="AV11" s="100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</row>
    <row r="12" spans="1:81" x14ac:dyDescent="0.25">
      <c r="A12" s="97"/>
      <c r="B12" s="151"/>
      <c r="C12" s="154" t="s">
        <v>204</v>
      </c>
      <c r="D12" s="155" t="s">
        <v>28</v>
      </c>
      <c r="E12" s="155" t="s">
        <v>30</v>
      </c>
      <c r="F12" s="155" t="s">
        <v>32</v>
      </c>
      <c r="G12" s="156" t="s">
        <v>205</v>
      </c>
      <c r="H12" s="155" t="s">
        <v>34</v>
      </c>
      <c r="I12" s="155" t="s">
        <v>36</v>
      </c>
      <c r="J12" s="155" t="s">
        <v>38</v>
      </c>
      <c r="K12" s="157" t="s">
        <v>205</v>
      </c>
      <c r="L12" s="147" t="s">
        <v>28</v>
      </c>
      <c r="M12" s="70" t="s">
        <v>30</v>
      </c>
      <c r="N12" s="70" t="s">
        <v>32</v>
      </c>
      <c r="O12" s="70" t="s">
        <v>34</v>
      </c>
      <c r="P12" s="70" t="s">
        <v>36</v>
      </c>
      <c r="Q12" s="70" t="s">
        <v>38</v>
      </c>
      <c r="R12" s="70" t="s">
        <v>28</v>
      </c>
      <c r="S12" s="70"/>
      <c r="T12" s="70" t="s">
        <v>32</v>
      </c>
      <c r="U12" s="70" t="s">
        <v>34</v>
      </c>
      <c r="V12" s="70" t="s">
        <v>36</v>
      </c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1" t="s">
        <v>206</v>
      </c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</row>
    <row r="13" spans="1:81" ht="15.75" x14ac:dyDescent="0.25">
      <c r="A13" s="143"/>
      <c r="B13" s="158">
        <v>1</v>
      </c>
      <c r="C13" s="159" t="s">
        <v>207</v>
      </c>
      <c r="D13" s="160">
        <v>3</v>
      </c>
      <c r="E13" s="160">
        <v>6</v>
      </c>
      <c r="F13" s="161">
        <v>3</v>
      </c>
      <c r="G13" s="162">
        <f t="shared" ref="G13:G216" si="9">SUM(D13:F13)</f>
        <v>12</v>
      </c>
      <c r="H13" s="160">
        <v>5</v>
      </c>
      <c r="I13" s="160">
        <v>4</v>
      </c>
      <c r="J13" s="161">
        <v>3</v>
      </c>
      <c r="K13" s="163">
        <f t="shared" ref="K13:K216" si="10">SUM(H13:J13)</f>
        <v>12</v>
      </c>
      <c r="L13" s="73">
        <v>9</v>
      </c>
      <c r="M13" s="73">
        <v>10</v>
      </c>
      <c r="N13" s="73">
        <v>9</v>
      </c>
      <c r="O13" s="73">
        <v>9</v>
      </c>
      <c r="P13" s="73">
        <v>10</v>
      </c>
      <c r="Q13" s="73">
        <v>10</v>
      </c>
      <c r="R13" s="73">
        <v>9</v>
      </c>
      <c r="S13" s="73"/>
      <c r="T13" s="73">
        <v>9</v>
      </c>
      <c r="U13" s="73">
        <v>7</v>
      </c>
      <c r="V13" s="73">
        <v>8</v>
      </c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</row>
    <row r="14" spans="1:81" ht="15.75" x14ac:dyDescent="0.25">
      <c r="A14" s="143"/>
      <c r="B14" s="158">
        <v>2</v>
      </c>
      <c r="C14" s="159" t="s">
        <v>208</v>
      </c>
      <c r="D14" s="160">
        <v>3</v>
      </c>
      <c r="E14" s="160">
        <v>3</v>
      </c>
      <c r="F14" s="161">
        <v>2</v>
      </c>
      <c r="G14" s="162">
        <f t="shared" si="9"/>
        <v>8</v>
      </c>
      <c r="H14" s="160">
        <v>4</v>
      </c>
      <c r="I14" s="160">
        <v>5</v>
      </c>
      <c r="J14" s="161">
        <v>3</v>
      </c>
      <c r="K14" s="163">
        <f t="shared" si="10"/>
        <v>12</v>
      </c>
      <c r="L14" s="74">
        <v>10</v>
      </c>
      <c r="M14" s="74">
        <v>9</v>
      </c>
      <c r="N14" s="74">
        <v>10</v>
      </c>
      <c r="O14" s="74">
        <v>10</v>
      </c>
      <c r="P14" s="74">
        <v>9</v>
      </c>
      <c r="Q14" s="74">
        <v>9</v>
      </c>
      <c r="R14" s="74">
        <v>9</v>
      </c>
      <c r="S14" s="74"/>
      <c r="T14" s="74">
        <v>9</v>
      </c>
      <c r="U14" s="74">
        <v>8</v>
      </c>
      <c r="V14" s="74">
        <v>7</v>
      </c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</row>
    <row r="15" spans="1:81" ht="15.75" x14ac:dyDescent="0.25">
      <c r="A15" s="143"/>
      <c r="B15" s="158">
        <v>3</v>
      </c>
      <c r="C15" s="159" t="s">
        <v>209</v>
      </c>
      <c r="D15" s="160">
        <v>3</v>
      </c>
      <c r="E15" s="160">
        <v>4</v>
      </c>
      <c r="F15" s="161">
        <v>2</v>
      </c>
      <c r="G15" s="162">
        <f t="shared" si="9"/>
        <v>9</v>
      </c>
      <c r="H15" s="160">
        <v>4</v>
      </c>
      <c r="I15" s="160">
        <v>3</v>
      </c>
      <c r="J15" s="161">
        <v>3</v>
      </c>
      <c r="K15" s="163">
        <f t="shared" si="10"/>
        <v>10</v>
      </c>
      <c r="L15" s="74">
        <v>9</v>
      </c>
      <c r="M15" s="74">
        <v>9</v>
      </c>
      <c r="N15" s="74">
        <v>9</v>
      </c>
      <c r="O15" s="74">
        <v>9</v>
      </c>
      <c r="P15" s="74">
        <v>9</v>
      </c>
      <c r="Q15" s="74">
        <v>9</v>
      </c>
      <c r="R15" s="74">
        <v>9</v>
      </c>
      <c r="S15" s="74"/>
      <c r="T15" s="74">
        <v>8</v>
      </c>
      <c r="U15" s="74">
        <v>9</v>
      </c>
      <c r="V15" s="74">
        <v>9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</row>
    <row r="16" spans="1:81" ht="15.75" x14ac:dyDescent="0.25">
      <c r="A16" s="143"/>
      <c r="B16" s="158">
        <v>4</v>
      </c>
      <c r="C16" s="159" t="s">
        <v>210</v>
      </c>
      <c r="D16" s="160">
        <v>3</v>
      </c>
      <c r="E16" s="160">
        <v>4</v>
      </c>
      <c r="F16" s="161">
        <v>3</v>
      </c>
      <c r="G16" s="162">
        <f t="shared" si="9"/>
        <v>10</v>
      </c>
      <c r="H16" s="160">
        <v>3</v>
      </c>
      <c r="I16" s="160">
        <v>3</v>
      </c>
      <c r="J16" s="161">
        <v>4</v>
      </c>
      <c r="K16" s="163">
        <f t="shared" si="10"/>
        <v>10</v>
      </c>
      <c r="L16" s="74">
        <v>9</v>
      </c>
      <c r="M16" s="74">
        <v>9</v>
      </c>
      <c r="N16" s="74">
        <v>10</v>
      </c>
      <c r="O16" s="74">
        <v>10</v>
      </c>
      <c r="P16" s="74">
        <v>10</v>
      </c>
      <c r="Q16" s="74">
        <v>9</v>
      </c>
      <c r="R16" s="74">
        <v>9</v>
      </c>
      <c r="S16" s="74"/>
      <c r="T16" s="74">
        <v>8</v>
      </c>
      <c r="U16" s="74">
        <v>6</v>
      </c>
      <c r="V16" s="74">
        <v>9</v>
      </c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</row>
    <row r="17" spans="1:81" ht="15.75" x14ac:dyDescent="0.25">
      <c r="A17" s="143"/>
      <c r="B17" s="158">
        <v>5</v>
      </c>
      <c r="C17" s="159" t="s">
        <v>211</v>
      </c>
      <c r="D17" s="160">
        <v>3</v>
      </c>
      <c r="E17" s="160">
        <v>5</v>
      </c>
      <c r="F17" s="161">
        <v>4</v>
      </c>
      <c r="G17" s="162">
        <f t="shared" si="9"/>
        <v>12</v>
      </c>
      <c r="H17" s="160">
        <v>1</v>
      </c>
      <c r="I17" s="160">
        <v>3</v>
      </c>
      <c r="J17" s="161">
        <v>3</v>
      </c>
      <c r="K17" s="163">
        <f t="shared" si="10"/>
        <v>7</v>
      </c>
      <c r="L17" s="74">
        <v>9</v>
      </c>
      <c r="M17" s="74">
        <v>9</v>
      </c>
      <c r="N17" s="74">
        <v>9</v>
      </c>
      <c r="O17" s="74">
        <v>9</v>
      </c>
      <c r="P17" s="74">
        <v>9</v>
      </c>
      <c r="Q17" s="74">
        <v>9</v>
      </c>
      <c r="R17" s="74">
        <v>9</v>
      </c>
      <c r="S17" s="74"/>
      <c r="T17" s="74">
        <v>9</v>
      </c>
      <c r="U17" s="74">
        <v>7</v>
      </c>
      <c r="V17" s="74">
        <v>9</v>
      </c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</row>
    <row r="18" spans="1:81" ht="15.75" x14ac:dyDescent="0.25">
      <c r="A18" s="143"/>
      <c r="B18" s="158">
        <v>6</v>
      </c>
      <c r="C18" s="159" t="s">
        <v>212</v>
      </c>
      <c r="D18" s="160">
        <v>3</v>
      </c>
      <c r="E18" s="160">
        <v>4</v>
      </c>
      <c r="F18" s="161">
        <v>3</v>
      </c>
      <c r="G18" s="162">
        <f t="shared" si="9"/>
        <v>10</v>
      </c>
      <c r="H18" s="160">
        <v>4</v>
      </c>
      <c r="I18" s="160">
        <v>4</v>
      </c>
      <c r="J18" s="161">
        <v>3</v>
      </c>
      <c r="K18" s="163">
        <f t="shared" si="10"/>
        <v>11</v>
      </c>
      <c r="L18" s="74">
        <v>10</v>
      </c>
      <c r="M18" s="74">
        <v>9</v>
      </c>
      <c r="N18" s="74">
        <v>10</v>
      </c>
      <c r="O18" s="74">
        <v>9</v>
      </c>
      <c r="P18" s="74">
        <v>10</v>
      </c>
      <c r="Q18" s="74">
        <v>9</v>
      </c>
      <c r="R18" s="74">
        <v>9</v>
      </c>
      <c r="S18" s="74"/>
      <c r="T18" s="74">
        <v>8</v>
      </c>
      <c r="U18" s="74">
        <v>9</v>
      </c>
      <c r="V18" s="74">
        <v>8</v>
      </c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</row>
    <row r="19" spans="1:81" ht="15.75" x14ac:dyDescent="0.25">
      <c r="A19" s="143"/>
      <c r="B19" s="158">
        <v>7</v>
      </c>
      <c r="C19" s="159" t="s">
        <v>213</v>
      </c>
      <c r="D19" s="160">
        <v>3</v>
      </c>
      <c r="E19" s="160">
        <v>6</v>
      </c>
      <c r="F19" s="161">
        <v>2</v>
      </c>
      <c r="G19" s="162">
        <f t="shared" si="9"/>
        <v>11</v>
      </c>
      <c r="H19" s="160">
        <v>4</v>
      </c>
      <c r="I19" s="160">
        <v>4</v>
      </c>
      <c r="J19" s="161">
        <v>2</v>
      </c>
      <c r="K19" s="163">
        <f t="shared" si="10"/>
        <v>10</v>
      </c>
      <c r="L19" s="74">
        <v>10</v>
      </c>
      <c r="M19" s="74">
        <v>10</v>
      </c>
      <c r="N19" s="74">
        <v>9</v>
      </c>
      <c r="O19" s="74">
        <v>9</v>
      </c>
      <c r="P19" s="74">
        <v>10</v>
      </c>
      <c r="Q19" s="74">
        <v>10</v>
      </c>
      <c r="R19" s="74">
        <v>9</v>
      </c>
      <c r="S19" s="74"/>
      <c r="T19" s="74">
        <v>8</v>
      </c>
      <c r="U19" s="74">
        <v>9</v>
      </c>
      <c r="V19" s="74">
        <v>9</v>
      </c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</row>
    <row r="20" spans="1:81" ht="15.75" x14ac:dyDescent="0.25">
      <c r="A20" s="143"/>
      <c r="B20" s="158">
        <v>8</v>
      </c>
      <c r="C20" s="159" t="s">
        <v>214</v>
      </c>
      <c r="D20" s="160">
        <v>3</v>
      </c>
      <c r="E20" s="160">
        <v>6</v>
      </c>
      <c r="F20" s="161">
        <v>3</v>
      </c>
      <c r="G20" s="162">
        <f t="shared" si="9"/>
        <v>12</v>
      </c>
      <c r="H20" s="160">
        <v>4</v>
      </c>
      <c r="I20" s="160">
        <v>1</v>
      </c>
      <c r="J20" s="161">
        <v>2</v>
      </c>
      <c r="K20" s="163">
        <f t="shared" si="10"/>
        <v>7</v>
      </c>
      <c r="L20" s="74">
        <v>9</v>
      </c>
      <c r="M20" s="74">
        <v>9</v>
      </c>
      <c r="N20" s="74">
        <v>9</v>
      </c>
      <c r="O20" s="74">
        <v>9</v>
      </c>
      <c r="P20" s="74">
        <v>9</v>
      </c>
      <c r="Q20" s="74">
        <v>9</v>
      </c>
      <c r="R20" s="74">
        <v>8</v>
      </c>
      <c r="S20" s="74"/>
      <c r="T20" s="74">
        <v>8</v>
      </c>
      <c r="U20" s="74">
        <v>8</v>
      </c>
      <c r="V20" s="74">
        <v>8</v>
      </c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</row>
    <row r="21" spans="1:81" ht="15.75" customHeight="1" x14ac:dyDescent="0.25">
      <c r="A21" s="143"/>
      <c r="B21" s="158">
        <v>9</v>
      </c>
      <c r="C21" s="159" t="s">
        <v>215</v>
      </c>
      <c r="D21" s="160">
        <v>3</v>
      </c>
      <c r="E21" s="160">
        <v>6</v>
      </c>
      <c r="F21" s="161">
        <v>2</v>
      </c>
      <c r="G21" s="162">
        <f t="shared" si="9"/>
        <v>11</v>
      </c>
      <c r="H21" s="160">
        <v>4</v>
      </c>
      <c r="I21" s="160">
        <v>2</v>
      </c>
      <c r="J21" s="161">
        <v>3</v>
      </c>
      <c r="K21" s="163">
        <f t="shared" si="10"/>
        <v>9</v>
      </c>
      <c r="L21" s="74">
        <v>9</v>
      </c>
      <c r="M21" s="74">
        <v>9</v>
      </c>
      <c r="N21" s="74">
        <v>10</v>
      </c>
      <c r="O21" s="74">
        <v>10</v>
      </c>
      <c r="P21" s="74">
        <v>9</v>
      </c>
      <c r="Q21" s="74">
        <v>10</v>
      </c>
      <c r="R21" s="74">
        <v>9</v>
      </c>
      <c r="S21" s="74"/>
      <c r="T21" s="74">
        <v>9</v>
      </c>
      <c r="U21" s="74">
        <v>7</v>
      </c>
      <c r="V21" s="74">
        <v>8</v>
      </c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</row>
    <row r="22" spans="1:81" ht="15.75" customHeight="1" x14ac:dyDescent="0.25">
      <c r="A22" s="143"/>
      <c r="B22" s="158">
        <v>10</v>
      </c>
      <c r="C22" s="159" t="s">
        <v>216</v>
      </c>
      <c r="D22" s="160">
        <v>1</v>
      </c>
      <c r="E22" s="160">
        <v>2</v>
      </c>
      <c r="F22" s="161">
        <v>3</v>
      </c>
      <c r="G22" s="162">
        <f t="shared" si="9"/>
        <v>6</v>
      </c>
      <c r="H22" s="160">
        <v>2</v>
      </c>
      <c r="I22" s="160">
        <v>2</v>
      </c>
      <c r="J22" s="161">
        <v>2</v>
      </c>
      <c r="K22" s="163">
        <f t="shared" si="10"/>
        <v>6</v>
      </c>
      <c r="L22" s="74">
        <v>6</v>
      </c>
      <c r="M22" s="74">
        <v>9</v>
      </c>
      <c r="N22" s="74">
        <v>6</v>
      </c>
      <c r="O22" s="74">
        <v>9</v>
      </c>
      <c r="P22" s="74">
        <v>7</v>
      </c>
      <c r="Q22" s="74">
        <v>9</v>
      </c>
      <c r="R22" s="74">
        <v>7</v>
      </c>
      <c r="S22" s="74"/>
      <c r="T22" s="74">
        <v>7</v>
      </c>
      <c r="U22" s="74">
        <v>6</v>
      </c>
      <c r="V22" s="74">
        <v>5</v>
      </c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</row>
    <row r="23" spans="1:81" ht="15.75" customHeight="1" x14ac:dyDescent="0.25">
      <c r="A23" s="143"/>
      <c r="B23" s="158">
        <v>11</v>
      </c>
      <c r="C23" s="159" t="s">
        <v>217</v>
      </c>
      <c r="D23" s="160">
        <v>1</v>
      </c>
      <c r="E23" s="160">
        <v>3</v>
      </c>
      <c r="F23" s="161">
        <v>2</v>
      </c>
      <c r="G23" s="162">
        <f t="shared" si="9"/>
        <v>6</v>
      </c>
      <c r="H23" s="160">
        <v>4</v>
      </c>
      <c r="I23" s="160">
        <v>2</v>
      </c>
      <c r="J23" s="161">
        <v>0</v>
      </c>
      <c r="K23" s="163">
        <f t="shared" si="10"/>
        <v>6</v>
      </c>
      <c r="L23" s="74">
        <v>9</v>
      </c>
      <c r="M23" s="74">
        <v>9</v>
      </c>
      <c r="N23" s="74">
        <v>9</v>
      </c>
      <c r="O23" s="74">
        <v>9</v>
      </c>
      <c r="P23" s="74">
        <v>9</v>
      </c>
      <c r="Q23" s="74">
        <v>9</v>
      </c>
      <c r="R23" s="74">
        <v>9</v>
      </c>
      <c r="S23" s="74"/>
      <c r="T23" s="74">
        <v>9</v>
      </c>
      <c r="U23" s="74">
        <v>8</v>
      </c>
      <c r="V23" s="74">
        <v>8</v>
      </c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</row>
    <row r="24" spans="1:81" ht="15.75" customHeight="1" x14ac:dyDescent="0.25">
      <c r="A24" s="143"/>
      <c r="B24" s="158">
        <v>12</v>
      </c>
      <c r="C24" s="159" t="s">
        <v>218</v>
      </c>
      <c r="D24" s="160">
        <v>1</v>
      </c>
      <c r="E24" s="160">
        <v>5</v>
      </c>
      <c r="F24" s="161">
        <v>2</v>
      </c>
      <c r="G24" s="162">
        <f t="shared" si="9"/>
        <v>8</v>
      </c>
      <c r="H24" s="160">
        <v>3</v>
      </c>
      <c r="I24" s="160">
        <v>1</v>
      </c>
      <c r="J24" s="161">
        <v>2</v>
      </c>
      <c r="K24" s="163">
        <f t="shared" si="10"/>
        <v>6</v>
      </c>
      <c r="L24" s="74">
        <v>9</v>
      </c>
      <c r="M24" s="74">
        <v>9</v>
      </c>
      <c r="N24" s="74">
        <v>9</v>
      </c>
      <c r="O24" s="74">
        <v>9</v>
      </c>
      <c r="P24" s="74">
        <v>9</v>
      </c>
      <c r="Q24" s="74">
        <v>9</v>
      </c>
      <c r="R24" s="74">
        <v>8</v>
      </c>
      <c r="S24" s="74"/>
      <c r="T24" s="74">
        <v>8</v>
      </c>
      <c r="U24" s="74">
        <v>9</v>
      </c>
      <c r="V24" s="74">
        <v>7</v>
      </c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</row>
    <row r="25" spans="1:81" ht="15.75" customHeight="1" x14ac:dyDescent="0.25">
      <c r="A25" s="143"/>
      <c r="B25" s="158">
        <v>13</v>
      </c>
      <c r="C25" s="159" t="s">
        <v>219</v>
      </c>
      <c r="D25" s="160">
        <v>2</v>
      </c>
      <c r="E25" s="160">
        <v>4</v>
      </c>
      <c r="F25" s="161">
        <v>2</v>
      </c>
      <c r="G25" s="162">
        <f t="shared" si="9"/>
        <v>8</v>
      </c>
      <c r="H25" s="160">
        <v>1</v>
      </c>
      <c r="I25" s="160">
        <v>0</v>
      </c>
      <c r="J25" s="161">
        <v>3</v>
      </c>
      <c r="K25" s="163">
        <f t="shared" si="10"/>
        <v>4</v>
      </c>
      <c r="L25" s="74">
        <v>9</v>
      </c>
      <c r="M25" s="74">
        <v>9</v>
      </c>
      <c r="N25" s="74">
        <v>9</v>
      </c>
      <c r="O25" s="74">
        <v>9</v>
      </c>
      <c r="P25" s="74">
        <v>9</v>
      </c>
      <c r="Q25" s="74">
        <v>9</v>
      </c>
      <c r="R25" s="74">
        <v>9</v>
      </c>
      <c r="S25" s="74"/>
      <c r="T25" s="74">
        <v>9</v>
      </c>
      <c r="U25" s="74">
        <v>7</v>
      </c>
      <c r="V25" s="74">
        <v>7</v>
      </c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</row>
    <row r="26" spans="1:81" ht="15.75" customHeight="1" x14ac:dyDescent="0.25">
      <c r="A26" s="143"/>
      <c r="B26" s="158">
        <v>14</v>
      </c>
      <c r="C26" s="159" t="s">
        <v>220</v>
      </c>
      <c r="D26" s="160">
        <v>1</v>
      </c>
      <c r="E26" s="160">
        <v>1</v>
      </c>
      <c r="F26" s="161">
        <v>1</v>
      </c>
      <c r="G26" s="162">
        <f t="shared" si="9"/>
        <v>3</v>
      </c>
      <c r="H26" s="160">
        <v>1</v>
      </c>
      <c r="I26" s="160">
        <v>1</v>
      </c>
      <c r="J26" s="161">
        <v>1</v>
      </c>
      <c r="K26" s="163">
        <f t="shared" si="10"/>
        <v>3</v>
      </c>
      <c r="L26" s="74">
        <v>9</v>
      </c>
      <c r="M26" s="74">
        <v>9</v>
      </c>
      <c r="N26" s="74">
        <v>9</v>
      </c>
      <c r="O26" s="74">
        <v>9</v>
      </c>
      <c r="P26" s="74">
        <v>9</v>
      </c>
      <c r="Q26" s="74">
        <v>9</v>
      </c>
      <c r="R26" s="74">
        <v>9</v>
      </c>
      <c r="S26" s="74"/>
      <c r="T26" s="74">
        <v>7</v>
      </c>
      <c r="U26" s="74">
        <v>9</v>
      </c>
      <c r="V26" s="74">
        <v>8</v>
      </c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</row>
    <row r="27" spans="1:81" ht="15.75" customHeight="1" x14ac:dyDescent="0.25">
      <c r="A27" s="143"/>
      <c r="B27" s="158">
        <v>15</v>
      </c>
      <c r="C27" s="159" t="s">
        <v>221</v>
      </c>
      <c r="D27" s="160">
        <v>0</v>
      </c>
      <c r="E27" s="160">
        <v>3</v>
      </c>
      <c r="F27" s="161">
        <v>3</v>
      </c>
      <c r="G27" s="162">
        <f t="shared" si="9"/>
        <v>6</v>
      </c>
      <c r="H27" s="160">
        <v>3</v>
      </c>
      <c r="I27" s="160">
        <v>0</v>
      </c>
      <c r="J27" s="161">
        <v>3</v>
      </c>
      <c r="K27" s="163">
        <f t="shared" si="10"/>
        <v>6</v>
      </c>
      <c r="L27" s="74">
        <v>9</v>
      </c>
      <c r="M27" s="74">
        <v>9</v>
      </c>
      <c r="N27" s="74">
        <v>9</v>
      </c>
      <c r="O27" s="74">
        <v>9</v>
      </c>
      <c r="P27" s="74">
        <v>9</v>
      </c>
      <c r="Q27" s="74">
        <v>9</v>
      </c>
      <c r="R27" s="74">
        <v>8</v>
      </c>
      <c r="S27" s="74"/>
      <c r="T27" s="74">
        <v>8</v>
      </c>
      <c r="U27" s="74">
        <v>8</v>
      </c>
      <c r="V27" s="74">
        <v>6</v>
      </c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</row>
    <row r="28" spans="1:81" ht="15.75" customHeight="1" x14ac:dyDescent="0.25">
      <c r="A28" s="143"/>
      <c r="B28" s="158">
        <v>16</v>
      </c>
      <c r="C28" s="159" t="s">
        <v>222</v>
      </c>
      <c r="D28" s="160">
        <v>2</v>
      </c>
      <c r="E28" s="160">
        <v>6</v>
      </c>
      <c r="F28" s="161">
        <v>3</v>
      </c>
      <c r="G28" s="162">
        <f t="shared" si="9"/>
        <v>11</v>
      </c>
      <c r="H28" s="160">
        <v>4</v>
      </c>
      <c r="I28" s="160">
        <v>4</v>
      </c>
      <c r="J28" s="161">
        <v>3</v>
      </c>
      <c r="K28" s="163">
        <f t="shared" si="10"/>
        <v>11</v>
      </c>
      <c r="L28" s="74">
        <v>10</v>
      </c>
      <c r="M28" s="74">
        <v>9</v>
      </c>
      <c r="N28" s="74">
        <v>10</v>
      </c>
      <c r="O28" s="74">
        <v>10</v>
      </c>
      <c r="P28" s="74">
        <v>0</v>
      </c>
      <c r="Q28" s="74">
        <v>9</v>
      </c>
      <c r="R28" s="74">
        <v>9</v>
      </c>
      <c r="S28" s="74"/>
      <c r="T28" s="74">
        <v>9</v>
      </c>
      <c r="U28" s="74">
        <v>9</v>
      </c>
      <c r="V28" s="74">
        <v>9</v>
      </c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</row>
    <row r="29" spans="1:81" ht="15.75" customHeight="1" x14ac:dyDescent="0.25">
      <c r="A29" s="143"/>
      <c r="B29" s="158">
        <v>17</v>
      </c>
      <c r="C29" s="159" t="s">
        <v>223</v>
      </c>
      <c r="D29" s="160">
        <v>4</v>
      </c>
      <c r="E29" s="160">
        <v>3</v>
      </c>
      <c r="F29" s="161">
        <v>2</v>
      </c>
      <c r="G29" s="162">
        <f t="shared" si="9"/>
        <v>9</v>
      </c>
      <c r="H29" s="160">
        <v>4</v>
      </c>
      <c r="I29" s="160">
        <v>2</v>
      </c>
      <c r="J29" s="161">
        <v>4</v>
      </c>
      <c r="K29" s="163">
        <f t="shared" si="10"/>
        <v>10</v>
      </c>
      <c r="L29" s="74">
        <v>9</v>
      </c>
      <c r="M29" s="74">
        <v>9</v>
      </c>
      <c r="N29" s="74">
        <v>9</v>
      </c>
      <c r="O29" s="74">
        <v>9</v>
      </c>
      <c r="P29" s="74">
        <v>9</v>
      </c>
      <c r="Q29" s="74">
        <v>9</v>
      </c>
      <c r="R29" s="74">
        <v>9</v>
      </c>
      <c r="S29" s="74"/>
      <c r="T29" s="74">
        <v>9</v>
      </c>
      <c r="U29" s="74">
        <v>9</v>
      </c>
      <c r="V29" s="74">
        <v>8</v>
      </c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</row>
    <row r="30" spans="1:81" ht="15.75" customHeight="1" x14ac:dyDescent="0.25">
      <c r="A30" s="143"/>
      <c r="B30" s="158">
        <v>18</v>
      </c>
      <c r="C30" s="159" t="s">
        <v>224</v>
      </c>
      <c r="D30" s="160">
        <v>2</v>
      </c>
      <c r="E30" s="160">
        <v>1</v>
      </c>
      <c r="F30" s="161">
        <v>2</v>
      </c>
      <c r="G30" s="162">
        <f t="shared" si="9"/>
        <v>5</v>
      </c>
      <c r="H30" s="160">
        <v>1</v>
      </c>
      <c r="I30" s="160">
        <v>4</v>
      </c>
      <c r="J30" s="161">
        <v>2</v>
      </c>
      <c r="K30" s="163">
        <f t="shared" si="10"/>
        <v>7</v>
      </c>
      <c r="L30" s="74">
        <v>9</v>
      </c>
      <c r="M30" s="74">
        <v>9</v>
      </c>
      <c r="N30" s="74">
        <v>9</v>
      </c>
      <c r="O30" s="74">
        <v>9</v>
      </c>
      <c r="P30" s="74">
        <v>9</v>
      </c>
      <c r="Q30" s="74">
        <v>9</v>
      </c>
      <c r="R30" s="74">
        <v>9</v>
      </c>
      <c r="S30" s="74"/>
      <c r="T30" s="74">
        <v>8</v>
      </c>
      <c r="U30" s="74">
        <v>5</v>
      </c>
      <c r="V30" s="74">
        <v>7</v>
      </c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</row>
    <row r="31" spans="1:81" ht="15.75" customHeight="1" x14ac:dyDescent="0.25">
      <c r="A31" s="143"/>
      <c r="B31" s="158">
        <v>19</v>
      </c>
      <c r="C31" s="159" t="s">
        <v>225</v>
      </c>
      <c r="D31" s="160">
        <v>3</v>
      </c>
      <c r="E31" s="160">
        <v>2</v>
      </c>
      <c r="F31" s="161">
        <v>1</v>
      </c>
      <c r="G31" s="162">
        <f t="shared" si="9"/>
        <v>6</v>
      </c>
      <c r="H31" s="160">
        <v>4</v>
      </c>
      <c r="I31" s="160">
        <v>1</v>
      </c>
      <c r="J31" s="161">
        <v>3</v>
      </c>
      <c r="K31" s="163">
        <f t="shared" si="10"/>
        <v>8</v>
      </c>
      <c r="L31" s="74">
        <v>9</v>
      </c>
      <c r="M31" s="74">
        <v>9</v>
      </c>
      <c r="N31" s="74">
        <v>9</v>
      </c>
      <c r="O31" s="74">
        <v>9</v>
      </c>
      <c r="P31" s="74">
        <v>9</v>
      </c>
      <c r="Q31" s="74">
        <v>9</v>
      </c>
      <c r="R31" s="74">
        <v>9</v>
      </c>
      <c r="S31" s="74"/>
      <c r="T31" s="74">
        <v>9</v>
      </c>
      <c r="U31" s="74">
        <v>9</v>
      </c>
      <c r="V31" s="74">
        <v>8</v>
      </c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</row>
    <row r="32" spans="1:81" ht="15.75" customHeight="1" x14ac:dyDescent="0.25">
      <c r="A32" s="143"/>
      <c r="B32" s="158">
        <v>20</v>
      </c>
      <c r="C32" s="159" t="s">
        <v>226</v>
      </c>
      <c r="D32" s="160">
        <v>3</v>
      </c>
      <c r="E32" s="160">
        <v>3</v>
      </c>
      <c r="F32" s="161">
        <v>0</v>
      </c>
      <c r="G32" s="162">
        <f t="shared" si="9"/>
        <v>6</v>
      </c>
      <c r="H32" s="160">
        <v>3</v>
      </c>
      <c r="I32" s="160">
        <v>0</v>
      </c>
      <c r="J32" s="161">
        <v>3</v>
      </c>
      <c r="K32" s="163">
        <f t="shared" si="10"/>
        <v>6</v>
      </c>
      <c r="L32" s="74">
        <v>9</v>
      </c>
      <c r="M32" s="74">
        <v>9</v>
      </c>
      <c r="N32" s="74">
        <v>9</v>
      </c>
      <c r="O32" s="74">
        <v>9</v>
      </c>
      <c r="P32" s="74">
        <v>9</v>
      </c>
      <c r="Q32" s="74">
        <v>9</v>
      </c>
      <c r="R32" s="74">
        <v>8</v>
      </c>
      <c r="S32" s="74"/>
      <c r="T32" s="74">
        <v>8</v>
      </c>
      <c r="U32" s="74">
        <v>6</v>
      </c>
      <c r="V32" s="74">
        <v>6</v>
      </c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</row>
    <row r="33" spans="1:81" ht="15.75" customHeight="1" x14ac:dyDescent="0.25">
      <c r="A33" s="143"/>
      <c r="B33" s="158">
        <v>21</v>
      </c>
      <c r="C33" s="159" t="s">
        <v>227</v>
      </c>
      <c r="D33" s="160">
        <v>1</v>
      </c>
      <c r="E33" s="160">
        <v>0</v>
      </c>
      <c r="F33" s="161">
        <v>0</v>
      </c>
      <c r="G33" s="162">
        <f t="shared" si="9"/>
        <v>1</v>
      </c>
      <c r="H33" s="160">
        <v>1</v>
      </c>
      <c r="I33" s="160">
        <v>0</v>
      </c>
      <c r="J33" s="161">
        <v>2</v>
      </c>
      <c r="K33" s="163">
        <f t="shared" si="10"/>
        <v>3</v>
      </c>
      <c r="L33" s="74">
        <v>9</v>
      </c>
      <c r="M33" s="74">
        <v>9</v>
      </c>
      <c r="N33" s="74">
        <v>9</v>
      </c>
      <c r="O33" s="74">
        <v>9</v>
      </c>
      <c r="P33" s="74">
        <v>9</v>
      </c>
      <c r="Q33" s="74">
        <v>9</v>
      </c>
      <c r="R33" s="74">
        <v>6</v>
      </c>
      <c r="S33" s="74"/>
      <c r="T33" s="74">
        <v>6</v>
      </c>
      <c r="U33" s="74">
        <v>8</v>
      </c>
      <c r="V33" s="74">
        <v>5</v>
      </c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</row>
    <row r="34" spans="1:81" ht="15.75" customHeight="1" x14ac:dyDescent="0.25">
      <c r="A34" s="143"/>
      <c r="B34" s="158">
        <v>22</v>
      </c>
      <c r="C34" s="159" t="s">
        <v>228</v>
      </c>
      <c r="D34" s="160">
        <v>0</v>
      </c>
      <c r="E34" s="160">
        <v>1</v>
      </c>
      <c r="F34" s="161">
        <v>0</v>
      </c>
      <c r="G34" s="162">
        <f t="shared" si="9"/>
        <v>1</v>
      </c>
      <c r="H34" s="160">
        <v>2</v>
      </c>
      <c r="I34" s="160">
        <v>0</v>
      </c>
      <c r="J34" s="161">
        <v>0</v>
      </c>
      <c r="K34" s="163">
        <f t="shared" si="10"/>
        <v>2</v>
      </c>
      <c r="L34" s="74">
        <v>9</v>
      </c>
      <c r="M34" s="74">
        <v>9</v>
      </c>
      <c r="N34" s="74">
        <v>9</v>
      </c>
      <c r="O34" s="74">
        <v>9</v>
      </c>
      <c r="P34" s="74">
        <v>9</v>
      </c>
      <c r="Q34" s="74">
        <v>9</v>
      </c>
      <c r="R34" s="74">
        <v>7</v>
      </c>
      <c r="S34" s="74"/>
      <c r="T34" s="74">
        <v>6</v>
      </c>
      <c r="U34" s="74">
        <v>7</v>
      </c>
      <c r="V34" s="74">
        <v>5</v>
      </c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</row>
    <row r="35" spans="1:81" ht="15.75" customHeight="1" x14ac:dyDescent="0.25">
      <c r="A35" s="143"/>
      <c r="B35" s="158">
        <v>23</v>
      </c>
      <c r="C35" s="159" t="s">
        <v>229</v>
      </c>
      <c r="D35" s="160">
        <v>1</v>
      </c>
      <c r="E35" s="160">
        <v>3</v>
      </c>
      <c r="F35" s="161">
        <v>2</v>
      </c>
      <c r="G35" s="162">
        <f t="shared" si="9"/>
        <v>6</v>
      </c>
      <c r="H35" s="160">
        <v>3</v>
      </c>
      <c r="I35" s="160">
        <v>0</v>
      </c>
      <c r="J35" s="161">
        <v>3</v>
      </c>
      <c r="K35" s="163">
        <f t="shared" si="10"/>
        <v>6</v>
      </c>
      <c r="L35" s="74">
        <v>9</v>
      </c>
      <c r="M35" s="74">
        <v>9</v>
      </c>
      <c r="N35" s="74">
        <v>9</v>
      </c>
      <c r="O35" s="74">
        <v>9</v>
      </c>
      <c r="P35" s="74">
        <v>9</v>
      </c>
      <c r="Q35" s="74">
        <v>9</v>
      </c>
      <c r="R35" s="74">
        <v>8</v>
      </c>
      <c r="S35" s="74"/>
      <c r="T35" s="74">
        <v>8</v>
      </c>
      <c r="U35" s="74">
        <v>8</v>
      </c>
      <c r="V35" s="74">
        <v>5</v>
      </c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</row>
    <row r="36" spans="1:81" ht="15.75" customHeight="1" x14ac:dyDescent="0.25">
      <c r="A36" s="143"/>
      <c r="B36" s="158">
        <v>24</v>
      </c>
      <c r="C36" s="159" t="s">
        <v>230</v>
      </c>
      <c r="D36" s="160">
        <v>0</v>
      </c>
      <c r="E36" s="160">
        <v>4</v>
      </c>
      <c r="F36" s="161">
        <v>3</v>
      </c>
      <c r="G36" s="162">
        <f t="shared" si="9"/>
        <v>7</v>
      </c>
      <c r="H36" s="160">
        <v>4</v>
      </c>
      <c r="I36" s="160">
        <v>4</v>
      </c>
      <c r="J36" s="161">
        <v>2</v>
      </c>
      <c r="K36" s="163">
        <f t="shared" si="10"/>
        <v>10</v>
      </c>
      <c r="L36" s="74">
        <v>10</v>
      </c>
      <c r="M36" s="74">
        <v>9</v>
      </c>
      <c r="N36" s="74">
        <v>10</v>
      </c>
      <c r="O36" s="74">
        <v>10</v>
      </c>
      <c r="P36" s="74">
        <v>9</v>
      </c>
      <c r="Q36" s="74">
        <v>9</v>
      </c>
      <c r="R36" s="74">
        <v>9</v>
      </c>
      <c r="S36" s="74"/>
      <c r="T36" s="74">
        <v>9</v>
      </c>
      <c r="U36" s="74">
        <v>9</v>
      </c>
      <c r="V36" s="74">
        <v>8</v>
      </c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</row>
    <row r="37" spans="1:81" ht="15.75" customHeight="1" x14ac:dyDescent="0.25">
      <c r="A37" s="143"/>
      <c r="B37" s="158">
        <v>25</v>
      </c>
      <c r="C37" s="159" t="s">
        <v>231</v>
      </c>
      <c r="D37" s="160">
        <v>3</v>
      </c>
      <c r="E37" s="160">
        <v>5</v>
      </c>
      <c r="F37" s="161">
        <v>2</v>
      </c>
      <c r="G37" s="162">
        <f t="shared" si="9"/>
        <v>10</v>
      </c>
      <c r="H37" s="160">
        <v>4</v>
      </c>
      <c r="I37" s="160">
        <v>4</v>
      </c>
      <c r="J37" s="161">
        <v>3</v>
      </c>
      <c r="K37" s="163">
        <f t="shared" si="10"/>
        <v>11</v>
      </c>
      <c r="L37" s="74">
        <v>9</v>
      </c>
      <c r="M37" s="74">
        <v>10</v>
      </c>
      <c r="N37" s="74">
        <v>9</v>
      </c>
      <c r="O37" s="74">
        <v>10</v>
      </c>
      <c r="P37" s="74">
        <v>8</v>
      </c>
      <c r="Q37" s="74">
        <v>9</v>
      </c>
      <c r="R37" s="74">
        <v>8</v>
      </c>
      <c r="S37" s="74"/>
      <c r="T37" s="74">
        <v>9</v>
      </c>
      <c r="U37" s="74">
        <v>7</v>
      </c>
      <c r="V37" s="74">
        <v>8</v>
      </c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</row>
    <row r="38" spans="1:81" ht="15.75" customHeight="1" x14ac:dyDescent="0.25">
      <c r="A38" s="143"/>
      <c r="B38" s="158">
        <v>26</v>
      </c>
      <c r="C38" s="159" t="s">
        <v>232</v>
      </c>
      <c r="D38" s="160">
        <v>3</v>
      </c>
      <c r="E38" s="160">
        <v>1</v>
      </c>
      <c r="F38" s="161">
        <v>0</v>
      </c>
      <c r="G38" s="162">
        <f t="shared" si="9"/>
        <v>4</v>
      </c>
      <c r="H38" s="160">
        <v>3</v>
      </c>
      <c r="I38" s="160">
        <v>3</v>
      </c>
      <c r="J38" s="161">
        <v>2</v>
      </c>
      <c r="K38" s="163">
        <f t="shared" si="10"/>
        <v>8</v>
      </c>
      <c r="L38" s="74">
        <v>9</v>
      </c>
      <c r="M38" s="74">
        <v>9</v>
      </c>
      <c r="N38" s="74">
        <v>9</v>
      </c>
      <c r="O38" s="74">
        <v>9</v>
      </c>
      <c r="P38" s="74">
        <v>9</v>
      </c>
      <c r="Q38" s="74">
        <v>9</v>
      </c>
      <c r="R38" s="74">
        <v>8</v>
      </c>
      <c r="S38" s="74"/>
      <c r="T38" s="74">
        <v>8</v>
      </c>
      <c r="U38" s="74">
        <v>8</v>
      </c>
      <c r="V38" s="74">
        <v>8</v>
      </c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</row>
    <row r="39" spans="1:81" ht="15.75" customHeight="1" x14ac:dyDescent="0.25">
      <c r="A39" s="143"/>
      <c r="B39" s="158">
        <v>27</v>
      </c>
      <c r="C39" s="159" t="s">
        <v>233</v>
      </c>
      <c r="D39" s="160">
        <v>2</v>
      </c>
      <c r="E39" s="160">
        <v>5</v>
      </c>
      <c r="F39" s="161">
        <v>3</v>
      </c>
      <c r="G39" s="162">
        <f t="shared" si="9"/>
        <v>10</v>
      </c>
      <c r="H39" s="160">
        <v>5</v>
      </c>
      <c r="I39" s="160">
        <v>2</v>
      </c>
      <c r="J39" s="161">
        <v>2</v>
      </c>
      <c r="K39" s="163">
        <f t="shared" si="10"/>
        <v>9</v>
      </c>
      <c r="L39" s="74">
        <v>8</v>
      </c>
      <c r="M39" s="74">
        <v>9</v>
      </c>
      <c r="N39" s="74">
        <v>8</v>
      </c>
      <c r="O39" s="74">
        <v>9</v>
      </c>
      <c r="P39" s="74">
        <v>10</v>
      </c>
      <c r="Q39" s="74">
        <v>9</v>
      </c>
      <c r="R39" s="74">
        <v>9</v>
      </c>
      <c r="S39" s="74"/>
      <c r="T39" s="74">
        <v>9</v>
      </c>
      <c r="U39" s="74">
        <v>8</v>
      </c>
      <c r="V39" s="74">
        <v>9</v>
      </c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</row>
    <row r="40" spans="1:81" ht="15.75" customHeight="1" x14ac:dyDescent="0.25">
      <c r="A40" s="143"/>
      <c r="B40" s="158">
        <v>28</v>
      </c>
      <c r="C40" s="159" t="s">
        <v>234</v>
      </c>
      <c r="D40" s="160">
        <v>3</v>
      </c>
      <c r="E40" s="160">
        <v>5</v>
      </c>
      <c r="F40" s="161">
        <v>0</v>
      </c>
      <c r="G40" s="162">
        <f t="shared" si="9"/>
        <v>8</v>
      </c>
      <c r="H40" s="160">
        <v>1</v>
      </c>
      <c r="I40" s="160">
        <v>2</v>
      </c>
      <c r="J40" s="161">
        <v>3</v>
      </c>
      <c r="K40" s="163">
        <f t="shared" si="10"/>
        <v>6</v>
      </c>
      <c r="L40" s="74">
        <v>9</v>
      </c>
      <c r="M40" s="74">
        <v>9</v>
      </c>
      <c r="N40" s="74">
        <v>9</v>
      </c>
      <c r="O40" s="74">
        <v>9</v>
      </c>
      <c r="P40" s="74">
        <v>9</v>
      </c>
      <c r="Q40" s="74">
        <v>9</v>
      </c>
      <c r="R40" s="74">
        <v>8</v>
      </c>
      <c r="S40" s="74"/>
      <c r="T40" s="74">
        <v>8</v>
      </c>
      <c r="U40" s="74">
        <v>8</v>
      </c>
      <c r="V40" s="74">
        <v>8</v>
      </c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</row>
    <row r="41" spans="1:81" ht="15.75" customHeight="1" x14ac:dyDescent="0.25">
      <c r="A41" s="143"/>
      <c r="B41" s="158">
        <v>29</v>
      </c>
      <c r="C41" s="159" t="s">
        <v>235</v>
      </c>
      <c r="D41" s="160">
        <v>4</v>
      </c>
      <c r="E41" s="160">
        <v>2</v>
      </c>
      <c r="F41" s="161">
        <v>0</v>
      </c>
      <c r="G41" s="162">
        <f t="shared" si="9"/>
        <v>6</v>
      </c>
      <c r="H41" s="160">
        <v>2</v>
      </c>
      <c r="I41" s="160">
        <v>2</v>
      </c>
      <c r="J41" s="161">
        <v>2</v>
      </c>
      <c r="K41" s="163">
        <f t="shared" si="10"/>
        <v>6</v>
      </c>
      <c r="L41" s="74">
        <v>9</v>
      </c>
      <c r="M41" s="74">
        <v>9</v>
      </c>
      <c r="N41" s="74">
        <v>9</v>
      </c>
      <c r="O41" s="74">
        <v>9</v>
      </c>
      <c r="P41" s="74">
        <v>9</v>
      </c>
      <c r="Q41" s="74">
        <v>9</v>
      </c>
      <c r="R41" s="74">
        <v>7</v>
      </c>
      <c r="S41" s="74"/>
      <c r="T41" s="74">
        <v>8</v>
      </c>
      <c r="U41" s="74">
        <v>6</v>
      </c>
      <c r="V41" s="74">
        <v>6</v>
      </c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</row>
    <row r="42" spans="1:81" ht="15.75" customHeight="1" x14ac:dyDescent="0.25">
      <c r="A42" s="143"/>
      <c r="B42" s="158">
        <v>30</v>
      </c>
      <c r="C42" s="159" t="s">
        <v>236</v>
      </c>
      <c r="D42" s="160">
        <v>2</v>
      </c>
      <c r="E42" s="160">
        <v>4</v>
      </c>
      <c r="F42" s="161">
        <v>1</v>
      </c>
      <c r="G42" s="162">
        <f t="shared" si="9"/>
        <v>7</v>
      </c>
      <c r="H42" s="160">
        <v>4</v>
      </c>
      <c r="I42" s="160">
        <v>3</v>
      </c>
      <c r="J42" s="161">
        <v>3</v>
      </c>
      <c r="K42" s="163">
        <f t="shared" si="10"/>
        <v>10</v>
      </c>
      <c r="L42" s="74">
        <v>10</v>
      </c>
      <c r="M42" s="74">
        <v>9</v>
      </c>
      <c r="N42" s="74">
        <v>10</v>
      </c>
      <c r="O42" s="74">
        <v>9</v>
      </c>
      <c r="P42" s="74">
        <v>7</v>
      </c>
      <c r="Q42" s="74">
        <v>9</v>
      </c>
      <c r="R42" s="74">
        <v>9</v>
      </c>
      <c r="S42" s="74"/>
      <c r="T42" s="74">
        <v>9</v>
      </c>
      <c r="U42" s="74">
        <v>7</v>
      </c>
      <c r="V42" s="74">
        <v>8</v>
      </c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</row>
    <row r="43" spans="1:81" ht="15.75" customHeight="1" x14ac:dyDescent="0.25">
      <c r="A43" s="143"/>
      <c r="B43" s="158">
        <v>31</v>
      </c>
      <c r="C43" s="159" t="s">
        <v>237</v>
      </c>
      <c r="D43" s="160">
        <v>2</v>
      </c>
      <c r="E43" s="160">
        <v>4</v>
      </c>
      <c r="F43" s="161">
        <v>0</v>
      </c>
      <c r="G43" s="162">
        <f t="shared" si="9"/>
        <v>6</v>
      </c>
      <c r="H43" s="160">
        <v>2</v>
      </c>
      <c r="I43" s="160">
        <v>2</v>
      </c>
      <c r="J43" s="161">
        <v>2</v>
      </c>
      <c r="K43" s="163">
        <f t="shared" si="10"/>
        <v>6</v>
      </c>
      <c r="L43" s="74">
        <v>9</v>
      </c>
      <c r="M43" s="74">
        <v>9</v>
      </c>
      <c r="N43" s="74">
        <v>9</v>
      </c>
      <c r="O43" s="74">
        <v>9</v>
      </c>
      <c r="P43" s="74">
        <v>9</v>
      </c>
      <c r="Q43" s="74">
        <v>9</v>
      </c>
      <c r="R43" s="74">
        <v>7</v>
      </c>
      <c r="S43" s="74"/>
      <c r="T43" s="74">
        <v>7</v>
      </c>
      <c r="U43" s="74">
        <v>7</v>
      </c>
      <c r="V43" s="74">
        <v>7</v>
      </c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</row>
    <row r="44" spans="1:81" ht="15.75" customHeight="1" x14ac:dyDescent="0.25">
      <c r="A44" s="143"/>
      <c r="B44" s="158">
        <v>32</v>
      </c>
      <c r="C44" s="159" t="s">
        <v>238</v>
      </c>
      <c r="D44" s="160">
        <v>0</v>
      </c>
      <c r="E44" s="160">
        <v>1</v>
      </c>
      <c r="F44" s="161">
        <v>0</v>
      </c>
      <c r="G44" s="162">
        <f t="shared" si="9"/>
        <v>1</v>
      </c>
      <c r="H44" s="160">
        <v>1</v>
      </c>
      <c r="I44" s="160">
        <v>2</v>
      </c>
      <c r="J44" s="161">
        <v>0</v>
      </c>
      <c r="K44" s="163">
        <f t="shared" si="10"/>
        <v>3</v>
      </c>
      <c r="L44" s="74">
        <v>9</v>
      </c>
      <c r="M44" s="74">
        <v>9</v>
      </c>
      <c r="N44" s="74">
        <v>7</v>
      </c>
      <c r="O44" s="74">
        <v>5</v>
      </c>
      <c r="P44" s="74">
        <v>8</v>
      </c>
      <c r="Q44" s="74">
        <v>7</v>
      </c>
      <c r="R44" s="74">
        <v>8</v>
      </c>
      <c r="S44" s="74"/>
      <c r="T44" s="74">
        <v>8</v>
      </c>
      <c r="U44" s="74">
        <v>8</v>
      </c>
      <c r="V44" s="74">
        <v>8</v>
      </c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</row>
    <row r="45" spans="1:81" ht="15.75" customHeight="1" x14ac:dyDescent="0.25">
      <c r="A45" s="143"/>
      <c r="B45" s="158">
        <v>33</v>
      </c>
      <c r="C45" s="159" t="s">
        <v>239</v>
      </c>
      <c r="D45" s="160">
        <v>2</v>
      </c>
      <c r="E45" s="160">
        <v>6</v>
      </c>
      <c r="F45" s="161">
        <v>1</v>
      </c>
      <c r="G45" s="162">
        <f t="shared" si="9"/>
        <v>9</v>
      </c>
      <c r="H45" s="160">
        <v>5</v>
      </c>
      <c r="I45" s="160">
        <v>4</v>
      </c>
      <c r="J45" s="161">
        <v>3</v>
      </c>
      <c r="K45" s="163">
        <f t="shared" si="10"/>
        <v>12</v>
      </c>
      <c r="L45" s="74">
        <v>10</v>
      </c>
      <c r="M45" s="74">
        <v>10</v>
      </c>
      <c r="N45" s="74">
        <v>9</v>
      </c>
      <c r="O45" s="74">
        <v>10</v>
      </c>
      <c r="P45" s="74">
        <v>9</v>
      </c>
      <c r="Q45" s="74">
        <v>7</v>
      </c>
      <c r="R45" s="74">
        <v>9</v>
      </c>
      <c r="S45" s="74"/>
      <c r="T45" s="74">
        <v>8</v>
      </c>
      <c r="U45" s="74">
        <v>9</v>
      </c>
      <c r="V45" s="74">
        <v>9</v>
      </c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</row>
    <row r="46" spans="1:81" ht="15.75" customHeight="1" x14ac:dyDescent="0.25">
      <c r="A46" s="143"/>
      <c r="B46" s="158">
        <v>34</v>
      </c>
      <c r="C46" s="159" t="s">
        <v>240</v>
      </c>
      <c r="D46" s="160">
        <v>2</v>
      </c>
      <c r="E46" s="160">
        <v>3</v>
      </c>
      <c r="F46" s="161">
        <v>2</v>
      </c>
      <c r="G46" s="162">
        <f t="shared" si="9"/>
        <v>7</v>
      </c>
      <c r="H46" s="160">
        <v>4</v>
      </c>
      <c r="I46" s="160">
        <v>4</v>
      </c>
      <c r="J46" s="161">
        <v>3</v>
      </c>
      <c r="K46" s="163">
        <f t="shared" si="10"/>
        <v>11</v>
      </c>
      <c r="L46" s="74">
        <v>9</v>
      </c>
      <c r="M46" s="74">
        <v>10</v>
      </c>
      <c r="N46" s="74">
        <v>9</v>
      </c>
      <c r="O46" s="74">
        <v>7</v>
      </c>
      <c r="P46" s="74">
        <v>10</v>
      </c>
      <c r="Q46" s="74">
        <v>9</v>
      </c>
      <c r="R46" s="74">
        <v>9</v>
      </c>
      <c r="S46" s="74"/>
      <c r="T46" s="74">
        <v>9</v>
      </c>
      <c r="U46" s="74">
        <v>9</v>
      </c>
      <c r="V46" s="74">
        <v>7</v>
      </c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</row>
    <row r="47" spans="1:81" ht="15.75" customHeight="1" x14ac:dyDescent="0.25">
      <c r="A47" s="143"/>
      <c r="B47" s="158">
        <v>35</v>
      </c>
      <c r="C47" s="159" t="s">
        <v>241</v>
      </c>
      <c r="D47" s="160">
        <v>4</v>
      </c>
      <c r="E47" s="160">
        <v>2</v>
      </c>
      <c r="F47" s="161">
        <v>0</v>
      </c>
      <c r="G47" s="162">
        <f t="shared" si="9"/>
        <v>6</v>
      </c>
      <c r="H47" s="160">
        <v>2</v>
      </c>
      <c r="I47" s="160">
        <v>1</v>
      </c>
      <c r="J47" s="161">
        <v>3</v>
      </c>
      <c r="K47" s="163">
        <f t="shared" si="10"/>
        <v>6</v>
      </c>
      <c r="L47" s="74">
        <v>8</v>
      </c>
      <c r="M47" s="74">
        <v>9</v>
      </c>
      <c r="N47" s="74">
        <v>7</v>
      </c>
      <c r="O47" s="74">
        <v>9</v>
      </c>
      <c r="P47" s="74">
        <v>7</v>
      </c>
      <c r="Q47" s="74">
        <v>8</v>
      </c>
      <c r="R47" s="74">
        <v>7</v>
      </c>
      <c r="S47" s="74"/>
      <c r="T47" s="74">
        <v>7</v>
      </c>
      <c r="U47" s="74">
        <v>5</v>
      </c>
      <c r="V47" s="74">
        <v>7</v>
      </c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</row>
    <row r="48" spans="1:81" ht="15.75" customHeight="1" x14ac:dyDescent="0.25">
      <c r="A48" s="143"/>
      <c r="B48" s="158">
        <v>36</v>
      </c>
      <c r="C48" s="159" t="s">
        <v>242</v>
      </c>
      <c r="D48" s="160">
        <v>3</v>
      </c>
      <c r="E48" s="160">
        <v>6</v>
      </c>
      <c r="F48" s="161">
        <v>4</v>
      </c>
      <c r="G48" s="162">
        <f t="shared" si="9"/>
        <v>13</v>
      </c>
      <c r="H48" s="160">
        <v>5</v>
      </c>
      <c r="I48" s="160">
        <v>4</v>
      </c>
      <c r="J48" s="161">
        <v>4</v>
      </c>
      <c r="K48" s="163">
        <f t="shared" si="10"/>
        <v>13</v>
      </c>
      <c r="L48" s="74">
        <v>10</v>
      </c>
      <c r="M48" s="74">
        <v>10</v>
      </c>
      <c r="N48" s="74">
        <v>9</v>
      </c>
      <c r="O48" s="74">
        <v>9</v>
      </c>
      <c r="P48" s="74">
        <v>9</v>
      </c>
      <c r="Q48" s="74">
        <v>8</v>
      </c>
      <c r="R48" s="74">
        <v>9</v>
      </c>
      <c r="S48" s="74"/>
      <c r="T48" s="74">
        <v>9</v>
      </c>
      <c r="U48" s="74">
        <v>9</v>
      </c>
      <c r="V48" s="74">
        <v>8</v>
      </c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</row>
    <row r="49" spans="1:81" ht="15.75" customHeight="1" x14ac:dyDescent="0.25">
      <c r="A49" s="143"/>
      <c r="B49" s="158">
        <v>37</v>
      </c>
      <c r="C49" s="159" t="s">
        <v>243</v>
      </c>
      <c r="D49" s="160">
        <v>3</v>
      </c>
      <c r="E49" s="160">
        <v>5</v>
      </c>
      <c r="F49" s="161">
        <v>1</v>
      </c>
      <c r="G49" s="162">
        <f t="shared" si="9"/>
        <v>9</v>
      </c>
      <c r="H49" s="160">
        <v>1</v>
      </c>
      <c r="I49" s="160">
        <v>3</v>
      </c>
      <c r="J49" s="161">
        <v>3</v>
      </c>
      <c r="K49" s="163">
        <f t="shared" si="10"/>
        <v>7</v>
      </c>
      <c r="L49" s="74">
        <v>9</v>
      </c>
      <c r="M49" s="74">
        <v>9</v>
      </c>
      <c r="N49" s="74">
        <v>9</v>
      </c>
      <c r="O49" s="74">
        <v>9</v>
      </c>
      <c r="P49" s="74">
        <v>9</v>
      </c>
      <c r="Q49" s="74">
        <v>9</v>
      </c>
      <c r="R49" s="74">
        <v>9</v>
      </c>
      <c r="S49" s="74"/>
      <c r="T49" s="74">
        <v>8</v>
      </c>
      <c r="U49" s="74">
        <v>9</v>
      </c>
      <c r="V49" s="74">
        <v>7</v>
      </c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</row>
    <row r="50" spans="1:81" ht="15.75" customHeight="1" x14ac:dyDescent="0.25">
      <c r="A50" s="143"/>
      <c r="B50" s="158">
        <v>38</v>
      </c>
      <c r="C50" s="159" t="s">
        <v>244</v>
      </c>
      <c r="D50" s="160">
        <v>0</v>
      </c>
      <c r="E50" s="160">
        <v>2</v>
      </c>
      <c r="F50" s="161">
        <v>0</v>
      </c>
      <c r="G50" s="162">
        <f t="shared" si="9"/>
        <v>2</v>
      </c>
      <c r="H50" s="160">
        <v>0</v>
      </c>
      <c r="I50" s="160">
        <v>0</v>
      </c>
      <c r="J50" s="161">
        <v>1</v>
      </c>
      <c r="K50" s="163">
        <f t="shared" si="10"/>
        <v>1</v>
      </c>
      <c r="L50" s="74">
        <v>9</v>
      </c>
      <c r="M50" s="74">
        <v>9</v>
      </c>
      <c r="N50" s="74">
        <v>9</v>
      </c>
      <c r="O50" s="74">
        <v>9</v>
      </c>
      <c r="P50" s="74">
        <v>9</v>
      </c>
      <c r="Q50" s="74">
        <v>9</v>
      </c>
      <c r="R50" s="74">
        <v>8</v>
      </c>
      <c r="S50" s="74"/>
      <c r="T50" s="74">
        <v>7</v>
      </c>
      <c r="U50" s="74">
        <v>7</v>
      </c>
      <c r="V50" s="74">
        <v>6</v>
      </c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</row>
    <row r="51" spans="1:81" ht="15.75" customHeight="1" x14ac:dyDescent="0.25">
      <c r="A51" s="143"/>
      <c r="B51" s="158">
        <v>39</v>
      </c>
      <c r="C51" s="159" t="s">
        <v>245</v>
      </c>
      <c r="D51" s="160">
        <v>2</v>
      </c>
      <c r="E51" s="160">
        <v>2</v>
      </c>
      <c r="F51" s="161">
        <v>2</v>
      </c>
      <c r="G51" s="162">
        <f t="shared" si="9"/>
        <v>6</v>
      </c>
      <c r="H51" s="160">
        <v>4</v>
      </c>
      <c r="I51" s="160">
        <v>2</v>
      </c>
      <c r="J51" s="161">
        <v>0</v>
      </c>
      <c r="K51" s="163">
        <f t="shared" si="10"/>
        <v>6</v>
      </c>
      <c r="L51" s="74">
        <v>9</v>
      </c>
      <c r="M51" s="74">
        <v>9</v>
      </c>
      <c r="N51" s="74">
        <v>9</v>
      </c>
      <c r="O51" s="74">
        <v>9</v>
      </c>
      <c r="P51" s="74">
        <v>9</v>
      </c>
      <c r="Q51" s="74">
        <v>9</v>
      </c>
      <c r="R51" s="74">
        <v>6</v>
      </c>
      <c r="S51" s="74"/>
      <c r="T51" s="74">
        <v>6</v>
      </c>
      <c r="U51" s="74">
        <v>6</v>
      </c>
      <c r="V51" s="74">
        <v>6</v>
      </c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</row>
    <row r="52" spans="1:81" ht="15.75" customHeight="1" x14ac:dyDescent="0.25">
      <c r="A52" s="143"/>
      <c r="B52" s="158">
        <v>40</v>
      </c>
      <c r="C52" s="159" t="s">
        <v>246</v>
      </c>
      <c r="D52" s="160">
        <v>2</v>
      </c>
      <c r="E52" s="160">
        <v>4</v>
      </c>
      <c r="F52" s="161">
        <v>0</v>
      </c>
      <c r="G52" s="162">
        <f t="shared" si="9"/>
        <v>6</v>
      </c>
      <c r="H52" s="160">
        <v>4</v>
      </c>
      <c r="I52" s="160">
        <v>3</v>
      </c>
      <c r="J52" s="161">
        <v>3</v>
      </c>
      <c r="K52" s="163">
        <f t="shared" si="10"/>
        <v>10</v>
      </c>
      <c r="L52" s="74">
        <v>9</v>
      </c>
      <c r="M52" s="74">
        <v>10</v>
      </c>
      <c r="N52" s="74">
        <v>7</v>
      </c>
      <c r="O52" s="74">
        <v>9</v>
      </c>
      <c r="P52" s="74">
        <v>8</v>
      </c>
      <c r="Q52" s="74">
        <v>9</v>
      </c>
      <c r="R52" s="74">
        <v>9</v>
      </c>
      <c r="S52" s="74"/>
      <c r="T52" s="74">
        <v>9</v>
      </c>
      <c r="U52" s="74">
        <v>8</v>
      </c>
      <c r="V52" s="74">
        <v>8</v>
      </c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</row>
    <row r="53" spans="1:81" ht="15.75" customHeight="1" x14ac:dyDescent="0.25">
      <c r="A53" s="143"/>
      <c r="B53" s="158">
        <v>41</v>
      </c>
      <c r="C53" s="159" t="s">
        <v>247</v>
      </c>
      <c r="D53" s="160">
        <v>2</v>
      </c>
      <c r="E53" s="160">
        <v>2</v>
      </c>
      <c r="F53" s="161">
        <v>2</v>
      </c>
      <c r="G53" s="162">
        <f t="shared" si="9"/>
        <v>6</v>
      </c>
      <c r="H53" s="160">
        <v>4</v>
      </c>
      <c r="I53" s="160">
        <v>3</v>
      </c>
      <c r="J53" s="161">
        <v>0</v>
      </c>
      <c r="K53" s="163">
        <f t="shared" si="10"/>
        <v>7</v>
      </c>
      <c r="L53" s="74">
        <v>9</v>
      </c>
      <c r="M53" s="74">
        <v>9</v>
      </c>
      <c r="N53" s="74">
        <v>9</v>
      </c>
      <c r="O53" s="74">
        <v>9</v>
      </c>
      <c r="P53" s="74">
        <v>9</v>
      </c>
      <c r="Q53" s="74">
        <v>9</v>
      </c>
      <c r="R53" s="74">
        <v>7</v>
      </c>
      <c r="S53" s="74"/>
      <c r="T53" s="74">
        <v>8</v>
      </c>
      <c r="U53" s="74">
        <v>8</v>
      </c>
      <c r="V53" s="74">
        <v>7</v>
      </c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</row>
    <row r="54" spans="1:81" ht="15.75" customHeight="1" x14ac:dyDescent="0.25">
      <c r="A54" s="143"/>
      <c r="B54" s="158">
        <v>42</v>
      </c>
      <c r="C54" s="159" t="s">
        <v>248</v>
      </c>
      <c r="D54" s="160">
        <v>3</v>
      </c>
      <c r="E54" s="160">
        <v>6</v>
      </c>
      <c r="F54" s="161">
        <v>3</v>
      </c>
      <c r="G54" s="162">
        <f t="shared" si="9"/>
        <v>12</v>
      </c>
      <c r="H54" s="160">
        <v>4</v>
      </c>
      <c r="I54" s="160">
        <v>4</v>
      </c>
      <c r="J54" s="161">
        <v>4</v>
      </c>
      <c r="K54" s="163">
        <f t="shared" si="10"/>
        <v>12</v>
      </c>
      <c r="L54" s="74">
        <v>10</v>
      </c>
      <c r="M54" s="74">
        <v>10</v>
      </c>
      <c r="N54" s="74">
        <v>9</v>
      </c>
      <c r="O54" s="74">
        <v>10</v>
      </c>
      <c r="P54" s="74">
        <v>8</v>
      </c>
      <c r="Q54" s="74">
        <v>9</v>
      </c>
      <c r="R54" s="74">
        <v>9</v>
      </c>
      <c r="S54" s="74"/>
      <c r="T54" s="74">
        <v>9</v>
      </c>
      <c r="U54" s="74">
        <v>9</v>
      </c>
      <c r="V54" s="74">
        <v>9</v>
      </c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</row>
    <row r="55" spans="1:81" ht="15.75" customHeight="1" x14ac:dyDescent="0.25">
      <c r="A55" s="143"/>
      <c r="B55" s="158">
        <v>43</v>
      </c>
      <c r="C55" s="159" t="s">
        <v>249</v>
      </c>
      <c r="D55" s="160">
        <v>3</v>
      </c>
      <c r="E55" s="160">
        <v>0</v>
      </c>
      <c r="F55" s="161">
        <v>3</v>
      </c>
      <c r="G55" s="162">
        <f t="shared" si="9"/>
        <v>6</v>
      </c>
      <c r="H55" s="160">
        <v>4</v>
      </c>
      <c r="I55" s="160">
        <v>0</v>
      </c>
      <c r="J55" s="161">
        <v>2</v>
      </c>
      <c r="K55" s="163">
        <f t="shared" si="10"/>
        <v>6</v>
      </c>
      <c r="L55" s="74">
        <v>8</v>
      </c>
      <c r="M55" s="74">
        <v>9</v>
      </c>
      <c r="N55" s="74">
        <v>8</v>
      </c>
      <c r="O55" s="74">
        <v>9</v>
      </c>
      <c r="P55" s="74">
        <v>7</v>
      </c>
      <c r="Q55" s="74">
        <v>9</v>
      </c>
      <c r="R55" s="74">
        <v>8</v>
      </c>
      <c r="S55" s="74"/>
      <c r="T55" s="74">
        <v>7</v>
      </c>
      <c r="U55" s="74">
        <v>8</v>
      </c>
      <c r="V55" s="74">
        <v>6</v>
      </c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</row>
    <row r="56" spans="1:81" ht="15.75" customHeight="1" x14ac:dyDescent="0.25">
      <c r="A56" s="143"/>
      <c r="B56" s="158">
        <v>44</v>
      </c>
      <c r="C56" s="159" t="s">
        <v>250</v>
      </c>
      <c r="D56" s="160">
        <v>3</v>
      </c>
      <c r="E56" s="160">
        <v>3</v>
      </c>
      <c r="F56" s="161">
        <v>0</v>
      </c>
      <c r="G56" s="162">
        <f t="shared" si="9"/>
        <v>6</v>
      </c>
      <c r="H56" s="160">
        <v>4</v>
      </c>
      <c r="I56" s="160">
        <v>2</v>
      </c>
      <c r="J56" s="161">
        <v>0</v>
      </c>
      <c r="K56" s="163">
        <f t="shared" si="10"/>
        <v>6</v>
      </c>
      <c r="L56" s="74">
        <v>9</v>
      </c>
      <c r="M56" s="74">
        <v>8</v>
      </c>
      <c r="N56" s="74">
        <v>7</v>
      </c>
      <c r="O56" s="74">
        <v>7</v>
      </c>
      <c r="P56" s="74">
        <v>7</v>
      </c>
      <c r="Q56" s="74">
        <v>9</v>
      </c>
      <c r="R56" s="74">
        <v>7</v>
      </c>
      <c r="S56" s="74"/>
      <c r="T56" s="74">
        <v>8</v>
      </c>
      <c r="U56" s="74">
        <v>7</v>
      </c>
      <c r="V56" s="74">
        <v>7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</row>
    <row r="57" spans="1:81" ht="15.75" customHeight="1" x14ac:dyDescent="0.25">
      <c r="A57" s="143"/>
      <c r="B57" s="158">
        <v>45</v>
      </c>
      <c r="C57" s="159" t="s">
        <v>251</v>
      </c>
      <c r="D57" s="160">
        <v>3</v>
      </c>
      <c r="E57" s="160">
        <v>3</v>
      </c>
      <c r="F57" s="161">
        <v>2</v>
      </c>
      <c r="G57" s="162">
        <f t="shared" si="9"/>
        <v>8</v>
      </c>
      <c r="H57" s="160">
        <v>3</v>
      </c>
      <c r="I57" s="160">
        <v>3</v>
      </c>
      <c r="J57" s="161">
        <v>1</v>
      </c>
      <c r="K57" s="163">
        <f t="shared" si="10"/>
        <v>7</v>
      </c>
      <c r="L57" s="74">
        <v>9</v>
      </c>
      <c r="M57" s="74">
        <v>9</v>
      </c>
      <c r="N57" s="74">
        <v>8</v>
      </c>
      <c r="O57" s="74">
        <v>9</v>
      </c>
      <c r="P57" s="74">
        <v>10</v>
      </c>
      <c r="Q57" s="74">
        <v>9</v>
      </c>
      <c r="R57" s="74">
        <v>9</v>
      </c>
      <c r="S57" s="74"/>
      <c r="T57" s="74">
        <v>8</v>
      </c>
      <c r="U57" s="74">
        <v>7</v>
      </c>
      <c r="V57" s="74">
        <v>7</v>
      </c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</row>
    <row r="58" spans="1:81" ht="15.75" customHeight="1" x14ac:dyDescent="0.25">
      <c r="A58" s="143"/>
      <c r="B58" s="158">
        <v>46</v>
      </c>
      <c r="C58" s="159" t="s">
        <v>252</v>
      </c>
      <c r="D58" s="160">
        <v>3</v>
      </c>
      <c r="E58" s="160">
        <v>4</v>
      </c>
      <c r="F58" s="161">
        <v>0</v>
      </c>
      <c r="G58" s="162">
        <f t="shared" si="9"/>
        <v>7</v>
      </c>
      <c r="H58" s="160">
        <v>2</v>
      </c>
      <c r="I58" s="160">
        <v>2</v>
      </c>
      <c r="J58" s="161">
        <v>2</v>
      </c>
      <c r="K58" s="163">
        <f t="shared" si="10"/>
        <v>6</v>
      </c>
      <c r="L58" s="74">
        <v>7</v>
      </c>
      <c r="M58" s="74">
        <v>9</v>
      </c>
      <c r="N58" s="74">
        <v>9</v>
      </c>
      <c r="O58" s="74">
        <v>7</v>
      </c>
      <c r="P58" s="74">
        <v>9</v>
      </c>
      <c r="Q58" s="74">
        <v>9</v>
      </c>
      <c r="R58" s="74">
        <v>7</v>
      </c>
      <c r="S58" s="74"/>
      <c r="T58" s="74">
        <v>7</v>
      </c>
      <c r="U58" s="74">
        <v>7</v>
      </c>
      <c r="V58" s="74">
        <v>6</v>
      </c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</row>
    <row r="59" spans="1:81" ht="15.75" customHeight="1" x14ac:dyDescent="0.25">
      <c r="A59" s="143"/>
      <c r="B59" s="158">
        <v>47</v>
      </c>
      <c r="C59" s="159" t="s">
        <v>253</v>
      </c>
      <c r="D59" s="160">
        <v>2</v>
      </c>
      <c r="E59" s="160">
        <v>3</v>
      </c>
      <c r="F59" s="161">
        <v>3</v>
      </c>
      <c r="G59" s="162">
        <f t="shared" si="9"/>
        <v>8</v>
      </c>
      <c r="H59" s="160">
        <v>5</v>
      </c>
      <c r="I59" s="160">
        <v>4</v>
      </c>
      <c r="J59" s="161">
        <v>4</v>
      </c>
      <c r="K59" s="163">
        <f t="shared" si="10"/>
        <v>13</v>
      </c>
      <c r="L59" s="74">
        <v>9</v>
      </c>
      <c r="M59" s="74">
        <v>10</v>
      </c>
      <c r="N59" s="74">
        <v>9</v>
      </c>
      <c r="O59" s="74">
        <v>10</v>
      </c>
      <c r="P59" s="74">
        <v>10</v>
      </c>
      <c r="Q59" s="74">
        <v>9</v>
      </c>
      <c r="R59" s="74">
        <v>9</v>
      </c>
      <c r="S59" s="74"/>
      <c r="T59" s="74">
        <v>9</v>
      </c>
      <c r="U59" s="74">
        <v>8</v>
      </c>
      <c r="V59" s="74">
        <v>7</v>
      </c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</row>
    <row r="60" spans="1:81" ht="15.75" customHeight="1" x14ac:dyDescent="0.25">
      <c r="A60" s="143"/>
      <c r="B60" s="158">
        <v>48</v>
      </c>
      <c r="C60" s="159" t="s">
        <v>254</v>
      </c>
      <c r="D60" s="160">
        <v>2</v>
      </c>
      <c r="E60" s="160">
        <v>2</v>
      </c>
      <c r="F60" s="161">
        <v>2</v>
      </c>
      <c r="G60" s="162">
        <f t="shared" si="9"/>
        <v>6</v>
      </c>
      <c r="H60" s="160">
        <v>4</v>
      </c>
      <c r="I60" s="160">
        <v>4</v>
      </c>
      <c r="J60" s="161">
        <v>3</v>
      </c>
      <c r="K60" s="163">
        <f t="shared" si="10"/>
        <v>11</v>
      </c>
      <c r="L60" s="74">
        <v>9</v>
      </c>
      <c r="M60" s="74">
        <v>8</v>
      </c>
      <c r="N60" s="74">
        <v>9</v>
      </c>
      <c r="O60" s="74">
        <v>9</v>
      </c>
      <c r="P60" s="74">
        <v>9</v>
      </c>
      <c r="Q60" s="74">
        <v>8</v>
      </c>
      <c r="R60" s="74">
        <v>8</v>
      </c>
      <c r="S60" s="74"/>
      <c r="T60" s="74">
        <v>8</v>
      </c>
      <c r="U60" s="74">
        <v>6</v>
      </c>
      <c r="V60" s="74">
        <v>6</v>
      </c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</row>
    <row r="61" spans="1:81" ht="15.75" customHeight="1" x14ac:dyDescent="0.25">
      <c r="A61" s="143"/>
      <c r="B61" s="158">
        <v>49</v>
      </c>
      <c r="C61" s="159" t="s">
        <v>255</v>
      </c>
      <c r="D61" s="160">
        <v>3</v>
      </c>
      <c r="E61" s="160">
        <v>5</v>
      </c>
      <c r="F61" s="161">
        <v>3</v>
      </c>
      <c r="G61" s="162">
        <f t="shared" si="9"/>
        <v>11</v>
      </c>
      <c r="H61" s="160">
        <v>5</v>
      </c>
      <c r="I61" s="160">
        <v>3</v>
      </c>
      <c r="J61" s="161">
        <v>3</v>
      </c>
      <c r="K61" s="163">
        <f t="shared" si="10"/>
        <v>11</v>
      </c>
      <c r="L61" s="74">
        <v>9</v>
      </c>
      <c r="M61" s="74">
        <v>9</v>
      </c>
      <c r="N61" s="74">
        <v>9</v>
      </c>
      <c r="O61" s="74">
        <v>7</v>
      </c>
      <c r="P61" s="74">
        <v>9</v>
      </c>
      <c r="Q61" s="74">
        <v>7</v>
      </c>
      <c r="R61" s="74">
        <v>9</v>
      </c>
      <c r="S61" s="74"/>
      <c r="T61" s="74">
        <v>9</v>
      </c>
      <c r="U61" s="74">
        <v>9</v>
      </c>
      <c r="V61" s="74">
        <v>7</v>
      </c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</row>
    <row r="62" spans="1:81" ht="15.75" customHeight="1" x14ac:dyDescent="0.25">
      <c r="A62" s="143"/>
      <c r="B62" s="158">
        <v>50</v>
      </c>
      <c r="C62" s="159" t="s">
        <v>256</v>
      </c>
      <c r="D62" s="160">
        <v>3</v>
      </c>
      <c r="E62" s="160">
        <v>5</v>
      </c>
      <c r="F62" s="161">
        <v>2</v>
      </c>
      <c r="G62" s="162">
        <f t="shared" si="9"/>
        <v>10</v>
      </c>
      <c r="H62" s="160">
        <v>4</v>
      </c>
      <c r="I62" s="160">
        <v>3</v>
      </c>
      <c r="J62" s="161">
        <v>2</v>
      </c>
      <c r="K62" s="163">
        <f t="shared" si="10"/>
        <v>9</v>
      </c>
      <c r="L62" s="74">
        <v>10</v>
      </c>
      <c r="M62" s="74">
        <v>9</v>
      </c>
      <c r="N62" s="74">
        <v>9</v>
      </c>
      <c r="O62" s="74">
        <v>10</v>
      </c>
      <c r="P62" s="74">
        <v>10</v>
      </c>
      <c r="Q62" s="74">
        <v>9</v>
      </c>
      <c r="R62" s="74">
        <v>9</v>
      </c>
      <c r="S62" s="74"/>
      <c r="T62" s="74">
        <v>9</v>
      </c>
      <c r="U62" s="74">
        <v>8</v>
      </c>
      <c r="V62" s="74">
        <v>6</v>
      </c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</row>
    <row r="63" spans="1:81" ht="15.75" customHeight="1" x14ac:dyDescent="0.25">
      <c r="A63" s="143"/>
      <c r="B63" s="158">
        <v>51</v>
      </c>
      <c r="C63" s="159" t="s">
        <v>257</v>
      </c>
      <c r="D63" s="160">
        <v>2</v>
      </c>
      <c r="E63" s="160">
        <v>2</v>
      </c>
      <c r="F63" s="161">
        <v>2</v>
      </c>
      <c r="G63" s="162">
        <f t="shared" si="9"/>
        <v>6</v>
      </c>
      <c r="H63" s="160">
        <v>4</v>
      </c>
      <c r="I63" s="160">
        <v>0</v>
      </c>
      <c r="J63" s="161">
        <v>2</v>
      </c>
      <c r="K63" s="163">
        <f t="shared" si="10"/>
        <v>6</v>
      </c>
      <c r="L63" s="74">
        <v>9</v>
      </c>
      <c r="M63" s="74">
        <v>7</v>
      </c>
      <c r="N63" s="74">
        <v>8</v>
      </c>
      <c r="O63" s="74">
        <v>8</v>
      </c>
      <c r="P63" s="74">
        <v>8</v>
      </c>
      <c r="Q63" s="74">
        <v>7</v>
      </c>
      <c r="R63" s="74">
        <v>7</v>
      </c>
      <c r="S63" s="74"/>
      <c r="T63" s="74">
        <v>6</v>
      </c>
      <c r="U63" s="74">
        <v>7</v>
      </c>
      <c r="V63" s="74">
        <v>6</v>
      </c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</row>
    <row r="64" spans="1:81" ht="15.75" customHeight="1" x14ac:dyDescent="0.25">
      <c r="A64" s="143"/>
      <c r="B64" s="158">
        <v>52</v>
      </c>
      <c r="C64" s="159" t="s">
        <v>258</v>
      </c>
      <c r="D64" s="160">
        <v>3</v>
      </c>
      <c r="E64" s="160">
        <v>4</v>
      </c>
      <c r="F64" s="161">
        <v>3</v>
      </c>
      <c r="G64" s="162">
        <f t="shared" si="9"/>
        <v>10</v>
      </c>
      <c r="H64" s="160">
        <v>3</v>
      </c>
      <c r="I64" s="160">
        <v>2</v>
      </c>
      <c r="J64" s="161">
        <v>4</v>
      </c>
      <c r="K64" s="163">
        <f t="shared" si="10"/>
        <v>9</v>
      </c>
      <c r="L64" s="74">
        <v>8</v>
      </c>
      <c r="M64" s="74">
        <v>9</v>
      </c>
      <c r="N64" s="74">
        <v>8</v>
      </c>
      <c r="O64" s="74">
        <v>7</v>
      </c>
      <c r="P64" s="74">
        <v>7</v>
      </c>
      <c r="Q64" s="74">
        <v>8</v>
      </c>
      <c r="R64" s="74">
        <v>8</v>
      </c>
      <c r="S64" s="74"/>
      <c r="T64" s="74">
        <v>9</v>
      </c>
      <c r="U64" s="74">
        <v>8</v>
      </c>
      <c r="V64" s="74">
        <v>6</v>
      </c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</row>
    <row r="65" spans="1:81" ht="15.75" customHeight="1" x14ac:dyDescent="0.25">
      <c r="A65" s="143"/>
      <c r="B65" s="158">
        <v>53</v>
      </c>
      <c r="C65" s="159" t="s">
        <v>259</v>
      </c>
      <c r="D65" s="160">
        <v>0</v>
      </c>
      <c r="E65" s="160">
        <v>0</v>
      </c>
      <c r="F65" s="161">
        <v>0</v>
      </c>
      <c r="G65" s="162">
        <f t="shared" si="9"/>
        <v>0</v>
      </c>
      <c r="H65" s="160">
        <v>1</v>
      </c>
      <c r="I65" s="160">
        <v>0</v>
      </c>
      <c r="J65" s="161">
        <v>0</v>
      </c>
      <c r="K65" s="163">
        <f t="shared" si="10"/>
        <v>1</v>
      </c>
      <c r="L65" s="74">
        <v>6</v>
      </c>
      <c r="M65" s="74">
        <v>5</v>
      </c>
      <c r="N65" s="74">
        <v>7</v>
      </c>
      <c r="O65" s="74">
        <v>6</v>
      </c>
      <c r="P65" s="74">
        <v>5</v>
      </c>
      <c r="Q65" s="74">
        <v>6</v>
      </c>
      <c r="R65" s="74">
        <v>5</v>
      </c>
      <c r="S65" s="74"/>
      <c r="T65" s="74">
        <v>7</v>
      </c>
      <c r="U65" s="74">
        <v>8</v>
      </c>
      <c r="V65" s="74">
        <v>7</v>
      </c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</row>
    <row r="66" spans="1:81" ht="15.75" customHeight="1" x14ac:dyDescent="0.25">
      <c r="A66" s="143"/>
      <c r="B66" s="158">
        <v>54</v>
      </c>
      <c r="C66" s="159" t="s">
        <v>260</v>
      </c>
      <c r="D66" s="160">
        <v>2</v>
      </c>
      <c r="E66" s="160">
        <v>1</v>
      </c>
      <c r="F66" s="161">
        <v>1</v>
      </c>
      <c r="G66" s="162">
        <f t="shared" si="9"/>
        <v>4</v>
      </c>
      <c r="H66" s="160">
        <v>2</v>
      </c>
      <c r="I66" s="160">
        <v>0</v>
      </c>
      <c r="J66" s="161">
        <v>0</v>
      </c>
      <c r="K66" s="163">
        <f t="shared" si="10"/>
        <v>2</v>
      </c>
      <c r="L66" s="74">
        <v>7</v>
      </c>
      <c r="M66" s="74">
        <v>5</v>
      </c>
      <c r="N66" s="74">
        <v>6</v>
      </c>
      <c r="O66" s="74">
        <v>9</v>
      </c>
      <c r="P66" s="74">
        <v>8</v>
      </c>
      <c r="Q66" s="74">
        <v>7</v>
      </c>
      <c r="R66" s="74">
        <v>6</v>
      </c>
      <c r="S66" s="74"/>
      <c r="T66" s="74">
        <v>5</v>
      </c>
      <c r="U66" s="74">
        <v>7</v>
      </c>
      <c r="V66" s="74">
        <v>7</v>
      </c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</row>
    <row r="67" spans="1:81" ht="15.75" customHeight="1" x14ac:dyDescent="0.25">
      <c r="A67" s="143"/>
      <c r="B67" s="158">
        <v>55</v>
      </c>
      <c r="C67" s="159" t="s">
        <v>261</v>
      </c>
      <c r="D67" s="160">
        <v>3</v>
      </c>
      <c r="E67" s="160">
        <v>1</v>
      </c>
      <c r="F67" s="161">
        <v>2</v>
      </c>
      <c r="G67" s="162">
        <f t="shared" si="9"/>
        <v>6</v>
      </c>
      <c r="H67" s="160">
        <v>4</v>
      </c>
      <c r="I67" s="160">
        <v>3</v>
      </c>
      <c r="J67" s="161">
        <v>1</v>
      </c>
      <c r="K67" s="163">
        <f t="shared" si="10"/>
        <v>8</v>
      </c>
      <c r="L67" s="74">
        <v>9</v>
      </c>
      <c r="M67" s="74">
        <v>8</v>
      </c>
      <c r="N67" s="74">
        <v>9</v>
      </c>
      <c r="O67" s="74">
        <v>8</v>
      </c>
      <c r="P67" s="74">
        <v>8</v>
      </c>
      <c r="Q67" s="74">
        <v>9</v>
      </c>
      <c r="R67" s="74">
        <v>8</v>
      </c>
      <c r="S67" s="74"/>
      <c r="T67" s="74">
        <v>6</v>
      </c>
      <c r="U67" s="74">
        <v>7</v>
      </c>
      <c r="V67" s="74">
        <v>6</v>
      </c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</row>
    <row r="68" spans="1:81" ht="15.75" customHeight="1" x14ac:dyDescent="0.25">
      <c r="A68" s="143"/>
      <c r="B68" s="158">
        <v>56</v>
      </c>
      <c r="C68" s="159" t="s">
        <v>262</v>
      </c>
      <c r="D68" s="160">
        <v>1</v>
      </c>
      <c r="E68" s="160">
        <v>5</v>
      </c>
      <c r="F68" s="161">
        <v>0</v>
      </c>
      <c r="G68" s="162">
        <f t="shared" si="9"/>
        <v>6</v>
      </c>
      <c r="H68" s="160">
        <v>3</v>
      </c>
      <c r="I68" s="160">
        <v>0</v>
      </c>
      <c r="J68" s="161">
        <v>3</v>
      </c>
      <c r="K68" s="163">
        <f t="shared" si="10"/>
        <v>6</v>
      </c>
      <c r="L68" s="74">
        <v>9</v>
      </c>
      <c r="M68" s="74">
        <v>9</v>
      </c>
      <c r="N68" s="74">
        <v>9</v>
      </c>
      <c r="O68" s="74">
        <v>9</v>
      </c>
      <c r="P68" s="74">
        <v>9</v>
      </c>
      <c r="Q68" s="74">
        <v>9</v>
      </c>
      <c r="R68" s="74">
        <v>9</v>
      </c>
      <c r="S68" s="74"/>
      <c r="T68" s="74">
        <v>5</v>
      </c>
      <c r="U68" s="74">
        <v>8</v>
      </c>
      <c r="V68" s="74">
        <v>7</v>
      </c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</row>
    <row r="69" spans="1:81" ht="15.75" customHeight="1" x14ac:dyDescent="0.25">
      <c r="A69" s="143"/>
      <c r="B69" s="158">
        <v>57</v>
      </c>
      <c r="C69" s="159" t="s">
        <v>263</v>
      </c>
      <c r="D69" s="160">
        <v>1</v>
      </c>
      <c r="E69" s="160">
        <v>5</v>
      </c>
      <c r="F69" s="161">
        <v>3</v>
      </c>
      <c r="G69" s="162">
        <f t="shared" si="9"/>
        <v>9</v>
      </c>
      <c r="H69" s="160">
        <v>4</v>
      </c>
      <c r="I69" s="160">
        <v>2</v>
      </c>
      <c r="J69" s="161">
        <v>0</v>
      </c>
      <c r="K69" s="163">
        <f t="shared" si="10"/>
        <v>6</v>
      </c>
      <c r="L69" s="74">
        <v>10</v>
      </c>
      <c r="M69" s="74">
        <v>8</v>
      </c>
      <c r="N69" s="74">
        <v>9</v>
      </c>
      <c r="O69" s="74">
        <v>10</v>
      </c>
      <c r="P69" s="74">
        <v>9</v>
      </c>
      <c r="Q69" s="74">
        <v>8</v>
      </c>
      <c r="R69" s="74">
        <v>9</v>
      </c>
      <c r="S69" s="74"/>
      <c r="T69" s="74">
        <v>8</v>
      </c>
      <c r="U69" s="74">
        <v>7</v>
      </c>
      <c r="V69" s="74">
        <v>7</v>
      </c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</row>
    <row r="70" spans="1:81" ht="15.75" customHeight="1" x14ac:dyDescent="0.25">
      <c r="A70" s="143"/>
      <c r="B70" s="158">
        <v>58</v>
      </c>
      <c r="C70" s="159" t="s">
        <v>264</v>
      </c>
      <c r="D70" s="160">
        <v>1</v>
      </c>
      <c r="E70" s="160">
        <v>3</v>
      </c>
      <c r="F70" s="161">
        <v>2</v>
      </c>
      <c r="G70" s="162">
        <f t="shared" si="9"/>
        <v>6</v>
      </c>
      <c r="H70" s="160">
        <v>4</v>
      </c>
      <c r="I70" s="160">
        <v>2</v>
      </c>
      <c r="J70" s="161">
        <v>4</v>
      </c>
      <c r="K70" s="163">
        <f t="shared" si="10"/>
        <v>10</v>
      </c>
      <c r="L70" s="74">
        <v>9</v>
      </c>
      <c r="M70" s="74">
        <v>8</v>
      </c>
      <c r="N70" s="74">
        <v>9</v>
      </c>
      <c r="O70" s="74">
        <v>10</v>
      </c>
      <c r="P70" s="74">
        <v>9</v>
      </c>
      <c r="Q70" s="74">
        <v>8</v>
      </c>
      <c r="R70" s="74">
        <v>7</v>
      </c>
      <c r="S70" s="74"/>
      <c r="T70" s="74">
        <v>8</v>
      </c>
      <c r="U70" s="74">
        <v>8</v>
      </c>
      <c r="V70" s="74">
        <v>5</v>
      </c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</row>
    <row r="71" spans="1:81" ht="15.75" customHeight="1" x14ac:dyDescent="0.25">
      <c r="A71" s="143"/>
      <c r="B71" s="158">
        <v>59</v>
      </c>
      <c r="C71" s="159" t="s">
        <v>265</v>
      </c>
      <c r="D71" s="160">
        <v>1</v>
      </c>
      <c r="E71" s="160">
        <v>4</v>
      </c>
      <c r="F71" s="161">
        <v>2</v>
      </c>
      <c r="G71" s="162">
        <f t="shared" si="9"/>
        <v>7</v>
      </c>
      <c r="H71" s="160">
        <v>4</v>
      </c>
      <c r="I71" s="160">
        <v>2</v>
      </c>
      <c r="J71" s="161">
        <v>1</v>
      </c>
      <c r="K71" s="163">
        <f t="shared" si="10"/>
        <v>7</v>
      </c>
      <c r="L71" s="74">
        <v>9</v>
      </c>
      <c r="M71" s="74">
        <v>8</v>
      </c>
      <c r="N71" s="74">
        <v>7</v>
      </c>
      <c r="O71" s="74">
        <v>9</v>
      </c>
      <c r="P71" s="74">
        <v>9</v>
      </c>
      <c r="Q71" s="74">
        <v>7</v>
      </c>
      <c r="R71" s="74">
        <v>8</v>
      </c>
      <c r="S71" s="74"/>
      <c r="T71" s="74">
        <v>8</v>
      </c>
      <c r="U71" s="74">
        <v>7</v>
      </c>
      <c r="V71" s="74">
        <v>7</v>
      </c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</row>
    <row r="72" spans="1:81" ht="15.75" customHeight="1" x14ac:dyDescent="0.25">
      <c r="A72" s="143"/>
      <c r="B72" s="158">
        <v>60</v>
      </c>
      <c r="C72" s="159" t="s">
        <v>266</v>
      </c>
      <c r="D72" s="160">
        <v>3</v>
      </c>
      <c r="E72" s="160">
        <v>1</v>
      </c>
      <c r="F72" s="161">
        <v>2</v>
      </c>
      <c r="G72" s="162">
        <f t="shared" si="9"/>
        <v>6</v>
      </c>
      <c r="H72" s="160">
        <v>3</v>
      </c>
      <c r="I72" s="160">
        <v>2</v>
      </c>
      <c r="J72" s="161">
        <v>1</v>
      </c>
      <c r="K72" s="163">
        <f t="shared" si="10"/>
        <v>6</v>
      </c>
      <c r="L72" s="74">
        <v>7</v>
      </c>
      <c r="M72" s="74">
        <v>8</v>
      </c>
      <c r="N72" s="74">
        <v>7</v>
      </c>
      <c r="O72" s="74">
        <v>7</v>
      </c>
      <c r="P72" s="74">
        <v>7</v>
      </c>
      <c r="Q72" s="74">
        <v>6</v>
      </c>
      <c r="R72" s="74">
        <v>7</v>
      </c>
      <c r="S72" s="74"/>
      <c r="T72" s="74">
        <v>8</v>
      </c>
      <c r="U72" s="74">
        <v>7</v>
      </c>
      <c r="V72" s="74">
        <v>8</v>
      </c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</row>
    <row r="73" spans="1:81" ht="15.75" customHeight="1" x14ac:dyDescent="0.25">
      <c r="A73" s="143"/>
      <c r="B73" s="158">
        <v>61</v>
      </c>
      <c r="C73" s="159" t="s">
        <v>267</v>
      </c>
      <c r="D73" s="160">
        <v>1</v>
      </c>
      <c r="E73" s="160">
        <v>1</v>
      </c>
      <c r="F73" s="161">
        <v>1</v>
      </c>
      <c r="G73" s="162">
        <f t="shared" si="9"/>
        <v>3</v>
      </c>
      <c r="H73" s="160">
        <v>4</v>
      </c>
      <c r="I73" s="160">
        <v>1</v>
      </c>
      <c r="J73" s="161">
        <v>1</v>
      </c>
      <c r="K73" s="163">
        <f t="shared" si="10"/>
        <v>6</v>
      </c>
      <c r="L73" s="74">
        <v>9</v>
      </c>
      <c r="M73" s="74">
        <v>7</v>
      </c>
      <c r="N73" s="74">
        <v>9</v>
      </c>
      <c r="O73" s="74">
        <v>7</v>
      </c>
      <c r="P73" s="74">
        <v>7</v>
      </c>
      <c r="Q73" s="74">
        <v>8</v>
      </c>
      <c r="R73" s="74">
        <v>6</v>
      </c>
      <c r="S73" s="74"/>
      <c r="T73" s="74">
        <v>7</v>
      </c>
      <c r="U73" s="74">
        <v>7</v>
      </c>
      <c r="V73" s="74">
        <v>5</v>
      </c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</row>
    <row r="74" spans="1:81" ht="15.75" customHeight="1" x14ac:dyDescent="0.25">
      <c r="A74" s="143"/>
      <c r="B74" s="158">
        <v>62</v>
      </c>
      <c r="C74" s="159" t="s">
        <v>268</v>
      </c>
      <c r="D74" s="160">
        <v>3</v>
      </c>
      <c r="E74" s="160">
        <v>3</v>
      </c>
      <c r="F74" s="161">
        <v>3</v>
      </c>
      <c r="G74" s="162">
        <f t="shared" si="9"/>
        <v>9</v>
      </c>
      <c r="H74" s="160">
        <v>2</v>
      </c>
      <c r="I74" s="160">
        <v>2</v>
      </c>
      <c r="J74" s="161">
        <v>3</v>
      </c>
      <c r="K74" s="163">
        <f t="shared" si="10"/>
        <v>7</v>
      </c>
      <c r="L74" s="74">
        <v>10</v>
      </c>
      <c r="M74" s="74">
        <v>10</v>
      </c>
      <c r="N74" s="74">
        <v>9</v>
      </c>
      <c r="O74" s="74">
        <v>10</v>
      </c>
      <c r="P74" s="74">
        <v>9</v>
      </c>
      <c r="Q74" s="74">
        <v>9</v>
      </c>
      <c r="R74" s="74">
        <v>9</v>
      </c>
      <c r="S74" s="74"/>
      <c r="T74" s="74">
        <v>9</v>
      </c>
      <c r="U74" s="74">
        <v>9</v>
      </c>
      <c r="V74" s="74">
        <v>8</v>
      </c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</row>
    <row r="75" spans="1:81" ht="15.75" customHeight="1" x14ac:dyDescent="0.25">
      <c r="A75" s="143"/>
      <c r="B75" s="158">
        <v>63</v>
      </c>
      <c r="C75" s="159" t="s">
        <v>269</v>
      </c>
      <c r="D75" s="160">
        <v>3</v>
      </c>
      <c r="E75" s="160">
        <v>3</v>
      </c>
      <c r="F75" s="161">
        <v>3</v>
      </c>
      <c r="G75" s="162">
        <f t="shared" si="9"/>
        <v>9</v>
      </c>
      <c r="H75" s="160">
        <v>3</v>
      </c>
      <c r="I75" s="160">
        <v>3</v>
      </c>
      <c r="J75" s="161">
        <v>2</v>
      </c>
      <c r="K75" s="163">
        <f t="shared" si="10"/>
        <v>8</v>
      </c>
      <c r="L75" s="74">
        <v>10</v>
      </c>
      <c r="M75" s="74">
        <v>7</v>
      </c>
      <c r="N75" s="74">
        <v>10</v>
      </c>
      <c r="O75" s="74">
        <v>9</v>
      </c>
      <c r="P75" s="74">
        <v>7</v>
      </c>
      <c r="Q75" s="74">
        <v>9</v>
      </c>
      <c r="R75" s="74">
        <v>7</v>
      </c>
      <c r="S75" s="74"/>
      <c r="T75" s="74">
        <v>8</v>
      </c>
      <c r="U75" s="74">
        <v>7</v>
      </c>
      <c r="V75" s="74">
        <v>7</v>
      </c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</row>
    <row r="76" spans="1:81" ht="15.75" customHeight="1" x14ac:dyDescent="0.25">
      <c r="A76" s="143"/>
      <c r="B76" s="158">
        <v>64</v>
      </c>
      <c r="C76" s="164" t="s">
        <v>270</v>
      </c>
      <c r="D76" s="161">
        <v>3</v>
      </c>
      <c r="E76" s="161">
        <v>2</v>
      </c>
      <c r="F76" s="161">
        <v>0</v>
      </c>
      <c r="G76" s="162">
        <f t="shared" si="9"/>
        <v>5</v>
      </c>
      <c r="H76" s="161">
        <v>2</v>
      </c>
      <c r="I76" s="161">
        <v>2</v>
      </c>
      <c r="J76" s="161">
        <v>3</v>
      </c>
      <c r="K76" s="163">
        <f t="shared" si="10"/>
        <v>7</v>
      </c>
      <c r="L76" s="74">
        <v>9</v>
      </c>
      <c r="M76" s="74">
        <v>8</v>
      </c>
      <c r="N76" s="74">
        <v>9</v>
      </c>
      <c r="O76" s="74">
        <v>10</v>
      </c>
      <c r="P76" s="74">
        <v>7</v>
      </c>
      <c r="Q76" s="74">
        <v>9</v>
      </c>
      <c r="R76" s="74">
        <v>7</v>
      </c>
      <c r="S76" s="74"/>
      <c r="T76" s="74">
        <v>5</v>
      </c>
      <c r="U76" s="74">
        <v>8</v>
      </c>
      <c r="V76" s="74">
        <v>7</v>
      </c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</row>
    <row r="77" spans="1:81" ht="15.75" customHeight="1" x14ac:dyDescent="0.25">
      <c r="A77" s="143"/>
      <c r="B77" s="158">
        <v>65</v>
      </c>
      <c r="C77" s="164" t="s">
        <v>271</v>
      </c>
      <c r="D77" s="161">
        <v>2</v>
      </c>
      <c r="E77" s="161">
        <v>6</v>
      </c>
      <c r="F77" s="161">
        <v>2</v>
      </c>
      <c r="G77" s="162">
        <f t="shared" si="9"/>
        <v>10</v>
      </c>
      <c r="H77" s="161">
        <v>3</v>
      </c>
      <c r="I77" s="161">
        <v>2</v>
      </c>
      <c r="J77" s="161">
        <v>2</v>
      </c>
      <c r="K77" s="163">
        <f t="shared" si="10"/>
        <v>7</v>
      </c>
      <c r="L77" s="74">
        <v>8</v>
      </c>
      <c r="M77" s="74">
        <v>9</v>
      </c>
      <c r="N77" s="74">
        <v>10</v>
      </c>
      <c r="O77" s="74">
        <v>7</v>
      </c>
      <c r="P77" s="74">
        <v>10</v>
      </c>
      <c r="Q77" s="74">
        <v>9</v>
      </c>
      <c r="R77" s="74">
        <v>6</v>
      </c>
      <c r="S77" s="74"/>
      <c r="T77" s="74">
        <v>7</v>
      </c>
      <c r="U77" s="74">
        <v>8</v>
      </c>
      <c r="V77" s="74">
        <v>7</v>
      </c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</row>
    <row r="78" spans="1:81" ht="15.75" customHeight="1" x14ac:dyDescent="0.25">
      <c r="A78" s="143"/>
      <c r="B78" s="158">
        <v>66</v>
      </c>
      <c r="C78" s="164" t="s">
        <v>272</v>
      </c>
      <c r="D78" s="161">
        <v>1</v>
      </c>
      <c r="E78" s="161">
        <v>5</v>
      </c>
      <c r="F78" s="161">
        <v>2</v>
      </c>
      <c r="G78" s="162">
        <f t="shared" si="9"/>
        <v>8</v>
      </c>
      <c r="H78" s="161">
        <v>3</v>
      </c>
      <c r="I78" s="161">
        <v>4</v>
      </c>
      <c r="J78" s="161">
        <v>3</v>
      </c>
      <c r="K78" s="163">
        <f t="shared" si="10"/>
        <v>10</v>
      </c>
      <c r="L78" s="74">
        <v>9</v>
      </c>
      <c r="M78" s="74">
        <v>10</v>
      </c>
      <c r="N78" s="74">
        <v>10</v>
      </c>
      <c r="O78" s="74">
        <v>9</v>
      </c>
      <c r="P78" s="74">
        <v>8</v>
      </c>
      <c r="Q78" s="74">
        <v>8</v>
      </c>
      <c r="R78" s="74">
        <v>7</v>
      </c>
      <c r="S78" s="74"/>
      <c r="T78" s="74">
        <v>6</v>
      </c>
      <c r="U78" s="74">
        <v>8</v>
      </c>
      <c r="V78" s="74">
        <v>5</v>
      </c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</row>
    <row r="79" spans="1:81" ht="15.75" customHeight="1" x14ac:dyDescent="0.25">
      <c r="A79" s="143"/>
      <c r="B79" s="158">
        <v>67</v>
      </c>
      <c r="C79" s="164" t="s">
        <v>273</v>
      </c>
      <c r="D79" s="161">
        <v>2</v>
      </c>
      <c r="E79" s="161">
        <v>2</v>
      </c>
      <c r="F79" s="161">
        <v>2</v>
      </c>
      <c r="G79" s="162">
        <f t="shared" si="9"/>
        <v>6</v>
      </c>
      <c r="H79" s="161">
        <v>2</v>
      </c>
      <c r="I79" s="161">
        <v>2</v>
      </c>
      <c r="J79" s="161">
        <v>2</v>
      </c>
      <c r="K79" s="163">
        <f t="shared" si="10"/>
        <v>6</v>
      </c>
      <c r="L79" s="74">
        <v>7</v>
      </c>
      <c r="M79" s="74">
        <v>8</v>
      </c>
      <c r="N79" s="74">
        <v>6</v>
      </c>
      <c r="O79" s="74">
        <v>6</v>
      </c>
      <c r="P79" s="74">
        <v>7</v>
      </c>
      <c r="Q79" s="74">
        <v>10</v>
      </c>
      <c r="R79" s="74">
        <v>8</v>
      </c>
      <c r="S79" s="74"/>
      <c r="T79" s="74">
        <v>8</v>
      </c>
      <c r="U79" s="74">
        <v>7</v>
      </c>
      <c r="V79" s="74">
        <v>7</v>
      </c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</row>
    <row r="80" spans="1:81" ht="15.75" customHeight="1" x14ac:dyDescent="0.25">
      <c r="A80" s="143"/>
      <c r="B80" s="158">
        <v>68</v>
      </c>
      <c r="C80" s="164" t="s">
        <v>274</v>
      </c>
      <c r="D80" s="161">
        <v>1</v>
      </c>
      <c r="E80" s="161">
        <v>2</v>
      </c>
      <c r="F80" s="161">
        <v>4</v>
      </c>
      <c r="G80" s="162">
        <f t="shared" si="9"/>
        <v>7</v>
      </c>
      <c r="H80" s="161">
        <v>2</v>
      </c>
      <c r="I80" s="161">
        <v>3</v>
      </c>
      <c r="J80" s="161">
        <v>1</v>
      </c>
      <c r="K80" s="163">
        <f t="shared" si="10"/>
        <v>6</v>
      </c>
      <c r="L80" s="74">
        <v>7</v>
      </c>
      <c r="M80" s="74">
        <v>9</v>
      </c>
      <c r="N80" s="74">
        <v>7</v>
      </c>
      <c r="O80" s="74">
        <v>9</v>
      </c>
      <c r="P80" s="74">
        <v>8</v>
      </c>
      <c r="Q80" s="74">
        <v>9</v>
      </c>
      <c r="R80" s="74">
        <v>8</v>
      </c>
      <c r="S80" s="74"/>
      <c r="T80" s="74">
        <v>8</v>
      </c>
      <c r="U80" s="74">
        <v>7</v>
      </c>
      <c r="V80" s="74">
        <v>7</v>
      </c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</row>
    <row r="81" spans="1:81" ht="15.75" customHeight="1" x14ac:dyDescent="0.25">
      <c r="A81" s="143"/>
      <c r="B81" s="158">
        <v>69</v>
      </c>
      <c r="C81" s="164" t="s">
        <v>275</v>
      </c>
      <c r="D81" s="161">
        <v>3</v>
      </c>
      <c r="E81" s="161">
        <v>4</v>
      </c>
      <c r="F81" s="161">
        <v>4</v>
      </c>
      <c r="G81" s="162">
        <f t="shared" si="9"/>
        <v>11</v>
      </c>
      <c r="H81" s="161">
        <v>5</v>
      </c>
      <c r="I81" s="161">
        <v>4</v>
      </c>
      <c r="J81" s="161">
        <v>3</v>
      </c>
      <c r="K81" s="163">
        <f t="shared" si="10"/>
        <v>12</v>
      </c>
      <c r="L81" s="74">
        <v>9</v>
      </c>
      <c r="M81" s="74">
        <v>9</v>
      </c>
      <c r="N81" s="74">
        <v>9</v>
      </c>
      <c r="O81" s="74">
        <v>9</v>
      </c>
      <c r="P81" s="74">
        <v>9</v>
      </c>
      <c r="Q81" s="74">
        <v>9</v>
      </c>
      <c r="R81" s="74">
        <v>9</v>
      </c>
      <c r="S81" s="74"/>
      <c r="T81" s="74">
        <v>9</v>
      </c>
      <c r="U81" s="74">
        <v>6</v>
      </c>
      <c r="V81" s="74">
        <v>9</v>
      </c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</row>
    <row r="82" spans="1:81" ht="15.75" customHeight="1" x14ac:dyDescent="0.25">
      <c r="A82" s="143"/>
      <c r="B82" s="158">
        <v>70</v>
      </c>
      <c r="C82" s="164" t="s">
        <v>276</v>
      </c>
      <c r="D82" s="161">
        <v>2</v>
      </c>
      <c r="E82" s="161">
        <v>2</v>
      </c>
      <c r="F82" s="161">
        <v>1</v>
      </c>
      <c r="G82" s="162">
        <f t="shared" si="9"/>
        <v>5</v>
      </c>
      <c r="H82" s="161">
        <v>3</v>
      </c>
      <c r="I82" s="161">
        <v>2</v>
      </c>
      <c r="J82" s="161">
        <v>2</v>
      </c>
      <c r="K82" s="163">
        <f t="shared" si="10"/>
        <v>7</v>
      </c>
      <c r="L82" s="74">
        <v>5</v>
      </c>
      <c r="M82" s="74">
        <v>8</v>
      </c>
      <c r="N82" s="74">
        <v>9</v>
      </c>
      <c r="O82" s="74">
        <v>9</v>
      </c>
      <c r="P82" s="74">
        <v>9</v>
      </c>
      <c r="Q82" s="74">
        <v>9</v>
      </c>
      <c r="R82" s="74">
        <v>9</v>
      </c>
      <c r="S82" s="74"/>
      <c r="T82" s="74">
        <v>5</v>
      </c>
      <c r="U82" s="74">
        <v>9</v>
      </c>
      <c r="V82" s="74">
        <v>9</v>
      </c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</row>
    <row r="83" spans="1:81" ht="15.75" customHeight="1" x14ac:dyDescent="0.25">
      <c r="A83" s="143"/>
      <c r="B83" s="158">
        <v>71</v>
      </c>
      <c r="C83" s="164" t="s">
        <v>277</v>
      </c>
      <c r="D83" s="161">
        <v>2</v>
      </c>
      <c r="E83" s="161">
        <v>3</v>
      </c>
      <c r="F83" s="161">
        <v>3</v>
      </c>
      <c r="G83" s="162">
        <f t="shared" si="9"/>
        <v>8</v>
      </c>
      <c r="H83" s="161">
        <v>4</v>
      </c>
      <c r="I83" s="161">
        <v>2</v>
      </c>
      <c r="J83" s="161">
        <v>2</v>
      </c>
      <c r="K83" s="163">
        <f t="shared" si="10"/>
        <v>8</v>
      </c>
      <c r="L83" s="74">
        <v>9</v>
      </c>
      <c r="M83" s="74">
        <v>9</v>
      </c>
      <c r="N83" s="74">
        <v>8</v>
      </c>
      <c r="O83" s="74">
        <v>8</v>
      </c>
      <c r="P83" s="74">
        <v>9</v>
      </c>
      <c r="Q83" s="74">
        <v>8</v>
      </c>
      <c r="R83" s="74">
        <v>8</v>
      </c>
      <c r="S83" s="74"/>
      <c r="T83" s="74">
        <v>9</v>
      </c>
      <c r="U83" s="74">
        <v>5</v>
      </c>
      <c r="V83" s="74">
        <v>7</v>
      </c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</row>
    <row r="84" spans="1:81" ht="15.75" customHeight="1" x14ac:dyDescent="0.25">
      <c r="A84" s="143"/>
      <c r="B84" s="158">
        <v>72</v>
      </c>
      <c r="C84" s="164" t="s">
        <v>278</v>
      </c>
      <c r="D84" s="161">
        <v>4</v>
      </c>
      <c r="E84" s="161">
        <v>4</v>
      </c>
      <c r="F84" s="161">
        <v>2</v>
      </c>
      <c r="G84" s="162">
        <f t="shared" si="9"/>
        <v>10</v>
      </c>
      <c r="H84" s="161">
        <v>4</v>
      </c>
      <c r="I84" s="161">
        <v>5</v>
      </c>
      <c r="J84" s="161">
        <v>3</v>
      </c>
      <c r="K84" s="163">
        <f t="shared" si="10"/>
        <v>12</v>
      </c>
      <c r="L84" s="74">
        <v>9</v>
      </c>
      <c r="M84" s="74">
        <v>5</v>
      </c>
      <c r="N84" s="74">
        <v>9</v>
      </c>
      <c r="O84" s="74">
        <v>9</v>
      </c>
      <c r="P84" s="74">
        <v>5</v>
      </c>
      <c r="Q84" s="74">
        <v>9</v>
      </c>
      <c r="R84" s="74">
        <v>9</v>
      </c>
      <c r="S84" s="74"/>
      <c r="T84" s="74">
        <v>9</v>
      </c>
      <c r="U84" s="74">
        <v>9</v>
      </c>
      <c r="V84" s="74">
        <v>5</v>
      </c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</row>
    <row r="85" spans="1:81" ht="15.75" customHeight="1" x14ac:dyDescent="0.25">
      <c r="A85" s="143"/>
      <c r="B85" s="158">
        <v>73</v>
      </c>
      <c r="C85" s="164" t="s">
        <v>279</v>
      </c>
      <c r="D85" s="161">
        <v>3</v>
      </c>
      <c r="E85" s="161">
        <v>4</v>
      </c>
      <c r="F85" s="161">
        <v>2</v>
      </c>
      <c r="G85" s="162">
        <f t="shared" si="9"/>
        <v>9</v>
      </c>
      <c r="H85" s="161">
        <v>4</v>
      </c>
      <c r="I85" s="161">
        <v>3</v>
      </c>
      <c r="J85" s="161">
        <v>3</v>
      </c>
      <c r="K85" s="163">
        <f t="shared" si="10"/>
        <v>10</v>
      </c>
      <c r="L85" s="74">
        <v>9</v>
      </c>
      <c r="M85" s="74">
        <v>8</v>
      </c>
      <c r="N85" s="74">
        <v>9</v>
      </c>
      <c r="O85" s="74">
        <v>9</v>
      </c>
      <c r="P85" s="74">
        <v>9</v>
      </c>
      <c r="Q85" s="74">
        <v>9</v>
      </c>
      <c r="R85" s="74">
        <v>9</v>
      </c>
      <c r="S85" s="74"/>
      <c r="T85" s="74">
        <v>9</v>
      </c>
      <c r="U85" s="74">
        <v>5</v>
      </c>
      <c r="V85" s="74">
        <v>9</v>
      </c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</row>
    <row r="86" spans="1:81" ht="15.75" customHeight="1" x14ac:dyDescent="0.25">
      <c r="A86" s="143"/>
      <c r="B86" s="158">
        <v>74</v>
      </c>
      <c r="C86" s="164" t="s">
        <v>280</v>
      </c>
      <c r="D86" s="161">
        <v>3</v>
      </c>
      <c r="E86" s="161">
        <v>6</v>
      </c>
      <c r="F86" s="161">
        <v>4</v>
      </c>
      <c r="G86" s="162">
        <f t="shared" si="9"/>
        <v>13</v>
      </c>
      <c r="H86" s="161">
        <v>5</v>
      </c>
      <c r="I86" s="161">
        <v>5</v>
      </c>
      <c r="J86" s="161">
        <v>4</v>
      </c>
      <c r="K86" s="163">
        <f t="shared" si="10"/>
        <v>14</v>
      </c>
      <c r="L86" s="74">
        <v>9</v>
      </c>
      <c r="M86" s="74">
        <v>9</v>
      </c>
      <c r="N86" s="74">
        <v>8</v>
      </c>
      <c r="O86" s="74">
        <v>9</v>
      </c>
      <c r="P86" s="74">
        <v>6</v>
      </c>
      <c r="Q86" s="74">
        <v>8</v>
      </c>
      <c r="R86" s="74">
        <v>8</v>
      </c>
      <c r="S86" s="74"/>
      <c r="T86" s="74">
        <v>9</v>
      </c>
      <c r="U86" s="74">
        <v>9</v>
      </c>
      <c r="V86" s="74">
        <v>8</v>
      </c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</row>
    <row r="87" spans="1:81" ht="15.75" customHeight="1" x14ac:dyDescent="0.25">
      <c r="A87" s="143"/>
      <c r="B87" s="158">
        <v>75</v>
      </c>
      <c r="C87" s="164" t="s">
        <v>281</v>
      </c>
      <c r="D87" s="161">
        <v>2</v>
      </c>
      <c r="E87" s="161">
        <v>5</v>
      </c>
      <c r="F87" s="161">
        <v>3</v>
      </c>
      <c r="G87" s="162">
        <f t="shared" si="9"/>
        <v>10</v>
      </c>
      <c r="H87" s="161">
        <v>3</v>
      </c>
      <c r="I87" s="161">
        <v>3</v>
      </c>
      <c r="J87" s="161">
        <v>3</v>
      </c>
      <c r="K87" s="163">
        <f t="shared" si="10"/>
        <v>9</v>
      </c>
      <c r="L87" s="74">
        <v>9</v>
      </c>
      <c r="M87" s="74">
        <v>9</v>
      </c>
      <c r="N87" s="74">
        <v>9</v>
      </c>
      <c r="O87" s="74">
        <v>7</v>
      </c>
      <c r="P87" s="74">
        <v>9</v>
      </c>
      <c r="Q87" s="74">
        <v>9</v>
      </c>
      <c r="R87" s="74">
        <v>9</v>
      </c>
      <c r="S87" s="74"/>
      <c r="T87" s="74">
        <v>9</v>
      </c>
      <c r="U87" s="74">
        <v>5</v>
      </c>
      <c r="V87" s="74">
        <v>8</v>
      </c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</row>
    <row r="88" spans="1:81" ht="15.75" customHeight="1" x14ac:dyDescent="0.25">
      <c r="A88" s="143"/>
      <c r="B88" s="158">
        <v>76</v>
      </c>
      <c r="C88" s="164" t="s">
        <v>282</v>
      </c>
      <c r="D88" s="161">
        <v>2</v>
      </c>
      <c r="E88" s="161">
        <v>2</v>
      </c>
      <c r="F88" s="161">
        <v>1</v>
      </c>
      <c r="G88" s="162">
        <f t="shared" si="9"/>
        <v>5</v>
      </c>
      <c r="H88" s="161">
        <v>4</v>
      </c>
      <c r="I88" s="161">
        <v>3</v>
      </c>
      <c r="J88" s="161">
        <v>0</v>
      </c>
      <c r="K88" s="163">
        <f t="shared" si="10"/>
        <v>7</v>
      </c>
      <c r="L88" s="74">
        <v>9</v>
      </c>
      <c r="M88" s="74">
        <v>9</v>
      </c>
      <c r="N88" s="74">
        <v>9</v>
      </c>
      <c r="O88" s="74">
        <v>6</v>
      </c>
      <c r="P88" s="74">
        <v>8</v>
      </c>
      <c r="Q88" s="74">
        <v>9</v>
      </c>
      <c r="R88" s="74">
        <v>9</v>
      </c>
      <c r="S88" s="74"/>
      <c r="T88" s="74">
        <v>9</v>
      </c>
      <c r="U88" s="74">
        <v>5</v>
      </c>
      <c r="V88" s="74">
        <v>5</v>
      </c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</row>
    <row r="89" spans="1:81" ht="15.75" customHeight="1" x14ac:dyDescent="0.25">
      <c r="A89" s="143"/>
      <c r="B89" s="158">
        <v>77</v>
      </c>
      <c r="C89" s="164" t="s">
        <v>283</v>
      </c>
      <c r="D89" s="161">
        <v>2</v>
      </c>
      <c r="E89" s="161">
        <v>5</v>
      </c>
      <c r="F89" s="161">
        <v>3</v>
      </c>
      <c r="G89" s="162">
        <f t="shared" si="9"/>
        <v>10</v>
      </c>
      <c r="H89" s="161">
        <v>4</v>
      </c>
      <c r="I89" s="161">
        <v>5</v>
      </c>
      <c r="J89" s="161">
        <v>0</v>
      </c>
      <c r="K89" s="163">
        <f t="shared" si="10"/>
        <v>9</v>
      </c>
      <c r="L89" s="74">
        <v>8</v>
      </c>
      <c r="M89" s="74">
        <v>9</v>
      </c>
      <c r="N89" s="74">
        <v>6</v>
      </c>
      <c r="O89" s="74">
        <v>9</v>
      </c>
      <c r="P89" s="74">
        <v>9</v>
      </c>
      <c r="Q89" s="74">
        <v>6</v>
      </c>
      <c r="R89" s="74">
        <v>6</v>
      </c>
      <c r="S89" s="74"/>
      <c r="T89" s="74">
        <v>8</v>
      </c>
      <c r="U89" s="74">
        <v>8</v>
      </c>
      <c r="V89" s="74">
        <v>9</v>
      </c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</row>
    <row r="90" spans="1:81" ht="15.75" customHeight="1" x14ac:dyDescent="0.25">
      <c r="A90" s="143"/>
      <c r="B90" s="158">
        <v>78</v>
      </c>
      <c r="C90" s="164" t="s">
        <v>284</v>
      </c>
      <c r="D90" s="161">
        <v>2</v>
      </c>
      <c r="E90" s="161">
        <v>3</v>
      </c>
      <c r="F90" s="161">
        <v>2</v>
      </c>
      <c r="G90" s="162">
        <f t="shared" si="9"/>
        <v>7</v>
      </c>
      <c r="H90" s="161">
        <v>4</v>
      </c>
      <c r="I90" s="161">
        <v>2</v>
      </c>
      <c r="J90" s="161">
        <v>0</v>
      </c>
      <c r="K90" s="163">
        <f t="shared" si="10"/>
        <v>6</v>
      </c>
      <c r="L90" s="74">
        <v>8</v>
      </c>
      <c r="M90" s="74">
        <v>5</v>
      </c>
      <c r="N90" s="74">
        <v>7</v>
      </c>
      <c r="O90" s="74">
        <v>9</v>
      </c>
      <c r="P90" s="74">
        <v>9</v>
      </c>
      <c r="Q90" s="74">
        <v>5</v>
      </c>
      <c r="R90" s="74">
        <v>7</v>
      </c>
      <c r="S90" s="74"/>
      <c r="T90" s="74">
        <v>8</v>
      </c>
      <c r="U90" s="74">
        <v>9</v>
      </c>
      <c r="V90" s="74">
        <v>9</v>
      </c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</row>
    <row r="91" spans="1:81" ht="15.75" customHeight="1" x14ac:dyDescent="0.25">
      <c r="A91" s="143"/>
      <c r="B91" s="158">
        <v>79</v>
      </c>
      <c r="C91" s="164" t="s">
        <v>285</v>
      </c>
      <c r="D91" s="161">
        <v>4</v>
      </c>
      <c r="E91" s="161">
        <v>6</v>
      </c>
      <c r="F91" s="161">
        <v>4</v>
      </c>
      <c r="G91" s="162">
        <f t="shared" si="9"/>
        <v>14</v>
      </c>
      <c r="H91" s="161">
        <v>4</v>
      </c>
      <c r="I91" s="161">
        <v>5</v>
      </c>
      <c r="J91" s="161">
        <v>4</v>
      </c>
      <c r="K91" s="163">
        <f t="shared" si="10"/>
        <v>13</v>
      </c>
      <c r="L91" s="74">
        <v>9</v>
      </c>
      <c r="M91" s="74">
        <v>9</v>
      </c>
      <c r="N91" s="74">
        <v>9</v>
      </c>
      <c r="O91" s="74">
        <v>9</v>
      </c>
      <c r="P91" s="74">
        <v>9</v>
      </c>
      <c r="Q91" s="74">
        <v>9</v>
      </c>
      <c r="R91" s="74">
        <v>9</v>
      </c>
      <c r="S91" s="74"/>
      <c r="T91" s="74">
        <v>9</v>
      </c>
      <c r="U91" s="74">
        <v>9</v>
      </c>
      <c r="V91" s="74">
        <v>7</v>
      </c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</row>
    <row r="92" spans="1:81" ht="15.75" customHeight="1" x14ac:dyDescent="0.25">
      <c r="A92" s="143"/>
      <c r="B92" s="158">
        <v>80</v>
      </c>
      <c r="C92" s="164" t="s">
        <v>286</v>
      </c>
      <c r="D92" s="161">
        <v>2</v>
      </c>
      <c r="E92" s="161">
        <v>4</v>
      </c>
      <c r="F92" s="161">
        <v>1</v>
      </c>
      <c r="G92" s="162">
        <f t="shared" si="9"/>
        <v>7</v>
      </c>
      <c r="H92" s="161">
        <v>1</v>
      </c>
      <c r="I92" s="161">
        <v>0</v>
      </c>
      <c r="J92" s="161">
        <v>1</v>
      </c>
      <c r="K92" s="163">
        <f t="shared" si="10"/>
        <v>2</v>
      </c>
      <c r="L92" s="74">
        <v>7</v>
      </c>
      <c r="M92" s="74">
        <v>6</v>
      </c>
      <c r="N92" s="74">
        <v>8</v>
      </c>
      <c r="O92" s="74">
        <v>5</v>
      </c>
      <c r="P92" s="74">
        <v>5</v>
      </c>
      <c r="Q92" s="74">
        <v>6</v>
      </c>
      <c r="R92" s="74">
        <v>8</v>
      </c>
      <c r="S92" s="74"/>
      <c r="T92" s="74">
        <v>9</v>
      </c>
      <c r="U92" s="74">
        <v>8</v>
      </c>
      <c r="V92" s="74">
        <v>8</v>
      </c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</row>
    <row r="93" spans="1:81" ht="15.75" customHeight="1" x14ac:dyDescent="0.25">
      <c r="A93" s="143"/>
      <c r="B93" s="158">
        <v>81</v>
      </c>
      <c r="C93" s="164" t="s">
        <v>287</v>
      </c>
      <c r="D93" s="161">
        <v>2</v>
      </c>
      <c r="E93" s="161">
        <v>2</v>
      </c>
      <c r="F93" s="161">
        <v>2</v>
      </c>
      <c r="G93" s="162">
        <f t="shared" si="9"/>
        <v>6</v>
      </c>
      <c r="H93" s="161">
        <v>4</v>
      </c>
      <c r="I93" s="161">
        <v>2</v>
      </c>
      <c r="J93" s="161">
        <v>2</v>
      </c>
      <c r="K93" s="163">
        <f t="shared" si="10"/>
        <v>8</v>
      </c>
      <c r="L93" s="74">
        <v>9</v>
      </c>
      <c r="M93" s="74">
        <v>5</v>
      </c>
      <c r="N93" s="74">
        <v>9</v>
      </c>
      <c r="O93" s="74">
        <v>9</v>
      </c>
      <c r="P93" s="74">
        <v>6</v>
      </c>
      <c r="Q93" s="74">
        <v>5</v>
      </c>
      <c r="R93" s="74">
        <v>9</v>
      </c>
      <c r="S93" s="74"/>
      <c r="T93" s="74">
        <v>9</v>
      </c>
      <c r="U93" s="74">
        <v>8</v>
      </c>
      <c r="V93" s="74">
        <v>9</v>
      </c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</row>
    <row r="94" spans="1:81" ht="15.75" customHeight="1" x14ac:dyDescent="0.25">
      <c r="A94" s="143"/>
      <c r="B94" s="158">
        <v>82</v>
      </c>
      <c r="C94" s="164" t="s">
        <v>288</v>
      </c>
      <c r="D94" s="161">
        <v>3</v>
      </c>
      <c r="E94" s="161">
        <v>2</v>
      </c>
      <c r="F94" s="161">
        <v>0</v>
      </c>
      <c r="G94" s="162">
        <f t="shared" si="9"/>
        <v>5</v>
      </c>
      <c r="H94" s="161">
        <v>3</v>
      </c>
      <c r="I94" s="161">
        <v>3</v>
      </c>
      <c r="J94" s="161">
        <v>1</v>
      </c>
      <c r="K94" s="163">
        <f t="shared" si="10"/>
        <v>7</v>
      </c>
      <c r="L94" s="74">
        <v>9</v>
      </c>
      <c r="M94" s="74">
        <v>9</v>
      </c>
      <c r="N94" s="74">
        <v>8</v>
      </c>
      <c r="O94" s="74">
        <v>8</v>
      </c>
      <c r="P94" s="74">
        <v>9</v>
      </c>
      <c r="Q94" s="74">
        <v>9</v>
      </c>
      <c r="R94" s="74">
        <v>8</v>
      </c>
      <c r="S94" s="74"/>
      <c r="T94" s="74">
        <v>9</v>
      </c>
      <c r="U94" s="74">
        <v>9</v>
      </c>
      <c r="V94" s="74">
        <v>9</v>
      </c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</row>
    <row r="95" spans="1:81" ht="15.75" customHeight="1" x14ac:dyDescent="0.25">
      <c r="A95" s="143"/>
      <c r="B95" s="158">
        <v>83</v>
      </c>
      <c r="C95" s="164" t="s">
        <v>289</v>
      </c>
      <c r="D95" s="161">
        <v>2</v>
      </c>
      <c r="E95" s="161">
        <v>4</v>
      </c>
      <c r="F95" s="161">
        <v>0</v>
      </c>
      <c r="G95" s="162">
        <f t="shared" si="9"/>
        <v>6</v>
      </c>
      <c r="H95" s="161">
        <v>4</v>
      </c>
      <c r="I95" s="161">
        <v>4</v>
      </c>
      <c r="J95" s="161">
        <v>5</v>
      </c>
      <c r="K95" s="163">
        <f t="shared" si="10"/>
        <v>13</v>
      </c>
      <c r="L95" s="74">
        <v>9</v>
      </c>
      <c r="M95" s="74">
        <v>8</v>
      </c>
      <c r="N95" s="74">
        <v>9</v>
      </c>
      <c r="O95" s="74">
        <v>9</v>
      </c>
      <c r="P95" s="74">
        <v>9</v>
      </c>
      <c r="Q95" s="74">
        <v>9</v>
      </c>
      <c r="R95" s="74">
        <v>9</v>
      </c>
      <c r="S95" s="74"/>
      <c r="T95" s="74">
        <v>9</v>
      </c>
      <c r="U95" s="74">
        <v>9</v>
      </c>
      <c r="V95" s="74">
        <v>9</v>
      </c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</row>
    <row r="96" spans="1:81" ht="15.75" customHeight="1" x14ac:dyDescent="0.25">
      <c r="A96" s="143"/>
      <c r="B96" s="158">
        <v>84</v>
      </c>
      <c r="C96" s="164" t="s">
        <v>290</v>
      </c>
      <c r="D96" s="161">
        <v>3</v>
      </c>
      <c r="E96" s="161">
        <v>4</v>
      </c>
      <c r="F96" s="161">
        <v>3</v>
      </c>
      <c r="G96" s="162">
        <f t="shared" si="9"/>
        <v>10</v>
      </c>
      <c r="H96" s="161">
        <v>5</v>
      </c>
      <c r="I96" s="161">
        <v>4</v>
      </c>
      <c r="J96" s="161">
        <v>4</v>
      </c>
      <c r="K96" s="163">
        <f t="shared" si="10"/>
        <v>13</v>
      </c>
      <c r="L96" s="74">
        <v>5</v>
      </c>
      <c r="M96" s="74">
        <v>5</v>
      </c>
      <c r="N96" s="74">
        <v>9</v>
      </c>
      <c r="O96" s="74">
        <v>9</v>
      </c>
      <c r="P96" s="74">
        <v>8</v>
      </c>
      <c r="Q96" s="74">
        <v>9</v>
      </c>
      <c r="R96" s="74">
        <v>9</v>
      </c>
      <c r="S96" s="74"/>
      <c r="T96" s="74">
        <v>5</v>
      </c>
      <c r="U96" s="74">
        <v>9</v>
      </c>
      <c r="V96" s="74">
        <v>9</v>
      </c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</row>
    <row r="97" spans="1:81" ht="15.75" customHeight="1" x14ac:dyDescent="0.25">
      <c r="A97" s="143"/>
      <c r="B97" s="158">
        <v>85</v>
      </c>
      <c r="C97" s="164" t="s">
        <v>291</v>
      </c>
      <c r="D97" s="161">
        <v>4</v>
      </c>
      <c r="E97" s="161">
        <v>6</v>
      </c>
      <c r="F97" s="161">
        <v>3</v>
      </c>
      <c r="G97" s="162">
        <f t="shared" si="9"/>
        <v>13</v>
      </c>
      <c r="H97" s="161">
        <v>5</v>
      </c>
      <c r="I97" s="161">
        <v>5</v>
      </c>
      <c r="J97" s="161">
        <v>3</v>
      </c>
      <c r="K97" s="163">
        <f t="shared" si="10"/>
        <v>13</v>
      </c>
      <c r="L97" s="74">
        <v>9</v>
      </c>
      <c r="M97" s="74">
        <v>9</v>
      </c>
      <c r="N97" s="74">
        <v>9</v>
      </c>
      <c r="O97" s="74">
        <v>9</v>
      </c>
      <c r="P97" s="74">
        <v>7</v>
      </c>
      <c r="Q97" s="74">
        <v>9</v>
      </c>
      <c r="R97" s="74">
        <v>9</v>
      </c>
      <c r="S97" s="74"/>
      <c r="T97" s="74">
        <v>9</v>
      </c>
      <c r="U97" s="74">
        <v>5</v>
      </c>
      <c r="V97" s="74">
        <v>9</v>
      </c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</row>
    <row r="98" spans="1:81" ht="15.75" customHeight="1" x14ac:dyDescent="0.25">
      <c r="A98" s="143"/>
      <c r="B98" s="158">
        <v>86</v>
      </c>
      <c r="C98" s="164" t="s">
        <v>292</v>
      </c>
      <c r="D98" s="161">
        <v>3</v>
      </c>
      <c r="E98" s="161">
        <v>2</v>
      </c>
      <c r="F98" s="161">
        <v>3</v>
      </c>
      <c r="G98" s="162">
        <f t="shared" si="9"/>
        <v>8</v>
      </c>
      <c r="H98" s="161">
        <v>3</v>
      </c>
      <c r="I98" s="161">
        <v>5</v>
      </c>
      <c r="J98" s="161">
        <v>2</v>
      </c>
      <c r="K98" s="163">
        <f t="shared" si="10"/>
        <v>10</v>
      </c>
      <c r="L98" s="74">
        <v>7</v>
      </c>
      <c r="M98" s="74">
        <v>5</v>
      </c>
      <c r="N98" s="74">
        <v>9</v>
      </c>
      <c r="O98" s="74">
        <v>9</v>
      </c>
      <c r="P98" s="74">
        <v>9</v>
      </c>
      <c r="Q98" s="74">
        <v>9</v>
      </c>
      <c r="R98" s="74">
        <v>9</v>
      </c>
      <c r="S98" s="74"/>
      <c r="T98" s="74">
        <v>7</v>
      </c>
      <c r="U98" s="74">
        <v>9</v>
      </c>
      <c r="V98" s="74">
        <v>8</v>
      </c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</row>
    <row r="99" spans="1:81" ht="15.75" customHeight="1" x14ac:dyDescent="0.25">
      <c r="A99" s="143"/>
      <c r="B99" s="158">
        <v>87</v>
      </c>
      <c r="C99" s="164" t="s">
        <v>293</v>
      </c>
      <c r="D99" s="161">
        <v>0</v>
      </c>
      <c r="E99" s="161">
        <v>0</v>
      </c>
      <c r="F99" s="161">
        <v>0</v>
      </c>
      <c r="G99" s="162">
        <f t="shared" si="9"/>
        <v>0</v>
      </c>
      <c r="H99" s="161">
        <v>2</v>
      </c>
      <c r="I99" s="161">
        <v>2</v>
      </c>
      <c r="J99" s="161">
        <v>0</v>
      </c>
      <c r="K99" s="163">
        <f t="shared" si="10"/>
        <v>4</v>
      </c>
      <c r="L99" s="74">
        <v>7</v>
      </c>
      <c r="M99" s="74">
        <v>8</v>
      </c>
      <c r="N99" s="74">
        <v>9</v>
      </c>
      <c r="O99" s="74">
        <v>7</v>
      </c>
      <c r="P99" s="74">
        <v>5</v>
      </c>
      <c r="Q99" s="74">
        <v>8</v>
      </c>
      <c r="R99" s="74">
        <v>9</v>
      </c>
      <c r="S99" s="74"/>
      <c r="T99" s="74">
        <v>7</v>
      </c>
      <c r="U99" s="74">
        <v>9</v>
      </c>
      <c r="V99" s="74">
        <v>7</v>
      </c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</row>
    <row r="100" spans="1:81" ht="15.75" customHeight="1" x14ac:dyDescent="0.25">
      <c r="A100" s="143"/>
      <c r="B100" s="158">
        <v>88</v>
      </c>
      <c r="C100" s="164" t="s">
        <v>294</v>
      </c>
      <c r="D100" s="161">
        <v>4</v>
      </c>
      <c r="E100" s="161">
        <v>6</v>
      </c>
      <c r="F100" s="161">
        <v>2</v>
      </c>
      <c r="G100" s="162">
        <f t="shared" si="9"/>
        <v>12</v>
      </c>
      <c r="H100" s="161">
        <v>4</v>
      </c>
      <c r="I100" s="161">
        <v>2</v>
      </c>
      <c r="J100" s="161">
        <v>4</v>
      </c>
      <c r="K100" s="163">
        <f t="shared" si="10"/>
        <v>10</v>
      </c>
      <c r="L100" s="74">
        <v>9</v>
      </c>
      <c r="M100" s="74">
        <v>7</v>
      </c>
      <c r="N100" s="74">
        <v>8</v>
      </c>
      <c r="O100" s="74">
        <v>6</v>
      </c>
      <c r="P100" s="74">
        <v>5</v>
      </c>
      <c r="Q100" s="74">
        <v>9</v>
      </c>
      <c r="R100" s="74">
        <v>8</v>
      </c>
      <c r="S100" s="74"/>
      <c r="T100" s="74">
        <v>9</v>
      </c>
      <c r="U100" s="74">
        <v>7</v>
      </c>
      <c r="V100" s="74">
        <v>9</v>
      </c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</row>
    <row r="101" spans="1:81" ht="15.75" customHeight="1" x14ac:dyDescent="0.25">
      <c r="A101" s="143"/>
      <c r="B101" s="158">
        <v>89</v>
      </c>
      <c r="C101" s="164" t="s">
        <v>295</v>
      </c>
      <c r="D101" s="161">
        <v>3</v>
      </c>
      <c r="E101" s="161">
        <v>6</v>
      </c>
      <c r="F101" s="161">
        <v>3</v>
      </c>
      <c r="G101" s="162">
        <f t="shared" si="9"/>
        <v>12</v>
      </c>
      <c r="H101" s="161">
        <v>5</v>
      </c>
      <c r="I101" s="161">
        <v>4</v>
      </c>
      <c r="J101" s="161">
        <v>4</v>
      </c>
      <c r="K101" s="163">
        <f t="shared" si="10"/>
        <v>13</v>
      </c>
      <c r="L101" s="74">
        <v>9</v>
      </c>
      <c r="M101" s="74">
        <v>5</v>
      </c>
      <c r="N101" s="74">
        <v>9</v>
      </c>
      <c r="O101" s="74">
        <v>9</v>
      </c>
      <c r="P101" s="74">
        <v>9</v>
      </c>
      <c r="Q101" s="74">
        <v>5</v>
      </c>
      <c r="R101" s="74">
        <v>9</v>
      </c>
      <c r="S101" s="74"/>
      <c r="T101" s="74">
        <v>9</v>
      </c>
      <c r="U101" s="74">
        <v>9</v>
      </c>
      <c r="V101" s="74">
        <v>8</v>
      </c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</row>
    <row r="102" spans="1:81" ht="15.75" customHeight="1" x14ac:dyDescent="0.25">
      <c r="A102" s="143"/>
      <c r="B102" s="158">
        <v>90</v>
      </c>
      <c r="C102" s="164" t="s">
        <v>296</v>
      </c>
      <c r="D102" s="161">
        <v>2</v>
      </c>
      <c r="E102" s="161">
        <v>4</v>
      </c>
      <c r="F102" s="161">
        <v>1</v>
      </c>
      <c r="G102" s="162">
        <f t="shared" si="9"/>
        <v>7</v>
      </c>
      <c r="H102" s="161">
        <v>4</v>
      </c>
      <c r="I102" s="161">
        <v>1</v>
      </c>
      <c r="J102" s="161">
        <v>1</v>
      </c>
      <c r="K102" s="163">
        <f t="shared" si="10"/>
        <v>6</v>
      </c>
      <c r="L102" s="74">
        <v>8</v>
      </c>
      <c r="M102" s="74">
        <v>8</v>
      </c>
      <c r="N102" s="74">
        <v>9</v>
      </c>
      <c r="O102" s="74">
        <v>9</v>
      </c>
      <c r="P102" s="74">
        <v>9</v>
      </c>
      <c r="Q102" s="74">
        <v>8</v>
      </c>
      <c r="R102" s="74">
        <v>9</v>
      </c>
      <c r="S102" s="74"/>
      <c r="T102" s="74">
        <v>8</v>
      </c>
      <c r="U102" s="74">
        <v>7</v>
      </c>
      <c r="V102" s="74">
        <v>9</v>
      </c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</row>
    <row r="103" spans="1:81" ht="15.75" customHeight="1" x14ac:dyDescent="0.25">
      <c r="A103" s="143"/>
      <c r="B103" s="158">
        <v>91</v>
      </c>
      <c r="C103" s="164" t="s">
        <v>297</v>
      </c>
      <c r="D103" s="161">
        <v>2</v>
      </c>
      <c r="E103" s="161">
        <v>3</v>
      </c>
      <c r="F103" s="161">
        <v>1</v>
      </c>
      <c r="G103" s="162">
        <f t="shared" si="9"/>
        <v>6</v>
      </c>
      <c r="H103" s="161">
        <v>2</v>
      </c>
      <c r="I103" s="161">
        <v>2</v>
      </c>
      <c r="J103" s="161">
        <v>3</v>
      </c>
      <c r="K103" s="163">
        <f t="shared" si="10"/>
        <v>7</v>
      </c>
      <c r="L103" s="74">
        <v>8</v>
      </c>
      <c r="M103" s="74">
        <v>9</v>
      </c>
      <c r="N103" s="74">
        <v>9</v>
      </c>
      <c r="O103" s="74">
        <v>9</v>
      </c>
      <c r="P103" s="74">
        <v>5</v>
      </c>
      <c r="Q103" s="74">
        <v>9</v>
      </c>
      <c r="R103" s="74">
        <v>9</v>
      </c>
      <c r="S103" s="74"/>
      <c r="T103" s="74">
        <v>8</v>
      </c>
      <c r="U103" s="74">
        <v>9</v>
      </c>
      <c r="V103" s="74">
        <v>6</v>
      </c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</row>
    <row r="104" spans="1:81" ht="15.75" customHeight="1" x14ac:dyDescent="0.25">
      <c r="A104" s="143"/>
      <c r="B104" s="158">
        <v>92</v>
      </c>
      <c r="C104" s="164" t="s">
        <v>298</v>
      </c>
      <c r="D104" s="161">
        <v>2</v>
      </c>
      <c r="E104" s="161">
        <v>6</v>
      </c>
      <c r="F104" s="161">
        <v>2</v>
      </c>
      <c r="G104" s="162">
        <f t="shared" si="9"/>
        <v>10</v>
      </c>
      <c r="H104" s="161">
        <v>3</v>
      </c>
      <c r="I104" s="161">
        <v>5</v>
      </c>
      <c r="J104" s="161">
        <v>4</v>
      </c>
      <c r="K104" s="163">
        <f t="shared" si="10"/>
        <v>12</v>
      </c>
      <c r="L104" s="74">
        <v>9</v>
      </c>
      <c r="M104" s="74">
        <v>6</v>
      </c>
      <c r="N104" s="74">
        <v>9</v>
      </c>
      <c r="O104" s="74">
        <v>8</v>
      </c>
      <c r="P104" s="74">
        <v>8</v>
      </c>
      <c r="Q104" s="74">
        <v>9</v>
      </c>
      <c r="R104" s="74">
        <v>9</v>
      </c>
      <c r="S104" s="74"/>
      <c r="T104" s="74">
        <v>9</v>
      </c>
      <c r="U104" s="74">
        <v>9</v>
      </c>
      <c r="V104" s="74">
        <v>6</v>
      </c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</row>
    <row r="105" spans="1:81" ht="15.75" customHeight="1" x14ac:dyDescent="0.25">
      <c r="A105" s="143"/>
      <c r="B105" s="158">
        <v>93</v>
      </c>
      <c r="C105" s="164" t="s">
        <v>299</v>
      </c>
      <c r="D105" s="161">
        <v>3</v>
      </c>
      <c r="E105" s="161">
        <v>6</v>
      </c>
      <c r="F105" s="161">
        <v>3</v>
      </c>
      <c r="G105" s="162">
        <f t="shared" si="9"/>
        <v>12</v>
      </c>
      <c r="H105" s="161">
        <v>4</v>
      </c>
      <c r="I105" s="161">
        <v>5</v>
      </c>
      <c r="J105" s="161">
        <v>3</v>
      </c>
      <c r="K105" s="163">
        <f t="shared" si="10"/>
        <v>12</v>
      </c>
      <c r="L105" s="74">
        <v>9</v>
      </c>
      <c r="M105" s="74">
        <v>9</v>
      </c>
      <c r="N105" s="74">
        <v>9</v>
      </c>
      <c r="O105" s="74">
        <v>9</v>
      </c>
      <c r="P105" s="74">
        <v>9</v>
      </c>
      <c r="Q105" s="74">
        <v>9</v>
      </c>
      <c r="R105" s="74">
        <v>9</v>
      </c>
      <c r="S105" s="74"/>
      <c r="T105" s="74">
        <v>9</v>
      </c>
      <c r="U105" s="74">
        <v>9</v>
      </c>
      <c r="V105" s="74">
        <v>9</v>
      </c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</row>
    <row r="106" spans="1:81" ht="15.75" customHeight="1" x14ac:dyDescent="0.25">
      <c r="A106" s="143"/>
      <c r="B106" s="158">
        <v>94</v>
      </c>
      <c r="C106" s="164" t="s">
        <v>300</v>
      </c>
      <c r="D106" s="161">
        <v>2</v>
      </c>
      <c r="E106" s="161">
        <v>1</v>
      </c>
      <c r="F106" s="161">
        <v>2</v>
      </c>
      <c r="G106" s="162">
        <f t="shared" si="9"/>
        <v>5</v>
      </c>
      <c r="H106" s="161">
        <v>4</v>
      </c>
      <c r="I106" s="161">
        <v>1</v>
      </c>
      <c r="J106" s="161">
        <v>2</v>
      </c>
      <c r="K106" s="163">
        <f t="shared" si="10"/>
        <v>7</v>
      </c>
      <c r="L106" s="74">
        <v>5</v>
      </c>
      <c r="M106" s="74">
        <v>6</v>
      </c>
      <c r="N106" s="74">
        <v>9</v>
      </c>
      <c r="O106" s="74">
        <v>9</v>
      </c>
      <c r="P106" s="74">
        <v>9</v>
      </c>
      <c r="Q106" s="74">
        <v>9</v>
      </c>
      <c r="R106" s="74">
        <v>9</v>
      </c>
      <c r="S106" s="74"/>
      <c r="T106" s="74">
        <v>5</v>
      </c>
      <c r="U106" s="74">
        <v>5</v>
      </c>
      <c r="V106" s="74">
        <v>9</v>
      </c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</row>
    <row r="107" spans="1:81" ht="15.75" customHeight="1" x14ac:dyDescent="0.25">
      <c r="A107" s="143"/>
      <c r="B107" s="158">
        <v>95</v>
      </c>
      <c r="C107" s="164" t="s">
        <v>301</v>
      </c>
      <c r="D107" s="161">
        <v>3</v>
      </c>
      <c r="E107" s="161">
        <v>6</v>
      </c>
      <c r="F107" s="161">
        <v>1</v>
      </c>
      <c r="G107" s="162">
        <f t="shared" si="9"/>
        <v>10</v>
      </c>
      <c r="H107" s="161">
        <v>3</v>
      </c>
      <c r="I107" s="161">
        <v>0</v>
      </c>
      <c r="J107" s="161">
        <v>4</v>
      </c>
      <c r="K107" s="163">
        <f t="shared" si="10"/>
        <v>7</v>
      </c>
      <c r="L107" s="74">
        <v>9</v>
      </c>
      <c r="M107" s="74">
        <v>8</v>
      </c>
      <c r="N107" s="74">
        <v>8</v>
      </c>
      <c r="O107" s="74">
        <v>9</v>
      </c>
      <c r="P107" s="74">
        <v>9</v>
      </c>
      <c r="Q107" s="74">
        <v>9</v>
      </c>
      <c r="R107" s="74">
        <v>8</v>
      </c>
      <c r="S107" s="74"/>
      <c r="T107" s="74">
        <v>9</v>
      </c>
      <c r="U107" s="74">
        <v>9</v>
      </c>
      <c r="V107" s="74">
        <v>9</v>
      </c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</row>
    <row r="108" spans="1:81" ht="15.75" customHeight="1" x14ac:dyDescent="0.25">
      <c r="A108" s="143"/>
      <c r="B108" s="158">
        <v>96</v>
      </c>
      <c r="C108" s="164" t="s">
        <v>302</v>
      </c>
      <c r="D108" s="161">
        <v>2</v>
      </c>
      <c r="E108" s="161">
        <v>1</v>
      </c>
      <c r="F108" s="161">
        <v>2</v>
      </c>
      <c r="G108" s="162">
        <f t="shared" si="9"/>
        <v>5</v>
      </c>
      <c r="H108" s="161">
        <v>5</v>
      </c>
      <c r="I108" s="161">
        <v>0</v>
      </c>
      <c r="J108" s="161">
        <v>4</v>
      </c>
      <c r="K108" s="163">
        <f t="shared" si="10"/>
        <v>9</v>
      </c>
      <c r="L108" s="74">
        <v>9</v>
      </c>
      <c r="M108" s="74">
        <v>9</v>
      </c>
      <c r="N108" s="74">
        <v>9</v>
      </c>
      <c r="O108" s="74">
        <v>8</v>
      </c>
      <c r="P108" s="74">
        <v>5</v>
      </c>
      <c r="Q108" s="74">
        <v>9</v>
      </c>
      <c r="R108" s="74">
        <v>9</v>
      </c>
      <c r="S108" s="74"/>
      <c r="T108" s="74">
        <v>9</v>
      </c>
      <c r="U108" s="74">
        <v>5</v>
      </c>
      <c r="V108" s="74">
        <v>8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</row>
    <row r="109" spans="1:81" ht="15.75" customHeight="1" x14ac:dyDescent="0.25">
      <c r="A109" s="143"/>
      <c r="B109" s="158">
        <v>97</v>
      </c>
      <c r="C109" s="164" t="s">
        <v>303</v>
      </c>
      <c r="D109" s="161">
        <v>2</v>
      </c>
      <c r="E109" s="161">
        <v>5</v>
      </c>
      <c r="F109" s="161">
        <v>3</v>
      </c>
      <c r="G109" s="162">
        <f t="shared" si="9"/>
        <v>10</v>
      </c>
      <c r="H109" s="161">
        <v>4</v>
      </c>
      <c r="I109" s="161">
        <v>4</v>
      </c>
      <c r="J109" s="161">
        <v>3</v>
      </c>
      <c r="K109" s="163">
        <f t="shared" si="10"/>
        <v>11</v>
      </c>
      <c r="L109" s="74">
        <v>9</v>
      </c>
      <c r="M109" s="74">
        <v>6</v>
      </c>
      <c r="N109" s="74">
        <v>8</v>
      </c>
      <c r="O109" s="74">
        <v>9</v>
      </c>
      <c r="P109" s="74">
        <v>9</v>
      </c>
      <c r="Q109" s="74">
        <v>7</v>
      </c>
      <c r="R109" s="74">
        <v>8</v>
      </c>
      <c r="S109" s="74"/>
      <c r="T109" s="74">
        <v>9</v>
      </c>
      <c r="U109" s="74">
        <v>9</v>
      </c>
      <c r="V109" s="74">
        <v>9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</row>
    <row r="110" spans="1:81" ht="15.75" customHeight="1" x14ac:dyDescent="0.25">
      <c r="A110" s="143"/>
      <c r="B110" s="158">
        <v>98</v>
      </c>
      <c r="C110" s="164" t="s">
        <v>304</v>
      </c>
      <c r="D110" s="161">
        <v>2</v>
      </c>
      <c r="E110" s="161">
        <v>3</v>
      </c>
      <c r="F110" s="161">
        <v>2</v>
      </c>
      <c r="G110" s="162">
        <f t="shared" si="9"/>
        <v>7</v>
      </c>
      <c r="H110" s="161">
        <v>4</v>
      </c>
      <c r="I110" s="161">
        <v>5</v>
      </c>
      <c r="J110" s="161">
        <v>4</v>
      </c>
      <c r="K110" s="163">
        <f t="shared" si="10"/>
        <v>13</v>
      </c>
      <c r="L110" s="74">
        <v>9</v>
      </c>
      <c r="M110" s="74">
        <v>9</v>
      </c>
      <c r="N110" s="74">
        <v>8</v>
      </c>
      <c r="O110" s="74">
        <v>9</v>
      </c>
      <c r="P110" s="74">
        <v>9</v>
      </c>
      <c r="Q110" s="74">
        <v>5</v>
      </c>
      <c r="R110" s="74">
        <v>8</v>
      </c>
      <c r="S110" s="74"/>
      <c r="T110" s="74">
        <v>9</v>
      </c>
      <c r="U110" s="74">
        <v>9</v>
      </c>
      <c r="V110" s="74">
        <v>5</v>
      </c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</row>
    <row r="111" spans="1:81" ht="15.75" customHeight="1" x14ac:dyDescent="0.25">
      <c r="A111" s="143"/>
      <c r="B111" s="158">
        <v>99</v>
      </c>
      <c r="C111" s="164" t="s">
        <v>305</v>
      </c>
      <c r="D111" s="161">
        <v>3</v>
      </c>
      <c r="E111" s="161">
        <v>3</v>
      </c>
      <c r="F111" s="161">
        <v>2</v>
      </c>
      <c r="G111" s="162">
        <f t="shared" si="9"/>
        <v>8</v>
      </c>
      <c r="H111" s="161">
        <v>3</v>
      </c>
      <c r="I111" s="161">
        <v>1</v>
      </c>
      <c r="J111" s="161">
        <v>2</v>
      </c>
      <c r="K111" s="163">
        <f t="shared" si="10"/>
        <v>6</v>
      </c>
      <c r="L111" s="74">
        <v>9</v>
      </c>
      <c r="M111" s="74">
        <v>5</v>
      </c>
      <c r="N111" s="74">
        <v>9</v>
      </c>
      <c r="O111" s="74">
        <v>8</v>
      </c>
      <c r="P111" s="74">
        <v>5</v>
      </c>
      <c r="Q111" s="74">
        <v>9</v>
      </c>
      <c r="R111" s="74">
        <v>9</v>
      </c>
      <c r="S111" s="74"/>
      <c r="T111" s="74">
        <v>9</v>
      </c>
      <c r="U111" s="74">
        <v>8</v>
      </c>
      <c r="V111" s="74">
        <v>5</v>
      </c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</row>
    <row r="112" spans="1:81" ht="15.75" customHeight="1" x14ac:dyDescent="0.25">
      <c r="A112" s="143"/>
      <c r="B112" s="158">
        <v>100</v>
      </c>
      <c r="C112" s="164" t="s">
        <v>306</v>
      </c>
      <c r="D112" s="161">
        <v>3</v>
      </c>
      <c r="E112" s="161">
        <v>4</v>
      </c>
      <c r="F112" s="161">
        <v>1</v>
      </c>
      <c r="G112" s="162">
        <f t="shared" si="9"/>
        <v>8</v>
      </c>
      <c r="H112" s="161">
        <v>2</v>
      </c>
      <c r="I112" s="161">
        <v>3</v>
      </c>
      <c r="J112" s="161">
        <v>4</v>
      </c>
      <c r="K112" s="163">
        <f t="shared" si="10"/>
        <v>9</v>
      </c>
      <c r="L112" s="74">
        <v>9</v>
      </c>
      <c r="M112" s="74">
        <v>8</v>
      </c>
      <c r="N112" s="74">
        <v>9</v>
      </c>
      <c r="O112" s="74">
        <v>8</v>
      </c>
      <c r="P112" s="74">
        <v>9</v>
      </c>
      <c r="Q112" s="74">
        <v>8</v>
      </c>
      <c r="R112" s="74">
        <v>8</v>
      </c>
      <c r="S112" s="74"/>
      <c r="T112" s="74">
        <v>9</v>
      </c>
      <c r="U112" s="74">
        <v>9</v>
      </c>
      <c r="V112" s="74">
        <v>8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</row>
    <row r="113" spans="1:81" ht="15.75" customHeight="1" x14ac:dyDescent="0.25">
      <c r="A113" s="144"/>
      <c r="B113" s="158">
        <f t="shared" ref="B113:B216" si="11">B112+1</f>
        <v>101</v>
      </c>
      <c r="C113" s="164" t="s">
        <v>307</v>
      </c>
      <c r="D113" s="161">
        <v>3</v>
      </c>
      <c r="E113" s="161">
        <v>6</v>
      </c>
      <c r="F113" s="161">
        <v>3</v>
      </c>
      <c r="G113" s="162">
        <f t="shared" si="9"/>
        <v>12</v>
      </c>
      <c r="H113" s="161">
        <v>3</v>
      </c>
      <c r="I113" s="161">
        <v>4</v>
      </c>
      <c r="J113" s="161">
        <v>4</v>
      </c>
      <c r="K113" s="163">
        <f t="shared" si="10"/>
        <v>11</v>
      </c>
      <c r="L113" s="74">
        <v>9</v>
      </c>
      <c r="M113" s="74">
        <v>9</v>
      </c>
      <c r="N113" s="74">
        <v>9</v>
      </c>
      <c r="O113" s="74">
        <v>9</v>
      </c>
      <c r="P113" s="74">
        <v>9</v>
      </c>
      <c r="Q113" s="74">
        <v>8</v>
      </c>
      <c r="R113" s="74">
        <v>8</v>
      </c>
      <c r="S113" s="74"/>
      <c r="T113" s="74">
        <v>9</v>
      </c>
      <c r="U113" s="74">
        <v>9</v>
      </c>
      <c r="V113" s="74">
        <v>5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</row>
    <row r="114" spans="1:81" ht="15.75" customHeight="1" x14ac:dyDescent="0.25">
      <c r="A114" s="144"/>
      <c r="B114" s="158">
        <f t="shared" si="11"/>
        <v>102</v>
      </c>
      <c r="C114" s="164" t="s">
        <v>308</v>
      </c>
      <c r="D114" s="161">
        <v>1</v>
      </c>
      <c r="E114" s="161">
        <v>0</v>
      </c>
      <c r="F114" s="161">
        <v>0</v>
      </c>
      <c r="G114" s="162">
        <f t="shared" si="9"/>
        <v>1</v>
      </c>
      <c r="H114" s="161">
        <v>0</v>
      </c>
      <c r="I114" s="161">
        <v>0</v>
      </c>
      <c r="J114" s="161">
        <v>0</v>
      </c>
      <c r="K114" s="163">
        <f t="shared" si="10"/>
        <v>0</v>
      </c>
      <c r="L114" s="74">
        <v>5</v>
      </c>
      <c r="M114" s="74">
        <v>4</v>
      </c>
      <c r="N114" s="74">
        <v>3</v>
      </c>
      <c r="O114" s="74">
        <v>5</v>
      </c>
      <c r="P114" s="74">
        <v>6</v>
      </c>
      <c r="Q114" s="74">
        <v>1</v>
      </c>
      <c r="R114" s="74">
        <v>5</v>
      </c>
      <c r="S114" s="74"/>
      <c r="T114" s="74">
        <v>5</v>
      </c>
      <c r="U114" s="74">
        <v>9</v>
      </c>
      <c r="V114" s="74">
        <v>9</v>
      </c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</row>
    <row r="115" spans="1:81" ht="15.75" customHeight="1" x14ac:dyDescent="0.25">
      <c r="A115" s="144"/>
      <c r="B115" s="158">
        <f t="shared" si="11"/>
        <v>103</v>
      </c>
      <c r="C115" s="164" t="s">
        <v>309</v>
      </c>
      <c r="D115" s="161">
        <v>3</v>
      </c>
      <c r="E115" s="161">
        <v>4</v>
      </c>
      <c r="F115" s="161">
        <v>3</v>
      </c>
      <c r="G115" s="162">
        <f t="shared" si="9"/>
        <v>10</v>
      </c>
      <c r="H115" s="161">
        <v>3</v>
      </c>
      <c r="I115" s="161">
        <v>3</v>
      </c>
      <c r="J115" s="161">
        <v>1</v>
      </c>
      <c r="K115" s="163">
        <f t="shared" si="10"/>
        <v>7</v>
      </c>
      <c r="L115" s="74">
        <v>5</v>
      </c>
      <c r="M115" s="74">
        <v>9</v>
      </c>
      <c r="N115" s="74">
        <v>7</v>
      </c>
      <c r="O115" s="74">
        <v>5</v>
      </c>
      <c r="P115" s="74">
        <v>9</v>
      </c>
      <c r="Q115" s="74">
        <v>9</v>
      </c>
      <c r="R115" s="74">
        <v>9</v>
      </c>
      <c r="S115" s="74"/>
      <c r="T115" s="74">
        <v>5</v>
      </c>
      <c r="U115" s="74">
        <v>7</v>
      </c>
      <c r="V115" s="74">
        <v>9</v>
      </c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</row>
    <row r="116" spans="1:81" ht="15.75" customHeight="1" x14ac:dyDescent="0.25">
      <c r="A116" s="144"/>
      <c r="B116" s="158">
        <f t="shared" si="11"/>
        <v>104</v>
      </c>
      <c r="C116" s="164" t="s">
        <v>310</v>
      </c>
      <c r="D116" s="161">
        <v>4</v>
      </c>
      <c r="E116" s="161">
        <v>6</v>
      </c>
      <c r="F116" s="161">
        <v>3</v>
      </c>
      <c r="G116" s="162">
        <f t="shared" si="9"/>
        <v>13</v>
      </c>
      <c r="H116" s="161">
        <v>1</v>
      </c>
      <c r="I116" s="161">
        <v>4</v>
      </c>
      <c r="J116" s="161">
        <v>3</v>
      </c>
      <c r="K116" s="163">
        <f t="shared" si="10"/>
        <v>8</v>
      </c>
      <c r="L116" s="74">
        <v>8</v>
      </c>
      <c r="M116" s="74">
        <v>5</v>
      </c>
      <c r="N116" s="74">
        <v>8</v>
      </c>
      <c r="O116" s="74">
        <v>9</v>
      </c>
      <c r="P116" s="74">
        <v>9</v>
      </c>
      <c r="Q116" s="74">
        <v>9</v>
      </c>
      <c r="R116" s="74">
        <v>9</v>
      </c>
      <c r="S116" s="74"/>
      <c r="T116" s="74">
        <v>8</v>
      </c>
      <c r="U116" s="74">
        <v>6</v>
      </c>
      <c r="V116" s="74">
        <v>9</v>
      </c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</row>
    <row r="117" spans="1:81" ht="15.75" customHeight="1" x14ac:dyDescent="0.25">
      <c r="A117" s="144"/>
      <c r="B117" s="158">
        <f t="shared" si="11"/>
        <v>105</v>
      </c>
      <c r="C117" s="164" t="s">
        <v>311</v>
      </c>
      <c r="D117" s="161">
        <v>3</v>
      </c>
      <c r="E117" s="161">
        <v>2</v>
      </c>
      <c r="F117" s="161">
        <v>2</v>
      </c>
      <c r="G117" s="162">
        <f t="shared" si="9"/>
        <v>7</v>
      </c>
      <c r="H117" s="161">
        <v>2</v>
      </c>
      <c r="I117" s="161">
        <v>3</v>
      </c>
      <c r="J117" s="161">
        <v>2</v>
      </c>
      <c r="K117" s="163">
        <f t="shared" si="10"/>
        <v>7</v>
      </c>
      <c r="L117" s="74">
        <v>9</v>
      </c>
      <c r="M117" s="74">
        <v>9</v>
      </c>
      <c r="N117" s="74">
        <v>9</v>
      </c>
      <c r="O117" s="74">
        <v>9</v>
      </c>
      <c r="P117" s="74">
        <v>8</v>
      </c>
      <c r="Q117" s="74">
        <v>7</v>
      </c>
      <c r="R117" s="74">
        <v>7</v>
      </c>
      <c r="S117" s="74"/>
      <c r="T117" s="74">
        <v>9</v>
      </c>
      <c r="U117" s="74">
        <v>9</v>
      </c>
      <c r="V117" s="74">
        <v>8</v>
      </c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</row>
    <row r="118" spans="1:81" ht="15.75" customHeight="1" x14ac:dyDescent="0.25">
      <c r="A118" s="144"/>
      <c r="B118" s="158">
        <f t="shared" si="11"/>
        <v>106</v>
      </c>
      <c r="C118" s="164" t="s">
        <v>312</v>
      </c>
      <c r="D118" s="161">
        <v>3</v>
      </c>
      <c r="E118" s="161">
        <v>3</v>
      </c>
      <c r="F118" s="161">
        <v>3</v>
      </c>
      <c r="G118" s="162">
        <f t="shared" si="9"/>
        <v>9</v>
      </c>
      <c r="H118" s="161">
        <v>4</v>
      </c>
      <c r="I118" s="161">
        <v>4</v>
      </c>
      <c r="J118" s="161">
        <v>3</v>
      </c>
      <c r="K118" s="163">
        <f t="shared" si="10"/>
        <v>11</v>
      </c>
      <c r="L118" s="74">
        <v>8</v>
      </c>
      <c r="M118" s="74">
        <v>5</v>
      </c>
      <c r="N118" s="74">
        <v>5</v>
      </c>
      <c r="O118" s="74">
        <v>5</v>
      </c>
      <c r="P118" s="74">
        <v>8</v>
      </c>
      <c r="Q118" s="74">
        <v>8</v>
      </c>
      <c r="R118" s="74">
        <v>8</v>
      </c>
      <c r="S118" s="74"/>
      <c r="T118" s="74">
        <v>8</v>
      </c>
      <c r="U118" s="74">
        <v>9</v>
      </c>
      <c r="V118" s="74">
        <v>9</v>
      </c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</row>
    <row r="119" spans="1:81" ht="15.75" customHeight="1" x14ac:dyDescent="0.25">
      <c r="A119" s="144"/>
      <c r="B119" s="158">
        <f t="shared" si="11"/>
        <v>107</v>
      </c>
      <c r="C119" s="164" t="s">
        <v>313</v>
      </c>
      <c r="D119" s="161">
        <v>1</v>
      </c>
      <c r="E119" s="161">
        <v>2</v>
      </c>
      <c r="F119" s="161">
        <v>3</v>
      </c>
      <c r="G119" s="162">
        <f t="shared" si="9"/>
        <v>6</v>
      </c>
      <c r="H119" s="161">
        <v>3</v>
      </c>
      <c r="I119" s="161">
        <v>2</v>
      </c>
      <c r="J119" s="161">
        <v>1</v>
      </c>
      <c r="K119" s="163">
        <f t="shared" si="10"/>
        <v>6</v>
      </c>
      <c r="L119" s="74">
        <v>9</v>
      </c>
      <c r="M119" s="74">
        <v>9</v>
      </c>
      <c r="N119" s="74">
        <v>8</v>
      </c>
      <c r="O119" s="74">
        <v>5</v>
      </c>
      <c r="P119" s="74">
        <v>9</v>
      </c>
      <c r="Q119" s="74">
        <v>9</v>
      </c>
      <c r="R119" s="74">
        <v>9</v>
      </c>
      <c r="S119" s="74"/>
      <c r="T119" s="74">
        <v>9</v>
      </c>
      <c r="U119" s="74">
        <v>9</v>
      </c>
      <c r="V119" s="74">
        <v>9</v>
      </c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</row>
    <row r="120" spans="1:81" ht="15.75" customHeight="1" x14ac:dyDescent="0.25">
      <c r="A120" s="144"/>
      <c r="B120" s="158">
        <f t="shared" si="11"/>
        <v>108</v>
      </c>
      <c r="C120" s="164" t="s">
        <v>314</v>
      </c>
      <c r="D120" s="161">
        <v>2</v>
      </c>
      <c r="E120" s="161">
        <v>5</v>
      </c>
      <c r="F120" s="161">
        <v>2</v>
      </c>
      <c r="G120" s="162">
        <f t="shared" si="9"/>
        <v>9</v>
      </c>
      <c r="H120" s="161">
        <v>4</v>
      </c>
      <c r="I120" s="161">
        <v>2</v>
      </c>
      <c r="J120" s="161">
        <v>2</v>
      </c>
      <c r="K120" s="163">
        <f t="shared" si="10"/>
        <v>8</v>
      </c>
      <c r="L120" s="74">
        <v>9</v>
      </c>
      <c r="M120" s="74">
        <v>8</v>
      </c>
      <c r="N120" s="74">
        <v>6</v>
      </c>
      <c r="O120" s="74">
        <v>8</v>
      </c>
      <c r="P120" s="74">
        <v>8</v>
      </c>
      <c r="Q120" s="74">
        <v>9</v>
      </c>
      <c r="R120" s="74">
        <v>9</v>
      </c>
      <c r="S120" s="74"/>
      <c r="T120" s="74">
        <v>9</v>
      </c>
      <c r="U120" s="74">
        <v>9</v>
      </c>
      <c r="V120" s="74">
        <v>9</v>
      </c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</row>
    <row r="121" spans="1:81" ht="15.75" customHeight="1" x14ac:dyDescent="0.25">
      <c r="A121" s="144"/>
      <c r="B121" s="158">
        <f t="shared" si="11"/>
        <v>109</v>
      </c>
      <c r="C121" s="164" t="s">
        <v>315</v>
      </c>
      <c r="D121" s="161">
        <v>3</v>
      </c>
      <c r="E121" s="161">
        <v>4</v>
      </c>
      <c r="F121" s="161">
        <v>1</v>
      </c>
      <c r="G121" s="162">
        <f t="shared" si="9"/>
        <v>8</v>
      </c>
      <c r="H121" s="161">
        <v>3</v>
      </c>
      <c r="I121" s="161">
        <v>2</v>
      </c>
      <c r="J121" s="161">
        <v>2</v>
      </c>
      <c r="K121" s="163">
        <f t="shared" si="10"/>
        <v>7</v>
      </c>
      <c r="L121" s="74">
        <v>9</v>
      </c>
      <c r="M121" s="74">
        <v>9</v>
      </c>
      <c r="N121" s="74">
        <v>9</v>
      </c>
      <c r="O121" s="74">
        <v>9</v>
      </c>
      <c r="P121" s="74">
        <v>8</v>
      </c>
      <c r="Q121" s="74">
        <v>9</v>
      </c>
      <c r="R121" s="74">
        <v>9</v>
      </c>
      <c r="S121" s="74"/>
      <c r="T121" s="74">
        <v>9</v>
      </c>
      <c r="U121" s="74">
        <v>9</v>
      </c>
      <c r="V121" s="74">
        <v>9</v>
      </c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</row>
    <row r="122" spans="1:81" ht="15.75" customHeight="1" x14ac:dyDescent="0.25">
      <c r="A122" s="144"/>
      <c r="B122" s="158">
        <f t="shared" si="11"/>
        <v>110</v>
      </c>
      <c r="C122" s="164" t="s">
        <v>316</v>
      </c>
      <c r="D122" s="161">
        <v>2</v>
      </c>
      <c r="E122" s="161">
        <v>4</v>
      </c>
      <c r="F122" s="161">
        <v>1</v>
      </c>
      <c r="G122" s="162">
        <f t="shared" si="9"/>
        <v>7</v>
      </c>
      <c r="H122" s="161">
        <v>4</v>
      </c>
      <c r="I122" s="161">
        <v>4</v>
      </c>
      <c r="J122" s="161">
        <v>4</v>
      </c>
      <c r="K122" s="163">
        <f t="shared" si="10"/>
        <v>12</v>
      </c>
      <c r="L122" s="74">
        <v>9</v>
      </c>
      <c r="M122" s="74">
        <v>9</v>
      </c>
      <c r="N122" s="74">
        <v>5</v>
      </c>
      <c r="O122" s="74">
        <v>9</v>
      </c>
      <c r="P122" s="74">
        <v>9</v>
      </c>
      <c r="Q122" s="74">
        <v>9</v>
      </c>
      <c r="R122" s="74">
        <v>9</v>
      </c>
      <c r="S122" s="74"/>
      <c r="T122" s="74">
        <v>9</v>
      </c>
      <c r="U122" s="74">
        <v>8</v>
      </c>
      <c r="V122" s="74">
        <v>9</v>
      </c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</row>
    <row r="123" spans="1:81" ht="15.75" customHeight="1" x14ac:dyDescent="0.25">
      <c r="A123" s="144"/>
      <c r="B123" s="158">
        <f t="shared" si="11"/>
        <v>111</v>
      </c>
      <c r="C123" s="164" t="s">
        <v>317</v>
      </c>
      <c r="D123" s="161">
        <v>2</v>
      </c>
      <c r="E123" s="161">
        <v>3</v>
      </c>
      <c r="F123" s="161">
        <v>1</v>
      </c>
      <c r="G123" s="162">
        <f t="shared" si="9"/>
        <v>6</v>
      </c>
      <c r="H123" s="161">
        <v>4</v>
      </c>
      <c r="I123" s="161">
        <v>2</v>
      </c>
      <c r="J123" s="161">
        <v>2</v>
      </c>
      <c r="K123" s="163">
        <f t="shared" si="10"/>
        <v>8</v>
      </c>
      <c r="L123" s="74">
        <v>9</v>
      </c>
      <c r="M123" s="74">
        <v>9</v>
      </c>
      <c r="N123" s="74">
        <v>9</v>
      </c>
      <c r="O123" s="74">
        <v>9</v>
      </c>
      <c r="P123" s="74">
        <v>9</v>
      </c>
      <c r="Q123" s="74">
        <v>9</v>
      </c>
      <c r="R123" s="74">
        <v>9</v>
      </c>
      <c r="S123" s="74"/>
      <c r="T123" s="74">
        <v>9</v>
      </c>
      <c r="U123" s="74">
        <v>9</v>
      </c>
      <c r="V123" s="74">
        <v>9</v>
      </c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</row>
    <row r="124" spans="1:81" ht="15.75" customHeight="1" x14ac:dyDescent="0.25">
      <c r="A124" s="144"/>
      <c r="B124" s="158">
        <f t="shared" si="11"/>
        <v>112</v>
      </c>
      <c r="C124" s="164" t="s">
        <v>318</v>
      </c>
      <c r="D124" s="161">
        <v>0</v>
      </c>
      <c r="E124" s="161">
        <v>4</v>
      </c>
      <c r="F124" s="161">
        <v>2</v>
      </c>
      <c r="G124" s="162">
        <f t="shared" si="9"/>
        <v>6</v>
      </c>
      <c r="H124" s="161">
        <v>2</v>
      </c>
      <c r="I124" s="161">
        <v>4</v>
      </c>
      <c r="J124" s="161">
        <v>2</v>
      </c>
      <c r="K124" s="163">
        <f t="shared" si="10"/>
        <v>8</v>
      </c>
      <c r="L124" s="74">
        <v>9</v>
      </c>
      <c r="M124" s="74">
        <v>9</v>
      </c>
      <c r="N124" s="74">
        <v>5</v>
      </c>
      <c r="O124" s="74">
        <v>8</v>
      </c>
      <c r="P124" s="74">
        <v>5</v>
      </c>
      <c r="Q124" s="74">
        <v>8</v>
      </c>
      <c r="R124" s="74">
        <v>8</v>
      </c>
      <c r="S124" s="74"/>
      <c r="T124" s="74">
        <v>9</v>
      </c>
      <c r="U124" s="74">
        <v>9</v>
      </c>
      <c r="V124" s="74">
        <v>8</v>
      </c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</row>
    <row r="125" spans="1:81" ht="15.75" customHeight="1" x14ac:dyDescent="0.25">
      <c r="A125" s="144"/>
      <c r="B125" s="158">
        <f t="shared" si="11"/>
        <v>113</v>
      </c>
      <c r="C125" s="164" t="s">
        <v>319</v>
      </c>
      <c r="D125" s="161">
        <v>1</v>
      </c>
      <c r="E125" s="161">
        <v>4</v>
      </c>
      <c r="F125" s="161">
        <v>1</v>
      </c>
      <c r="G125" s="162">
        <f t="shared" si="9"/>
        <v>6</v>
      </c>
      <c r="H125" s="161">
        <v>1</v>
      </c>
      <c r="I125" s="161">
        <v>3</v>
      </c>
      <c r="J125" s="161">
        <v>2</v>
      </c>
      <c r="K125" s="163">
        <f t="shared" si="10"/>
        <v>6</v>
      </c>
      <c r="L125" s="74">
        <v>9</v>
      </c>
      <c r="M125" s="74">
        <v>9</v>
      </c>
      <c r="N125" s="74">
        <v>9</v>
      </c>
      <c r="O125" s="74">
        <v>9</v>
      </c>
      <c r="P125" s="74">
        <v>9</v>
      </c>
      <c r="Q125" s="74">
        <v>7</v>
      </c>
      <c r="R125" s="74">
        <v>7</v>
      </c>
      <c r="S125" s="74"/>
      <c r="T125" s="74">
        <v>9</v>
      </c>
      <c r="U125" s="74">
        <v>9</v>
      </c>
      <c r="V125" s="74">
        <v>9</v>
      </c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</row>
    <row r="126" spans="1:81" ht="15.75" customHeight="1" x14ac:dyDescent="0.25">
      <c r="A126" s="144"/>
      <c r="B126" s="158">
        <f t="shared" si="11"/>
        <v>114</v>
      </c>
      <c r="C126" s="164" t="s">
        <v>320</v>
      </c>
      <c r="D126" s="161">
        <v>3</v>
      </c>
      <c r="E126" s="161">
        <v>6</v>
      </c>
      <c r="F126" s="161">
        <v>3</v>
      </c>
      <c r="G126" s="162">
        <f t="shared" si="9"/>
        <v>12</v>
      </c>
      <c r="H126" s="161">
        <v>4</v>
      </c>
      <c r="I126" s="161">
        <v>4</v>
      </c>
      <c r="J126" s="161">
        <v>2</v>
      </c>
      <c r="K126" s="163">
        <f t="shared" si="10"/>
        <v>10</v>
      </c>
      <c r="L126" s="74">
        <v>9</v>
      </c>
      <c r="M126" s="74">
        <v>6</v>
      </c>
      <c r="N126" s="74">
        <v>5</v>
      </c>
      <c r="O126" s="74">
        <v>8</v>
      </c>
      <c r="P126" s="74">
        <v>9</v>
      </c>
      <c r="Q126" s="74">
        <v>9</v>
      </c>
      <c r="R126" s="74">
        <v>9</v>
      </c>
      <c r="S126" s="74"/>
      <c r="T126" s="74">
        <v>9</v>
      </c>
      <c r="U126" s="74">
        <v>9</v>
      </c>
      <c r="V126" s="74">
        <v>9</v>
      </c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</row>
    <row r="127" spans="1:81" ht="15.75" customHeight="1" x14ac:dyDescent="0.25">
      <c r="A127" s="144"/>
      <c r="B127" s="158">
        <f t="shared" si="11"/>
        <v>115</v>
      </c>
      <c r="C127" s="164" t="s">
        <v>321</v>
      </c>
      <c r="D127" s="161">
        <v>2</v>
      </c>
      <c r="E127" s="161">
        <v>3</v>
      </c>
      <c r="F127" s="161">
        <v>2</v>
      </c>
      <c r="G127" s="162">
        <f t="shared" si="9"/>
        <v>7</v>
      </c>
      <c r="H127" s="161">
        <v>2</v>
      </c>
      <c r="I127" s="161">
        <v>0</v>
      </c>
      <c r="J127" s="161">
        <v>3</v>
      </c>
      <c r="K127" s="163">
        <f t="shared" si="10"/>
        <v>5</v>
      </c>
      <c r="L127" s="74">
        <v>9</v>
      </c>
      <c r="M127" s="74">
        <v>9</v>
      </c>
      <c r="N127" s="74">
        <v>5</v>
      </c>
      <c r="O127" s="74">
        <v>9</v>
      </c>
      <c r="P127" s="74">
        <v>9</v>
      </c>
      <c r="Q127" s="74">
        <v>8</v>
      </c>
      <c r="R127" s="74">
        <v>8</v>
      </c>
      <c r="S127" s="74"/>
      <c r="T127" s="74">
        <v>9</v>
      </c>
      <c r="U127" s="74">
        <v>7</v>
      </c>
      <c r="V127" s="74">
        <v>8</v>
      </c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</row>
    <row r="128" spans="1:81" ht="15.75" customHeight="1" x14ac:dyDescent="0.25">
      <c r="A128" s="144"/>
      <c r="B128" s="158">
        <f t="shared" si="11"/>
        <v>116</v>
      </c>
      <c r="C128" s="164" t="s">
        <v>322</v>
      </c>
      <c r="D128" s="161">
        <v>3</v>
      </c>
      <c r="E128" s="161">
        <v>5</v>
      </c>
      <c r="F128" s="161">
        <v>2</v>
      </c>
      <c r="G128" s="162">
        <f t="shared" si="9"/>
        <v>10</v>
      </c>
      <c r="H128" s="161">
        <v>4</v>
      </c>
      <c r="I128" s="161">
        <v>3</v>
      </c>
      <c r="J128" s="161">
        <v>4</v>
      </c>
      <c r="K128" s="163">
        <f t="shared" si="10"/>
        <v>11</v>
      </c>
      <c r="L128" s="74">
        <v>9</v>
      </c>
      <c r="M128" s="74">
        <v>9</v>
      </c>
      <c r="N128" s="74">
        <v>8</v>
      </c>
      <c r="O128" s="74">
        <v>5</v>
      </c>
      <c r="P128" s="74">
        <v>8</v>
      </c>
      <c r="Q128" s="74">
        <v>9</v>
      </c>
      <c r="R128" s="74">
        <v>9</v>
      </c>
      <c r="S128" s="74"/>
      <c r="T128" s="74">
        <v>9</v>
      </c>
      <c r="U128" s="74">
        <v>9</v>
      </c>
      <c r="V128" s="74">
        <v>9</v>
      </c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</row>
    <row r="129" spans="1:81" ht="15.75" customHeight="1" x14ac:dyDescent="0.25">
      <c r="A129" s="144"/>
      <c r="B129" s="158">
        <f t="shared" si="11"/>
        <v>117</v>
      </c>
      <c r="C129" s="164" t="s">
        <v>323</v>
      </c>
      <c r="D129" s="161">
        <v>4</v>
      </c>
      <c r="E129" s="161">
        <v>3</v>
      </c>
      <c r="F129" s="161">
        <v>2</v>
      </c>
      <c r="G129" s="162">
        <f t="shared" si="9"/>
        <v>9</v>
      </c>
      <c r="H129" s="161">
        <v>4</v>
      </c>
      <c r="I129" s="161">
        <v>4</v>
      </c>
      <c r="J129" s="161">
        <v>3</v>
      </c>
      <c r="K129" s="163">
        <f t="shared" si="10"/>
        <v>11</v>
      </c>
      <c r="L129" s="74">
        <v>5</v>
      </c>
      <c r="M129" s="74">
        <v>9</v>
      </c>
      <c r="N129" s="74">
        <v>9</v>
      </c>
      <c r="O129" s="74">
        <v>9</v>
      </c>
      <c r="P129" s="74">
        <v>7</v>
      </c>
      <c r="Q129" s="74">
        <v>6</v>
      </c>
      <c r="R129" s="74">
        <v>6</v>
      </c>
      <c r="S129" s="74"/>
      <c r="T129" s="74">
        <v>5</v>
      </c>
      <c r="U129" s="74">
        <v>9</v>
      </c>
      <c r="V129" s="74">
        <v>9</v>
      </c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</row>
    <row r="130" spans="1:81" ht="15.75" customHeight="1" x14ac:dyDescent="0.25">
      <c r="A130" s="144"/>
      <c r="B130" s="158">
        <f t="shared" si="11"/>
        <v>118</v>
      </c>
      <c r="C130" s="164" t="s">
        <v>324</v>
      </c>
      <c r="D130" s="161">
        <v>1</v>
      </c>
      <c r="E130" s="161">
        <v>5</v>
      </c>
      <c r="F130" s="161">
        <v>3</v>
      </c>
      <c r="G130" s="162">
        <f t="shared" si="9"/>
        <v>9</v>
      </c>
      <c r="H130" s="161">
        <v>4</v>
      </c>
      <c r="I130" s="161">
        <v>4</v>
      </c>
      <c r="J130" s="161">
        <v>1</v>
      </c>
      <c r="K130" s="163">
        <f t="shared" si="10"/>
        <v>9</v>
      </c>
      <c r="L130" s="74">
        <v>9</v>
      </c>
      <c r="M130" s="74">
        <v>8</v>
      </c>
      <c r="N130" s="74">
        <v>9</v>
      </c>
      <c r="O130" s="74">
        <v>8</v>
      </c>
      <c r="P130" s="74">
        <v>5</v>
      </c>
      <c r="Q130" s="74">
        <v>6</v>
      </c>
      <c r="R130" s="74">
        <v>6</v>
      </c>
      <c r="S130" s="74"/>
      <c r="T130" s="74">
        <v>9</v>
      </c>
      <c r="U130" s="74">
        <v>9</v>
      </c>
      <c r="V130" s="74">
        <v>6</v>
      </c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</row>
    <row r="131" spans="1:81" ht="15.75" customHeight="1" x14ac:dyDescent="0.25">
      <c r="A131" s="144"/>
      <c r="B131" s="158">
        <f t="shared" si="11"/>
        <v>119</v>
      </c>
      <c r="C131" s="164" t="s">
        <v>325</v>
      </c>
      <c r="D131" s="161">
        <v>3</v>
      </c>
      <c r="E131" s="161">
        <v>6</v>
      </c>
      <c r="F131" s="161">
        <v>1</v>
      </c>
      <c r="G131" s="162">
        <f t="shared" si="9"/>
        <v>10</v>
      </c>
      <c r="H131" s="161">
        <v>5</v>
      </c>
      <c r="I131" s="161">
        <v>5</v>
      </c>
      <c r="J131" s="161">
        <v>2</v>
      </c>
      <c r="K131" s="163">
        <f t="shared" si="10"/>
        <v>12</v>
      </c>
      <c r="L131" s="74">
        <v>9</v>
      </c>
      <c r="M131" s="74">
        <v>9</v>
      </c>
      <c r="N131" s="74">
        <v>8</v>
      </c>
      <c r="O131" s="74">
        <v>8</v>
      </c>
      <c r="P131" s="74">
        <v>5</v>
      </c>
      <c r="Q131" s="74">
        <v>9</v>
      </c>
      <c r="R131" s="74">
        <v>9</v>
      </c>
      <c r="S131" s="74"/>
      <c r="T131" s="74">
        <v>9</v>
      </c>
      <c r="U131" s="74">
        <v>9</v>
      </c>
      <c r="V131" s="74">
        <v>7</v>
      </c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</row>
    <row r="132" spans="1:81" ht="15.75" customHeight="1" x14ac:dyDescent="0.25">
      <c r="A132" s="144"/>
      <c r="B132" s="158">
        <f t="shared" si="11"/>
        <v>120</v>
      </c>
      <c r="C132" s="164" t="s">
        <v>326</v>
      </c>
      <c r="D132" s="161">
        <v>3</v>
      </c>
      <c r="E132" s="161">
        <v>6</v>
      </c>
      <c r="F132" s="161">
        <v>4</v>
      </c>
      <c r="G132" s="162">
        <f t="shared" si="9"/>
        <v>13</v>
      </c>
      <c r="H132" s="161">
        <v>4</v>
      </c>
      <c r="I132" s="161">
        <v>5</v>
      </c>
      <c r="J132" s="161">
        <v>4</v>
      </c>
      <c r="K132" s="163">
        <f t="shared" si="10"/>
        <v>13</v>
      </c>
      <c r="L132" s="74">
        <v>9</v>
      </c>
      <c r="M132" s="74">
        <v>9</v>
      </c>
      <c r="N132" s="74">
        <v>8</v>
      </c>
      <c r="O132" s="74">
        <v>9</v>
      </c>
      <c r="P132" s="74">
        <v>9</v>
      </c>
      <c r="Q132" s="74">
        <v>9</v>
      </c>
      <c r="R132" s="74">
        <v>9</v>
      </c>
      <c r="S132" s="74"/>
      <c r="T132" s="74">
        <v>9</v>
      </c>
      <c r="U132" s="74">
        <v>8</v>
      </c>
      <c r="V132" s="74">
        <v>9</v>
      </c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</row>
    <row r="133" spans="1:81" ht="15.75" customHeight="1" x14ac:dyDescent="0.25">
      <c r="A133" s="144"/>
      <c r="B133" s="158">
        <f t="shared" si="11"/>
        <v>121</v>
      </c>
      <c r="C133" s="164" t="s">
        <v>327</v>
      </c>
      <c r="D133" s="161">
        <v>3</v>
      </c>
      <c r="E133" s="161">
        <v>5</v>
      </c>
      <c r="F133" s="161">
        <v>3</v>
      </c>
      <c r="G133" s="162">
        <f t="shared" si="9"/>
        <v>11</v>
      </c>
      <c r="H133" s="161">
        <v>3</v>
      </c>
      <c r="I133" s="161">
        <v>3</v>
      </c>
      <c r="J133" s="161">
        <v>3</v>
      </c>
      <c r="K133" s="163">
        <f t="shared" si="10"/>
        <v>9</v>
      </c>
      <c r="L133" s="74">
        <v>9</v>
      </c>
      <c r="M133" s="74">
        <v>9</v>
      </c>
      <c r="N133" s="74">
        <v>9</v>
      </c>
      <c r="O133" s="74">
        <v>5</v>
      </c>
      <c r="P133" s="74">
        <v>9</v>
      </c>
      <c r="Q133" s="74">
        <v>9</v>
      </c>
      <c r="R133" s="74">
        <v>9</v>
      </c>
      <c r="S133" s="74"/>
      <c r="T133" s="74">
        <v>9</v>
      </c>
      <c r="U133" s="74">
        <v>9</v>
      </c>
      <c r="V133" s="74">
        <v>8</v>
      </c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</row>
    <row r="134" spans="1:81" ht="15.75" customHeight="1" x14ac:dyDescent="0.25">
      <c r="A134" s="144"/>
      <c r="B134" s="158">
        <f t="shared" si="11"/>
        <v>122</v>
      </c>
      <c r="C134" s="164" t="s">
        <v>328</v>
      </c>
      <c r="D134" s="161">
        <v>3</v>
      </c>
      <c r="E134" s="161">
        <v>6</v>
      </c>
      <c r="F134" s="161">
        <v>3</v>
      </c>
      <c r="G134" s="162">
        <f t="shared" si="9"/>
        <v>12</v>
      </c>
      <c r="H134" s="161">
        <v>5</v>
      </c>
      <c r="I134" s="161">
        <v>3</v>
      </c>
      <c r="J134" s="161">
        <v>2</v>
      </c>
      <c r="K134" s="163">
        <f t="shared" si="10"/>
        <v>10</v>
      </c>
      <c r="L134" s="74">
        <v>5</v>
      </c>
      <c r="M134" s="74">
        <v>9</v>
      </c>
      <c r="N134" s="74">
        <v>9</v>
      </c>
      <c r="O134" s="74">
        <v>6</v>
      </c>
      <c r="P134" s="74">
        <v>9</v>
      </c>
      <c r="Q134" s="74">
        <v>8</v>
      </c>
      <c r="R134" s="74">
        <v>8</v>
      </c>
      <c r="S134" s="74"/>
      <c r="T134" s="74">
        <v>5</v>
      </c>
      <c r="U134" s="74">
        <v>9</v>
      </c>
      <c r="V134" s="74">
        <v>9</v>
      </c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</row>
    <row r="135" spans="1:81" ht="15.75" customHeight="1" x14ac:dyDescent="0.25">
      <c r="A135" s="144"/>
      <c r="B135" s="158">
        <f t="shared" si="11"/>
        <v>123</v>
      </c>
      <c r="C135" s="164" t="s">
        <v>329</v>
      </c>
      <c r="D135" s="161">
        <v>3</v>
      </c>
      <c r="E135" s="161">
        <v>5</v>
      </c>
      <c r="F135" s="161">
        <v>2</v>
      </c>
      <c r="G135" s="162">
        <f t="shared" si="9"/>
        <v>10</v>
      </c>
      <c r="H135" s="161">
        <v>4</v>
      </c>
      <c r="I135" s="161">
        <v>3</v>
      </c>
      <c r="J135" s="161">
        <v>4</v>
      </c>
      <c r="K135" s="163">
        <f t="shared" si="10"/>
        <v>11</v>
      </c>
      <c r="L135" s="74">
        <v>8</v>
      </c>
      <c r="M135" s="74">
        <v>6</v>
      </c>
      <c r="N135" s="74">
        <v>9</v>
      </c>
      <c r="O135" s="74">
        <v>6</v>
      </c>
      <c r="P135" s="74">
        <v>7</v>
      </c>
      <c r="Q135" s="74">
        <v>9</v>
      </c>
      <c r="R135" s="74">
        <v>9</v>
      </c>
      <c r="S135" s="74"/>
      <c r="T135" s="74">
        <v>8</v>
      </c>
      <c r="U135" s="74">
        <v>9</v>
      </c>
      <c r="V135" s="74">
        <v>8</v>
      </c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</row>
    <row r="136" spans="1:81" ht="15.75" customHeight="1" x14ac:dyDescent="0.25">
      <c r="A136" s="144"/>
      <c r="B136" s="158">
        <f t="shared" si="11"/>
        <v>124</v>
      </c>
      <c r="C136" s="164" t="s">
        <v>330</v>
      </c>
      <c r="D136" s="161">
        <v>3</v>
      </c>
      <c r="E136" s="161">
        <v>1</v>
      </c>
      <c r="F136" s="161">
        <v>2</v>
      </c>
      <c r="G136" s="162">
        <f t="shared" si="9"/>
        <v>6</v>
      </c>
      <c r="H136" s="161">
        <v>4</v>
      </c>
      <c r="I136" s="161">
        <v>0</v>
      </c>
      <c r="J136" s="161">
        <v>2</v>
      </c>
      <c r="K136" s="163">
        <f t="shared" si="10"/>
        <v>6</v>
      </c>
      <c r="L136" s="74">
        <v>9</v>
      </c>
      <c r="M136" s="74">
        <v>9</v>
      </c>
      <c r="N136" s="74">
        <v>5</v>
      </c>
      <c r="O136" s="74">
        <v>7</v>
      </c>
      <c r="P136" s="74">
        <v>9</v>
      </c>
      <c r="Q136" s="74">
        <v>5</v>
      </c>
      <c r="R136" s="74">
        <v>5</v>
      </c>
      <c r="S136" s="74"/>
      <c r="T136" s="74">
        <v>9</v>
      </c>
      <c r="U136" s="74">
        <v>8</v>
      </c>
      <c r="V136" s="74">
        <v>9</v>
      </c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</row>
    <row r="137" spans="1:81" ht="15.75" customHeight="1" x14ac:dyDescent="0.25">
      <c r="A137" s="144"/>
      <c r="B137" s="158">
        <f t="shared" si="11"/>
        <v>125</v>
      </c>
      <c r="C137" s="164" t="s">
        <v>331</v>
      </c>
      <c r="D137" s="161">
        <v>3</v>
      </c>
      <c r="E137" s="161">
        <v>5</v>
      </c>
      <c r="F137" s="161">
        <v>2</v>
      </c>
      <c r="G137" s="162">
        <f t="shared" si="9"/>
        <v>10</v>
      </c>
      <c r="H137" s="161">
        <v>2</v>
      </c>
      <c r="I137" s="161">
        <v>4</v>
      </c>
      <c r="J137" s="161">
        <v>2</v>
      </c>
      <c r="K137" s="163">
        <f t="shared" si="10"/>
        <v>8</v>
      </c>
      <c r="L137" s="74">
        <v>9</v>
      </c>
      <c r="M137" s="74">
        <v>9</v>
      </c>
      <c r="N137" s="74">
        <v>9</v>
      </c>
      <c r="O137" s="74">
        <v>9</v>
      </c>
      <c r="P137" s="74">
        <v>9</v>
      </c>
      <c r="Q137" s="74">
        <v>5</v>
      </c>
      <c r="R137" s="74">
        <v>5</v>
      </c>
      <c r="S137" s="74"/>
      <c r="T137" s="74">
        <v>9</v>
      </c>
      <c r="U137" s="74">
        <v>9</v>
      </c>
      <c r="V137" s="74">
        <v>9</v>
      </c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</row>
    <row r="138" spans="1:81" ht="15.75" customHeight="1" x14ac:dyDescent="0.25">
      <c r="A138" s="144"/>
      <c r="B138" s="158">
        <f t="shared" si="11"/>
        <v>126</v>
      </c>
      <c r="C138" s="164" t="s">
        <v>332</v>
      </c>
      <c r="D138" s="161">
        <v>3</v>
      </c>
      <c r="E138" s="161">
        <v>6</v>
      </c>
      <c r="F138" s="161">
        <v>3</v>
      </c>
      <c r="G138" s="162">
        <f t="shared" si="9"/>
        <v>12</v>
      </c>
      <c r="H138" s="161">
        <v>3</v>
      </c>
      <c r="I138" s="161">
        <v>2</v>
      </c>
      <c r="J138" s="161">
        <v>4</v>
      </c>
      <c r="K138" s="163">
        <f t="shared" si="10"/>
        <v>9</v>
      </c>
      <c r="L138" s="74">
        <v>9</v>
      </c>
      <c r="M138" s="74">
        <v>8</v>
      </c>
      <c r="N138" s="74">
        <v>9</v>
      </c>
      <c r="O138" s="74">
        <v>9</v>
      </c>
      <c r="P138" s="74">
        <v>5</v>
      </c>
      <c r="Q138" s="74">
        <v>8</v>
      </c>
      <c r="R138" s="74">
        <v>8</v>
      </c>
      <c r="S138" s="74"/>
      <c r="T138" s="74">
        <v>9</v>
      </c>
      <c r="U138" s="74">
        <v>9</v>
      </c>
      <c r="V138" s="74">
        <v>9</v>
      </c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</row>
    <row r="139" spans="1:81" ht="15.75" customHeight="1" x14ac:dyDescent="0.25">
      <c r="A139" s="144"/>
      <c r="B139" s="158">
        <f t="shared" si="11"/>
        <v>127</v>
      </c>
      <c r="C139" s="164" t="s">
        <v>333</v>
      </c>
      <c r="D139" s="161">
        <v>2</v>
      </c>
      <c r="E139" s="161">
        <v>4</v>
      </c>
      <c r="F139" s="161">
        <v>3</v>
      </c>
      <c r="G139" s="162">
        <f t="shared" si="9"/>
        <v>9</v>
      </c>
      <c r="H139" s="161">
        <v>5</v>
      </c>
      <c r="I139" s="161">
        <v>1</v>
      </c>
      <c r="J139" s="161">
        <v>4</v>
      </c>
      <c r="K139" s="163">
        <f t="shared" si="10"/>
        <v>10</v>
      </c>
      <c r="L139" s="74">
        <v>7</v>
      </c>
      <c r="M139" s="74">
        <v>6</v>
      </c>
      <c r="N139" s="74">
        <v>7</v>
      </c>
      <c r="O139" s="74">
        <v>7</v>
      </c>
      <c r="P139" s="74">
        <v>5</v>
      </c>
      <c r="Q139" s="74">
        <v>5</v>
      </c>
      <c r="R139" s="74">
        <v>5</v>
      </c>
      <c r="S139" s="74"/>
      <c r="T139" s="74">
        <v>7</v>
      </c>
      <c r="U139" s="74">
        <v>8</v>
      </c>
      <c r="V139" s="74">
        <v>9</v>
      </c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</row>
    <row r="140" spans="1:81" ht="15.75" customHeight="1" x14ac:dyDescent="0.25">
      <c r="A140" s="144"/>
      <c r="B140" s="158">
        <f t="shared" si="11"/>
        <v>128</v>
      </c>
      <c r="C140" s="164" t="s">
        <v>334</v>
      </c>
      <c r="D140" s="161">
        <v>2</v>
      </c>
      <c r="E140" s="161">
        <v>4</v>
      </c>
      <c r="F140" s="161">
        <v>2</v>
      </c>
      <c r="G140" s="162">
        <f t="shared" si="9"/>
        <v>8</v>
      </c>
      <c r="H140" s="161">
        <v>3</v>
      </c>
      <c r="I140" s="161">
        <v>0</v>
      </c>
      <c r="J140" s="161">
        <v>3</v>
      </c>
      <c r="K140" s="163">
        <f t="shared" si="10"/>
        <v>6</v>
      </c>
      <c r="L140" s="74">
        <v>9</v>
      </c>
      <c r="M140" s="74">
        <v>8</v>
      </c>
      <c r="N140" s="74">
        <v>9</v>
      </c>
      <c r="O140" s="74">
        <v>9</v>
      </c>
      <c r="P140" s="74">
        <v>9</v>
      </c>
      <c r="Q140" s="74">
        <v>9</v>
      </c>
      <c r="R140" s="74">
        <v>9</v>
      </c>
      <c r="S140" s="74"/>
      <c r="T140" s="74">
        <v>9</v>
      </c>
      <c r="U140" s="74">
        <v>8</v>
      </c>
      <c r="V140" s="74">
        <v>9</v>
      </c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</row>
    <row r="141" spans="1:81" ht="15.75" customHeight="1" x14ac:dyDescent="0.25">
      <c r="A141" s="144"/>
      <c r="B141" s="158">
        <f t="shared" si="11"/>
        <v>129</v>
      </c>
      <c r="C141" s="164" t="s">
        <v>335</v>
      </c>
      <c r="D141" s="161">
        <v>1</v>
      </c>
      <c r="E141" s="161">
        <v>2</v>
      </c>
      <c r="F141" s="161">
        <v>3</v>
      </c>
      <c r="G141" s="162">
        <f t="shared" si="9"/>
        <v>6</v>
      </c>
      <c r="H141" s="161">
        <v>5</v>
      </c>
      <c r="I141" s="161">
        <v>1</v>
      </c>
      <c r="J141" s="161">
        <v>2</v>
      </c>
      <c r="K141" s="163">
        <f t="shared" si="10"/>
        <v>8</v>
      </c>
      <c r="L141" s="74">
        <v>9</v>
      </c>
      <c r="M141" s="74">
        <v>9</v>
      </c>
      <c r="N141" s="74">
        <v>7</v>
      </c>
      <c r="O141" s="74">
        <v>9</v>
      </c>
      <c r="P141" s="74">
        <v>8</v>
      </c>
      <c r="Q141" s="74">
        <v>9</v>
      </c>
      <c r="R141" s="74">
        <v>9</v>
      </c>
      <c r="S141" s="74"/>
      <c r="T141" s="74">
        <v>9</v>
      </c>
      <c r="U141" s="74">
        <v>9</v>
      </c>
      <c r="V141" s="74">
        <v>8</v>
      </c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</row>
    <row r="142" spans="1:81" ht="15.75" customHeight="1" x14ac:dyDescent="0.25">
      <c r="A142" s="144"/>
      <c r="B142" s="158">
        <f t="shared" si="11"/>
        <v>130</v>
      </c>
      <c r="C142" s="164" t="s">
        <v>336</v>
      </c>
      <c r="D142" s="161">
        <v>1</v>
      </c>
      <c r="E142" s="161">
        <v>5</v>
      </c>
      <c r="F142" s="161">
        <v>2</v>
      </c>
      <c r="G142" s="162">
        <f t="shared" si="9"/>
        <v>8</v>
      </c>
      <c r="H142" s="161">
        <v>3</v>
      </c>
      <c r="I142" s="161">
        <v>0</v>
      </c>
      <c r="J142" s="161">
        <v>1</v>
      </c>
      <c r="K142" s="163">
        <f t="shared" si="10"/>
        <v>4</v>
      </c>
      <c r="L142" s="74">
        <v>9</v>
      </c>
      <c r="M142" s="74">
        <v>9</v>
      </c>
      <c r="N142" s="74">
        <v>9</v>
      </c>
      <c r="O142" s="74">
        <v>9</v>
      </c>
      <c r="P142" s="74">
        <v>9</v>
      </c>
      <c r="Q142" s="74">
        <v>9</v>
      </c>
      <c r="R142" s="74">
        <v>9</v>
      </c>
      <c r="S142" s="74"/>
      <c r="T142" s="74">
        <v>9</v>
      </c>
      <c r="U142" s="74">
        <v>9</v>
      </c>
      <c r="V142" s="74">
        <v>9</v>
      </c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</row>
    <row r="143" spans="1:81" ht="15.75" customHeight="1" x14ac:dyDescent="0.25">
      <c r="A143" s="144"/>
      <c r="B143" s="158">
        <f t="shared" si="11"/>
        <v>131</v>
      </c>
      <c r="C143" s="164" t="s">
        <v>337</v>
      </c>
      <c r="D143" s="161">
        <v>1</v>
      </c>
      <c r="E143" s="161">
        <v>4</v>
      </c>
      <c r="F143" s="161">
        <v>2</v>
      </c>
      <c r="G143" s="162">
        <f t="shared" si="9"/>
        <v>7</v>
      </c>
      <c r="H143" s="161">
        <v>3</v>
      </c>
      <c r="I143" s="161">
        <v>2</v>
      </c>
      <c r="J143" s="161">
        <v>3</v>
      </c>
      <c r="K143" s="163">
        <f t="shared" si="10"/>
        <v>8</v>
      </c>
      <c r="L143" s="74">
        <v>8</v>
      </c>
      <c r="M143" s="74">
        <v>9</v>
      </c>
      <c r="N143" s="74">
        <v>5</v>
      </c>
      <c r="O143" s="74">
        <v>4</v>
      </c>
      <c r="P143" s="74">
        <v>6</v>
      </c>
      <c r="Q143" s="74">
        <v>8</v>
      </c>
      <c r="R143" s="74">
        <v>8</v>
      </c>
      <c r="S143" s="74"/>
      <c r="T143" s="74">
        <v>9</v>
      </c>
      <c r="U143" s="74">
        <v>5</v>
      </c>
      <c r="V143" s="74">
        <v>9</v>
      </c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</row>
    <row r="144" spans="1:81" ht="15.75" customHeight="1" x14ac:dyDescent="0.25">
      <c r="A144" s="144"/>
      <c r="B144" s="158">
        <f t="shared" si="11"/>
        <v>132</v>
      </c>
      <c r="C144" s="164" t="s">
        <v>338</v>
      </c>
      <c r="D144" s="161">
        <v>0</v>
      </c>
      <c r="E144" s="161">
        <v>4</v>
      </c>
      <c r="F144" s="161">
        <v>1</v>
      </c>
      <c r="G144" s="162">
        <f t="shared" si="9"/>
        <v>5</v>
      </c>
      <c r="H144" s="161">
        <v>1</v>
      </c>
      <c r="I144" s="161">
        <v>1</v>
      </c>
      <c r="J144" s="161">
        <v>0</v>
      </c>
      <c r="K144" s="163">
        <f t="shared" si="10"/>
        <v>2</v>
      </c>
      <c r="L144" s="74">
        <v>9</v>
      </c>
      <c r="M144" s="74">
        <v>9</v>
      </c>
      <c r="N144" s="74">
        <v>9</v>
      </c>
      <c r="O144" s="74">
        <v>9</v>
      </c>
      <c r="P144" s="74">
        <v>9</v>
      </c>
      <c r="Q144" s="74">
        <v>9</v>
      </c>
      <c r="R144" s="74">
        <v>9</v>
      </c>
      <c r="S144" s="74"/>
      <c r="T144" s="74">
        <v>9</v>
      </c>
      <c r="U144" s="74">
        <v>9</v>
      </c>
      <c r="V144" s="74">
        <v>9</v>
      </c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</row>
    <row r="145" spans="1:81" ht="15.75" customHeight="1" x14ac:dyDescent="0.25">
      <c r="A145" s="144"/>
      <c r="B145" s="158">
        <f t="shared" si="11"/>
        <v>133</v>
      </c>
      <c r="C145" s="164" t="s">
        <v>339</v>
      </c>
      <c r="D145" s="161">
        <v>1</v>
      </c>
      <c r="E145" s="161">
        <v>2</v>
      </c>
      <c r="F145" s="161">
        <v>2</v>
      </c>
      <c r="G145" s="162">
        <f t="shared" si="9"/>
        <v>5</v>
      </c>
      <c r="H145" s="161">
        <v>3</v>
      </c>
      <c r="I145" s="161">
        <v>2</v>
      </c>
      <c r="J145" s="161">
        <v>2</v>
      </c>
      <c r="K145" s="163">
        <f t="shared" si="10"/>
        <v>7</v>
      </c>
      <c r="L145" s="74">
        <v>9</v>
      </c>
      <c r="M145" s="74">
        <v>9</v>
      </c>
      <c r="N145" s="74">
        <v>5</v>
      </c>
      <c r="O145" s="74">
        <v>5</v>
      </c>
      <c r="P145" s="74">
        <v>9</v>
      </c>
      <c r="Q145" s="74">
        <v>9</v>
      </c>
      <c r="R145" s="74">
        <v>9</v>
      </c>
      <c r="S145" s="74"/>
      <c r="T145" s="74">
        <v>9</v>
      </c>
      <c r="U145" s="74">
        <v>9</v>
      </c>
      <c r="V145" s="74">
        <v>9</v>
      </c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</row>
    <row r="146" spans="1:81" ht="15.75" customHeight="1" x14ac:dyDescent="0.25">
      <c r="A146" s="144"/>
      <c r="B146" s="158">
        <f t="shared" si="11"/>
        <v>134</v>
      </c>
      <c r="C146" s="164" t="s">
        <v>340</v>
      </c>
      <c r="D146" s="161">
        <v>2</v>
      </c>
      <c r="E146" s="161">
        <v>4</v>
      </c>
      <c r="F146" s="161">
        <v>3</v>
      </c>
      <c r="G146" s="162">
        <f t="shared" si="9"/>
        <v>9</v>
      </c>
      <c r="H146" s="161">
        <v>5</v>
      </c>
      <c r="I146" s="161">
        <v>4</v>
      </c>
      <c r="J146" s="161">
        <v>4</v>
      </c>
      <c r="K146" s="163">
        <f t="shared" si="10"/>
        <v>13</v>
      </c>
      <c r="L146" s="74">
        <v>9</v>
      </c>
      <c r="M146" s="74">
        <v>9</v>
      </c>
      <c r="N146" s="74">
        <v>9</v>
      </c>
      <c r="O146" s="74">
        <v>9</v>
      </c>
      <c r="P146" s="74">
        <v>9</v>
      </c>
      <c r="Q146" s="74">
        <v>9</v>
      </c>
      <c r="R146" s="74">
        <v>9</v>
      </c>
      <c r="S146" s="74"/>
      <c r="T146" s="74">
        <v>9</v>
      </c>
      <c r="U146" s="74">
        <v>5</v>
      </c>
      <c r="V146" s="74">
        <v>9</v>
      </c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</row>
    <row r="147" spans="1:81" ht="15.75" customHeight="1" x14ac:dyDescent="0.25">
      <c r="A147" s="144"/>
      <c r="B147" s="158">
        <f t="shared" si="11"/>
        <v>135</v>
      </c>
      <c r="C147" s="164" t="s">
        <v>341</v>
      </c>
      <c r="D147" s="161">
        <v>3</v>
      </c>
      <c r="E147" s="161">
        <v>3</v>
      </c>
      <c r="F147" s="161">
        <v>0</v>
      </c>
      <c r="G147" s="162">
        <f t="shared" si="9"/>
        <v>6</v>
      </c>
      <c r="H147" s="161">
        <v>2</v>
      </c>
      <c r="I147" s="161">
        <v>2</v>
      </c>
      <c r="J147" s="161">
        <v>2</v>
      </c>
      <c r="K147" s="163">
        <f t="shared" si="10"/>
        <v>6</v>
      </c>
      <c r="L147" s="74">
        <v>7</v>
      </c>
      <c r="M147" s="74">
        <v>9</v>
      </c>
      <c r="N147" s="74">
        <v>5</v>
      </c>
      <c r="O147" s="74">
        <v>8</v>
      </c>
      <c r="P147" s="74">
        <v>9</v>
      </c>
      <c r="Q147" s="74">
        <v>9</v>
      </c>
      <c r="R147" s="74">
        <v>9</v>
      </c>
      <c r="S147" s="74"/>
      <c r="T147" s="74">
        <v>7</v>
      </c>
      <c r="U147" s="74">
        <v>5</v>
      </c>
      <c r="V147" s="74">
        <v>9</v>
      </c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</row>
    <row r="148" spans="1:81" ht="15.75" customHeight="1" x14ac:dyDescent="0.25">
      <c r="A148" s="144"/>
      <c r="B148" s="158">
        <f t="shared" si="11"/>
        <v>136</v>
      </c>
      <c r="C148" s="164" t="s">
        <v>342</v>
      </c>
      <c r="D148" s="161">
        <v>4</v>
      </c>
      <c r="E148" s="161">
        <v>5</v>
      </c>
      <c r="F148" s="161">
        <v>4</v>
      </c>
      <c r="G148" s="162">
        <f t="shared" si="9"/>
        <v>13</v>
      </c>
      <c r="H148" s="161">
        <v>3</v>
      </c>
      <c r="I148" s="161">
        <v>2</v>
      </c>
      <c r="J148" s="161">
        <v>5</v>
      </c>
      <c r="K148" s="163">
        <f t="shared" si="10"/>
        <v>10</v>
      </c>
      <c r="L148" s="74">
        <v>10</v>
      </c>
      <c r="M148" s="74">
        <v>10</v>
      </c>
      <c r="N148" s="74">
        <v>10</v>
      </c>
      <c r="O148" s="74">
        <v>10</v>
      </c>
      <c r="P148" s="74">
        <v>10</v>
      </c>
      <c r="Q148" s="74">
        <v>10</v>
      </c>
      <c r="R148" s="74">
        <v>8</v>
      </c>
      <c r="S148" s="74"/>
      <c r="T148" s="74">
        <v>8</v>
      </c>
      <c r="U148" s="74">
        <v>8</v>
      </c>
      <c r="V148" s="74">
        <v>8</v>
      </c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</row>
    <row r="149" spans="1:81" ht="15.75" customHeight="1" x14ac:dyDescent="0.25">
      <c r="A149" s="144"/>
      <c r="B149" s="158">
        <f t="shared" si="11"/>
        <v>137</v>
      </c>
      <c r="C149" s="164" t="s">
        <v>343</v>
      </c>
      <c r="D149" s="161">
        <v>3</v>
      </c>
      <c r="E149" s="161">
        <v>6</v>
      </c>
      <c r="F149" s="161">
        <v>2</v>
      </c>
      <c r="G149" s="162">
        <f t="shared" si="9"/>
        <v>11</v>
      </c>
      <c r="H149" s="161">
        <v>5</v>
      </c>
      <c r="I149" s="161">
        <v>3</v>
      </c>
      <c r="J149" s="161">
        <v>2</v>
      </c>
      <c r="K149" s="163">
        <f t="shared" si="10"/>
        <v>10</v>
      </c>
      <c r="L149" s="74">
        <v>10</v>
      </c>
      <c r="M149" s="74">
        <v>10</v>
      </c>
      <c r="N149" s="74">
        <v>10</v>
      </c>
      <c r="O149" s="74">
        <v>10</v>
      </c>
      <c r="P149" s="74">
        <v>10</v>
      </c>
      <c r="Q149" s="74">
        <v>10</v>
      </c>
      <c r="R149" s="74">
        <v>10</v>
      </c>
      <c r="S149" s="74"/>
      <c r="T149" s="74">
        <v>10</v>
      </c>
      <c r="U149" s="74">
        <v>9</v>
      </c>
      <c r="V149" s="74">
        <v>10</v>
      </c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</row>
    <row r="150" spans="1:81" ht="15.75" customHeight="1" x14ac:dyDescent="0.25">
      <c r="A150" s="144"/>
      <c r="B150" s="158">
        <f t="shared" si="11"/>
        <v>138</v>
      </c>
      <c r="C150" s="164" t="s">
        <v>344</v>
      </c>
      <c r="D150" s="161">
        <v>3</v>
      </c>
      <c r="E150" s="161">
        <v>6</v>
      </c>
      <c r="F150" s="161">
        <v>4</v>
      </c>
      <c r="G150" s="162">
        <f t="shared" si="9"/>
        <v>13</v>
      </c>
      <c r="H150" s="161">
        <v>5</v>
      </c>
      <c r="I150" s="161">
        <v>4</v>
      </c>
      <c r="J150" s="161">
        <v>4</v>
      </c>
      <c r="K150" s="163">
        <f t="shared" si="10"/>
        <v>13</v>
      </c>
      <c r="L150" s="74">
        <v>10</v>
      </c>
      <c r="M150" s="74">
        <v>10</v>
      </c>
      <c r="N150" s="74">
        <v>10</v>
      </c>
      <c r="O150" s="74">
        <v>10</v>
      </c>
      <c r="P150" s="74">
        <v>10</v>
      </c>
      <c r="Q150" s="74">
        <v>10</v>
      </c>
      <c r="R150" s="74">
        <v>7</v>
      </c>
      <c r="S150" s="74"/>
      <c r="T150" s="74">
        <v>8</v>
      </c>
      <c r="U150" s="74">
        <v>7</v>
      </c>
      <c r="V150" s="74">
        <v>8</v>
      </c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</row>
    <row r="151" spans="1:81" ht="15.75" customHeight="1" x14ac:dyDescent="0.25">
      <c r="A151" s="144"/>
      <c r="B151" s="158">
        <f t="shared" si="11"/>
        <v>139</v>
      </c>
      <c r="C151" s="164" t="s">
        <v>345</v>
      </c>
      <c r="D151" s="161">
        <v>4</v>
      </c>
      <c r="E151" s="161">
        <v>6</v>
      </c>
      <c r="F151" s="161">
        <v>4</v>
      </c>
      <c r="G151" s="162">
        <f t="shared" si="9"/>
        <v>14</v>
      </c>
      <c r="H151" s="161">
        <v>5</v>
      </c>
      <c r="I151" s="161">
        <v>5</v>
      </c>
      <c r="J151" s="161">
        <v>1</v>
      </c>
      <c r="K151" s="163">
        <f t="shared" si="10"/>
        <v>11</v>
      </c>
      <c r="L151" s="74">
        <v>10</v>
      </c>
      <c r="M151" s="74">
        <v>10</v>
      </c>
      <c r="N151" s="74">
        <v>10</v>
      </c>
      <c r="O151" s="74">
        <v>10</v>
      </c>
      <c r="P151" s="74">
        <v>10</v>
      </c>
      <c r="Q151" s="74">
        <v>10</v>
      </c>
      <c r="R151" s="74">
        <v>8</v>
      </c>
      <c r="S151" s="74"/>
      <c r="T151" s="74">
        <v>7</v>
      </c>
      <c r="U151" s="74">
        <v>8</v>
      </c>
      <c r="V151" s="74">
        <v>9</v>
      </c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</row>
    <row r="152" spans="1:81" ht="15.75" customHeight="1" x14ac:dyDescent="0.25">
      <c r="A152" s="144"/>
      <c r="B152" s="158">
        <f t="shared" si="11"/>
        <v>140</v>
      </c>
      <c r="C152" s="164" t="s">
        <v>346</v>
      </c>
      <c r="D152" s="161">
        <v>4</v>
      </c>
      <c r="E152" s="161">
        <v>6</v>
      </c>
      <c r="F152" s="161">
        <v>3</v>
      </c>
      <c r="G152" s="162">
        <f t="shared" si="9"/>
        <v>13</v>
      </c>
      <c r="H152" s="161">
        <v>5</v>
      </c>
      <c r="I152" s="161">
        <v>3</v>
      </c>
      <c r="J152" s="161">
        <v>5</v>
      </c>
      <c r="K152" s="163">
        <f t="shared" si="10"/>
        <v>13</v>
      </c>
      <c r="L152" s="74">
        <v>10</v>
      </c>
      <c r="M152" s="74">
        <v>10</v>
      </c>
      <c r="N152" s="74">
        <v>10</v>
      </c>
      <c r="O152" s="74">
        <v>10</v>
      </c>
      <c r="P152" s="74">
        <v>10</v>
      </c>
      <c r="Q152" s="74">
        <v>10</v>
      </c>
      <c r="R152" s="74">
        <v>6</v>
      </c>
      <c r="S152" s="74"/>
      <c r="T152" s="74">
        <v>7</v>
      </c>
      <c r="U152" s="74">
        <v>6</v>
      </c>
      <c r="V152" s="74">
        <v>7</v>
      </c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</row>
    <row r="153" spans="1:81" ht="15.75" customHeight="1" x14ac:dyDescent="0.25">
      <c r="A153" s="144"/>
      <c r="B153" s="158">
        <f t="shared" si="11"/>
        <v>141</v>
      </c>
      <c r="C153" s="164" t="s">
        <v>347</v>
      </c>
      <c r="D153" s="161">
        <v>2</v>
      </c>
      <c r="E153" s="161">
        <v>2</v>
      </c>
      <c r="F153" s="161">
        <v>3</v>
      </c>
      <c r="G153" s="162">
        <f t="shared" si="9"/>
        <v>7</v>
      </c>
      <c r="H153" s="161">
        <v>3</v>
      </c>
      <c r="I153" s="161">
        <v>3</v>
      </c>
      <c r="J153" s="161">
        <v>2</v>
      </c>
      <c r="K153" s="163">
        <f t="shared" si="10"/>
        <v>8</v>
      </c>
      <c r="L153" s="74">
        <v>10</v>
      </c>
      <c r="M153" s="74">
        <v>10</v>
      </c>
      <c r="N153" s="74">
        <v>10</v>
      </c>
      <c r="O153" s="74">
        <v>10</v>
      </c>
      <c r="P153" s="74">
        <v>10</v>
      </c>
      <c r="Q153" s="74">
        <v>10</v>
      </c>
      <c r="R153" s="74">
        <v>7</v>
      </c>
      <c r="S153" s="74"/>
      <c r="T153" s="74">
        <v>7</v>
      </c>
      <c r="U153" s="74">
        <v>7</v>
      </c>
      <c r="V153" s="74">
        <v>6</v>
      </c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</row>
    <row r="154" spans="1:81" ht="15.75" customHeight="1" x14ac:dyDescent="0.25">
      <c r="A154" s="144"/>
      <c r="B154" s="158">
        <f t="shared" si="11"/>
        <v>142</v>
      </c>
      <c r="C154" s="164" t="s">
        <v>348</v>
      </c>
      <c r="D154" s="161">
        <v>2</v>
      </c>
      <c r="E154" s="161">
        <v>3</v>
      </c>
      <c r="F154" s="161">
        <v>1</v>
      </c>
      <c r="G154" s="162">
        <f t="shared" si="9"/>
        <v>6</v>
      </c>
      <c r="H154" s="161">
        <v>0</v>
      </c>
      <c r="I154" s="161">
        <v>2</v>
      </c>
      <c r="J154" s="161">
        <v>4</v>
      </c>
      <c r="K154" s="163">
        <f t="shared" si="10"/>
        <v>6</v>
      </c>
      <c r="L154" s="74">
        <v>10</v>
      </c>
      <c r="M154" s="74">
        <v>10</v>
      </c>
      <c r="N154" s="74">
        <v>10</v>
      </c>
      <c r="O154" s="74">
        <v>10</v>
      </c>
      <c r="P154" s="74">
        <v>10</v>
      </c>
      <c r="Q154" s="74">
        <v>10</v>
      </c>
      <c r="R154" s="74">
        <v>6</v>
      </c>
      <c r="S154" s="74"/>
      <c r="T154" s="74">
        <v>6</v>
      </c>
      <c r="U154" s="74">
        <v>6</v>
      </c>
      <c r="V154" s="74">
        <v>6</v>
      </c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</row>
    <row r="155" spans="1:81" ht="15.75" customHeight="1" x14ac:dyDescent="0.25">
      <c r="A155" s="144"/>
      <c r="B155" s="158">
        <f t="shared" si="11"/>
        <v>143</v>
      </c>
      <c r="C155" s="164" t="s">
        <v>349</v>
      </c>
      <c r="D155" s="161">
        <v>2</v>
      </c>
      <c r="E155" s="161">
        <v>4</v>
      </c>
      <c r="F155" s="161">
        <v>0</v>
      </c>
      <c r="G155" s="162">
        <f t="shared" si="9"/>
        <v>6</v>
      </c>
      <c r="H155" s="161">
        <v>3</v>
      </c>
      <c r="I155" s="161">
        <v>5</v>
      </c>
      <c r="J155" s="161">
        <v>0</v>
      </c>
      <c r="K155" s="163">
        <f t="shared" si="10"/>
        <v>8</v>
      </c>
      <c r="L155" s="74">
        <v>10</v>
      </c>
      <c r="M155" s="74">
        <v>8</v>
      </c>
      <c r="N155" s="74">
        <v>10</v>
      </c>
      <c r="O155" s="74">
        <v>8</v>
      </c>
      <c r="P155" s="74">
        <v>9</v>
      </c>
      <c r="Q155" s="74">
        <v>10</v>
      </c>
      <c r="R155" s="74">
        <v>10</v>
      </c>
      <c r="S155" s="74"/>
      <c r="T155" s="74">
        <v>10</v>
      </c>
      <c r="U155" s="74">
        <v>10</v>
      </c>
      <c r="V155" s="74">
        <v>9</v>
      </c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</row>
    <row r="156" spans="1:81" ht="15.75" customHeight="1" x14ac:dyDescent="0.25">
      <c r="A156" s="144"/>
      <c r="B156" s="158">
        <f t="shared" si="11"/>
        <v>144</v>
      </c>
      <c r="C156" s="164" t="s">
        <v>350</v>
      </c>
      <c r="D156" s="161">
        <v>3</v>
      </c>
      <c r="E156" s="161">
        <v>3</v>
      </c>
      <c r="F156" s="161">
        <v>2</v>
      </c>
      <c r="G156" s="162">
        <f t="shared" si="9"/>
        <v>8</v>
      </c>
      <c r="H156" s="161">
        <v>5</v>
      </c>
      <c r="I156" s="161">
        <v>3</v>
      </c>
      <c r="J156" s="161">
        <v>4</v>
      </c>
      <c r="K156" s="163">
        <f t="shared" si="10"/>
        <v>12</v>
      </c>
      <c r="L156" s="74">
        <v>10</v>
      </c>
      <c r="M156" s="74">
        <v>10</v>
      </c>
      <c r="N156" s="74">
        <v>10</v>
      </c>
      <c r="O156" s="74">
        <v>10</v>
      </c>
      <c r="P156" s="74">
        <v>10</v>
      </c>
      <c r="Q156" s="74">
        <v>10</v>
      </c>
      <c r="R156" s="74">
        <v>10</v>
      </c>
      <c r="S156" s="74"/>
      <c r="T156" s="74">
        <v>10</v>
      </c>
      <c r="U156" s="74">
        <v>10</v>
      </c>
      <c r="V156" s="74">
        <v>9</v>
      </c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</row>
    <row r="157" spans="1:81" ht="15.75" customHeight="1" x14ac:dyDescent="0.25">
      <c r="A157" s="144"/>
      <c r="B157" s="158">
        <f t="shared" si="11"/>
        <v>145</v>
      </c>
      <c r="C157" s="164" t="s">
        <v>351</v>
      </c>
      <c r="D157" s="161">
        <v>4</v>
      </c>
      <c r="E157" s="161">
        <v>0</v>
      </c>
      <c r="F157" s="161">
        <v>2</v>
      </c>
      <c r="G157" s="162">
        <f t="shared" si="9"/>
        <v>6</v>
      </c>
      <c r="H157" s="161">
        <v>5</v>
      </c>
      <c r="I157" s="161">
        <v>3</v>
      </c>
      <c r="J157" s="161">
        <v>1</v>
      </c>
      <c r="K157" s="163">
        <f t="shared" si="10"/>
        <v>9</v>
      </c>
      <c r="L157" s="74">
        <v>9</v>
      </c>
      <c r="M157" s="74">
        <v>8</v>
      </c>
      <c r="N157" s="74">
        <v>7</v>
      </c>
      <c r="O157" s="74">
        <v>7</v>
      </c>
      <c r="P157" s="74">
        <v>9</v>
      </c>
      <c r="Q157" s="74">
        <v>8</v>
      </c>
      <c r="R157" s="74">
        <v>9</v>
      </c>
      <c r="S157" s="74"/>
      <c r="T157" s="74">
        <v>8</v>
      </c>
      <c r="U157" s="74">
        <v>7</v>
      </c>
      <c r="V157" s="74">
        <v>7</v>
      </c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</row>
    <row r="158" spans="1:81" ht="15.75" customHeight="1" x14ac:dyDescent="0.25">
      <c r="A158" s="144"/>
      <c r="B158" s="158">
        <f t="shared" si="11"/>
        <v>146</v>
      </c>
      <c r="C158" s="164" t="s">
        <v>352</v>
      </c>
      <c r="D158" s="161">
        <v>2</v>
      </c>
      <c r="E158" s="161">
        <v>5</v>
      </c>
      <c r="F158" s="161">
        <v>4</v>
      </c>
      <c r="G158" s="162">
        <f t="shared" si="9"/>
        <v>11</v>
      </c>
      <c r="H158" s="161">
        <v>3</v>
      </c>
      <c r="I158" s="161">
        <v>3</v>
      </c>
      <c r="J158" s="161">
        <v>4</v>
      </c>
      <c r="K158" s="163">
        <f t="shared" si="10"/>
        <v>10</v>
      </c>
      <c r="L158" s="74">
        <v>10</v>
      </c>
      <c r="M158" s="74">
        <v>10</v>
      </c>
      <c r="N158" s="74">
        <v>10</v>
      </c>
      <c r="O158" s="74">
        <v>10</v>
      </c>
      <c r="P158" s="74">
        <v>10</v>
      </c>
      <c r="Q158" s="74">
        <v>10</v>
      </c>
      <c r="R158" s="74">
        <v>8</v>
      </c>
      <c r="S158" s="74"/>
      <c r="T158" s="74">
        <v>8</v>
      </c>
      <c r="U158" s="74">
        <v>8</v>
      </c>
      <c r="V158" s="74">
        <v>8</v>
      </c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</row>
    <row r="159" spans="1:81" ht="15.75" customHeight="1" x14ac:dyDescent="0.25">
      <c r="A159" s="144"/>
      <c r="B159" s="158">
        <f t="shared" si="11"/>
        <v>147</v>
      </c>
      <c r="C159" s="164" t="s">
        <v>353</v>
      </c>
      <c r="D159" s="161">
        <v>4</v>
      </c>
      <c r="E159" s="161">
        <v>5</v>
      </c>
      <c r="F159" s="161">
        <v>3</v>
      </c>
      <c r="G159" s="162">
        <f t="shared" si="9"/>
        <v>12</v>
      </c>
      <c r="H159" s="161">
        <v>5</v>
      </c>
      <c r="I159" s="161">
        <v>5</v>
      </c>
      <c r="J159" s="161">
        <v>3</v>
      </c>
      <c r="K159" s="163">
        <f t="shared" si="10"/>
        <v>13</v>
      </c>
      <c r="L159" s="74">
        <v>10</v>
      </c>
      <c r="M159" s="74">
        <v>10</v>
      </c>
      <c r="N159" s="74">
        <v>10</v>
      </c>
      <c r="O159" s="74">
        <v>10</v>
      </c>
      <c r="P159" s="74">
        <v>10</v>
      </c>
      <c r="Q159" s="74">
        <v>10</v>
      </c>
      <c r="R159" s="74">
        <v>8</v>
      </c>
      <c r="S159" s="74"/>
      <c r="T159" s="74">
        <v>8</v>
      </c>
      <c r="U159" s="74">
        <v>8</v>
      </c>
      <c r="V159" s="74">
        <v>8</v>
      </c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</row>
    <row r="160" spans="1:81" ht="15.75" customHeight="1" x14ac:dyDescent="0.25">
      <c r="A160" s="144"/>
      <c r="B160" s="158">
        <f t="shared" si="11"/>
        <v>148</v>
      </c>
      <c r="C160" s="164" t="s">
        <v>354</v>
      </c>
      <c r="D160" s="161">
        <v>2</v>
      </c>
      <c r="E160" s="161">
        <v>3</v>
      </c>
      <c r="F160" s="161">
        <v>2</v>
      </c>
      <c r="G160" s="162">
        <f t="shared" si="9"/>
        <v>7</v>
      </c>
      <c r="H160" s="161">
        <v>2</v>
      </c>
      <c r="I160" s="161">
        <v>3</v>
      </c>
      <c r="J160" s="161">
        <v>3</v>
      </c>
      <c r="K160" s="163">
        <f t="shared" si="10"/>
        <v>8</v>
      </c>
      <c r="L160" s="74">
        <v>7</v>
      </c>
      <c r="M160" s="74">
        <v>10</v>
      </c>
      <c r="N160" s="74">
        <v>8</v>
      </c>
      <c r="O160" s="74">
        <v>9</v>
      </c>
      <c r="P160" s="74">
        <v>9</v>
      </c>
      <c r="Q160" s="74">
        <v>10</v>
      </c>
      <c r="R160" s="74">
        <v>7</v>
      </c>
      <c r="S160" s="74"/>
      <c r="T160" s="74">
        <v>7</v>
      </c>
      <c r="U160" s="74">
        <v>7</v>
      </c>
      <c r="V160" s="74">
        <v>7</v>
      </c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</row>
    <row r="161" spans="1:81" ht="15.75" customHeight="1" x14ac:dyDescent="0.25">
      <c r="A161" s="144"/>
      <c r="B161" s="158">
        <f t="shared" si="11"/>
        <v>149</v>
      </c>
      <c r="C161" s="164" t="s">
        <v>355</v>
      </c>
      <c r="D161" s="161">
        <v>1</v>
      </c>
      <c r="E161" s="161">
        <v>3</v>
      </c>
      <c r="F161" s="161">
        <v>2</v>
      </c>
      <c r="G161" s="162">
        <f t="shared" si="9"/>
        <v>6</v>
      </c>
      <c r="H161" s="161">
        <v>2</v>
      </c>
      <c r="I161" s="161">
        <v>0</v>
      </c>
      <c r="J161" s="161">
        <v>4</v>
      </c>
      <c r="K161" s="163">
        <f t="shared" si="10"/>
        <v>6</v>
      </c>
      <c r="L161" s="74">
        <v>7</v>
      </c>
      <c r="M161" s="74">
        <v>10</v>
      </c>
      <c r="N161" s="74">
        <v>9</v>
      </c>
      <c r="O161" s="74">
        <v>7</v>
      </c>
      <c r="P161" s="74">
        <v>8</v>
      </c>
      <c r="Q161" s="74">
        <v>10</v>
      </c>
      <c r="R161" s="74">
        <v>8</v>
      </c>
      <c r="S161" s="74"/>
      <c r="T161" s="74">
        <v>8</v>
      </c>
      <c r="U161" s="74">
        <v>9</v>
      </c>
      <c r="V161" s="74">
        <v>9</v>
      </c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</row>
    <row r="162" spans="1:81" ht="15.75" customHeight="1" x14ac:dyDescent="0.25">
      <c r="A162" s="144"/>
      <c r="B162" s="158">
        <f t="shared" si="11"/>
        <v>150</v>
      </c>
      <c r="C162" s="164" t="s">
        <v>356</v>
      </c>
      <c r="D162" s="161">
        <v>1</v>
      </c>
      <c r="E162" s="161">
        <v>1</v>
      </c>
      <c r="F162" s="161">
        <v>5</v>
      </c>
      <c r="G162" s="162">
        <f t="shared" si="9"/>
        <v>7</v>
      </c>
      <c r="H162" s="161">
        <v>5</v>
      </c>
      <c r="I162" s="161">
        <v>0</v>
      </c>
      <c r="J162" s="161">
        <v>2</v>
      </c>
      <c r="K162" s="163">
        <f t="shared" si="10"/>
        <v>7</v>
      </c>
      <c r="L162" s="74">
        <v>10</v>
      </c>
      <c r="M162" s="74">
        <v>7</v>
      </c>
      <c r="N162" s="74">
        <v>10</v>
      </c>
      <c r="O162" s="74">
        <v>8</v>
      </c>
      <c r="P162" s="74">
        <v>10</v>
      </c>
      <c r="Q162" s="74">
        <v>9</v>
      </c>
      <c r="R162" s="74">
        <v>7</v>
      </c>
      <c r="S162" s="74"/>
      <c r="T162" s="74">
        <v>7</v>
      </c>
      <c r="U162" s="74">
        <v>9</v>
      </c>
      <c r="V162" s="74">
        <v>7</v>
      </c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</row>
    <row r="163" spans="1:81" ht="15.75" customHeight="1" x14ac:dyDescent="0.25">
      <c r="A163" s="144"/>
      <c r="B163" s="158">
        <f t="shared" si="11"/>
        <v>151</v>
      </c>
      <c r="C163" s="164" t="s">
        <v>357</v>
      </c>
      <c r="D163" s="161">
        <v>1</v>
      </c>
      <c r="E163" s="161">
        <v>4</v>
      </c>
      <c r="F163" s="161">
        <v>2</v>
      </c>
      <c r="G163" s="162">
        <f t="shared" si="9"/>
        <v>7</v>
      </c>
      <c r="H163" s="161">
        <v>5</v>
      </c>
      <c r="I163" s="161">
        <v>2</v>
      </c>
      <c r="J163" s="161">
        <v>2</v>
      </c>
      <c r="K163" s="163">
        <f t="shared" si="10"/>
        <v>9</v>
      </c>
      <c r="L163" s="74">
        <v>10</v>
      </c>
      <c r="M163" s="74">
        <v>7</v>
      </c>
      <c r="N163" s="74">
        <v>10</v>
      </c>
      <c r="O163" s="74">
        <v>8</v>
      </c>
      <c r="P163" s="74">
        <v>10</v>
      </c>
      <c r="Q163" s="74">
        <v>8</v>
      </c>
      <c r="R163" s="74">
        <v>10</v>
      </c>
      <c r="S163" s="74"/>
      <c r="T163" s="74">
        <v>10</v>
      </c>
      <c r="U163" s="74">
        <v>10</v>
      </c>
      <c r="V163" s="74">
        <v>9</v>
      </c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</row>
    <row r="164" spans="1:81" ht="15.75" customHeight="1" x14ac:dyDescent="0.25">
      <c r="A164" s="144"/>
      <c r="B164" s="158">
        <f t="shared" si="11"/>
        <v>152</v>
      </c>
      <c r="C164" s="164" t="s">
        <v>358</v>
      </c>
      <c r="D164" s="161">
        <v>1</v>
      </c>
      <c r="E164" s="161">
        <v>3</v>
      </c>
      <c r="F164" s="161">
        <v>2</v>
      </c>
      <c r="G164" s="162">
        <f t="shared" si="9"/>
        <v>6</v>
      </c>
      <c r="H164" s="161">
        <v>5</v>
      </c>
      <c r="I164" s="161">
        <v>4</v>
      </c>
      <c r="J164" s="161">
        <v>5</v>
      </c>
      <c r="K164" s="163">
        <f t="shared" si="10"/>
        <v>14</v>
      </c>
      <c r="L164" s="74">
        <v>10</v>
      </c>
      <c r="M164" s="74">
        <v>10</v>
      </c>
      <c r="N164" s="74">
        <v>10</v>
      </c>
      <c r="O164" s="74">
        <v>10</v>
      </c>
      <c r="P164" s="74">
        <v>10</v>
      </c>
      <c r="Q164" s="74">
        <v>10</v>
      </c>
      <c r="R164" s="74">
        <v>6</v>
      </c>
      <c r="S164" s="74"/>
      <c r="T164" s="74">
        <v>7</v>
      </c>
      <c r="U164" s="74">
        <v>6</v>
      </c>
      <c r="V164" s="74">
        <v>8</v>
      </c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</row>
    <row r="165" spans="1:81" ht="15.75" customHeight="1" x14ac:dyDescent="0.25">
      <c r="A165" s="144"/>
      <c r="B165" s="158">
        <f t="shared" si="11"/>
        <v>153</v>
      </c>
      <c r="C165" s="164" t="s">
        <v>359</v>
      </c>
      <c r="D165" s="161">
        <v>2</v>
      </c>
      <c r="E165" s="161">
        <v>3</v>
      </c>
      <c r="F165" s="161">
        <v>1</v>
      </c>
      <c r="G165" s="162">
        <f t="shared" si="9"/>
        <v>6</v>
      </c>
      <c r="H165" s="161">
        <v>4</v>
      </c>
      <c r="I165" s="161">
        <v>4</v>
      </c>
      <c r="J165" s="161">
        <v>1</v>
      </c>
      <c r="K165" s="163">
        <f t="shared" si="10"/>
        <v>9</v>
      </c>
      <c r="L165" s="74">
        <v>7</v>
      </c>
      <c r="M165" s="74">
        <v>8</v>
      </c>
      <c r="N165" s="74">
        <v>10</v>
      </c>
      <c r="O165" s="74">
        <v>8</v>
      </c>
      <c r="P165" s="74">
        <v>8</v>
      </c>
      <c r="Q165" s="74">
        <v>10</v>
      </c>
      <c r="R165" s="74">
        <v>8</v>
      </c>
      <c r="S165" s="74"/>
      <c r="T165" s="74">
        <v>8</v>
      </c>
      <c r="U165" s="74">
        <v>7</v>
      </c>
      <c r="V165" s="74">
        <v>9</v>
      </c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</row>
    <row r="166" spans="1:81" ht="15.75" customHeight="1" x14ac:dyDescent="0.25">
      <c r="A166" s="144"/>
      <c r="B166" s="158">
        <f t="shared" si="11"/>
        <v>154</v>
      </c>
      <c r="C166" s="164" t="s">
        <v>360</v>
      </c>
      <c r="D166" s="161">
        <v>2</v>
      </c>
      <c r="E166" s="161">
        <v>6</v>
      </c>
      <c r="F166" s="161">
        <v>4</v>
      </c>
      <c r="G166" s="162">
        <f t="shared" si="9"/>
        <v>12</v>
      </c>
      <c r="H166" s="161">
        <v>5</v>
      </c>
      <c r="I166" s="161">
        <v>5</v>
      </c>
      <c r="J166" s="161">
        <v>2</v>
      </c>
      <c r="K166" s="163">
        <f t="shared" si="10"/>
        <v>12</v>
      </c>
      <c r="L166" s="74">
        <v>10</v>
      </c>
      <c r="M166" s="74">
        <v>10</v>
      </c>
      <c r="N166" s="74">
        <v>10</v>
      </c>
      <c r="O166" s="74">
        <v>10</v>
      </c>
      <c r="P166" s="74">
        <v>10</v>
      </c>
      <c r="Q166" s="74">
        <v>10</v>
      </c>
      <c r="R166" s="74">
        <v>8</v>
      </c>
      <c r="S166" s="74"/>
      <c r="T166" s="74">
        <v>7</v>
      </c>
      <c r="U166" s="74">
        <v>8</v>
      </c>
      <c r="V166" s="74">
        <v>8</v>
      </c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</row>
    <row r="167" spans="1:81" ht="15.75" customHeight="1" x14ac:dyDescent="0.25">
      <c r="A167" s="144"/>
      <c r="B167" s="158">
        <f t="shared" si="11"/>
        <v>155</v>
      </c>
      <c r="C167" s="164" t="s">
        <v>361</v>
      </c>
      <c r="D167" s="161">
        <v>4</v>
      </c>
      <c r="E167" s="161">
        <v>6</v>
      </c>
      <c r="F167" s="161">
        <v>0</v>
      </c>
      <c r="G167" s="162">
        <f t="shared" si="9"/>
        <v>10</v>
      </c>
      <c r="H167" s="161">
        <v>5</v>
      </c>
      <c r="I167" s="161">
        <v>4</v>
      </c>
      <c r="J167" s="161">
        <v>2</v>
      </c>
      <c r="K167" s="163">
        <f t="shared" si="10"/>
        <v>11</v>
      </c>
      <c r="L167" s="74">
        <v>7</v>
      </c>
      <c r="M167" s="74">
        <v>10</v>
      </c>
      <c r="N167" s="74">
        <v>7</v>
      </c>
      <c r="O167" s="74">
        <v>10</v>
      </c>
      <c r="P167" s="74">
        <v>7</v>
      </c>
      <c r="Q167" s="74">
        <v>10</v>
      </c>
      <c r="R167" s="74">
        <v>7</v>
      </c>
      <c r="S167" s="74"/>
      <c r="T167" s="74">
        <v>7</v>
      </c>
      <c r="U167" s="74">
        <v>7</v>
      </c>
      <c r="V167" s="74">
        <v>7</v>
      </c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</row>
    <row r="168" spans="1:81" ht="15.75" customHeight="1" x14ac:dyDescent="0.25">
      <c r="A168" s="144"/>
      <c r="B168" s="158">
        <f t="shared" si="11"/>
        <v>156</v>
      </c>
      <c r="C168" s="164" t="s">
        <v>362</v>
      </c>
      <c r="D168" s="161">
        <v>4</v>
      </c>
      <c r="E168" s="161">
        <v>6</v>
      </c>
      <c r="F168" s="161">
        <v>4</v>
      </c>
      <c r="G168" s="162">
        <f t="shared" si="9"/>
        <v>14</v>
      </c>
      <c r="H168" s="161">
        <v>3</v>
      </c>
      <c r="I168" s="161">
        <v>5</v>
      </c>
      <c r="J168" s="161">
        <v>3</v>
      </c>
      <c r="K168" s="163">
        <f t="shared" si="10"/>
        <v>11</v>
      </c>
      <c r="L168" s="74">
        <v>10</v>
      </c>
      <c r="M168" s="74">
        <v>10</v>
      </c>
      <c r="N168" s="74">
        <v>10</v>
      </c>
      <c r="O168" s="74">
        <v>10</v>
      </c>
      <c r="P168" s="74">
        <v>10</v>
      </c>
      <c r="Q168" s="74">
        <v>10</v>
      </c>
      <c r="R168" s="74">
        <v>7</v>
      </c>
      <c r="S168" s="74"/>
      <c r="T168" s="74">
        <v>7</v>
      </c>
      <c r="U168" s="74">
        <v>7</v>
      </c>
      <c r="V168" s="74">
        <v>7</v>
      </c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</row>
    <row r="169" spans="1:81" ht="15.75" customHeight="1" x14ac:dyDescent="0.25">
      <c r="A169" s="144"/>
      <c r="B169" s="158">
        <f t="shared" si="11"/>
        <v>157</v>
      </c>
      <c r="C169" s="164" t="s">
        <v>363</v>
      </c>
      <c r="D169" s="161">
        <v>4</v>
      </c>
      <c r="E169" s="161">
        <v>6</v>
      </c>
      <c r="F169" s="161">
        <v>4</v>
      </c>
      <c r="G169" s="162">
        <f t="shared" si="9"/>
        <v>14</v>
      </c>
      <c r="H169" s="161">
        <v>5</v>
      </c>
      <c r="I169" s="161">
        <v>5</v>
      </c>
      <c r="J169" s="161">
        <v>5</v>
      </c>
      <c r="K169" s="163">
        <f t="shared" si="10"/>
        <v>15</v>
      </c>
      <c r="L169" s="74">
        <v>10</v>
      </c>
      <c r="M169" s="74">
        <v>10</v>
      </c>
      <c r="N169" s="74">
        <v>10</v>
      </c>
      <c r="O169" s="74">
        <v>10</v>
      </c>
      <c r="P169" s="74">
        <v>10</v>
      </c>
      <c r="Q169" s="74">
        <v>10</v>
      </c>
      <c r="R169" s="74">
        <v>9</v>
      </c>
      <c r="S169" s="74"/>
      <c r="T169" s="74">
        <v>8</v>
      </c>
      <c r="U169" s="74">
        <v>10</v>
      </c>
      <c r="V169" s="74">
        <v>9</v>
      </c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</row>
    <row r="170" spans="1:81" ht="15.75" customHeight="1" x14ac:dyDescent="0.25">
      <c r="A170" s="144"/>
      <c r="B170" s="158">
        <f t="shared" si="11"/>
        <v>158</v>
      </c>
      <c r="C170" s="164" t="s">
        <v>364</v>
      </c>
      <c r="D170" s="161">
        <v>2</v>
      </c>
      <c r="E170" s="161">
        <v>4</v>
      </c>
      <c r="F170" s="161">
        <v>3</v>
      </c>
      <c r="G170" s="162">
        <f t="shared" si="9"/>
        <v>9</v>
      </c>
      <c r="H170" s="161">
        <v>4</v>
      </c>
      <c r="I170" s="161">
        <v>2</v>
      </c>
      <c r="J170" s="161">
        <v>2</v>
      </c>
      <c r="K170" s="163">
        <f t="shared" si="10"/>
        <v>8</v>
      </c>
      <c r="L170" s="74">
        <v>8</v>
      </c>
      <c r="M170" s="74">
        <v>10</v>
      </c>
      <c r="N170" s="74">
        <v>8</v>
      </c>
      <c r="O170" s="74">
        <v>10</v>
      </c>
      <c r="P170" s="74">
        <v>8</v>
      </c>
      <c r="Q170" s="74">
        <v>10</v>
      </c>
      <c r="R170" s="74">
        <v>7</v>
      </c>
      <c r="S170" s="74"/>
      <c r="T170" s="74">
        <v>7</v>
      </c>
      <c r="U170" s="74">
        <v>7</v>
      </c>
      <c r="V170" s="74">
        <v>7</v>
      </c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</row>
    <row r="171" spans="1:81" ht="15.75" customHeight="1" x14ac:dyDescent="0.25">
      <c r="A171" s="144"/>
      <c r="B171" s="158">
        <f t="shared" si="11"/>
        <v>159</v>
      </c>
      <c r="C171" s="164" t="s">
        <v>365</v>
      </c>
      <c r="D171" s="161">
        <v>2</v>
      </c>
      <c r="E171" s="161">
        <v>5</v>
      </c>
      <c r="F171" s="161">
        <v>2</v>
      </c>
      <c r="G171" s="162">
        <f t="shared" si="9"/>
        <v>9</v>
      </c>
      <c r="H171" s="161">
        <v>2</v>
      </c>
      <c r="I171" s="161">
        <v>4</v>
      </c>
      <c r="J171" s="161">
        <v>3</v>
      </c>
      <c r="K171" s="163">
        <f t="shared" si="10"/>
        <v>9</v>
      </c>
      <c r="L171" s="74">
        <v>7</v>
      </c>
      <c r="M171" s="74">
        <v>10</v>
      </c>
      <c r="N171" s="74">
        <v>8</v>
      </c>
      <c r="O171" s="74">
        <v>10</v>
      </c>
      <c r="P171" s="74">
        <v>10</v>
      </c>
      <c r="Q171" s="74">
        <v>7</v>
      </c>
      <c r="R171" s="74">
        <v>7</v>
      </c>
      <c r="S171" s="74"/>
      <c r="T171" s="74">
        <v>7</v>
      </c>
      <c r="U171" s="74">
        <v>7</v>
      </c>
      <c r="V171" s="74">
        <v>7</v>
      </c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</row>
    <row r="172" spans="1:81" ht="15.75" customHeight="1" x14ac:dyDescent="0.25">
      <c r="A172" s="144"/>
      <c r="B172" s="158">
        <f t="shared" si="11"/>
        <v>160</v>
      </c>
      <c r="C172" s="164" t="s">
        <v>366</v>
      </c>
      <c r="D172" s="161">
        <v>2</v>
      </c>
      <c r="E172" s="161">
        <v>2</v>
      </c>
      <c r="F172" s="161">
        <v>2</v>
      </c>
      <c r="G172" s="162">
        <f t="shared" si="9"/>
        <v>6</v>
      </c>
      <c r="H172" s="161">
        <v>4</v>
      </c>
      <c r="I172" s="161">
        <v>4</v>
      </c>
      <c r="J172" s="161">
        <v>2</v>
      </c>
      <c r="K172" s="163">
        <f t="shared" si="10"/>
        <v>10</v>
      </c>
      <c r="L172" s="74">
        <v>8</v>
      </c>
      <c r="M172" s="74">
        <v>10</v>
      </c>
      <c r="N172" s="74">
        <v>7</v>
      </c>
      <c r="O172" s="74">
        <v>10</v>
      </c>
      <c r="P172" s="74">
        <v>8</v>
      </c>
      <c r="Q172" s="74">
        <v>10</v>
      </c>
      <c r="R172" s="74">
        <v>9</v>
      </c>
      <c r="S172" s="74"/>
      <c r="T172" s="74">
        <v>8</v>
      </c>
      <c r="U172" s="74">
        <v>10</v>
      </c>
      <c r="V172" s="74">
        <v>9</v>
      </c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</row>
    <row r="173" spans="1:81" ht="15.75" customHeight="1" x14ac:dyDescent="0.25">
      <c r="A173" s="144"/>
      <c r="B173" s="158">
        <f t="shared" si="11"/>
        <v>161</v>
      </c>
      <c r="C173" s="164" t="s">
        <v>367</v>
      </c>
      <c r="D173" s="161">
        <v>3</v>
      </c>
      <c r="E173" s="161">
        <v>5</v>
      </c>
      <c r="F173" s="161">
        <v>3</v>
      </c>
      <c r="G173" s="162">
        <f t="shared" si="9"/>
        <v>11</v>
      </c>
      <c r="H173" s="161">
        <v>3</v>
      </c>
      <c r="I173" s="161">
        <v>1</v>
      </c>
      <c r="J173" s="161">
        <v>0</v>
      </c>
      <c r="K173" s="163">
        <f t="shared" si="10"/>
        <v>4</v>
      </c>
      <c r="L173" s="74">
        <v>8</v>
      </c>
      <c r="M173" s="74">
        <v>10</v>
      </c>
      <c r="N173" s="74">
        <v>7</v>
      </c>
      <c r="O173" s="74">
        <v>10</v>
      </c>
      <c r="P173" s="74">
        <v>8</v>
      </c>
      <c r="Q173" s="74">
        <v>10</v>
      </c>
      <c r="R173" s="74">
        <v>7</v>
      </c>
      <c r="S173" s="74"/>
      <c r="T173" s="74">
        <v>7</v>
      </c>
      <c r="U173" s="74">
        <v>7</v>
      </c>
      <c r="V173" s="74">
        <v>7</v>
      </c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</row>
    <row r="174" spans="1:81" ht="15.75" customHeight="1" x14ac:dyDescent="0.25">
      <c r="A174" s="144"/>
      <c r="B174" s="158">
        <f t="shared" si="11"/>
        <v>162</v>
      </c>
      <c r="C174" s="164" t="s">
        <v>368</v>
      </c>
      <c r="D174" s="161">
        <v>1</v>
      </c>
      <c r="E174" s="161">
        <v>5</v>
      </c>
      <c r="F174" s="161">
        <v>3</v>
      </c>
      <c r="G174" s="162">
        <f t="shared" si="9"/>
        <v>9</v>
      </c>
      <c r="H174" s="161">
        <v>2</v>
      </c>
      <c r="I174" s="161">
        <v>3</v>
      </c>
      <c r="J174" s="161">
        <v>2</v>
      </c>
      <c r="K174" s="163">
        <f t="shared" si="10"/>
        <v>7</v>
      </c>
      <c r="L174" s="74">
        <v>7</v>
      </c>
      <c r="M174" s="74">
        <v>10</v>
      </c>
      <c r="N174" s="74">
        <v>8</v>
      </c>
      <c r="O174" s="74">
        <v>8</v>
      </c>
      <c r="P174" s="74">
        <v>8</v>
      </c>
      <c r="Q174" s="74">
        <v>10</v>
      </c>
      <c r="R174" s="74">
        <v>9</v>
      </c>
      <c r="S174" s="74"/>
      <c r="T174" s="74">
        <v>10</v>
      </c>
      <c r="U174" s="74">
        <v>9</v>
      </c>
      <c r="V174" s="74">
        <v>10</v>
      </c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</row>
    <row r="175" spans="1:81" ht="15.75" customHeight="1" x14ac:dyDescent="0.25">
      <c r="A175" s="144"/>
      <c r="B175" s="158">
        <f t="shared" si="11"/>
        <v>163</v>
      </c>
      <c r="C175" s="164" t="s">
        <v>369</v>
      </c>
      <c r="D175" s="161">
        <v>2</v>
      </c>
      <c r="E175" s="161">
        <v>2</v>
      </c>
      <c r="F175" s="161">
        <v>2</v>
      </c>
      <c r="G175" s="162">
        <f t="shared" si="9"/>
        <v>6</v>
      </c>
      <c r="H175" s="161">
        <v>5</v>
      </c>
      <c r="I175" s="161">
        <v>3</v>
      </c>
      <c r="J175" s="161">
        <v>3</v>
      </c>
      <c r="K175" s="163">
        <f t="shared" si="10"/>
        <v>11</v>
      </c>
      <c r="L175" s="74">
        <v>8</v>
      </c>
      <c r="M175" s="74">
        <v>10</v>
      </c>
      <c r="N175" s="74">
        <v>9</v>
      </c>
      <c r="O175" s="74">
        <v>10</v>
      </c>
      <c r="P175" s="74">
        <v>8</v>
      </c>
      <c r="Q175" s="74">
        <v>10</v>
      </c>
      <c r="R175" s="74">
        <v>10</v>
      </c>
      <c r="S175" s="74"/>
      <c r="T175" s="74">
        <v>8</v>
      </c>
      <c r="U175" s="74">
        <v>10</v>
      </c>
      <c r="V175" s="74">
        <v>9</v>
      </c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</row>
    <row r="176" spans="1:81" ht="15.75" customHeight="1" x14ac:dyDescent="0.25">
      <c r="A176" s="144"/>
      <c r="B176" s="158">
        <f t="shared" si="11"/>
        <v>164</v>
      </c>
      <c r="C176" s="164" t="s">
        <v>370</v>
      </c>
      <c r="D176" s="161">
        <v>3</v>
      </c>
      <c r="E176" s="161">
        <v>5</v>
      </c>
      <c r="F176" s="161">
        <v>4</v>
      </c>
      <c r="G176" s="162">
        <f t="shared" si="9"/>
        <v>12</v>
      </c>
      <c r="H176" s="161">
        <v>5</v>
      </c>
      <c r="I176" s="161">
        <v>5</v>
      </c>
      <c r="J176" s="161">
        <v>5</v>
      </c>
      <c r="K176" s="163">
        <f t="shared" si="10"/>
        <v>15</v>
      </c>
      <c r="L176" s="74">
        <v>10</v>
      </c>
      <c r="M176" s="74">
        <v>10</v>
      </c>
      <c r="N176" s="74">
        <v>10</v>
      </c>
      <c r="O176" s="74">
        <v>10</v>
      </c>
      <c r="P176" s="74">
        <v>10</v>
      </c>
      <c r="Q176" s="74">
        <v>10</v>
      </c>
      <c r="R176" s="74">
        <v>7</v>
      </c>
      <c r="S176" s="74"/>
      <c r="T176" s="74">
        <v>7</v>
      </c>
      <c r="U176" s="74">
        <v>8</v>
      </c>
      <c r="V176" s="74">
        <v>9</v>
      </c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</row>
    <row r="177" spans="1:81" ht="15.75" customHeight="1" x14ac:dyDescent="0.25">
      <c r="A177" s="144"/>
      <c r="B177" s="158">
        <f t="shared" si="11"/>
        <v>165</v>
      </c>
      <c r="C177" s="164" t="s">
        <v>371</v>
      </c>
      <c r="D177" s="161">
        <v>4</v>
      </c>
      <c r="E177" s="161">
        <v>6</v>
      </c>
      <c r="F177" s="161">
        <v>4</v>
      </c>
      <c r="G177" s="162">
        <f t="shared" si="9"/>
        <v>14</v>
      </c>
      <c r="H177" s="161">
        <v>5</v>
      </c>
      <c r="I177" s="161">
        <v>4</v>
      </c>
      <c r="J177" s="161">
        <v>2</v>
      </c>
      <c r="K177" s="163">
        <f t="shared" si="10"/>
        <v>11</v>
      </c>
      <c r="L177" s="74">
        <v>10</v>
      </c>
      <c r="M177" s="74">
        <v>10</v>
      </c>
      <c r="N177" s="74">
        <v>10</v>
      </c>
      <c r="O177" s="74">
        <v>10</v>
      </c>
      <c r="P177" s="74">
        <v>10</v>
      </c>
      <c r="Q177" s="74">
        <v>10</v>
      </c>
      <c r="R177" s="74">
        <v>7</v>
      </c>
      <c r="S177" s="74"/>
      <c r="T177" s="74">
        <v>7</v>
      </c>
      <c r="U177" s="74">
        <v>7</v>
      </c>
      <c r="V177" s="74">
        <v>7</v>
      </c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</row>
    <row r="178" spans="1:81" ht="15.75" customHeight="1" x14ac:dyDescent="0.25">
      <c r="A178" s="144"/>
      <c r="B178" s="158">
        <f t="shared" si="11"/>
        <v>166</v>
      </c>
      <c r="C178" s="164" t="s">
        <v>372</v>
      </c>
      <c r="D178" s="161">
        <v>3</v>
      </c>
      <c r="E178" s="161">
        <v>6</v>
      </c>
      <c r="F178" s="161">
        <v>2</v>
      </c>
      <c r="G178" s="162">
        <f t="shared" si="9"/>
        <v>11</v>
      </c>
      <c r="H178" s="161">
        <v>5</v>
      </c>
      <c r="I178" s="161">
        <v>2</v>
      </c>
      <c r="J178" s="161">
        <v>1</v>
      </c>
      <c r="K178" s="163">
        <f t="shared" si="10"/>
        <v>8</v>
      </c>
      <c r="L178" s="74">
        <v>8</v>
      </c>
      <c r="M178" s="74">
        <v>10</v>
      </c>
      <c r="N178" s="74">
        <v>8</v>
      </c>
      <c r="O178" s="74">
        <v>10</v>
      </c>
      <c r="P178" s="74">
        <v>8</v>
      </c>
      <c r="Q178" s="74">
        <v>10</v>
      </c>
      <c r="R178" s="74">
        <v>7</v>
      </c>
      <c r="S178" s="74"/>
      <c r="T178" s="74">
        <v>7</v>
      </c>
      <c r="U178" s="74">
        <v>6</v>
      </c>
      <c r="V178" s="74">
        <v>8</v>
      </c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</row>
    <row r="179" spans="1:81" ht="15.75" customHeight="1" x14ac:dyDescent="0.25">
      <c r="A179" s="144"/>
      <c r="B179" s="158">
        <f t="shared" si="11"/>
        <v>167</v>
      </c>
      <c r="C179" s="164" t="s">
        <v>373</v>
      </c>
      <c r="D179" s="161">
        <v>1</v>
      </c>
      <c r="E179" s="161">
        <v>6</v>
      </c>
      <c r="F179" s="161">
        <v>3</v>
      </c>
      <c r="G179" s="162">
        <f t="shared" si="9"/>
        <v>10</v>
      </c>
      <c r="H179" s="161">
        <v>2</v>
      </c>
      <c r="I179" s="161">
        <v>2</v>
      </c>
      <c r="J179" s="161">
        <v>5</v>
      </c>
      <c r="K179" s="163">
        <f t="shared" si="10"/>
        <v>9</v>
      </c>
      <c r="L179" s="74">
        <v>9</v>
      </c>
      <c r="M179" s="74">
        <v>10</v>
      </c>
      <c r="N179" s="74">
        <v>8</v>
      </c>
      <c r="O179" s="74">
        <v>10</v>
      </c>
      <c r="P179" s="74">
        <v>8</v>
      </c>
      <c r="Q179" s="74">
        <v>10</v>
      </c>
      <c r="R179" s="74">
        <v>9</v>
      </c>
      <c r="S179" s="74"/>
      <c r="T179" s="74">
        <v>8</v>
      </c>
      <c r="U179" s="74">
        <v>10</v>
      </c>
      <c r="V179" s="74">
        <v>9</v>
      </c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</row>
    <row r="180" spans="1:81" ht="15.75" customHeight="1" x14ac:dyDescent="0.25">
      <c r="A180" s="144"/>
      <c r="B180" s="158">
        <f t="shared" si="11"/>
        <v>168</v>
      </c>
      <c r="C180" s="164" t="s">
        <v>374</v>
      </c>
      <c r="D180" s="161">
        <v>4</v>
      </c>
      <c r="E180" s="161">
        <v>6</v>
      </c>
      <c r="F180" s="161">
        <v>4</v>
      </c>
      <c r="G180" s="162">
        <f t="shared" si="9"/>
        <v>14</v>
      </c>
      <c r="H180" s="161">
        <v>4</v>
      </c>
      <c r="I180" s="161">
        <v>4</v>
      </c>
      <c r="J180" s="161">
        <v>5</v>
      </c>
      <c r="K180" s="163">
        <f t="shared" si="10"/>
        <v>13</v>
      </c>
      <c r="L180" s="74">
        <v>10</v>
      </c>
      <c r="M180" s="74">
        <v>10</v>
      </c>
      <c r="N180" s="74">
        <v>10</v>
      </c>
      <c r="O180" s="74">
        <v>10</v>
      </c>
      <c r="P180" s="74">
        <v>10</v>
      </c>
      <c r="Q180" s="74">
        <v>10</v>
      </c>
      <c r="R180" s="74">
        <v>8</v>
      </c>
      <c r="S180" s="74"/>
      <c r="T180" s="74">
        <v>7</v>
      </c>
      <c r="U180" s="74">
        <v>9</v>
      </c>
      <c r="V180" s="74">
        <v>10</v>
      </c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</row>
    <row r="181" spans="1:81" ht="15.75" customHeight="1" x14ac:dyDescent="0.25">
      <c r="A181" s="144"/>
      <c r="B181" s="158">
        <f t="shared" si="11"/>
        <v>169</v>
      </c>
      <c r="C181" s="164" t="s">
        <v>375</v>
      </c>
      <c r="D181" s="161">
        <v>2</v>
      </c>
      <c r="E181" s="161">
        <v>3</v>
      </c>
      <c r="F181" s="161">
        <v>1</v>
      </c>
      <c r="G181" s="162">
        <f t="shared" si="9"/>
        <v>6</v>
      </c>
      <c r="H181" s="161">
        <v>3</v>
      </c>
      <c r="I181" s="161">
        <v>0</v>
      </c>
      <c r="J181" s="161">
        <v>3</v>
      </c>
      <c r="K181" s="163">
        <f t="shared" si="10"/>
        <v>6</v>
      </c>
      <c r="L181" s="74">
        <v>7</v>
      </c>
      <c r="M181" s="74">
        <v>10</v>
      </c>
      <c r="N181" s="74">
        <v>8</v>
      </c>
      <c r="O181" s="74">
        <v>10</v>
      </c>
      <c r="P181" s="74">
        <v>7</v>
      </c>
      <c r="Q181" s="74">
        <v>7</v>
      </c>
      <c r="R181" s="74">
        <v>6</v>
      </c>
      <c r="S181" s="74"/>
      <c r="T181" s="74">
        <v>7</v>
      </c>
      <c r="U181" s="74">
        <v>6</v>
      </c>
      <c r="V181" s="74">
        <v>7</v>
      </c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</row>
    <row r="182" spans="1:81" ht="15.75" customHeight="1" x14ac:dyDescent="0.25">
      <c r="A182" s="144"/>
      <c r="B182" s="158">
        <f t="shared" si="11"/>
        <v>170</v>
      </c>
      <c r="C182" s="164" t="s">
        <v>376</v>
      </c>
      <c r="D182" s="161">
        <v>0</v>
      </c>
      <c r="E182" s="161">
        <v>6</v>
      </c>
      <c r="F182" s="161">
        <v>2</v>
      </c>
      <c r="G182" s="162">
        <f t="shared" si="9"/>
        <v>8</v>
      </c>
      <c r="H182" s="161">
        <v>2</v>
      </c>
      <c r="I182" s="161">
        <v>3</v>
      </c>
      <c r="J182" s="161">
        <v>2</v>
      </c>
      <c r="K182" s="163">
        <f t="shared" si="10"/>
        <v>7</v>
      </c>
      <c r="L182" s="74">
        <v>7</v>
      </c>
      <c r="M182" s="74">
        <v>10</v>
      </c>
      <c r="N182" s="74">
        <v>8</v>
      </c>
      <c r="O182" s="74">
        <v>10</v>
      </c>
      <c r="P182" s="74">
        <v>7</v>
      </c>
      <c r="Q182" s="74">
        <v>10</v>
      </c>
      <c r="R182" s="74">
        <v>7</v>
      </c>
      <c r="S182" s="74"/>
      <c r="T182" s="74">
        <v>7</v>
      </c>
      <c r="U182" s="74">
        <v>7</v>
      </c>
      <c r="V182" s="74">
        <v>6</v>
      </c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</row>
    <row r="183" spans="1:81" ht="15.75" customHeight="1" x14ac:dyDescent="0.25">
      <c r="A183" s="144"/>
      <c r="B183" s="158">
        <f t="shared" si="11"/>
        <v>171</v>
      </c>
      <c r="C183" s="164" t="s">
        <v>377</v>
      </c>
      <c r="D183" s="161">
        <v>5</v>
      </c>
      <c r="E183" s="161">
        <v>6</v>
      </c>
      <c r="F183" s="161">
        <v>4</v>
      </c>
      <c r="G183" s="162">
        <f t="shared" si="9"/>
        <v>15</v>
      </c>
      <c r="H183" s="161">
        <v>5</v>
      </c>
      <c r="I183" s="161">
        <v>5</v>
      </c>
      <c r="J183" s="161">
        <v>5</v>
      </c>
      <c r="K183" s="163">
        <f t="shared" si="10"/>
        <v>15</v>
      </c>
      <c r="L183" s="74">
        <v>10</v>
      </c>
      <c r="M183" s="74">
        <v>10</v>
      </c>
      <c r="N183" s="74">
        <v>10</v>
      </c>
      <c r="O183" s="74">
        <v>10</v>
      </c>
      <c r="P183" s="74">
        <v>10</v>
      </c>
      <c r="Q183" s="74">
        <v>10</v>
      </c>
      <c r="R183" s="74">
        <v>8</v>
      </c>
      <c r="S183" s="74"/>
      <c r="T183" s="74">
        <v>8</v>
      </c>
      <c r="U183" s="74">
        <v>7</v>
      </c>
      <c r="V183" s="74">
        <v>9</v>
      </c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</row>
    <row r="184" spans="1:81" ht="15.75" customHeight="1" x14ac:dyDescent="0.25">
      <c r="A184" s="144"/>
      <c r="B184" s="158">
        <f t="shared" si="11"/>
        <v>172</v>
      </c>
      <c r="C184" s="164" t="s">
        <v>378</v>
      </c>
      <c r="D184" s="161">
        <v>4</v>
      </c>
      <c r="E184" s="161">
        <v>5</v>
      </c>
      <c r="F184" s="161">
        <v>3</v>
      </c>
      <c r="G184" s="162">
        <f t="shared" si="9"/>
        <v>12</v>
      </c>
      <c r="H184" s="161">
        <v>2</v>
      </c>
      <c r="I184" s="161">
        <v>4</v>
      </c>
      <c r="J184" s="161">
        <v>4</v>
      </c>
      <c r="K184" s="163">
        <f t="shared" si="10"/>
        <v>10</v>
      </c>
      <c r="L184" s="74">
        <v>10</v>
      </c>
      <c r="M184" s="74">
        <v>10</v>
      </c>
      <c r="N184" s="74">
        <v>8</v>
      </c>
      <c r="O184" s="74">
        <v>10</v>
      </c>
      <c r="P184" s="74">
        <v>10</v>
      </c>
      <c r="Q184" s="74">
        <v>7</v>
      </c>
      <c r="R184" s="74">
        <v>7</v>
      </c>
      <c r="S184" s="74"/>
      <c r="T184" s="74">
        <v>7</v>
      </c>
      <c r="U184" s="74">
        <v>8</v>
      </c>
      <c r="V184" s="74">
        <v>9</v>
      </c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</row>
    <row r="185" spans="1:81" ht="15.75" customHeight="1" x14ac:dyDescent="0.25">
      <c r="A185" s="144"/>
      <c r="B185" s="158">
        <f t="shared" si="11"/>
        <v>173</v>
      </c>
      <c r="C185" s="164" t="s">
        <v>379</v>
      </c>
      <c r="D185" s="161">
        <v>2</v>
      </c>
      <c r="E185" s="161">
        <v>3</v>
      </c>
      <c r="F185" s="161">
        <v>2</v>
      </c>
      <c r="G185" s="162">
        <f t="shared" si="9"/>
        <v>7</v>
      </c>
      <c r="H185" s="161">
        <v>5</v>
      </c>
      <c r="I185" s="161">
        <v>4</v>
      </c>
      <c r="J185" s="161">
        <v>5</v>
      </c>
      <c r="K185" s="163">
        <f t="shared" si="10"/>
        <v>14</v>
      </c>
      <c r="L185" s="74">
        <v>7</v>
      </c>
      <c r="M185" s="74">
        <v>10</v>
      </c>
      <c r="N185" s="74">
        <v>8</v>
      </c>
      <c r="O185" s="74">
        <v>10</v>
      </c>
      <c r="P185" s="74">
        <v>10</v>
      </c>
      <c r="Q185" s="74">
        <v>10</v>
      </c>
      <c r="R185" s="74">
        <v>8</v>
      </c>
      <c r="S185" s="74"/>
      <c r="T185" s="74">
        <v>7</v>
      </c>
      <c r="U185" s="74">
        <v>8</v>
      </c>
      <c r="V185" s="74">
        <v>7</v>
      </c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</row>
    <row r="186" spans="1:81" ht="15.75" customHeight="1" x14ac:dyDescent="0.25">
      <c r="A186" s="144"/>
      <c r="B186" s="158">
        <f t="shared" si="11"/>
        <v>174</v>
      </c>
      <c r="C186" s="164" t="s">
        <v>380</v>
      </c>
      <c r="D186" s="161">
        <v>2</v>
      </c>
      <c r="E186" s="161">
        <v>4</v>
      </c>
      <c r="F186" s="161">
        <v>2</v>
      </c>
      <c r="G186" s="162">
        <f t="shared" si="9"/>
        <v>8</v>
      </c>
      <c r="H186" s="161">
        <v>5</v>
      </c>
      <c r="I186" s="161">
        <v>4</v>
      </c>
      <c r="J186" s="161">
        <v>4</v>
      </c>
      <c r="K186" s="163">
        <f t="shared" si="10"/>
        <v>13</v>
      </c>
      <c r="L186" s="74">
        <v>10</v>
      </c>
      <c r="M186" s="74">
        <v>10</v>
      </c>
      <c r="N186" s="74">
        <v>10</v>
      </c>
      <c r="O186" s="74">
        <v>10</v>
      </c>
      <c r="P186" s="74">
        <v>10</v>
      </c>
      <c r="Q186" s="74">
        <v>10</v>
      </c>
      <c r="R186" s="74">
        <v>7</v>
      </c>
      <c r="S186" s="74"/>
      <c r="T186" s="74">
        <v>8</v>
      </c>
      <c r="U186" s="74">
        <v>8</v>
      </c>
      <c r="V186" s="74">
        <v>8</v>
      </c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</row>
    <row r="187" spans="1:81" ht="15.75" customHeight="1" x14ac:dyDescent="0.25">
      <c r="A187" s="144"/>
      <c r="B187" s="158">
        <f t="shared" si="11"/>
        <v>175</v>
      </c>
      <c r="C187" s="164" t="s">
        <v>381</v>
      </c>
      <c r="D187" s="161">
        <v>0</v>
      </c>
      <c r="E187" s="161">
        <v>5</v>
      </c>
      <c r="F187" s="161">
        <v>2</v>
      </c>
      <c r="G187" s="162">
        <f t="shared" si="9"/>
        <v>7</v>
      </c>
      <c r="H187" s="161">
        <v>5</v>
      </c>
      <c r="I187" s="161">
        <v>1</v>
      </c>
      <c r="J187" s="161">
        <v>1</v>
      </c>
      <c r="K187" s="163">
        <f t="shared" si="10"/>
        <v>7</v>
      </c>
      <c r="L187" s="74">
        <v>10</v>
      </c>
      <c r="M187" s="74">
        <v>10</v>
      </c>
      <c r="N187" s="74">
        <v>10</v>
      </c>
      <c r="O187" s="74">
        <v>10</v>
      </c>
      <c r="P187" s="74">
        <v>10</v>
      </c>
      <c r="Q187" s="74">
        <v>10</v>
      </c>
      <c r="R187" s="74">
        <v>8</v>
      </c>
      <c r="S187" s="74"/>
      <c r="T187" s="74">
        <v>8</v>
      </c>
      <c r="U187" s="74">
        <v>8</v>
      </c>
      <c r="V187" s="74">
        <v>8</v>
      </c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</row>
    <row r="188" spans="1:81" ht="15.75" customHeight="1" x14ac:dyDescent="0.25">
      <c r="A188" s="144"/>
      <c r="B188" s="158">
        <f t="shared" si="11"/>
        <v>176</v>
      </c>
      <c r="C188" s="164" t="s">
        <v>382</v>
      </c>
      <c r="D188" s="161">
        <v>2</v>
      </c>
      <c r="E188" s="161">
        <v>6</v>
      </c>
      <c r="F188" s="161">
        <v>3</v>
      </c>
      <c r="G188" s="162">
        <f t="shared" si="9"/>
        <v>11</v>
      </c>
      <c r="H188" s="161">
        <v>5</v>
      </c>
      <c r="I188" s="161">
        <v>5</v>
      </c>
      <c r="J188" s="161">
        <v>5</v>
      </c>
      <c r="K188" s="163">
        <f t="shared" si="10"/>
        <v>15</v>
      </c>
      <c r="L188" s="74">
        <v>10</v>
      </c>
      <c r="M188" s="74">
        <v>10</v>
      </c>
      <c r="N188" s="74">
        <v>10</v>
      </c>
      <c r="O188" s="74">
        <v>10</v>
      </c>
      <c r="P188" s="74">
        <v>10</v>
      </c>
      <c r="Q188" s="74">
        <v>10</v>
      </c>
      <c r="R188" s="74">
        <v>9</v>
      </c>
      <c r="S188" s="74"/>
      <c r="T188" s="74">
        <v>10</v>
      </c>
      <c r="U188" s="74">
        <v>10</v>
      </c>
      <c r="V188" s="74">
        <v>9</v>
      </c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</row>
    <row r="189" spans="1:81" ht="15.75" customHeight="1" x14ac:dyDescent="0.25">
      <c r="A189" s="144"/>
      <c r="B189" s="158">
        <f t="shared" si="11"/>
        <v>177</v>
      </c>
      <c r="C189" s="164" t="s">
        <v>383</v>
      </c>
      <c r="D189" s="161">
        <v>2</v>
      </c>
      <c r="E189" s="161">
        <v>5</v>
      </c>
      <c r="F189" s="161">
        <v>2</v>
      </c>
      <c r="G189" s="162">
        <f t="shared" si="9"/>
        <v>9</v>
      </c>
      <c r="H189" s="161">
        <v>3</v>
      </c>
      <c r="I189" s="161">
        <v>4</v>
      </c>
      <c r="J189" s="161">
        <v>2</v>
      </c>
      <c r="K189" s="163">
        <f t="shared" si="10"/>
        <v>9</v>
      </c>
      <c r="L189" s="74">
        <v>10</v>
      </c>
      <c r="M189" s="74">
        <v>10</v>
      </c>
      <c r="N189" s="74">
        <v>10</v>
      </c>
      <c r="O189" s="74">
        <v>10</v>
      </c>
      <c r="P189" s="74">
        <v>10</v>
      </c>
      <c r="Q189" s="74">
        <v>10</v>
      </c>
      <c r="R189" s="74">
        <v>8</v>
      </c>
      <c r="S189" s="74"/>
      <c r="T189" s="74">
        <v>8</v>
      </c>
      <c r="U189" s="74">
        <v>7</v>
      </c>
      <c r="V189" s="74">
        <v>9</v>
      </c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</row>
    <row r="190" spans="1:81" ht="15.75" customHeight="1" x14ac:dyDescent="0.25">
      <c r="A190" s="144"/>
      <c r="B190" s="158">
        <f t="shared" si="11"/>
        <v>178</v>
      </c>
      <c r="C190" s="164" t="s">
        <v>384</v>
      </c>
      <c r="D190" s="161">
        <v>4</v>
      </c>
      <c r="E190" s="161">
        <v>2</v>
      </c>
      <c r="F190" s="161">
        <v>2</v>
      </c>
      <c r="G190" s="162">
        <f t="shared" si="9"/>
        <v>8</v>
      </c>
      <c r="H190" s="161">
        <v>5</v>
      </c>
      <c r="I190" s="161">
        <v>2</v>
      </c>
      <c r="J190" s="161">
        <v>1</v>
      </c>
      <c r="K190" s="163">
        <f t="shared" si="10"/>
        <v>8</v>
      </c>
      <c r="L190" s="74">
        <v>10</v>
      </c>
      <c r="M190" s="74">
        <v>10</v>
      </c>
      <c r="N190" s="74">
        <v>10</v>
      </c>
      <c r="O190" s="74">
        <v>10</v>
      </c>
      <c r="P190" s="74">
        <v>10</v>
      </c>
      <c r="Q190" s="74">
        <v>10</v>
      </c>
      <c r="R190" s="74">
        <v>10</v>
      </c>
      <c r="S190" s="74"/>
      <c r="T190" s="74">
        <v>10</v>
      </c>
      <c r="U190" s="74">
        <v>9</v>
      </c>
      <c r="V190" s="74">
        <v>9</v>
      </c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</row>
    <row r="191" spans="1:81" ht="15.75" customHeight="1" x14ac:dyDescent="0.25">
      <c r="A191" s="144"/>
      <c r="B191" s="158">
        <f t="shared" si="11"/>
        <v>179</v>
      </c>
      <c r="C191" s="164" t="s">
        <v>385</v>
      </c>
      <c r="D191" s="161">
        <v>2</v>
      </c>
      <c r="E191" s="161">
        <v>3</v>
      </c>
      <c r="F191" s="161">
        <v>2</v>
      </c>
      <c r="G191" s="162">
        <f t="shared" si="9"/>
        <v>7</v>
      </c>
      <c r="H191" s="161">
        <v>4</v>
      </c>
      <c r="I191" s="161">
        <v>2</v>
      </c>
      <c r="J191" s="161">
        <v>3</v>
      </c>
      <c r="K191" s="163">
        <f t="shared" si="10"/>
        <v>9</v>
      </c>
      <c r="L191" s="74">
        <v>10</v>
      </c>
      <c r="M191" s="74">
        <v>10</v>
      </c>
      <c r="N191" s="74">
        <v>10</v>
      </c>
      <c r="O191" s="74">
        <v>10</v>
      </c>
      <c r="P191" s="74">
        <v>10</v>
      </c>
      <c r="Q191" s="74">
        <v>10</v>
      </c>
      <c r="R191" s="74">
        <v>6</v>
      </c>
      <c r="S191" s="74"/>
      <c r="T191" s="74">
        <v>6</v>
      </c>
      <c r="U191" s="74">
        <v>6</v>
      </c>
      <c r="V191" s="74">
        <v>6</v>
      </c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</row>
    <row r="192" spans="1:81" ht="15.75" customHeight="1" x14ac:dyDescent="0.25">
      <c r="A192" s="144"/>
      <c r="B192" s="158">
        <f t="shared" si="11"/>
        <v>180</v>
      </c>
      <c r="C192" s="164" t="s">
        <v>386</v>
      </c>
      <c r="D192" s="161">
        <v>4</v>
      </c>
      <c r="E192" s="161">
        <v>5</v>
      </c>
      <c r="F192" s="161">
        <v>3</v>
      </c>
      <c r="G192" s="162">
        <f t="shared" si="9"/>
        <v>12</v>
      </c>
      <c r="H192" s="161">
        <v>4</v>
      </c>
      <c r="I192" s="161">
        <v>2</v>
      </c>
      <c r="J192" s="161">
        <v>5</v>
      </c>
      <c r="K192" s="163">
        <f t="shared" si="10"/>
        <v>11</v>
      </c>
      <c r="L192" s="74">
        <v>10</v>
      </c>
      <c r="M192" s="74">
        <v>10</v>
      </c>
      <c r="N192" s="74">
        <v>10</v>
      </c>
      <c r="O192" s="74">
        <v>10</v>
      </c>
      <c r="P192" s="74">
        <v>10</v>
      </c>
      <c r="Q192" s="74">
        <v>10</v>
      </c>
      <c r="R192" s="74">
        <v>9</v>
      </c>
      <c r="S192" s="74"/>
      <c r="T192" s="74">
        <v>9</v>
      </c>
      <c r="U192" s="74">
        <v>6</v>
      </c>
      <c r="V192" s="74">
        <v>6</v>
      </c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</row>
    <row r="193" spans="1:81" ht="15.75" customHeight="1" x14ac:dyDescent="0.25">
      <c r="A193" s="144"/>
      <c r="B193" s="158">
        <f t="shared" si="11"/>
        <v>181</v>
      </c>
      <c r="C193" s="164" t="s">
        <v>387</v>
      </c>
      <c r="D193" s="161">
        <v>2</v>
      </c>
      <c r="E193" s="161">
        <v>4</v>
      </c>
      <c r="F193" s="161">
        <v>1</v>
      </c>
      <c r="G193" s="162">
        <f t="shared" si="9"/>
        <v>7</v>
      </c>
      <c r="H193" s="161">
        <v>4</v>
      </c>
      <c r="I193" s="161">
        <v>4</v>
      </c>
      <c r="J193" s="161">
        <v>2</v>
      </c>
      <c r="K193" s="163">
        <f t="shared" si="10"/>
        <v>10</v>
      </c>
      <c r="L193" s="74">
        <v>10</v>
      </c>
      <c r="M193" s="74">
        <v>10</v>
      </c>
      <c r="N193" s="74">
        <v>10</v>
      </c>
      <c r="O193" s="74">
        <v>10</v>
      </c>
      <c r="P193" s="74">
        <v>10</v>
      </c>
      <c r="Q193" s="74">
        <v>10</v>
      </c>
      <c r="R193" s="74">
        <v>7</v>
      </c>
      <c r="S193" s="74"/>
      <c r="T193" s="74">
        <v>6</v>
      </c>
      <c r="U193" s="74">
        <v>7</v>
      </c>
      <c r="V193" s="74">
        <v>9</v>
      </c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</row>
    <row r="194" spans="1:81" ht="15.75" customHeight="1" x14ac:dyDescent="0.25">
      <c r="A194" s="144"/>
      <c r="B194" s="158">
        <f t="shared" si="11"/>
        <v>182</v>
      </c>
      <c r="C194" s="164" t="s">
        <v>388</v>
      </c>
      <c r="D194" s="161">
        <v>4</v>
      </c>
      <c r="E194" s="161">
        <v>6</v>
      </c>
      <c r="F194" s="161">
        <v>3</v>
      </c>
      <c r="G194" s="162">
        <f t="shared" si="9"/>
        <v>13</v>
      </c>
      <c r="H194" s="161">
        <v>5</v>
      </c>
      <c r="I194" s="161">
        <v>5</v>
      </c>
      <c r="J194" s="161">
        <v>4</v>
      </c>
      <c r="K194" s="163">
        <f t="shared" si="10"/>
        <v>14</v>
      </c>
      <c r="L194" s="74">
        <v>10</v>
      </c>
      <c r="M194" s="74">
        <v>10</v>
      </c>
      <c r="N194" s="74">
        <v>10</v>
      </c>
      <c r="O194" s="74">
        <v>10</v>
      </c>
      <c r="P194" s="74">
        <v>10</v>
      </c>
      <c r="Q194" s="74">
        <v>10</v>
      </c>
      <c r="R194" s="74">
        <v>8</v>
      </c>
      <c r="S194" s="74"/>
      <c r="T194" s="74">
        <v>8</v>
      </c>
      <c r="U194" s="74">
        <v>7</v>
      </c>
      <c r="V194" s="74">
        <v>9</v>
      </c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</row>
    <row r="195" spans="1:81" ht="15.75" customHeight="1" x14ac:dyDescent="0.25">
      <c r="A195" s="144"/>
      <c r="B195" s="158">
        <f t="shared" si="11"/>
        <v>183</v>
      </c>
      <c r="C195" s="164" t="s">
        <v>389</v>
      </c>
      <c r="D195" s="161">
        <v>2</v>
      </c>
      <c r="E195" s="161">
        <v>6</v>
      </c>
      <c r="F195" s="161">
        <v>4</v>
      </c>
      <c r="G195" s="162">
        <f t="shared" si="9"/>
        <v>12</v>
      </c>
      <c r="H195" s="161">
        <v>2</v>
      </c>
      <c r="I195" s="161">
        <v>3</v>
      </c>
      <c r="J195" s="161">
        <v>4</v>
      </c>
      <c r="K195" s="163">
        <f t="shared" si="10"/>
        <v>9</v>
      </c>
      <c r="L195" s="74">
        <v>10</v>
      </c>
      <c r="M195" s="74">
        <v>7</v>
      </c>
      <c r="N195" s="74">
        <v>8</v>
      </c>
      <c r="O195" s="74">
        <v>10</v>
      </c>
      <c r="P195" s="74">
        <v>8</v>
      </c>
      <c r="Q195" s="74">
        <v>10</v>
      </c>
      <c r="R195" s="74">
        <v>9</v>
      </c>
      <c r="S195" s="74"/>
      <c r="T195" s="74">
        <v>7</v>
      </c>
      <c r="U195" s="74">
        <v>8</v>
      </c>
      <c r="V195" s="74">
        <v>9</v>
      </c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</row>
    <row r="196" spans="1:81" ht="15.75" customHeight="1" x14ac:dyDescent="0.25">
      <c r="A196" s="144"/>
      <c r="B196" s="158">
        <f t="shared" si="11"/>
        <v>184</v>
      </c>
      <c r="C196" s="164" t="s">
        <v>390</v>
      </c>
      <c r="D196" s="161">
        <v>1</v>
      </c>
      <c r="E196" s="161">
        <v>3</v>
      </c>
      <c r="F196" s="161">
        <v>3</v>
      </c>
      <c r="G196" s="162">
        <f t="shared" si="9"/>
        <v>7</v>
      </c>
      <c r="H196" s="161">
        <v>5</v>
      </c>
      <c r="I196" s="161">
        <v>5</v>
      </c>
      <c r="J196" s="161">
        <v>5</v>
      </c>
      <c r="K196" s="163">
        <f t="shared" si="10"/>
        <v>15</v>
      </c>
      <c r="L196" s="74">
        <v>10</v>
      </c>
      <c r="M196" s="74">
        <v>10</v>
      </c>
      <c r="N196" s="74">
        <v>10</v>
      </c>
      <c r="O196" s="74">
        <v>10</v>
      </c>
      <c r="P196" s="74">
        <v>10</v>
      </c>
      <c r="Q196" s="74">
        <v>10</v>
      </c>
      <c r="R196" s="74">
        <v>7</v>
      </c>
      <c r="S196" s="74"/>
      <c r="T196" s="74">
        <v>8</v>
      </c>
      <c r="U196" s="74">
        <v>8</v>
      </c>
      <c r="V196" s="74">
        <v>8</v>
      </c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</row>
    <row r="197" spans="1:81" ht="15.75" customHeight="1" x14ac:dyDescent="0.25">
      <c r="A197" s="144"/>
      <c r="B197" s="158">
        <f t="shared" si="11"/>
        <v>185</v>
      </c>
      <c r="C197" s="164" t="s">
        <v>391</v>
      </c>
      <c r="D197" s="161">
        <v>4</v>
      </c>
      <c r="E197" s="161">
        <v>6</v>
      </c>
      <c r="F197" s="161">
        <v>3</v>
      </c>
      <c r="G197" s="162">
        <f t="shared" si="9"/>
        <v>13</v>
      </c>
      <c r="H197" s="161">
        <v>5</v>
      </c>
      <c r="I197" s="161">
        <v>5</v>
      </c>
      <c r="J197" s="161">
        <v>5</v>
      </c>
      <c r="K197" s="163">
        <f t="shared" si="10"/>
        <v>15</v>
      </c>
      <c r="L197" s="74">
        <v>10</v>
      </c>
      <c r="M197" s="74">
        <v>10</v>
      </c>
      <c r="N197" s="74">
        <v>10</v>
      </c>
      <c r="O197" s="74">
        <v>10</v>
      </c>
      <c r="P197" s="74">
        <v>10</v>
      </c>
      <c r="Q197" s="74">
        <v>10</v>
      </c>
      <c r="R197" s="74">
        <v>10</v>
      </c>
      <c r="S197" s="74"/>
      <c r="T197" s="74">
        <v>10</v>
      </c>
      <c r="U197" s="74">
        <v>10</v>
      </c>
      <c r="V197" s="74">
        <v>10</v>
      </c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</row>
    <row r="198" spans="1:81" ht="15.75" customHeight="1" x14ac:dyDescent="0.25">
      <c r="A198" s="144"/>
      <c r="B198" s="158">
        <f t="shared" si="11"/>
        <v>186</v>
      </c>
      <c r="C198" s="164" t="s">
        <v>392</v>
      </c>
      <c r="D198" s="161">
        <v>0</v>
      </c>
      <c r="E198" s="161">
        <v>1</v>
      </c>
      <c r="F198" s="161">
        <v>0</v>
      </c>
      <c r="G198" s="162">
        <f t="shared" si="9"/>
        <v>1</v>
      </c>
      <c r="H198" s="161">
        <v>2</v>
      </c>
      <c r="I198" s="161">
        <v>0</v>
      </c>
      <c r="J198" s="161">
        <v>2</v>
      </c>
      <c r="K198" s="163">
        <f t="shared" si="10"/>
        <v>4</v>
      </c>
      <c r="L198" s="74">
        <v>7</v>
      </c>
      <c r="M198" s="74">
        <v>10</v>
      </c>
      <c r="N198" s="74">
        <v>8</v>
      </c>
      <c r="O198" s="74">
        <v>10</v>
      </c>
      <c r="P198" s="74">
        <v>8</v>
      </c>
      <c r="Q198" s="74">
        <v>10</v>
      </c>
      <c r="R198" s="74">
        <v>8</v>
      </c>
      <c r="S198" s="74"/>
      <c r="T198" s="74">
        <v>7</v>
      </c>
      <c r="U198" s="74">
        <v>7</v>
      </c>
      <c r="V198" s="74">
        <v>7</v>
      </c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</row>
    <row r="199" spans="1:81" ht="15.75" customHeight="1" x14ac:dyDescent="0.25">
      <c r="A199" s="144"/>
      <c r="B199" s="158">
        <f t="shared" si="11"/>
        <v>187</v>
      </c>
      <c r="C199" s="164" t="s">
        <v>393</v>
      </c>
      <c r="D199" s="161">
        <v>4</v>
      </c>
      <c r="E199" s="161">
        <v>5</v>
      </c>
      <c r="F199" s="161">
        <v>3</v>
      </c>
      <c r="G199" s="162">
        <f t="shared" si="9"/>
        <v>12</v>
      </c>
      <c r="H199" s="161">
        <v>5</v>
      </c>
      <c r="I199" s="161">
        <v>5</v>
      </c>
      <c r="J199" s="161">
        <v>3</v>
      </c>
      <c r="K199" s="163">
        <f t="shared" si="10"/>
        <v>13</v>
      </c>
      <c r="L199" s="74">
        <v>10</v>
      </c>
      <c r="M199" s="74">
        <v>10</v>
      </c>
      <c r="N199" s="74">
        <v>10</v>
      </c>
      <c r="O199" s="74">
        <v>10</v>
      </c>
      <c r="P199" s="74">
        <v>10</v>
      </c>
      <c r="Q199" s="74">
        <v>10</v>
      </c>
      <c r="R199" s="74">
        <v>8</v>
      </c>
      <c r="S199" s="74"/>
      <c r="T199" s="74">
        <v>8</v>
      </c>
      <c r="U199" s="74">
        <v>7</v>
      </c>
      <c r="V199" s="74">
        <v>7</v>
      </c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</row>
    <row r="200" spans="1:81" ht="15.75" customHeight="1" x14ac:dyDescent="0.25">
      <c r="A200" s="144"/>
      <c r="B200" s="158">
        <f t="shared" si="11"/>
        <v>188</v>
      </c>
      <c r="C200" s="164" t="s">
        <v>394</v>
      </c>
      <c r="D200" s="161">
        <v>3</v>
      </c>
      <c r="E200" s="161">
        <v>6</v>
      </c>
      <c r="F200" s="161">
        <v>2</v>
      </c>
      <c r="G200" s="162">
        <f t="shared" si="9"/>
        <v>11</v>
      </c>
      <c r="H200" s="161">
        <v>5</v>
      </c>
      <c r="I200" s="161">
        <v>5</v>
      </c>
      <c r="J200" s="161">
        <v>4</v>
      </c>
      <c r="K200" s="163">
        <f t="shared" si="10"/>
        <v>14</v>
      </c>
      <c r="L200" s="74">
        <v>8</v>
      </c>
      <c r="M200" s="74">
        <v>10</v>
      </c>
      <c r="N200" s="74">
        <v>8</v>
      </c>
      <c r="O200" s="74">
        <v>10</v>
      </c>
      <c r="P200" s="74">
        <v>10</v>
      </c>
      <c r="Q200" s="74">
        <v>10</v>
      </c>
      <c r="R200" s="74">
        <v>8</v>
      </c>
      <c r="S200" s="74"/>
      <c r="T200" s="74">
        <v>7</v>
      </c>
      <c r="U200" s="74">
        <v>8</v>
      </c>
      <c r="V200" s="74">
        <v>8</v>
      </c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</row>
    <row r="201" spans="1:81" ht="15.75" customHeight="1" x14ac:dyDescent="0.25">
      <c r="A201" s="144"/>
      <c r="B201" s="158">
        <f t="shared" si="11"/>
        <v>189</v>
      </c>
      <c r="C201" s="164" t="s">
        <v>395</v>
      </c>
      <c r="D201" s="161">
        <v>3</v>
      </c>
      <c r="E201" s="161">
        <v>3</v>
      </c>
      <c r="F201" s="161">
        <v>2</v>
      </c>
      <c r="G201" s="162">
        <f t="shared" si="9"/>
        <v>8</v>
      </c>
      <c r="H201" s="161">
        <v>4</v>
      </c>
      <c r="I201" s="161">
        <v>1</v>
      </c>
      <c r="J201" s="161">
        <v>1</v>
      </c>
      <c r="K201" s="163">
        <f t="shared" si="10"/>
        <v>6</v>
      </c>
      <c r="L201" s="74">
        <v>7</v>
      </c>
      <c r="M201" s="74">
        <v>10</v>
      </c>
      <c r="N201" s="74">
        <v>7</v>
      </c>
      <c r="O201" s="74">
        <v>10</v>
      </c>
      <c r="P201" s="74">
        <v>7</v>
      </c>
      <c r="Q201" s="74">
        <v>6</v>
      </c>
      <c r="R201" s="74">
        <v>8</v>
      </c>
      <c r="S201" s="74"/>
      <c r="T201" s="74">
        <v>7</v>
      </c>
      <c r="U201" s="74">
        <v>7</v>
      </c>
      <c r="V201" s="74">
        <v>8</v>
      </c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</row>
    <row r="202" spans="1:81" ht="15.75" customHeight="1" x14ac:dyDescent="0.25">
      <c r="A202" s="144"/>
      <c r="B202" s="158">
        <f t="shared" si="11"/>
        <v>190</v>
      </c>
      <c r="C202" s="164" t="s">
        <v>396</v>
      </c>
      <c r="D202" s="161">
        <v>0</v>
      </c>
      <c r="E202" s="161">
        <v>4</v>
      </c>
      <c r="F202" s="161">
        <v>2</v>
      </c>
      <c r="G202" s="162">
        <f t="shared" si="9"/>
        <v>6</v>
      </c>
      <c r="H202" s="161">
        <v>3</v>
      </c>
      <c r="I202" s="161">
        <v>1</v>
      </c>
      <c r="J202" s="161">
        <v>3</v>
      </c>
      <c r="K202" s="163">
        <f t="shared" si="10"/>
        <v>7</v>
      </c>
      <c r="L202" s="74">
        <v>6</v>
      </c>
      <c r="M202" s="74">
        <v>6</v>
      </c>
      <c r="N202" s="74">
        <v>6</v>
      </c>
      <c r="O202" s="74">
        <v>6</v>
      </c>
      <c r="P202" s="74">
        <v>6</v>
      </c>
      <c r="Q202" s="74">
        <v>6</v>
      </c>
      <c r="R202" s="74">
        <v>8</v>
      </c>
      <c r="S202" s="74"/>
      <c r="T202" s="74">
        <v>7</v>
      </c>
      <c r="U202" s="74">
        <v>8</v>
      </c>
      <c r="V202" s="74">
        <v>8</v>
      </c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</row>
    <row r="203" spans="1:81" ht="15.75" customHeight="1" x14ac:dyDescent="0.25">
      <c r="A203" s="144"/>
      <c r="B203" s="158">
        <f t="shared" si="11"/>
        <v>191</v>
      </c>
      <c r="C203" s="164" t="s">
        <v>397</v>
      </c>
      <c r="D203" s="161">
        <v>3</v>
      </c>
      <c r="E203" s="161">
        <v>1</v>
      </c>
      <c r="F203" s="161">
        <v>3</v>
      </c>
      <c r="G203" s="162">
        <f t="shared" si="9"/>
        <v>7</v>
      </c>
      <c r="H203" s="161">
        <v>5</v>
      </c>
      <c r="I203" s="161">
        <v>2</v>
      </c>
      <c r="J203" s="161">
        <v>4</v>
      </c>
      <c r="K203" s="163">
        <f t="shared" si="10"/>
        <v>11</v>
      </c>
      <c r="L203" s="74">
        <v>8</v>
      </c>
      <c r="M203" s="74">
        <v>10</v>
      </c>
      <c r="N203" s="74">
        <v>7</v>
      </c>
      <c r="O203" s="74">
        <v>10</v>
      </c>
      <c r="P203" s="74">
        <v>7</v>
      </c>
      <c r="Q203" s="74">
        <v>10</v>
      </c>
      <c r="R203" s="74">
        <v>9</v>
      </c>
      <c r="S203" s="74"/>
      <c r="T203" s="74">
        <v>9</v>
      </c>
      <c r="U203" s="74">
        <v>9</v>
      </c>
      <c r="V203" s="74">
        <v>9</v>
      </c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</row>
    <row r="204" spans="1:81" ht="15.75" customHeight="1" x14ac:dyDescent="0.25">
      <c r="A204" s="144"/>
      <c r="B204" s="158">
        <f t="shared" si="11"/>
        <v>192</v>
      </c>
      <c r="C204" s="164" t="s">
        <v>398</v>
      </c>
      <c r="D204" s="161">
        <v>4</v>
      </c>
      <c r="E204" s="161">
        <v>4</v>
      </c>
      <c r="F204" s="161">
        <v>4</v>
      </c>
      <c r="G204" s="162">
        <f t="shared" si="9"/>
        <v>12</v>
      </c>
      <c r="H204" s="161">
        <v>3</v>
      </c>
      <c r="I204" s="161">
        <v>0</v>
      </c>
      <c r="J204" s="161">
        <v>5</v>
      </c>
      <c r="K204" s="163">
        <f t="shared" si="10"/>
        <v>8</v>
      </c>
      <c r="L204" s="74">
        <v>10</v>
      </c>
      <c r="M204" s="74">
        <v>8</v>
      </c>
      <c r="N204" s="74">
        <v>10</v>
      </c>
      <c r="O204" s="74">
        <v>7</v>
      </c>
      <c r="P204" s="74">
        <v>10</v>
      </c>
      <c r="Q204" s="74">
        <v>7</v>
      </c>
      <c r="R204" s="74">
        <v>9</v>
      </c>
      <c r="S204" s="74"/>
      <c r="T204" s="74">
        <v>9</v>
      </c>
      <c r="U204" s="74">
        <v>9</v>
      </c>
      <c r="V204" s="74">
        <v>9</v>
      </c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</row>
    <row r="205" spans="1:81" ht="15.75" customHeight="1" x14ac:dyDescent="0.25">
      <c r="A205" s="144"/>
      <c r="B205" s="158">
        <f t="shared" si="11"/>
        <v>193</v>
      </c>
      <c r="C205" s="164" t="s">
        <v>399</v>
      </c>
      <c r="D205" s="161">
        <v>3</v>
      </c>
      <c r="E205" s="161">
        <v>6</v>
      </c>
      <c r="F205" s="161">
        <v>1</v>
      </c>
      <c r="G205" s="162">
        <f t="shared" si="9"/>
        <v>10</v>
      </c>
      <c r="H205" s="161">
        <v>5</v>
      </c>
      <c r="I205" s="161">
        <v>0</v>
      </c>
      <c r="J205" s="161">
        <v>5</v>
      </c>
      <c r="K205" s="163">
        <f t="shared" si="10"/>
        <v>10</v>
      </c>
      <c r="L205" s="74">
        <v>7</v>
      </c>
      <c r="M205" s="74">
        <v>8</v>
      </c>
      <c r="N205" s="74">
        <v>10</v>
      </c>
      <c r="O205" s="74">
        <v>8</v>
      </c>
      <c r="P205" s="74">
        <v>10</v>
      </c>
      <c r="Q205" s="74">
        <v>9</v>
      </c>
      <c r="R205" s="74">
        <v>7</v>
      </c>
      <c r="S205" s="74"/>
      <c r="T205" s="74">
        <v>8</v>
      </c>
      <c r="U205" s="74">
        <v>7</v>
      </c>
      <c r="V205" s="74">
        <v>8</v>
      </c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</row>
    <row r="206" spans="1:81" ht="15.75" customHeight="1" x14ac:dyDescent="0.25">
      <c r="A206" s="144"/>
      <c r="B206" s="158">
        <f t="shared" si="11"/>
        <v>194</v>
      </c>
      <c r="C206" s="164" t="s">
        <v>400</v>
      </c>
      <c r="D206" s="161">
        <v>2</v>
      </c>
      <c r="E206" s="161">
        <v>4</v>
      </c>
      <c r="F206" s="161">
        <v>1</v>
      </c>
      <c r="G206" s="162">
        <f t="shared" si="9"/>
        <v>7</v>
      </c>
      <c r="H206" s="161">
        <v>3</v>
      </c>
      <c r="I206" s="161">
        <v>2</v>
      </c>
      <c r="J206" s="161">
        <v>1</v>
      </c>
      <c r="K206" s="163">
        <f t="shared" si="10"/>
        <v>6</v>
      </c>
      <c r="L206" s="74">
        <v>10</v>
      </c>
      <c r="M206" s="74">
        <v>7</v>
      </c>
      <c r="N206" s="74">
        <v>10</v>
      </c>
      <c r="O206" s="74">
        <v>8</v>
      </c>
      <c r="P206" s="74">
        <v>10</v>
      </c>
      <c r="Q206" s="74">
        <v>9</v>
      </c>
      <c r="R206" s="74">
        <v>8</v>
      </c>
      <c r="S206" s="74"/>
      <c r="T206" s="74">
        <v>8</v>
      </c>
      <c r="U206" s="74">
        <v>9</v>
      </c>
      <c r="V206" s="74">
        <v>8</v>
      </c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</row>
    <row r="207" spans="1:81" ht="15.75" customHeight="1" x14ac:dyDescent="0.25">
      <c r="A207" s="144"/>
      <c r="B207" s="158">
        <f t="shared" si="11"/>
        <v>195</v>
      </c>
      <c r="C207" s="164" t="s">
        <v>401</v>
      </c>
      <c r="D207" s="161">
        <v>4</v>
      </c>
      <c r="E207" s="161">
        <v>6</v>
      </c>
      <c r="F207" s="161">
        <v>4</v>
      </c>
      <c r="G207" s="162">
        <f t="shared" si="9"/>
        <v>14</v>
      </c>
      <c r="H207" s="161">
        <v>5</v>
      </c>
      <c r="I207" s="161">
        <v>5</v>
      </c>
      <c r="J207" s="161">
        <v>5</v>
      </c>
      <c r="K207" s="163">
        <f t="shared" si="10"/>
        <v>15</v>
      </c>
      <c r="L207" s="74">
        <v>10</v>
      </c>
      <c r="M207" s="74">
        <v>10</v>
      </c>
      <c r="N207" s="74">
        <v>10</v>
      </c>
      <c r="O207" s="74">
        <v>10</v>
      </c>
      <c r="P207" s="74">
        <v>10</v>
      </c>
      <c r="Q207" s="74">
        <v>10</v>
      </c>
      <c r="R207" s="74">
        <v>8</v>
      </c>
      <c r="S207" s="74"/>
      <c r="T207" s="74">
        <v>8</v>
      </c>
      <c r="U207" s="74">
        <v>9</v>
      </c>
      <c r="V207" s="74">
        <v>8</v>
      </c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</row>
    <row r="208" spans="1:81" ht="15.75" customHeight="1" x14ac:dyDescent="0.25">
      <c r="A208" s="144"/>
      <c r="B208" s="158">
        <f t="shared" si="11"/>
        <v>196</v>
      </c>
      <c r="C208" s="164" t="s">
        <v>402</v>
      </c>
      <c r="D208" s="161">
        <v>3</v>
      </c>
      <c r="E208" s="161">
        <v>5</v>
      </c>
      <c r="F208" s="161">
        <v>3</v>
      </c>
      <c r="G208" s="162">
        <f t="shared" si="9"/>
        <v>11</v>
      </c>
      <c r="H208" s="161">
        <v>5</v>
      </c>
      <c r="I208" s="161">
        <v>2</v>
      </c>
      <c r="J208" s="161">
        <v>4</v>
      </c>
      <c r="K208" s="163">
        <f t="shared" si="10"/>
        <v>11</v>
      </c>
      <c r="L208" s="74">
        <v>9</v>
      </c>
      <c r="M208" s="74">
        <v>10</v>
      </c>
      <c r="N208" s="74">
        <v>8</v>
      </c>
      <c r="O208" s="74">
        <v>10</v>
      </c>
      <c r="P208" s="74">
        <v>7</v>
      </c>
      <c r="Q208" s="74">
        <v>10</v>
      </c>
      <c r="R208" s="74">
        <v>9</v>
      </c>
      <c r="S208" s="74"/>
      <c r="T208" s="74">
        <v>8</v>
      </c>
      <c r="U208" s="74">
        <v>7</v>
      </c>
      <c r="V208" s="74">
        <v>8</v>
      </c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</row>
    <row r="209" spans="1:81" ht="15.75" customHeight="1" x14ac:dyDescent="0.25">
      <c r="A209" s="144"/>
      <c r="B209" s="158">
        <f t="shared" si="11"/>
        <v>197</v>
      </c>
      <c r="C209" s="164" t="s">
        <v>403</v>
      </c>
      <c r="D209" s="161">
        <v>3</v>
      </c>
      <c r="E209" s="161">
        <v>5</v>
      </c>
      <c r="F209" s="161">
        <v>2</v>
      </c>
      <c r="G209" s="162">
        <f t="shared" si="9"/>
        <v>10</v>
      </c>
      <c r="H209" s="161">
        <v>5</v>
      </c>
      <c r="I209" s="161">
        <v>4</v>
      </c>
      <c r="J209" s="161">
        <v>5</v>
      </c>
      <c r="K209" s="163">
        <f t="shared" si="10"/>
        <v>14</v>
      </c>
      <c r="L209" s="74">
        <v>10</v>
      </c>
      <c r="M209" s="74">
        <v>10</v>
      </c>
      <c r="N209" s="74">
        <v>10</v>
      </c>
      <c r="O209" s="74">
        <v>10</v>
      </c>
      <c r="P209" s="74">
        <v>10</v>
      </c>
      <c r="Q209" s="74">
        <v>10</v>
      </c>
      <c r="R209" s="74">
        <v>7</v>
      </c>
      <c r="S209" s="74"/>
      <c r="T209" s="74">
        <v>8</v>
      </c>
      <c r="U209" s="74">
        <v>8</v>
      </c>
      <c r="V209" s="74">
        <v>8</v>
      </c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</row>
    <row r="210" spans="1:81" ht="15.75" customHeight="1" x14ac:dyDescent="0.25">
      <c r="A210" s="144"/>
      <c r="B210" s="158">
        <f t="shared" si="11"/>
        <v>198</v>
      </c>
      <c r="C210" s="164" t="s">
        <v>404</v>
      </c>
      <c r="D210" s="161">
        <v>2</v>
      </c>
      <c r="E210" s="161">
        <v>1</v>
      </c>
      <c r="F210" s="161">
        <v>3</v>
      </c>
      <c r="G210" s="162">
        <f t="shared" si="9"/>
        <v>6</v>
      </c>
      <c r="H210" s="161">
        <v>4</v>
      </c>
      <c r="I210" s="161">
        <v>1</v>
      </c>
      <c r="J210" s="161">
        <v>2</v>
      </c>
      <c r="K210" s="163">
        <f t="shared" si="10"/>
        <v>7</v>
      </c>
      <c r="L210" s="74">
        <v>7</v>
      </c>
      <c r="M210" s="74">
        <v>10</v>
      </c>
      <c r="N210" s="74">
        <v>7</v>
      </c>
      <c r="O210" s="74">
        <v>10</v>
      </c>
      <c r="P210" s="74">
        <v>10</v>
      </c>
      <c r="Q210" s="74">
        <v>8</v>
      </c>
      <c r="R210" s="74">
        <v>10</v>
      </c>
      <c r="S210" s="74"/>
      <c r="T210" s="74">
        <v>10</v>
      </c>
      <c r="U210" s="74">
        <v>10</v>
      </c>
      <c r="V210" s="74">
        <v>10</v>
      </c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</row>
    <row r="211" spans="1:81" ht="15.75" customHeight="1" x14ac:dyDescent="0.25">
      <c r="A211" s="144"/>
      <c r="B211" s="158">
        <f t="shared" si="11"/>
        <v>199</v>
      </c>
      <c r="C211" s="164" t="s">
        <v>405</v>
      </c>
      <c r="D211" s="161">
        <v>2</v>
      </c>
      <c r="E211" s="161">
        <v>6</v>
      </c>
      <c r="F211" s="161">
        <v>4</v>
      </c>
      <c r="G211" s="162">
        <f t="shared" si="9"/>
        <v>12</v>
      </c>
      <c r="H211" s="161">
        <v>5</v>
      </c>
      <c r="I211" s="161">
        <v>5</v>
      </c>
      <c r="J211" s="161">
        <v>4</v>
      </c>
      <c r="K211" s="163">
        <f t="shared" si="10"/>
        <v>14</v>
      </c>
      <c r="L211" s="74">
        <v>10</v>
      </c>
      <c r="M211" s="74">
        <v>10</v>
      </c>
      <c r="N211" s="74">
        <v>10</v>
      </c>
      <c r="O211" s="74">
        <v>10</v>
      </c>
      <c r="P211" s="74">
        <v>10</v>
      </c>
      <c r="Q211" s="74">
        <v>10</v>
      </c>
      <c r="R211" s="74">
        <v>8</v>
      </c>
      <c r="S211" s="74"/>
      <c r="T211" s="74">
        <v>8</v>
      </c>
      <c r="U211" s="74">
        <v>8</v>
      </c>
      <c r="V211" s="74">
        <v>7</v>
      </c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</row>
    <row r="212" spans="1:81" ht="15.75" customHeight="1" x14ac:dyDescent="0.25">
      <c r="A212" s="144"/>
      <c r="B212" s="158">
        <f t="shared" si="11"/>
        <v>200</v>
      </c>
      <c r="C212" s="164" t="s">
        <v>406</v>
      </c>
      <c r="D212" s="161">
        <v>4</v>
      </c>
      <c r="E212" s="161">
        <v>6</v>
      </c>
      <c r="F212" s="161">
        <v>4</v>
      </c>
      <c r="G212" s="162">
        <f t="shared" si="9"/>
        <v>14</v>
      </c>
      <c r="H212" s="161">
        <v>5</v>
      </c>
      <c r="I212" s="161">
        <v>5</v>
      </c>
      <c r="J212" s="161">
        <v>5</v>
      </c>
      <c r="K212" s="163">
        <f t="shared" si="10"/>
        <v>15</v>
      </c>
      <c r="L212" s="74">
        <v>10</v>
      </c>
      <c r="M212" s="74">
        <v>10</v>
      </c>
      <c r="N212" s="74">
        <v>10</v>
      </c>
      <c r="O212" s="74">
        <v>10</v>
      </c>
      <c r="P212" s="74">
        <v>10</v>
      </c>
      <c r="Q212" s="74">
        <v>10</v>
      </c>
      <c r="R212" s="74">
        <v>8</v>
      </c>
      <c r="S212" s="74"/>
      <c r="T212" s="74">
        <v>9</v>
      </c>
      <c r="U212" s="74">
        <v>9</v>
      </c>
      <c r="V212" s="74">
        <v>9</v>
      </c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</row>
    <row r="213" spans="1:81" ht="15.75" customHeight="1" x14ac:dyDescent="0.25">
      <c r="A213" s="144"/>
      <c r="B213" s="158">
        <f t="shared" si="11"/>
        <v>201</v>
      </c>
      <c r="C213" s="164" t="s">
        <v>407</v>
      </c>
      <c r="D213" s="161">
        <v>4</v>
      </c>
      <c r="E213" s="161">
        <v>6</v>
      </c>
      <c r="F213" s="161">
        <v>4</v>
      </c>
      <c r="G213" s="162">
        <f t="shared" si="9"/>
        <v>14</v>
      </c>
      <c r="H213" s="161">
        <v>5</v>
      </c>
      <c r="I213" s="161">
        <v>5</v>
      </c>
      <c r="J213" s="161">
        <v>4</v>
      </c>
      <c r="K213" s="163">
        <f t="shared" si="10"/>
        <v>14</v>
      </c>
      <c r="L213" s="74">
        <v>10</v>
      </c>
      <c r="M213" s="74">
        <v>10</v>
      </c>
      <c r="N213" s="74">
        <v>10</v>
      </c>
      <c r="O213" s="74">
        <v>10</v>
      </c>
      <c r="P213" s="74">
        <v>10</v>
      </c>
      <c r="Q213" s="74">
        <v>10</v>
      </c>
      <c r="R213" s="74">
        <v>10</v>
      </c>
      <c r="S213" s="74"/>
      <c r="T213" s="74">
        <v>10</v>
      </c>
      <c r="U213" s="74">
        <v>10</v>
      </c>
      <c r="V213" s="74">
        <v>9</v>
      </c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</row>
    <row r="214" spans="1:81" ht="15.75" customHeight="1" x14ac:dyDescent="0.25">
      <c r="A214" s="144"/>
      <c r="B214" s="158">
        <f t="shared" si="11"/>
        <v>202</v>
      </c>
      <c r="C214" s="164" t="s">
        <v>408</v>
      </c>
      <c r="D214" s="161">
        <v>3</v>
      </c>
      <c r="E214" s="161">
        <v>5</v>
      </c>
      <c r="F214" s="161">
        <v>4</v>
      </c>
      <c r="G214" s="162">
        <f t="shared" si="9"/>
        <v>12</v>
      </c>
      <c r="H214" s="161">
        <v>5</v>
      </c>
      <c r="I214" s="161">
        <v>3</v>
      </c>
      <c r="J214" s="161">
        <v>4</v>
      </c>
      <c r="K214" s="163">
        <f t="shared" si="10"/>
        <v>12</v>
      </c>
      <c r="L214" s="74">
        <v>10</v>
      </c>
      <c r="M214" s="74">
        <v>10</v>
      </c>
      <c r="N214" s="74">
        <v>10</v>
      </c>
      <c r="O214" s="74">
        <v>10</v>
      </c>
      <c r="P214" s="74">
        <v>10</v>
      </c>
      <c r="Q214" s="74">
        <v>10</v>
      </c>
      <c r="R214" s="74">
        <v>8</v>
      </c>
      <c r="S214" s="74"/>
      <c r="T214" s="74">
        <v>7</v>
      </c>
      <c r="U214" s="74">
        <v>8</v>
      </c>
      <c r="V214" s="74">
        <v>8</v>
      </c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</row>
    <row r="215" spans="1:81" ht="15.75" customHeight="1" x14ac:dyDescent="0.25">
      <c r="A215" s="144"/>
      <c r="B215" s="158">
        <f t="shared" si="11"/>
        <v>203</v>
      </c>
      <c r="C215" s="164" t="s">
        <v>409</v>
      </c>
      <c r="D215" s="161">
        <v>0</v>
      </c>
      <c r="E215" s="161">
        <v>4</v>
      </c>
      <c r="F215" s="161">
        <v>2</v>
      </c>
      <c r="G215" s="162">
        <f t="shared" si="9"/>
        <v>6</v>
      </c>
      <c r="H215" s="161">
        <v>5</v>
      </c>
      <c r="I215" s="161">
        <v>2</v>
      </c>
      <c r="J215" s="161">
        <v>4</v>
      </c>
      <c r="K215" s="163">
        <f t="shared" si="10"/>
        <v>11</v>
      </c>
      <c r="L215" s="74">
        <v>10</v>
      </c>
      <c r="M215" s="74">
        <v>10</v>
      </c>
      <c r="N215" s="74">
        <v>10</v>
      </c>
      <c r="O215" s="74">
        <v>10</v>
      </c>
      <c r="P215" s="74">
        <v>10</v>
      </c>
      <c r="Q215" s="74">
        <v>10</v>
      </c>
      <c r="R215" s="74">
        <v>8</v>
      </c>
      <c r="S215" s="74"/>
      <c r="T215" s="74">
        <v>10</v>
      </c>
      <c r="U215" s="74">
        <v>8</v>
      </c>
      <c r="V215" s="74">
        <v>9</v>
      </c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</row>
    <row r="216" spans="1:81" ht="15.75" customHeight="1" x14ac:dyDescent="0.25">
      <c r="A216" s="144"/>
      <c r="B216" s="158">
        <f t="shared" si="11"/>
        <v>204</v>
      </c>
      <c r="C216" s="164" t="s">
        <v>410</v>
      </c>
      <c r="D216" s="161">
        <v>3</v>
      </c>
      <c r="E216" s="161">
        <v>5</v>
      </c>
      <c r="F216" s="161">
        <v>2</v>
      </c>
      <c r="G216" s="162">
        <f t="shared" si="9"/>
        <v>10</v>
      </c>
      <c r="H216" s="161">
        <v>2</v>
      </c>
      <c r="I216" s="161">
        <v>2</v>
      </c>
      <c r="J216" s="161">
        <v>3</v>
      </c>
      <c r="K216" s="163">
        <f t="shared" si="10"/>
        <v>7</v>
      </c>
      <c r="L216" s="74">
        <v>7</v>
      </c>
      <c r="M216" s="74">
        <v>8</v>
      </c>
      <c r="N216" s="74">
        <v>10</v>
      </c>
      <c r="O216" s="74">
        <v>8</v>
      </c>
      <c r="P216" s="74">
        <v>10</v>
      </c>
      <c r="Q216" s="74">
        <v>7</v>
      </c>
      <c r="R216" s="74">
        <v>7</v>
      </c>
      <c r="S216" s="74"/>
      <c r="T216" s="74">
        <v>8</v>
      </c>
      <c r="U216" s="74">
        <v>10</v>
      </c>
      <c r="V216" s="74">
        <v>8</v>
      </c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</row>
    <row r="217" spans="1:81" ht="15.75" customHeight="1" x14ac:dyDescent="0.25">
      <c r="A217" s="63"/>
      <c r="B217" s="63"/>
      <c r="C217" s="63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</row>
    <row r="218" spans="1:81" ht="15.75" customHeight="1" x14ac:dyDescent="0.25">
      <c r="A218" s="63"/>
      <c r="B218" s="63"/>
      <c r="C218" s="63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</row>
    <row r="219" spans="1:81" ht="15.75" customHeight="1" x14ac:dyDescent="0.25">
      <c r="A219" s="63"/>
      <c r="B219" s="63"/>
      <c r="C219" s="63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</row>
    <row r="220" spans="1:81" ht="15.75" customHeight="1" x14ac:dyDescent="0.25">
      <c r="A220" s="63"/>
      <c r="B220" s="63"/>
      <c r="C220" s="63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</row>
    <row r="221" spans="1:81" ht="15.75" customHeight="1" x14ac:dyDescent="0.25">
      <c r="A221" s="63"/>
      <c r="B221" s="63"/>
      <c r="C221" s="63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</row>
    <row r="222" spans="1:81" ht="15.75" customHeight="1" x14ac:dyDescent="0.25">
      <c r="A222" s="63"/>
      <c r="B222" s="63"/>
      <c r="C222" s="63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</row>
    <row r="223" spans="1:81" ht="15.75" customHeight="1" x14ac:dyDescent="0.25">
      <c r="A223" s="63"/>
      <c r="B223" s="63"/>
      <c r="C223" s="63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</row>
    <row r="224" spans="1:81" ht="15.75" customHeight="1" x14ac:dyDescent="0.25">
      <c r="A224" s="63"/>
      <c r="B224" s="63"/>
      <c r="C224" s="63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</row>
    <row r="225" spans="1:81" ht="15.75" customHeight="1" x14ac:dyDescent="0.25">
      <c r="A225" s="63"/>
      <c r="B225" s="63"/>
      <c r="C225" s="63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</row>
    <row r="226" spans="1:81" ht="15.75" customHeight="1" x14ac:dyDescent="0.25">
      <c r="A226" s="63"/>
      <c r="B226" s="63"/>
      <c r="C226" s="63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</row>
    <row r="227" spans="1:81" ht="15.75" customHeight="1" x14ac:dyDescent="0.25">
      <c r="A227" s="63"/>
      <c r="B227" s="63"/>
      <c r="C227" s="63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</row>
    <row r="228" spans="1:81" ht="15.75" customHeight="1" x14ac:dyDescent="0.25">
      <c r="A228" s="63"/>
      <c r="B228" s="63"/>
      <c r="C228" s="63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</row>
    <row r="229" spans="1:81" ht="15.75" customHeight="1" x14ac:dyDescent="0.25">
      <c r="A229" s="63"/>
      <c r="B229" s="63"/>
      <c r="C229" s="63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</row>
    <row r="230" spans="1:81" ht="15.75" customHeight="1" x14ac:dyDescent="0.25">
      <c r="A230" s="63"/>
      <c r="B230" s="63"/>
      <c r="C230" s="63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</row>
    <row r="231" spans="1:81" ht="15.75" customHeight="1" x14ac:dyDescent="0.25">
      <c r="A231" s="63"/>
      <c r="B231" s="63"/>
      <c r="C231" s="63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</row>
    <row r="232" spans="1:81" ht="15.75" customHeight="1" x14ac:dyDescent="0.25">
      <c r="A232" s="63"/>
      <c r="B232" s="63"/>
      <c r="C232" s="63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</row>
    <row r="233" spans="1:81" ht="15.75" customHeight="1" x14ac:dyDescent="0.25">
      <c r="A233" s="63"/>
      <c r="B233" s="63"/>
      <c r="C233" s="63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</row>
    <row r="234" spans="1:81" ht="15.75" customHeight="1" x14ac:dyDescent="0.25">
      <c r="A234" s="63"/>
      <c r="B234" s="63"/>
      <c r="C234" s="63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</row>
    <row r="235" spans="1:81" ht="15.75" customHeight="1" x14ac:dyDescent="0.25">
      <c r="A235" s="63"/>
      <c r="B235" s="63"/>
      <c r="C235" s="63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</row>
    <row r="236" spans="1:81" ht="15.75" customHeight="1" x14ac:dyDescent="0.25">
      <c r="A236" s="63"/>
      <c r="B236" s="63"/>
      <c r="C236" s="63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</row>
    <row r="237" spans="1:81" ht="15.75" customHeight="1" x14ac:dyDescent="0.25">
      <c r="A237" s="63"/>
      <c r="B237" s="63"/>
      <c r="C237" s="63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</row>
    <row r="238" spans="1:81" ht="15.75" customHeight="1" x14ac:dyDescent="0.25">
      <c r="A238" s="63"/>
      <c r="B238" s="63"/>
      <c r="C238" s="63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</row>
    <row r="239" spans="1:81" ht="15.75" customHeight="1" x14ac:dyDescent="0.25">
      <c r="A239" s="63"/>
      <c r="B239" s="63"/>
      <c r="C239" s="63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</row>
    <row r="240" spans="1:81" ht="15.75" customHeight="1" x14ac:dyDescent="0.25">
      <c r="A240" s="63"/>
      <c r="B240" s="63"/>
      <c r="C240" s="63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</row>
    <row r="241" spans="1:81" ht="15.75" customHeight="1" x14ac:dyDescent="0.25">
      <c r="A241" s="63"/>
      <c r="B241" s="63"/>
      <c r="C241" s="63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</row>
    <row r="242" spans="1:81" ht="15.75" customHeight="1" x14ac:dyDescent="0.25">
      <c r="A242" s="63"/>
      <c r="B242" s="63"/>
      <c r="C242" s="63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</row>
    <row r="243" spans="1:81" ht="15.75" customHeight="1" x14ac:dyDescent="0.25">
      <c r="A243" s="63"/>
      <c r="B243" s="63"/>
      <c r="C243" s="63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</row>
    <row r="244" spans="1:81" ht="15.75" customHeight="1" x14ac:dyDescent="0.25">
      <c r="A244" s="63"/>
      <c r="B244" s="63"/>
      <c r="C244" s="63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</row>
    <row r="245" spans="1:81" ht="15.75" customHeight="1" x14ac:dyDescent="0.25">
      <c r="A245" s="63"/>
      <c r="B245" s="63"/>
      <c r="C245" s="63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</row>
    <row r="246" spans="1:81" ht="15.75" customHeight="1" x14ac:dyDescent="0.25">
      <c r="A246" s="63"/>
      <c r="B246" s="63"/>
      <c r="C246" s="63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</row>
    <row r="247" spans="1:81" ht="15.75" customHeight="1" x14ac:dyDescent="0.25">
      <c r="A247" s="63"/>
      <c r="B247" s="63"/>
      <c r="C247" s="63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</row>
    <row r="248" spans="1:81" ht="15.75" customHeight="1" x14ac:dyDescent="0.25">
      <c r="A248" s="63"/>
      <c r="B248" s="63"/>
      <c r="C248" s="63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</row>
    <row r="249" spans="1:81" ht="15.75" customHeight="1" x14ac:dyDescent="0.25">
      <c r="A249" s="63"/>
      <c r="B249" s="63"/>
      <c r="C249" s="63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</row>
    <row r="250" spans="1:81" ht="15.75" customHeight="1" x14ac:dyDescent="0.25">
      <c r="A250" s="63"/>
      <c r="B250" s="63"/>
      <c r="C250" s="63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</row>
    <row r="251" spans="1:81" ht="15.75" customHeight="1" x14ac:dyDescent="0.25">
      <c r="A251" s="63"/>
      <c r="B251" s="63"/>
      <c r="C251" s="63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</row>
    <row r="252" spans="1:81" ht="15.75" customHeight="1" x14ac:dyDescent="0.25">
      <c r="A252" s="63"/>
      <c r="B252" s="63"/>
      <c r="C252" s="63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</row>
    <row r="253" spans="1:81" ht="15.75" customHeight="1" x14ac:dyDescent="0.25">
      <c r="A253" s="63"/>
      <c r="B253" s="63"/>
      <c r="C253" s="63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</row>
    <row r="254" spans="1:81" ht="15.75" customHeight="1" x14ac:dyDescent="0.25">
      <c r="A254" s="63"/>
      <c r="B254" s="63"/>
      <c r="C254" s="63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</row>
    <row r="255" spans="1:81" ht="15.75" customHeight="1" x14ac:dyDescent="0.25">
      <c r="A255" s="63"/>
      <c r="B255" s="63"/>
      <c r="C255" s="63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</row>
    <row r="256" spans="1:81" ht="15.75" customHeight="1" x14ac:dyDescent="0.25">
      <c r="A256" s="63"/>
      <c r="B256" s="63"/>
      <c r="C256" s="63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</row>
    <row r="257" spans="1:81" ht="15.75" customHeight="1" x14ac:dyDescent="0.25">
      <c r="A257" s="63"/>
      <c r="B257" s="63"/>
      <c r="C257" s="63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</row>
    <row r="258" spans="1:81" ht="15.75" customHeight="1" x14ac:dyDescent="0.25">
      <c r="A258" s="63"/>
      <c r="B258" s="63"/>
      <c r="C258" s="63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</row>
    <row r="259" spans="1:81" ht="15.75" customHeight="1" x14ac:dyDescent="0.25">
      <c r="A259" s="63"/>
      <c r="B259" s="63"/>
      <c r="C259" s="63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</row>
    <row r="260" spans="1:81" ht="15.75" customHeight="1" x14ac:dyDescent="0.25">
      <c r="A260" s="63"/>
      <c r="B260" s="63"/>
      <c r="C260" s="63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</row>
    <row r="261" spans="1:81" ht="15.75" customHeight="1" x14ac:dyDescent="0.25">
      <c r="A261" s="63"/>
      <c r="B261" s="63"/>
      <c r="C261" s="63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</row>
    <row r="262" spans="1:81" ht="15.75" customHeight="1" x14ac:dyDescent="0.25">
      <c r="A262" s="63"/>
      <c r="B262" s="63"/>
      <c r="C262" s="63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</row>
    <row r="263" spans="1:81" ht="15.75" customHeight="1" x14ac:dyDescent="0.25">
      <c r="A263" s="63"/>
      <c r="B263" s="63"/>
      <c r="C263" s="63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</row>
    <row r="264" spans="1:81" ht="15.75" customHeight="1" x14ac:dyDescent="0.25">
      <c r="A264" s="63"/>
      <c r="B264" s="63"/>
      <c r="C264" s="63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</row>
    <row r="265" spans="1:81" ht="15.75" customHeight="1" x14ac:dyDescent="0.25">
      <c r="A265" s="63"/>
      <c r="B265" s="63"/>
      <c r="C265" s="63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</row>
    <row r="266" spans="1:81" ht="15.75" customHeight="1" x14ac:dyDescent="0.25">
      <c r="A266" s="63"/>
      <c r="B266" s="63"/>
      <c r="C266" s="63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</row>
    <row r="267" spans="1:81" ht="15.75" customHeight="1" x14ac:dyDescent="0.25">
      <c r="A267" s="63"/>
      <c r="B267" s="63"/>
      <c r="C267" s="63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</row>
    <row r="268" spans="1:81" ht="15.75" customHeight="1" x14ac:dyDescent="0.25">
      <c r="A268" s="63"/>
      <c r="B268" s="63"/>
      <c r="C268" s="63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</row>
    <row r="269" spans="1:81" ht="15.75" customHeight="1" x14ac:dyDescent="0.25">
      <c r="A269" s="63"/>
      <c r="B269" s="63"/>
      <c r="C269" s="63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</row>
    <row r="270" spans="1:81" ht="15.75" customHeight="1" x14ac:dyDescent="0.25">
      <c r="A270" s="63"/>
      <c r="B270" s="63"/>
      <c r="C270" s="63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</row>
    <row r="271" spans="1:81" ht="15.75" customHeight="1" x14ac:dyDescent="0.25">
      <c r="A271" s="63"/>
      <c r="B271" s="63"/>
      <c r="C271" s="63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</row>
    <row r="272" spans="1:81" ht="15.75" customHeight="1" x14ac:dyDescent="0.25">
      <c r="A272" s="63"/>
      <c r="B272" s="63"/>
      <c r="C272" s="63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</row>
    <row r="273" spans="1:81" ht="15.75" customHeight="1" x14ac:dyDescent="0.25">
      <c r="A273" s="63"/>
      <c r="B273" s="63"/>
      <c r="C273" s="63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</row>
    <row r="274" spans="1:81" ht="15.75" customHeight="1" x14ac:dyDescent="0.25">
      <c r="A274" s="63"/>
      <c r="B274" s="63"/>
      <c r="C274" s="63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</row>
    <row r="275" spans="1:81" ht="15.75" customHeight="1" x14ac:dyDescent="0.25">
      <c r="A275" s="63"/>
      <c r="B275" s="63"/>
      <c r="C275" s="63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</row>
    <row r="276" spans="1:81" ht="15.75" customHeight="1" x14ac:dyDescent="0.25">
      <c r="A276" s="63"/>
      <c r="B276" s="63"/>
      <c r="C276" s="63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</row>
    <row r="277" spans="1:81" ht="15.75" customHeight="1" x14ac:dyDescent="0.25">
      <c r="A277" s="63"/>
      <c r="B277" s="63"/>
      <c r="C277" s="63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</row>
    <row r="278" spans="1:81" ht="15.75" customHeight="1" x14ac:dyDescent="0.25">
      <c r="A278" s="63"/>
      <c r="B278" s="63"/>
      <c r="C278" s="63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</row>
    <row r="279" spans="1:81" ht="15.75" customHeight="1" x14ac:dyDescent="0.25">
      <c r="A279" s="63"/>
      <c r="B279" s="63"/>
      <c r="C279" s="63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</row>
    <row r="280" spans="1:81" ht="15.75" customHeight="1" x14ac:dyDescent="0.25">
      <c r="A280" s="63"/>
      <c r="B280" s="63"/>
      <c r="C280" s="63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</row>
    <row r="281" spans="1:81" ht="15.75" customHeight="1" x14ac:dyDescent="0.25">
      <c r="A281" s="63"/>
      <c r="B281" s="63"/>
      <c r="C281" s="63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</row>
    <row r="282" spans="1:81" ht="15.75" customHeight="1" x14ac:dyDescent="0.25">
      <c r="A282" s="63"/>
      <c r="B282" s="63"/>
      <c r="C282" s="63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</row>
    <row r="283" spans="1:81" ht="15.75" customHeight="1" x14ac:dyDescent="0.25">
      <c r="A283" s="63"/>
      <c r="B283" s="63"/>
      <c r="C283" s="63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</row>
    <row r="284" spans="1:81" ht="15.75" customHeight="1" x14ac:dyDescent="0.25">
      <c r="A284" s="63"/>
      <c r="B284" s="63"/>
      <c r="C284" s="63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</row>
    <row r="285" spans="1:81" ht="15.75" customHeight="1" x14ac:dyDescent="0.25">
      <c r="A285" s="63"/>
      <c r="B285" s="63"/>
      <c r="C285" s="63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</row>
    <row r="286" spans="1:81" ht="15.75" customHeight="1" x14ac:dyDescent="0.25">
      <c r="A286" s="63"/>
      <c r="B286" s="63"/>
      <c r="C286" s="63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</row>
    <row r="287" spans="1:81" ht="15.75" customHeight="1" x14ac:dyDescent="0.25">
      <c r="A287" s="63"/>
      <c r="B287" s="63"/>
      <c r="C287" s="63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</row>
    <row r="288" spans="1:81" ht="15.75" customHeight="1" x14ac:dyDescent="0.25">
      <c r="A288" s="63"/>
      <c r="B288" s="63"/>
      <c r="C288" s="63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</row>
    <row r="289" spans="1:81" ht="15.75" customHeight="1" x14ac:dyDescent="0.25">
      <c r="A289" s="63"/>
      <c r="B289" s="63"/>
      <c r="C289" s="63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</row>
    <row r="290" spans="1:81" ht="15.75" customHeight="1" x14ac:dyDescent="0.25">
      <c r="A290" s="63"/>
      <c r="B290" s="63"/>
      <c r="C290" s="63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</row>
    <row r="291" spans="1:81" ht="15.75" customHeight="1" x14ac:dyDescent="0.25">
      <c r="A291" s="63"/>
      <c r="B291" s="63"/>
      <c r="C291" s="63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</row>
    <row r="292" spans="1:81" ht="15.75" customHeight="1" x14ac:dyDescent="0.25">
      <c r="A292" s="63"/>
      <c r="B292" s="63"/>
      <c r="C292" s="63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</row>
    <row r="293" spans="1:81" ht="15.75" customHeight="1" x14ac:dyDescent="0.25">
      <c r="A293" s="63"/>
      <c r="B293" s="63"/>
      <c r="C293" s="63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</row>
    <row r="294" spans="1:81" ht="15.75" customHeight="1" x14ac:dyDescent="0.25">
      <c r="A294" s="63"/>
      <c r="B294" s="63"/>
      <c r="C294" s="63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</row>
    <row r="295" spans="1:81" ht="15.75" customHeight="1" x14ac:dyDescent="0.25">
      <c r="A295" s="63"/>
      <c r="B295" s="63"/>
      <c r="C295" s="63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</row>
    <row r="296" spans="1:81" ht="15.75" customHeight="1" x14ac:dyDescent="0.25">
      <c r="A296" s="63"/>
      <c r="B296" s="63"/>
      <c r="C296" s="63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</row>
    <row r="297" spans="1:81" ht="15.75" customHeight="1" x14ac:dyDescent="0.25">
      <c r="A297" s="63"/>
      <c r="B297" s="63"/>
      <c r="C297" s="63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</row>
    <row r="298" spans="1:81" ht="15.75" customHeight="1" x14ac:dyDescent="0.25">
      <c r="A298" s="63"/>
      <c r="B298" s="63"/>
      <c r="C298" s="63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</row>
    <row r="299" spans="1:81" ht="15.75" customHeight="1" x14ac:dyDescent="0.25">
      <c r="A299" s="63"/>
      <c r="B299" s="63"/>
      <c r="C299" s="63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</row>
    <row r="300" spans="1:81" ht="15.75" customHeight="1" x14ac:dyDescent="0.25">
      <c r="A300" s="63"/>
      <c r="B300" s="63"/>
      <c r="C300" s="63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</row>
    <row r="301" spans="1:81" ht="15.75" customHeight="1" x14ac:dyDescent="0.25">
      <c r="A301" s="63"/>
      <c r="B301" s="63"/>
      <c r="C301" s="63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</row>
    <row r="302" spans="1:81" ht="15.75" customHeight="1" x14ac:dyDescent="0.25">
      <c r="A302" s="63"/>
      <c r="B302" s="63"/>
      <c r="C302" s="63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</row>
    <row r="303" spans="1:81" ht="15.75" customHeight="1" x14ac:dyDescent="0.25">
      <c r="A303" s="63"/>
      <c r="B303" s="63"/>
      <c r="C303" s="63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</row>
    <row r="304" spans="1:81" ht="15.75" customHeight="1" x14ac:dyDescent="0.25">
      <c r="A304" s="63"/>
      <c r="B304" s="63"/>
      <c r="C304" s="63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</row>
    <row r="305" spans="1:81" ht="15.75" customHeight="1" x14ac:dyDescent="0.25">
      <c r="A305" s="63"/>
      <c r="B305" s="63"/>
      <c r="C305" s="63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</row>
    <row r="306" spans="1:81" ht="15.75" customHeight="1" x14ac:dyDescent="0.25">
      <c r="A306" s="63"/>
      <c r="B306" s="63"/>
      <c r="C306" s="63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</row>
    <row r="307" spans="1:81" ht="15.75" customHeight="1" x14ac:dyDescent="0.25">
      <c r="A307" s="63"/>
      <c r="B307" s="63"/>
      <c r="C307" s="63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</row>
    <row r="308" spans="1:81" ht="15.75" customHeight="1" x14ac:dyDescent="0.25">
      <c r="A308" s="63"/>
      <c r="B308" s="63"/>
      <c r="C308" s="63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</row>
    <row r="309" spans="1:81" ht="15.75" customHeight="1" x14ac:dyDescent="0.25">
      <c r="A309" s="63"/>
      <c r="B309" s="63"/>
      <c r="C309" s="63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</row>
    <row r="310" spans="1:81" ht="15.75" customHeight="1" x14ac:dyDescent="0.25">
      <c r="A310" s="63"/>
      <c r="B310" s="63"/>
      <c r="C310" s="63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</row>
    <row r="311" spans="1:81" ht="15.75" customHeight="1" x14ac:dyDescent="0.25">
      <c r="A311" s="63"/>
      <c r="B311" s="63"/>
      <c r="C311" s="63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</row>
    <row r="312" spans="1:81" ht="15.75" customHeight="1" x14ac:dyDescent="0.25">
      <c r="A312" s="63"/>
      <c r="B312" s="63"/>
      <c r="C312" s="63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</row>
    <row r="313" spans="1:81" ht="15.75" customHeight="1" x14ac:dyDescent="0.25">
      <c r="A313" s="63"/>
      <c r="B313" s="63"/>
      <c r="C313" s="63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</row>
    <row r="314" spans="1:81" ht="15.75" customHeight="1" x14ac:dyDescent="0.25">
      <c r="A314" s="63"/>
      <c r="B314" s="63"/>
      <c r="C314" s="63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</row>
    <row r="315" spans="1:81" ht="15.75" customHeight="1" x14ac:dyDescent="0.25">
      <c r="A315" s="63"/>
      <c r="B315" s="63"/>
      <c r="C315" s="63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</row>
    <row r="316" spans="1:81" ht="15.75" customHeight="1" x14ac:dyDescent="0.25">
      <c r="A316" s="63"/>
      <c r="B316" s="63"/>
      <c r="C316" s="63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</row>
    <row r="317" spans="1:81" ht="15.75" customHeight="1" x14ac:dyDescent="0.25">
      <c r="A317" s="63"/>
      <c r="B317" s="63"/>
      <c r="C317" s="63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</row>
    <row r="318" spans="1:81" ht="15.75" customHeight="1" x14ac:dyDescent="0.25">
      <c r="A318" s="63"/>
      <c r="B318" s="63"/>
      <c r="C318" s="63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</row>
    <row r="319" spans="1:81" ht="15.75" customHeight="1" x14ac:dyDescent="0.25">
      <c r="A319" s="63"/>
      <c r="B319" s="63"/>
      <c r="C319" s="63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</row>
    <row r="320" spans="1:81" ht="15.75" customHeight="1" x14ac:dyDescent="0.25">
      <c r="A320" s="63"/>
      <c r="B320" s="63"/>
      <c r="C320" s="63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</row>
    <row r="321" spans="1:81" ht="15.75" customHeight="1" x14ac:dyDescent="0.25">
      <c r="A321" s="63"/>
      <c r="B321" s="63"/>
      <c r="C321" s="63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</row>
    <row r="322" spans="1:81" ht="15.75" customHeight="1" x14ac:dyDescent="0.25">
      <c r="A322" s="63"/>
      <c r="B322" s="63"/>
      <c r="C322" s="63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</row>
    <row r="323" spans="1:81" ht="15.75" customHeight="1" x14ac:dyDescent="0.25">
      <c r="A323" s="63"/>
      <c r="B323" s="63"/>
      <c r="C323" s="63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</row>
    <row r="324" spans="1:81" ht="15.75" customHeight="1" x14ac:dyDescent="0.25">
      <c r="A324" s="63"/>
      <c r="B324" s="63"/>
      <c r="C324" s="63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</row>
    <row r="325" spans="1:81" ht="15.75" customHeight="1" x14ac:dyDescent="0.25">
      <c r="A325" s="63"/>
      <c r="B325" s="63"/>
      <c r="C325" s="63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</row>
    <row r="326" spans="1:81" ht="15.75" customHeight="1" x14ac:dyDescent="0.25">
      <c r="A326" s="63"/>
      <c r="B326" s="63"/>
      <c r="C326" s="63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</row>
    <row r="327" spans="1:81" ht="15.75" customHeight="1" x14ac:dyDescent="0.25">
      <c r="A327" s="63"/>
      <c r="B327" s="63"/>
      <c r="C327" s="63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</row>
    <row r="328" spans="1:81" ht="15.75" customHeight="1" x14ac:dyDescent="0.25">
      <c r="A328" s="63"/>
      <c r="B328" s="63"/>
      <c r="C328" s="63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</row>
    <row r="329" spans="1:81" ht="15.75" customHeight="1" x14ac:dyDescent="0.25">
      <c r="A329" s="63"/>
      <c r="B329" s="63"/>
      <c r="C329" s="63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</row>
    <row r="330" spans="1:81" ht="15.75" customHeight="1" x14ac:dyDescent="0.25">
      <c r="A330" s="63"/>
      <c r="B330" s="63"/>
      <c r="C330" s="63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</row>
    <row r="331" spans="1:81" ht="15.75" customHeight="1" x14ac:dyDescent="0.25">
      <c r="A331" s="63"/>
      <c r="B331" s="63"/>
      <c r="C331" s="63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</row>
    <row r="332" spans="1:81" ht="15.75" customHeight="1" x14ac:dyDescent="0.25">
      <c r="A332" s="63"/>
      <c r="B332" s="63"/>
      <c r="C332" s="63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</row>
    <row r="333" spans="1:81" ht="15.75" customHeight="1" x14ac:dyDescent="0.25">
      <c r="A333" s="63"/>
      <c r="B333" s="63"/>
      <c r="C333" s="63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</row>
    <row r="334" spans="1:81" ht="15.75" customHeight="1" x14ac:dyDescent="0.25">
      <c r="A334" s="63"/>
      <c r="B334" s="63"/>
      <c r="C334" s="63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</row>
    <row r="335" spans="1:81" ht="15.75" customHeight="1" x14ac:dyDescent="0.25">
      <c r="A335" s="63"/>
      <c r="B335" s="63"/>
      <c r="C335" s="63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</row>
    <row r="336" spans="1:81" ht="15.75" customHeight="1" x14ac:dyDescent="0.25">
      <c r="A336" s="63"/>
      <c r="B336" s="63"/>
      <c r="C336" s="63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</row>
    <row r="337" spans="1:81" ht="15.75" customHeight="1" x14ac:dyDescent="0.25">
      <c r="A337" s="63"/>
      <c r="B337" s="63"/>
      <c r="C337" s="63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</row>
    <row r="338" spans="1:81" ht="15.75" customHeight="1" x14ac:dyDescent="0.25">
      <c r="A338" s="63"/>
      <c r="B338" s="63"/>
      <c r="C338" s="63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</row>
    <row r="339" spans="1:81" ht="15.75" customHeight="1" x14ac:dyDescent="0.25">
      <c r="A339" s="63"/>
      <c r="B339" s="63"/>
      <c r="C339" s="63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</row>
    <row r="340" spans="1:81" ht="15.75" customHeight="1" x14ac:dyDescent="0.25">
      <c r="A340" s="63"/>
      <c r="B340" s="63"/>
      <c r="C340" s="63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</row>
    <row r="341" spans="1:81" ht="15.75" customHeight="1" x14ac:dyDescent="0.25">
      <c r="A341" s="63"/>
      <c r="B341" s="63"/>
      <c r="C341" s="63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</row>
    <row r="342" spans="1:81" ht="15.75" customHeight="1" x14ac:dyDescent="0.25">
      <c r="A342" s="63"/>
      <c r="B342" s="63"/>
      <c r="C342" s="63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</row>
    <row r="343" spans="1:81" ht="15.75" customHeight="1" x14ac:dyDescent="0.25">
      <c r="A343" s="63"/>
      <c r="B343" s="63"/>
      <c r="C343" s="63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</row>
    <row r="344" spans="1:81" ht="15.75" customHeight="1" x14ac:dyDescent="0.25">
      <c r="A344" s="63"/>
      <c r="B344" s="63"/>
      <c r="C344" s="63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</row>
    <row r="345" spans="1:81" ht="15.75" customHeight="1" x14ac:dyDescent="0.25">
      <c r="A345" s="63"/>
      <c r="B345" s="63"/>
      <c r="C345" s="63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</row>
    <row r="346" spans="1:81" ht="15.75" customHeight="1" x14ac:dyDescent="0.25">
      <c r="A346" s="63"/>
      <c r="B346" s="63"/>
      <c r="C346" s="63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</row>
    <row r="347" spans="1:81" ht="15.75" customHeight="1" x14ac:dyDescent="0.25">
      <c r="A347" s="63"/>
      <c r="B347" s="63"/>
      <c r="C347" s="63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</row>
    <row r="348" spans="1:81" ht="15.75" customHeight="1" x14ac:dyDescent="0.25">
      <c r="A348" s="63"/>
      <c r="B348" s="63"/>
      <c r="C348" s="63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</row>
    <row r="349" spans="1:81" ht="15.75" customHeight="1" x14ac:dyDescent="0.25">
      <c r="A349" s="63"/>
      <c r="B349" s="63"/>
      <c r="C349" s="63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</row>
    <row r="350" spans="1:81" ht="15.75" customHeight="1" x14ac:dyDescent="0.25">
      <c r="A350" s="63"/>
      <c r="B350" s="63"/>
      <c r="C350" s="63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</row>
    <row r="351" spans="1:81" ht="15.75" customHeight="1" x14ac:dyDescent="0.25">
      <c r="A351" s="63"/>
      <c r="B351" s="63"/>
      <c r="C351" s="63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</row>
    <row r="352" spans="1:81" ht="15.75" customHeight="1" x14ac:dyDescent="0.25">
      <c r="A352" s="63"/>
      <c r="B352" s="63"/>
      <c r="C352" s="63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</row>
    <row r="353" spans="1:81" ht="15.75" customHeight="1" x14ac:dyDescent="0.25">
      <c r="A353" s="63"/>
      <c r="B353" s="63"/>
      <c r="C353" s="63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</row>
    <row r="354" spans="1:81" ht="15.75" customHeight="1" x14ac:dyDescent="0.25">
      <c r="A354" s="63"/>
      <c r="B354" s="63"/>
      <c r="C354" s="63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</row>
    <row r="355" spans="1:81" ht="15.75" customHeight="1" x14ac:dyDescent="0.25">
      <c r="A355" s="63"/>
      <c r="B355" s="63"/>
      <c r="C355" s="63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</row>
    <row r="356" spans="1:81" ht="15.75" customHeight="1" x14ac:dyDescent="0.25">
      <c r="A356" s="63"/>
      <c r="B356" s="63"/>
      <c r="C356" s="63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</row>
    <row r="357" spans="1:81" ht="15.75" customHeight="1" x14ac:dyDescent="0.25">
      <c r="A357" s="63"/>
      <c r="B357" s="63"/>
      <c r="C357" s="63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</row>
    <row r="358" spans="1:81" ht="15.75" customHeight="1" x14ac:dyDescent="0.25">
      <c r="A358" s="63"/>
      <c r="B358" s="63"/>
      <c r="C358" s="63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</row>
    <row r="359" spans="1:81" ht="15.75" customHeight="1" x14ac:dyDescent="0.25">
      <c r="A359" s="63"/>
      <c r="B359" s="63"/>
      <c r="C359" s="63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</row>
    <row r="360" spans="1:81" ht="15.75" customHeight="1" x14ac:dyDescent="0.25">
      <c r="A360" s="63"/>
      <c r="B360" s="63"/>
      <c r="C360" s="63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</row>
    <row r="361" spans="1:81" ht="15.75" customHeight="1" x14ac:dyDescent="0.25">
      <c r="A361" s="63"/>
      <c r="B361" s="63"/>
      <c r="C361" s="63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</row>
    <row r="362" spans="1:81" ht="15.75" customHeight="1" x14ac:dyDescent="0.25">
      <c r="A362" s="63"/>
      <c r="B362" s="63"/>
      <c r="C362" s="63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</row>
    <row r="363" spans="1:81" ht="15.75" customHeight="1" x14ac:dyDescent="0.25">
      <c r="A363" s="63"/>
      <c r="B363" s="63"/>
      <c r="C363" s="63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</row>
    <row r="364" spans="1:81" ht="15.75" customHeight="1" x14ac:dyDescent="0.25">
      <c r="A364" s="63"/>
      <c r="B364" s="63"/>
      <c r="C364" s="63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</row>
    <row r="365" spans="1:81" ht="15.75" customHeight="1" x14ac:dyDescent="0.25">
      <c r="A365" s="63"/>
      <c r="B365" s="63"/>
      <c r="C365" s="63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</row>
    <row r="366" spans="1:81" ht="15.75" customHeight="1" x14ac:dyDescent="0.25">
      <c r="A366" s="63"/>
      <c r="B366" s="63"/>
      <c r="C366" s="63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</row>
    <row r="367" spans="1:81" ht="15.75" customHeight="1" x14ac:dyDescent="0.25">
      <c r="A367" s="63"/>
      <c r="B367" s="63"/>
      <c r="C367" s="63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</row>
    <row r="368" spans="1:81" ht="15.75" customHeight="1" x14ac:dyDescent="0.25">
      <c r="A368" s="63"/>
      <c r="B368" s="63"/>
      <c r="C368" s="63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</row>
    <row r="369" spans="1:81" ht="15.75" customHeight="1" x14ac:dyDescent="0.25">
      <c r="A369" s="63"/>
      <c r="B369" s="63"/>
      <c r="C369" s="63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</row>
    <row r="370" spans="1:81" ht="15.75" customHeight="1" x14ac:dyDescent="0.25">
      <c r="A370" s="63"/>
      <c r="B370" s="63"/>
      <c r="C370" s="63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</row>
    <row r="371" spans="1:81" ht="15.75" customHeight="1" x14ac:dyDescent="0.25">
      <c r="A371" s="63"/>
      <c r="B371" s="63"/>
      <c r="C371" s="63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</row>
    <row r="372" spans="1:81" ht="15.75" customHeight="1" x14ac:dyDescent="0.25">
      <c r="A372" s="63"/>
      <c r="B372" s="63"/>
      <c r="C372" s="63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</row>
    <row r="373" spans="1:81" ht="15.75" customHeight="1" x14ac:dyDescent="0.25">
      <c r="A373" s="63"/>
      <c r="B373" s="63"/>
      <c r="C373" s="63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</row>
    <row r="374" spans="1:81" ht="15.75" customHeight="1" x14ac:dyDescent="0.25">
      <c r="A374" s="63"/>
      <c r="B374" s="63"/>
      <c r="C374" s="63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</row>
    <row r="375" spans="1:81" ht="15.75" customHeight="1" x14ac:dyDescent="0.25">
      <c r="A375" s="63"/>
      <c r="B375" s="63"/>
      <c r="C375" s="63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</row>
    <row r="376" spans="1:81" ht="15.75" customHeight="1" x14ac:dyDescent="0.25">
      <c r="A376" s="63"/>
      <c r="B376" s="63"/>
      <c r="C376" s="63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</row>
    <row r="377" spans="1:81" ht="15.75" customHeight="1" x14ac:dyDescent="0.25">
      <c r="A377" s="63"/>
      <c r="B377" s="63"/>
      <c r="C377" s="63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</row>
    <row r="378" spans="1:81" ht="15.75" customHeight="1" x14ac:dyDescent="0.25">
      <c r="A378" s="63"/>
      <c r="B378" s="63"/>
      <c r="C378" s="63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</row>
    <row r="379" spans="1:81" ht="15.75" customHeight="1" x14ac:dyDescent="0.25">
      <c r="A379" s="63"/>
      <c r="B379" s="63"/>
      <c r="C379" s="63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</row>
    <row r="380" spans="1:81" ht="15.75" customHeight="1" x14ac:dyDescent="0.25">
      <c r="A380" s="63"/>
      <c r="B380" s="63"/>
      <c r="C380" s="63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</row>
    <row r="381" spans="1:81" ht="15.75" customHeight="1" x14ac:dyDescent="0.25">
      <c r="A381" s="63"/>
      <c r="B381" s="63"/>
      <c r="C381" s="63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</row>
    <row r="382" spans="1:81" ht="15.75" customHeight="1" x14ac:dyDescent="0.25">
      <c r="A382" s="63"/>
      <c r="B382" s="63"/>
      <c r="C382" s="63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</row>
    <row r="383" spans="1:81" ht="15.75" customHeight="1" x14ac:dyDescent="0.25">
      <c r="A383" s="63"/>
      <c r="B383" s="63"/>
      <c r="C383" s="63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</row>
    <row r="384" spans="1:81" ht="15.75" customHeight="1" x14ac:dyDescent="0.25">
      <c r="A384" s="63"/>
      <c r="B384" s="63"/>
      <c r="C384" s="63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</row>
    <row r="385" spans="1:81" ht="15.75" customHeight="1" x14ac:dyDescent="0.25">
      <c r="A385" s="63"/>
      <c r="B385" s="63"/>
      <c r="C385" s="63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</row>
    <row r="386" spans="1:81" ht="15.75" customHeight="1" x14ac:dyDescent="0.25">
      <c r="A386" s="63"/>
      <c r="B386" s="63"/>
      <c r="C386" s="63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</row>
    <row r="387" spans="1:81" ht="15.75" customHeight="1" x14ac:dyDescent="0.25">
      <c r="A387" s="63"/>
      <c r="B387" s="63"/>
      <c r="C387" s="63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</row>
    <row r="388" spans="1:81" ht="15.75" customHeight="1" x14ac:dyDescent="0.25">
      <c r="A388" s="63"/>
      <c r="B388" s="63"/>
      <c r="C388" s="63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</row>
    <row r="389" spans="1:81" ht="15.75" customHeight="1" x14ac:dyDescent="0.25">
      <c r="A389" s="63"/>
      <c r="B389" s="63"/>
      <c r="C389" s="63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</row>
    <row r="390" spans="1:81" ht="15.75" customHeight="1" x14ac:dyDescent="0.25">
      <c r="A390" s="63"/>
      <c r="B390" s="63"/>
      <c r="C390" s="63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</row>
    <row r="391" spans="1:81" ht="15.75" customHeight="1" x14ac:dyDescent="0.25">
      <c r="A391" s="63"/>
      <c r="B391" s="63"/>
      <c r="C391" s="63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</row>
    <row r="392" spans="1:81" ht="15.75" customHeight="1" x14ac:dyDescent="0.25">
      <c r="A392" s="63"/>
      <c r="B392" s="63"/>
      <c r="C392" s="63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</row>
    <row r="393" spans="1:81" ht="15.75" customHeight="1" x14ac:dyDescent="0.25">
      <c r="A393" s="63"/>
      <c r="B393" s="63"/>
      <c r="C393" s="63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</row>
    <row r="394" spans="1:81" ht="15.75" customHeight="1" x14ac:dyDescent="0.25">
      <c r="A394" s="63"/>
      <c r="B394" s="63"/>
      <c r="C394" s="63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</row>
    <row r="395" spans="1:81" ht="15.75" customHeight="1" x14ac:dyDescent="0.25">
      <c r="A395" s="63"/>
      <c r="B395" s="63"/>
      <c r="C395" s="63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</row>
    <row r="396" spans="1:81" ht="15.75" customHeight="1" x14ac:dyDescent="0.25">
      <c r="A396" s="63"/>
      <c r="B396" s="63"/>
      <c r="C396" s="63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</row>
    <row r="397" spans="1:81" ht="15.75" customHeight="1" x14ac:dyDescent="0.25">
      <c r="A397" s="63"/>
      <c r="B397" s="63"/>
      <c r="C397" s="63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</row>
    <row r="398" spans="1:81" ht="15.75" customHeight="1" x14ac:dyDescent="0.25">
      <c r="A398" s="63"/>
      <c r="B398" s="63"/>
      <c r="C398" s="63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</row>
    <row r="399" spans="1:81" ht="15.75" customHeight="1" x14ac:dyDescent="0.25">
      <c r="A399" s="63"/>
      <c r="B399" s="63"/>
      <c r="C399" s="63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</row>
    <row r="400" spans="1:81" ht="15.75" customHeight="1" x14ac:dyDescent="0.25">
      <c r="A400" s="63"/>
      <c r="B400" s="63"/>
      <c r="C400" s="63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</row>
    <row r="401" spans="1:81" ht="15.75" customHeight="1" x14ac:dyDescent="0.25">
      <c r="A401" s="63"/>
      <c r="B401" s="63"/>
      <c r="C401" s="63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</row>
    <row r="402" spans="1:81" ht="15.75" customHeight="1" x14ac:dyDescent="0.25">
      <c r="A402" s="63"/>
      <c r="B402" s="63"/>
      <c r="C402" s="63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B402" s="49"/>
      <c r="CC402" s="49"/>
    </row>
    <row r="403" spans="1:81" ht="15.75" customHeight="1" x14ac:dyDescent="0.25">
      <c r="A403" s="63"/>
      <c r="B403" s="63"/>
      <c r="C403" s="63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</row>
    <row r="404" spans="1:81" ht="15.75" customHeight="1" x14ac:dyDescent="0.25">
      <c r="A404" s="63"/>
      <c r="B404" s="63"/>
      <c r="C404" s="63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B404" s="49"/>
      <c r="CC404" s="49"/>
    </row>
    <row r="405" spans="1:81" ht="15.75" customHeight="1" x14ac:dyDescent="0.25">
      <c r="A405" s="63"/>
      <c r="B405" s="63"/>
      <c r="C405" s="63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</row>
    <row r="406" spans="1:81" ht="15.75" customHeight="1" x14ac:dyDescent="0.25">
      <c r="A406" s="63"/>
      <c r="B406" s="63"/>
      <c r="C406" s="63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B406" s="49"/>
      <c r="CC406" s="49"/>
    </row>
    <row r="407" spans="1:81" ht="15.75" customHeight="1" x14ac:dyDescent="0.25">
      <c r="A407" s="63"/>
      <c r="B407" s="63"/>
      <c r="C407" s="63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</row>
    <row r="408" spans="1:81" ht="15.75" customHeight="1" x14ac:dyDescent="0.25">
      <c r="A408" s="63"/>
      <c r="B408" s="63"/>
      <c r="C408" s="63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B408" s="49"/>
      <c r="CC408" s="49"/>
    </row>
    <row r="409" spans="1:81" ht="15.75" customHeight="1" x14ac:dyDescent="0.25">
      <c r="A409" s="63"/>
      <c r="B409" s="63"/>
      <c r="C409" s="63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</row>
    <row r="410" spans="1:81" ht="15.75" customHeight="1" x14ac:dyDescent="0.25">
      <c r="A410" s="63"/>
      <c r="B410" s="63"/>
      <c r="C410" s="63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B410" s="49"/>
      <c r="CC410" s="49"/>
    </row>
    <row r="411" spans="1:81" ht="15.75" customHeight="1" x14ac:dyDescent="0.25">
      <c r="A411" s="63"/>
      <c r="B411" s="63"/>
      <c r="C411" s="63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</row>
    <row r="412" spans="1:81" ht="15.75" customHeight="1" x14ac:dyDescent="0.25">
      <c r="A412" s="63"/>
      <c r="B412" s="63"/>
      <c r="C412" s="63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B412" s="49"/>
      <c r="CC412" s="49"/>
    </row>
    <row r="413" spans="1:81" ht="15.75" customHeight="1" x14ac:dyDescent="0.25">
      <c r="A413" s="63"/>
      <c r="B413" s="63"/>
      <c r="C413" s="63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</row>
    <row r="414" spans="1:81" ht="15.75" customHeight="1" x14ac:dyDescent="0.25">
      <c r="A414" s="63"/>
      <c r="B414" s="63"/>
      <c r="C414" s="63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B414" s="49"/>
      <c r="CC414" s="49"/>
    </row>
    <row r="415" spans="1:81" ht="15.75" customHeight="1" x14ac:dyDescent="0.25">
      <c r="A415" s="63"/>
      <c r="B415" s="63"/>
      <c r="C415" s="63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</row>
    <row r="416" spans="1:81" ht="15.75" customHeight="1" x14ac:dyDescent="0.25">
      <c r="A416" s="63"/>
      <c r="B416" s="63"/>
      <c r="C416" s="63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B416" s="49"/>
      <c r="CC416" s="49"/>
    </row>
    <row r="417" spans="1:81" ht="15.75" customHeight="1" x14ac:dyDescent="0.25">
      <c r="A417" s="63"/>
      <c r="B417" s="63"/>
      <c r="C417" s="63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</row>
    <row r="418" spans="1:81" ht="15.75" customHeight="1" x14ac:dyDescent="0.25">
      <c r="A418" s="63"/>
      <c r="B418" s="63"/>
      <c r="C418" s="63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B418" s="49"/>
      <c r="CC418" s="49"/>
    </row>
    <row r="419" spans="1:81" ht="15.75" customHeight="1" x14ac:dyDescent="0.25">
      <c r="A419" s="63"/>
      <c r="B419" s="63"/>
      <c r="C419" s="63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</row>
    <row r="420" spans="1:81" ht="15.75" customHeight="1" x14ac:dyDescent="0.25">
      <c r="A420" s="63"/>
      <c r="B420" s="63"/>
      <c r="C420" s="63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</row>
    <row r="421" spans="1:81" ht="15.75" customHeight="1" x14ac:dyDescent="0.25">
      <c r="A421" s="63"/>
      <c r="B421" s="63"/>
      <c r="C421" s="63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</row>
    <row r="422" spans="1:81" ht="15.75" customHeight="1" x14ac:dyDescent="0.25">
      <c r="A422" s="63"/>
      <c r="B422" s="63"/>
      <c r="C422" s="63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B422" s="49"/>
      <c r="CC422" s="49"/>
    </row>
    <row r="423" spans="1:81" ht="15.75" customHeight="1" x14ac:dyDescent="0.25">
      <c r="A423" s="63"/>
      <c r="B423" s="63"/>
      <c r="C423" s="63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</row>
    <row r="424" spans="1:81" ht="15.75" customHeight="1" x14ac:dyDescent="0.25">
      <c r="A424" s="63"/>
      <c r="B424" s="63"/>
      <c r="C424" s="63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B424" s="49"/>
      <c r="CC424" s="49"/>
    </row>
    <row r="425" spans="1:81" ht="15.75" customHeight="1" x14ac:dyDescent="0.25">
      <c r="A425" s="63"/>
      <c r="B425" s="63"/>
      <c r="C425" s="63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</row>
    <row r="426" spans="1:81" ht="15.75" customHeight="1" x14ac:dyDescent="0.25">
      <c r="A426" s="63"/>
      <c r="B426" s="63"/>
      <c r="C426" s="63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B426" s="49"/>
      <c r="CC426" s="49"/>
    </row>
    <row r="427" spans="1:81" ht="15.75" customHeight="1" x14ac:dyDescent="0.25">
      <c r="A427" s="63"/>
      <c r="B427" s="63"/>
      <c r="C427" s="63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</row>
    <row r="428" spans="1:81" ht="15.75" customHeight="1" x14ac:dyDescent="0.25">
      <c r="A428" s="63"/>
      <c r="B428" s="63"/>
      <c r="C428" s="63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B428" s="49"/>
      <c r="CC428" s="49"/>
    </row>
    <row r="429" spans="1:81" ht="15.75" customHeight="1" x14ac:dyDescent="0.25">
      <c r="A429" s="63"/>
      <c r="B429" s="63"/>
      <c r="C429" s="63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</row>
    <row r="430" spans="1:81" ht="15.75" customHeight="1" x14ac:dyDescent="0.25">
      <c r="A430" s="63"/>
      <c r="B430" s="63"/>
      <c r="C430" s="63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</row>
    <row r="431" spans="1:81" ht="15.75" customHeight="1" x14ac:dyDescent="0.25">
      <c r="A431" s="63"/>
      <c r="B431" s="63"/>
      <c r="C431" s="63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</row>
    <row r="432" spans="1:81" ht="15.75" customHeight="1" x14ac:dyDescent="0.25">
      <c r="A432" s="63"/>
      <c r="B432" s="63"/>
      <c r="C432" s="63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</row>
    <row r="433" spans="1:81" ht="15.75" customHeight="1" x14ac:dyDescent="0.25">
      <c r="A433" s="63"/>
      <c r="B433" s="63"/>
      <c r="C433" s="63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</row>
    <row r="434" spans="1:81" ht="15.75" customHeight="1" x14ac:dyDescent="0.25">
      <c r="A434" s="63"/>
      <c r="B434" s="63"/>
      <c r="C434" s="63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</row>
    <row r="435" spans="1:81" ht="15.75" customHeight="1" x14ac:dyDescent="0.25">
      <c r="A435" s="63"/>
      <c r="B435" s="63"/>
      <c r="C435" s="63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</row>
    <row r="436" spans="1:81" ht="15.75" customHeight="1" x14ac:dyDescent="0.25">
      <c r="A436" s="63"/>
      <c r="B436" s="63"/>
      <c r="C436" s="63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</row>
    <row r="437" spans="1:81" ht="15.75" customHeight="1" x14ac:dyDescent="0.25">
      <c r="A437" s="63"/>
      <c r="B437" s="63"/>
      <c r="C437" s="63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</row>
    <row r="438" spans="1:81" ht="15.75" customHeight="1" x14ac:dyDescent="0.25">
      <c r="A438" s="63"/>
      <c r="B438" s="63"/>
      <c r="C438" s="63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</row>
    <row r="439" spans="1:81" ht="15.75" customHeight="1" x14ac:dyDescent="0.25">
      <c r="A439" s="63"/>
      <c r="B439" s="63"/>
      <c r="C439" s="63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</row>
    <row r="440" spans="1:81" ht="15.75" customHeight="1" x14ac:dyDescent="0.25">
      <c r="A440" s="63"/>
      <c r="B440" s="63"/>
      <c r="C440" s="63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</row>
    <row r="441" spans="1:81" ht="15.75" customHeight="1" x14ac:dyDescent="0.25">
      <c r="A441" s="63"/>
      <c r="B441" s="63"/>
      <c r="C441" s="63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</row>
    <row r="442" spans="1:81" ht="15.75" customHeight="1" x14ac:dyDescent="0.25">
      <c r="A442" s="63"/>
      <c r="B442" s="63"/>
      <c r="C442" s="63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</row>
    <row r="443" spans="1:81" ht="15.75" customHeight="1" x14ac:dyDescent="0.25">
      <c r="A443" s="63"/>
      <c r="B443" s="63"/>
      <c r="C443" s="63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</row>
    <row r="444" spans="1:81" ht="15.75" customHeight="1" x14ac:dyDescent="0.25">
      <c r="A444" s="63"/>
      <c r="B444" s="63"/>
      <c r="C444" s="63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</row>
    <row r="445" spans="1:81" ht="15.75" customHeight="1" x14ac:dyDescent="0.25">
      <c r="A445" s="63"/>
      <c r="B445" s="63"/>
      <c r="C445" s="63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</row>
    <row r="446" spans="1:81" ht="15.75" customHeight="1" x14ac:dyDescent="0.25">
      <c r="A446" s="63"/>
      <c r="B446" s="63"/>
      <c r="C446" s="63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</row>
    <row r="447" spans="1:81" ht="15.75" customHeight="1" x14ac:dyDescent="0.25">
      <c r="A447" s="63"/>
      <c r="B447" s="63"/>
      <c r="C447" s="63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</row>
    <row r="448" spans="1:81" ht="15.75" customHeight="1" x14ac:dyDescent="0.25">
      <c r="A448" s="63"/>
      <c r="B448" s="63"/>
      <c r="C448" s="63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</row>
    <row r="449" spans="1:81" ht="15.75" customHeight="1" x14ac:dyDescent="0.25">
      <c r="A449" s="63"/>
      <c r="B449" s="63"/>
      <c r="C449" s="63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</row>
    <row r="450" spans="1:81" ht="15.75" customHeight="1" x14ac:dyDescent="0.25">
      <c r="A450" s="63"/>
      <c r="B450" s="63"/>
      <c r="C450" s="63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</row>
    <row r="451" spans="1:81" ht="15.75" customHeight="1" x14ac:dyDescent="0.25">
      <c r="A451" s="63"/>
      <c r="B451" s="63"/>
      <c r="C451" s="63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</row>
    <row r="452" spans="1:81" ht="15.75" customHeight="1" x14ac:dyDescent="0.25">
      <c r="A452" s="63"/>
      <c r="B452" s="63"/>
      <c r="C452" s="63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</row>
    <row r="453" spans="1:81" ht="15.75" customHeight="1" x14ac:dyDescent="0.25">
      <c r="A453" s="63"/>
      <c r="B453" s="63"/>
      <c r="C453" s="63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</row>
    <row r="454" spans="1:81" ht="15.75" customHeight="1" x14ac:dyDescent="0.25">
      <c r="A454" s="63"/>
      <c r="B454" s="63"/>
      <c r="C454" s="63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</row>
    <row r="455" spans="1:81" ht="15.75" customHeight="1" x14ac:dyDescent="0.25">
      <c r="A455" s="63"/>
      <c r="B455" s="63"/>
      <c r="C455" s="63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</row>
    <row r="456" spans="1:81" ht="15.75" customHeight="1" x14ac:dyDescent="0.25">
      <c r="A456" s="63"/>
      <c r="B456" s="63"/>
      <c r="C456" s="63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</row>
    <row r="457" spans="1:81" ht="15.75" customHeight="1" x14ac:dyDescent="0.25">
      <c r="A457" s="63"/>
      <c r="B457" s="63"/>
      <c r="C457" s="63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</row>
    <row r="458" spans="1:81" ht="15.75" customHeight="1" x14ac:dyDescent="0.25">
      <c r="A458" s="63"/>
      <c r="B458" s="63"/>
      <c r="C458" s="63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</row>
    <row r="459" spans="1:81" ht="15.75" customHeight="1" x14ac:dyDescent="0.25">
      <c r="A459" s="63"/>
      <c r="B459" s="63"/>
      <c r="C459" s="63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</row>
    <row r="460" spans="1:81" ht="15.75" customHeight="1" x14ac:dyDescent="0.25">
      <c r="A460" s="63"/>
      <c r="B460" s="63"/>
      <c r="C460" s="63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</row>
    <row r="461" spans="1:81" ht="15.75" customHeight="1" x14ac:dyDescent="0.25">
      <c r="A461" s="63"/>
      <c r="B461" s="63"/>
      <c r="C461" s="63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</row>
    <row r="462" spans="1:81" ht="15.75" customHeight="1" x14ac:dyDescent="0.25">
      <c r="A462" s="63"/>
      <c r="B462" s="63"/>
      <c r="C462" s="63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</row>
    <row r="463" spans="1:81" ht="15.75" customHeight="1" x14ac:dyDescent="0.25">
      <c r="A463" s="63"/>
      <c r="B463" s="63"/>
      <c r="C463" s="63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</row>
    <row r="464" spans="1:81" ht="15.75" customHeight="1" x14ac:dyDescent="0.25">
      <c r="A464" s="63"/>
      <c r="B464" s="63"/>
      <c r="C464" s="63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</row>
    <row r="465" spans="1:81" ht="15.75" customHeight="1" x14ac:dyDescent="0.25">
      <c r="A465" s="63"/>
      <c r="B465" s="63"/>
      <c r="C465" s="63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</row>
    <row r="466" spans="1:81" ht="15.75" customHeight="1" x14ac:dyDescent="0.25">
      <c r="A466" s="63"/>
      <c r="B466" s="63"/>
      <c r="C466" s="63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</row>
    <row r="467" spans="1:81" ht="15.75" customHeight="1" x14ac:dyDescent="0.25">
      <c r="A467" s="63"/>
      <c r="B467" s="63"/>
      <c r="C467" s="63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</row>
    <row r="468" spans="1:81" ht="15.75" customHeight="1" x14ac:dyDescent="0.25">
      <c r="A468" s="63"/>
      <c r="B468" s="63"/>
      <c r="C468" s="63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</row>
    <row r="469" spans="1:81" ht="15.75" customHeight="1" x14ac:dyDescent="0.25">
      <c r="A469" s="63"/>
      <c r="B469" s="63"/>
      <c r="C469" s="63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</row>
    <row r="470" spans="1:81" ht="15.75" customHeight="1" x14ac:dyDescent="0.25">
      <c r="A470" s="63"/>
      <c r="B470" s="63"/>
      <c r="C470" s="63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</row>
    <row r="471" spans="1:81" ht="15.75" customHeight="1" x14ac:dyDescent="0.25">
      <c r="A471" s="63"/>
      <c r="B471" s="63"/>
      <c r="C471" s="63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</row>
    <row r="472" spans="1:81" ht="15.75" customHeight="1" x14ac:dyDescent="0.25">
      <c r="A472" s="63"/>
      <c r="B472" s="63"/>
      <c r="C472" s="63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</row>
    <row r="473" spans="1:81" ht="15.75" customHeight="1" x14ac:dyDescent="0.25">
      <c r="A473" s="63"/>
      <c r="B473" s="63"/>
      <c r="C473" s="63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</row>
    <row r="474" spans="1:81" ht="15.75" customHeight="1" x14ac:dyDescent="0.25">
      <c r="A474" s="63"/>
      <c r="B474" s="63"/>
      <c r="C474" s="63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</row>
    <row r="475" spans="1:81" ht="15.75" customHeight="1" x14ac:dyDescent="0.25">
      <c r="A475" s="63"/>
      <c r="B475" s="63"/>
      <c r="C475" s="63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</row>
    <row r="476" spans="1:81" ht="15.75" customHeight="1" x14ac:dyDescent="0.25">
      <c r="A476" s="63"/>
      <c r="B476" s="63"/>
      <c r="C476" s="63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</row>
    <row r="477" spans="1:81" ht="15.75" customHeight="1" x14ac:dyDescent="0.25">
      <c r="A477" s="63"/>
      <c r="B477" s="63"/>
      <c r="C477" s="63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</row>
    <row r="478" spans="1:81" ht="15.75" customHeight="1" x14ac:dyDescent="0.25">
      <c r="A478" s="63"/>
      <c r="B478" s="63"/>
      <c r="C478" s="63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</row>
    <row r="479" spans="1:81" ht="15.75" customHeight="1" x14ac:dyDescent="0.25">
      <c r="A479" s="63"/>
      <c r="B479" s="63"/>
      <c r="C479" s="63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</row>
    <row r="480" spans="1:81" ht="15.75" customHeight="1" x14ac:dyDescent="0.25">
      <c r="A480" s="63"/>
      <c r="B480" s="63"/>
      <c r="C480" s="63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</row>
    <row r="481" spans="1:81" ht="15.75" customHeight="1" x14ac:dyDescent="0.25">
      <c r="A481" s="63"/>
      <c r="B481" s="63"/>
      <c r="C481" s="63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</row>
    <row r="482" spans="1:81" ht="15.75" customHeight="1" x14ac:dyDescent="0.25">
      <c r="A482" s="63"/>
      <c r="B482" s="63"/>
      <c r="C482" s="63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</row>
    <row r="483" spans="1:81" ht="15.75" customHeight="1" x14ac:dyDescent="0.25">
      <c r="A483" s="63"/>
      <c r="B483" s="63"/>
      <c r="C483" s="63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</row>
    <row r="484" spans="1:81" ht="15.75" customHeight="1" x14ac:dyDescent="0.25">
      <c r="A484" s="63"/>
      <c r="B484" s="63"/>
      <c r="C484" s="63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</row>
    <row r="485" spans="1:81" ht="15.75" customHeight="1" x14ac:dyDescent="0.25">
      <c r="A485" s="63"/>
      <c r="B485" s="63"/>
      <c r="C485" s="63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</row>
    <row r="486" spans="1:81" ht="15.75" customHeight="1" x14ac:dyDescent="0.25">
      <c r="A486" s="63"/>
      <c r="B486" s="63"/>
      <c r="C486" s="63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</row>
    <row r="487" spans="1:81" ht="15.75" customHeight="1" x14ac:dyDescent="0.25">
      <c r="A487" s="63"/>
      <c r="B487" s="63"/>
      <c r="C487" s="63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</row>
    <row r="488" spans="1:81" ht="15.75" customHeight="1" x14ac:dyDescent="0.25">
      <c r="A488" s="63"/>
      <c r="B488" s="63"/>
      <c r="C488" s="63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</row>
    <row r="489" spans="1:81" ht="15.75" customHeight="1" x14ac:dyDescent="0.25">
      <c r="A489" s="63"/>
      <c r="B489" s="63"/>
      <c r="C489" s="63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</row>
    <row r="490" spans="1:81" ht="15.75" customHeight="1" x14ac:dyDescent="0.25">
      <c r="A490" s="63"/>
      <c r="B490" s="63"/>
      <c r="C490" s="63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</row>
    <row r="491" spans="1:81" ht="15.75" customHeight="1" x14ac:dyDescent="0.25">
      <c r="A491" s="63"/>
      <c r="B491" s="63"/>
      <c r="C491" s="63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</row>
    <row r="492" spans="1:81" ht="15.75" customHeight="1" x14ac:dyDescent="0.25">
      <c r="A492" s="63"/>
      <c r="B492" s="63"/>
      <c r="C492" s="63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</row>
    <row r="493" spans="1:81" ht="15.75" customHeight="1" x14ac:dyDescent="0.25">
      <c r="A493" s="63"/>
      <c r="B493" s="63"/>
      <c r="C493" s="63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</row>
    <row r="494" spans="1:81" ht="15.75" customHeight="1" x14ac:dyDescent="0.25">
      <c r="A494" s="63"/>
      <c r="B494" s="63"/>
      <c r="C494" s="63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</row>
    <row r="495" spans="1:81" ht="15.75" customHeight="1" x14ac:dyDescent="0.25">
      <c r="A495" s="63"/>
      <c r="B495" s="63"/>
      <c r="C495" s="63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</row>
    <row r="496" spans="1:81" ht="15.75" customHeight="1" x14ac:dyDescent="0.25">
      <c r="A496" s="63"/>
      <c r="B496" s="63"/>
      <c r="C496" s="63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</row>
    <row r="497" spans="1:81" ht="15.75" customHeight="1" x14ac:dyDescent="0.25">
      <c r="A497" s="63"/>
      <c r="B497" s="63"/>
      <c r="C497" s="63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</row>
    <row r="498" spans="1:81" ht="15.75" customHeight="1" x14ac:dyDescent="0.25">
      <c r="A498" s="63"/>
      <c r="B498" s="63"/>
      <c r="C498" s="63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</row>
    <row r="499" spans="1:81" ht="15.75" customHeight="1" x14ac:dyDescent="0.25">
      <c r="A499" s="63"/>
      <c r="B499" s="63"/>
      <c r="C499" s="63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</row>
    <row r="500" spans="1:81" ht="15.75" customHeight="1" x14ac:dyDescent="0.25">
      <c r="A500" s="63"/>
      <c r="B500" s="63"/>
      <c r="C500" s="63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</row>
    <row r="501" spans="1:81" ht="15.75" customHeight="1" x14ac:dyDescent="0.25">
      <c r="A501" s="63"/>
      <c r="B501" s="63"/>
      <c r="C501" s="63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</row>
    <row r="502" spans="1:81" ht="15.75" customHeight="1" x14ac:dyDescent="0.25">
      <c r="A502" s="63"/>
      <c r="B502" s="63"/>
      <c r="C502" s="63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</row>
    <row r="503" spans="1:81" ht="15.75" customHeight="1" x14ac:dyDescent="0.25">
      <c r="A503" s="63"/>
      <c r="B503" s="63"/>
      <c r="C503" s="63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</row>
    <row r="504" spans="1:81" ht="15.75" customHeight="1" x14ac:dyDescent="0.25">
      <c r="A504" s="63"/>
      <c r="B504" s="63"/>
      <c r="C504" s="63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</row>
    <row r="505" spans="1:81" ht="15.75" customHeight="1" x14ac:dyDescent="0.25">
      <c r="A505" s="63"/>
      <c r="B505" s="63"/>
      <c r="C505" s="63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</row>
    <row r="506" spans="1:81" ht="15.75" customHeight="1" x14ac:dyDescent="0.25">
      <c r="A506" s="63"/>
      <c r="B506" s="63"/>
      <c r="C506" s="63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</row>
    <row r="507" spans="1:81" ht="15.75" customHeight="1" x14ac:dyDescent="0.25">
      <c r="A507" s="63"/>
      <c r="B507" s="63"/>
      <c r="C507" s="63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</row>
    <row r="508" spans="1:81" ht="15.75" customHeight="1" x14ac:dyDescent="0.25">
      <c r="A508" s="63"/>
      <c r="B508" s="63"/>
      <c r="C508" s="63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</row>
    <row r="509" spans="1:81" ht="15.75" customHeight="1" x14ac:dyDescent="0.25">
      <c r="A509" s="63"/>
      <c r="B509" s="63"/>
      <c r="C509" s="63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</row>
    <row r="510" spans="1:81" ht="15.75" customHeight="1" x14ac:dyDescent="0.25">
      <c r="A510" s="63"/>
      <c r="B510" s="63"/>
      <c r="C510" s="63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</row>
    <row r="511" spans="1:81" ht="15.75" customHeight="1" x14ac:dyDescent="0.25">
      <c r="A511" s="63"/>
      <c r="B511" s="63"/>
      <c r="C511" s="63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</row>
    <row r="512" spans="1:81" ht="15.75" customHeight="1" x14ac:dyDescent="0.25">
      <c r="A512" s="63"/>
      <c r="B512" s="63"/>
      <c r="C512" s="63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</row>
    <row r="513" spans="1:81" ht="15.75" customHeight="1" x14ac:dyDescent="0.25">
      <c r="A513" s="63"/>
      <c r="B513" s="63"/>
      <c r="C513" s="63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</row>
    <row r="514" spans="1:81" ht="15.75" customHeight="1" x14ac:dyDescent="0.25">
      <c r="A514" s="63"/>
      <c r="B514" s="63"/>
      <c r="C514" s="63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</row>
    <row r="515" spans="1:81" ht="15.75" customHeight="1" x14ac:dyDescent="0.25">
      <c r="A515" s="63"/>
      <c r="B515" s="63"/>
      <c r="C515" s="63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</row>
    <row r="516" spans="1:81" ht="15.75" customHeight="1" x14ac:dyDescent="0.25">
      <c r="A516" s="63"/>
      <c r="B516" s="63"/>
      <c r="C516" s="63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</row>
    <row r="517" spans="1:81" ht="15.75" customHeight="1" x14ac:dyDescent="0.25">
      <c r="A517" s="63"/>
      <c r="B517" s="63"/>
      <c r="C517" s="63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</row>
    <row r="518" spans="1:81" ht="15.75" customHeight="1" x14ac:dyDescent="0.25">
      <c r="A518" s="63"/>
      <c r="B518" s="63"/>
      <c r="C518" s="63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</row>
    <row r="519" spans="1:81" ht="15.75" customHeight="1" x14ac:dyDescent="0.25">
      <c r="A519" s="63"/>
      <c r="B519" s="63"/>
      <c r="C519" s="63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</row>
    <row r="520" spans="1:81" ht="15.75" customHeight="1" x14ac:dyDescent="0.25">
      <c r="A520" s="63"/>
      <c r="B520" s="63"/>
      <c r="C520" s="63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</row>
    <row r="521" spans="1:81" ht="15.75" customHeight="1" x14ac:dyDescent="0.25">
      <c r="A521" s="63"/>
      <c r="B521" s="63"/>
      <c r="C521" s="63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</row>
    <row r="522" spans="1:81" ht="15.75" customHeight="1" x14ac:dyDescent="0.25">
      <c r="A522" s="63"/>
      <c r="B522" s="63"/>
      <c r="C522" s="63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</row>
    <row r="523" spans="1:81" ht="15.75" customHeight="1" x14ac:dyDescent="0.25">
      <c r="A523" s="63"/>
      <c r="B523" s="63"/>
      <c r="C523" s="63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</row>
    <row r="524" spans="1:81" ht="15.75" customHeight="1" x14ac:dyDescent="0.25">
      <c r="A524" s="63"/>
      <c r="B524" s="63"/>
      <c r="C524" s="63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</row>
    <row r="525" spans="1:81" ht="15.75" customHeight="1" x14ac:dyDescent="0.25">
      <c r="A525" s="63"/>
      <c r="B525" s="63"/>
      <c r="C525" s="63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</row>
    <row r="526" spans="1:81" ht="15.75" customHeight="1" x14ac:dyDescent="0.25">
      <c r="A526" s="63"/>
      <c r="B526" s="63"/>
      <c r="C526" s="63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</row>
    <row r="527" spans="1:81" ht="15.75" customHeight="1" x14ac:dyDescent="0.25">
      <c r="A527" s="63"/>
      <c r="B527" s="63"/>
      <c r="C527" s="63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</row>
    <row r="528" spans="1:81" ht="15.75" customHeight="1" x14ac:dyDescent="0.25">
      <c r="A528" s="63"/>
      <c r="B528" s="63"/>
      <c r="C528" s="63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</row>
    <row r="529" spans="1:81" ht="15.75" customHeight="1" x14ac:dyDescent="0.25">
      <c r="A529" s="63"/>
      <c r="B529" s="63"/>
      <c r="C529" s="63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</row>
    <row r="530" spans="1:81" ht="15.75" customHeight="1" x14ac:dyDescent="0.25">
      <c r="A530" s="63"/>
      <c r="B530" s="63"/>
      <c r="C530" s="63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</row>
    <row r="531" spans="1:81" ht="15.75" customHeight="1" x14ac:dyDescent="0.25">
      <c r="A531" s="63"/>
      <c r="B531" s="63"/>
      <c r="C531" s="63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</row>
    <row r="532" spans="1:81" ht="15.75" customHeight="1" x14ac:dyDescent="0.25">
      <c r="A532" s="63"/>
      <c r="B532" s="63"/>
      <c r="C532" s="63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</row>
    <row r="533" spans="1:81" ht="15.75" customHeight="1" x14ac:dyDescent="0.25">
      <c r="A533" s="63"/>
      <c r="B533" s="63"/>
      <c r="C533" s="63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</row>
    <row r="534" spans="1:81" ht="15.75" customHeight="1" x14ac:dyDescent="0.25">
      <c r="A534" s="63"/>
      <c r="B534" s="63"/>
      <c r="C534" s="63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</row>
    <row r="535" spans="1:81" ht="15.75" customHeight="1" x14ac:dyDescent="0.25">
      <c r="A535" s="63"/>
      <c r="B535" s="63"/>
      <c r="C535" s="63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</row>
    <row r="536" spans="1:81" ht="15.75" customHeight="1" x14ac:dyDescent="0.25">
      <c r="A536" s="63"/>
      <c r="B536" s="63"/>
      <c r="C536" s="63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</row>
    <row r="537" spans="1:81" ht="15.75" customHeight="1" x14ac:dyDescent="0.25">
      <c r="A537" s="63"/>
      <c r="B537" s="63"/>
      <c r="C537" s="63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</row>
    <row r="538" spans="1:81" ht="15.75" customHeight="1" x14ac:dyDescent="0.25">
      <c r="A538" s="63"/>
      <c r="B538" s="63"/>
      <c r="C538" s="63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</row>
    <row r="539" spans="1:81" ht="15.75" customHeight="1" x14ac:dyDescent="0.25">
      <c r="A539" s="63"/>
      <c r="B539" s="63"/>
      <c r="C539" s="63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</row>
    <row r="540" spans="1:81" ht="15.75" customHeight="1" x14ac:dyDescent="0.25">
      <c r="A540" s="63"/>
      <c r="B540" s="63"/>
      <c r="C540" s="63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</row>
    <row r="541" spans="1:81" ht="15.75" customHeight="1" x14ac:dyDescent="0.25">
      <c r="A541" s="63"/>
      <c r="B541" s="63"/>
      <c r="C541" s="63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</row>
    <row r="542" spans="1:81" ht="15.75" customHeight="1" x14ac:dyDescent="0.25">
      <c r="A542" s="63"/>
      <c r="B542" s="63"/>
      <c r="C542" s="63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</row>
    <row r="543" spans="1:81" ht="15.75" customHeight="1" x14ac:dyDescent="0.25">
      <c r="A543" s="63"/>
      <c r="B543" s="63"/>
      <c r="C543" s="63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</row>
    <row r="544" spans="1:81" ht="15.75" customHeight="1" x14ac:dyDescent="0.25">
      <c r="A544" s="63"/>
      <c r="B544" s="63"/>
      <c r="C544" s="63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</row>
    <row r="545" spans="1:81" ht="15.75" customHeight="1" x14ac:dyDescent="0.25">
      <c r="A545" s="63"/>
      <c r="B545" s="63"/>
      <c r="C545" s="63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</row>
    <row r="546" spans="1:81" ht="15.75" customHeight="1" x14ac:dyDescent="0.25">
      <c r="A546" s="63"/>
      <c r="B546" s="63"/>
      <c r="C546" s="63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</row>
    <row r="547" spans="1:81" ht="15.75" customHeight="1" x14ac:dyDescent="0.25">
      <c r="A547" s="63"/>
      <c r="B547" s="63"/>
      <c r="C547" s="63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</row>
    <row r="548" spans="1:81" ht="15.75" customHeight="1" x14ac:dyDescent="0.25">
      <c r="A548" s="63"/>
      <c r="B548" s="63"/>
      <c r="C548" s="63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</row>
    <row r="549" spans="1:81" ht="15.75" customHeight="1" x14ac:dyDescent="0.25">
      <c r="A549" s="63"/>
      <c r="B549" s="63"/>
      <c r="C549" s="63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</row>
    <row r="550" spans="1:81" ht="15.75" customHeight="1" x14ac:dyDescent="0.25">
      <c r="A550" s="63"/>
      <c r="B550" s="63"/>
      <c r="C550" s="63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</row>
    <row r="551" spans="1:81" ht="15.75" customHeight="1" x14ac:dyDescent="0.25">
      <c r="A551" s="63"/>
      <c r="B551" s="63"/>
      <c r="C551" s="63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</row>
    <row r="552" spans="1:81" ht="15.75" customHeight="1" x14ac:dyDescent="0.25">
      <c r="A552" s="63"/>
      <c r="B552" s="63"/>
      <c r="C552" s="63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</row>
    <row r="553" spans="1:81" ht="15.75" customHeight="1" x14ac:dyDescent="0.25">
      <c r="A553" s="63"/>
      <c r="B553" s="63"/>
      <c r="C553" s="63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</row>
    <row r="554" spans="1:81" ht="15.75" customHeight="1" x14ac:dyDescent="0.25">
      <c r="A554" s="63"/>
      <c r="B554" s="63"/>
      <c r="C554" s="63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</row>
    <row r="555" spans="1:81" ht="15.75" customHeight="1" x14ac:dyDescent="0.25">
      <c r="A555" s="63"/>
      <c r="B555" s="63"/>
      <c r="C555" s="63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</row>
    <row r="556" spans="1:81" ht="15.75" customHeight="1" x14ac:dyDescent="0.25">
      <c r="A556" s="63"/>
      <c r="B556" s="63"/>
      <c r="C556" s="63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</row>
    <row r="557" spans="1:81" ht="15.75" customHeight="1" x14ac:dyDescent="0.25">
      <c r="A557" s="63"/>
      <c r="B557" s="63"/>
      <c r="C557" s="63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</row>
    <row r="558" spans="1:81" ht="15.75" customHeight="1" x14ac:dyDescent="0.25">
      <c r="A558" s="63"/>
      <c r="B558" s="63"/>
      <c r="C558" s="63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</row>
    <row r="559" spans="1:81" ht="15.75" customHeight="1" x14ac:dyDescent="0.25">
      <c r="A559" s="63"/>
      <c r="B559" s="63"/>
      <c r="C559" s="63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</row>
    <row r="560" spans="1:81" ht="15.75" customHeight="1" x14ac:dyDescent="0.25">
      <c r="A560" s="63"/>
      <c r="B560" s="63"/>
      <c r="C560" s="63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</row>
    <row r="561" spans="1:81" ht="15.75" customHeight="1" x14ac:dyDescent="0.25">
      <c r="A561" s="63"/>
      <c r="B561" s="63"/>
      <c r="C561" s="63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</row>
    <row r="562" spans="1:81" ht="15.75" customHeight="1" x14ac:dyDescent="0.25">
      <c r="A562" s="63"/>
      <c r="B562" s="63"/>
      <c r="C562" s="63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</row>
    <row r="563" spans="1:81" ht="15.75" customHeight="1" x14ac:dyDescent="0.25">
      <c r="A563" s="63"/>
      <c r="B563" s="63"/>
      <c r="C563" s="63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</row>
    <row r="564" spans="1:81" ht="15.75" customHeight="1" x14ac:dyDescent="0.25">
      <c r="A564" s="63"/>
      <c r="B564" s="63"/>
      <c r="C564" s="63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</row>
    <row r="565" spans="1:81" ht="15.75" customHeight="1" x14ac:dyDescent="0.25">
      <c r="A565" s="63"/>
      <c r="B565" s="63"/>
      <c r="C565" s="63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</row>
    <row r="566" spans="1:81" ht="15.75" customHeight="1" x14ac:dyDescent="0.25">
      <c r="A566" s="63"/>
      <c r="B566" s="63"/>
      <c r="C566" s="63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</row>
    <row r="567" spans="1:81" ht="15.75" customHeight="1" x14ac:dyDescent="0.25">
      <c r="A567" s="63"/>
      <c r="B567" s="63"/>
      <c r="C567" s="63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</row>
    <row r="568" spans="1:81" ht="15.75" customHeight="1" x14ac:dyDescent="0.25">
      <c r="A568" s="63"/>
      <c r="B568" s="63"/>
      <c r="C568" s="63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</row>
    <row r="569" spans="1:81" ht="15.75" customHeight="1" x14ac:dyDescent="0.25">
      <c r="A569" s="63"/>
      <c r="B569" s="63"/>
      <c r="C569" s="63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</row>
    <row r="570" spans="1:81" ht="15.75" customHeight="1" x14ac:dyDescent="0.25">
      <c r="A570" s="63"/>
      <c r="B570" s="63"/>
      <c r="C570" s="63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</row>
    <row r="571" spans="1:81" ht="15.75" customHeight="1" x14ac:dyDescent="0.25">
      <c r="A571" s="63"/>
      <c r="B571" s="63"/>
      <c r="C571" s="63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</row>
    <row r="572" spans="1:81" ht="15.75" customHeight="1" x14ac:dyDescent="0.25">
      <c r="A572" s="63"/>
      <c r="B572" s="63"/>
      <c r="C572" s="63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</row>
    <row r="573" spans="1:81" ht="15.75" customHeight="1" x14ac:dyDescent="0.25">
      <c r="A573" s="63"/>
      <c r="B573" s="63"/>
      <c r="C573" s="63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</row>
    <row r="574" spans="1:81" ht="15.75" customHeight="1" x14ac:dyDescent="0.25">
      <c r="A574" s="63"/>
      <c r="B574" s="63"/>
      <c r="C574" s="63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</row>
    <row r="575" spans="1:81" ht="15.75" customHeight="1" x14ac:dyDescent="0.25">
      <c r="A575" s="63"/>
      <c r="B575" s="63"/>
      <c r="C575" s="63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</row>
    <row r="576" spans="1:81" ht="15.75" customHeight="1" x14ac:dyDescent="0.25">
      <c r="A576" s="63"/>
      <c r="B576" s="63"/>
      <c r="C576" s="63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</row>
    <row r="577" spans="1:81" ht="15.75" customHeight="1" x14ac:dyDescent="0.25">
      <c r="A577" s="63"/>
      <c r="B577" s="63"/>
      <c r="C577" s="63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</row>
    <row r="578" spans="1:81" ht="15.75" customHeight="1" x14ac:dyDescent="0.25">
      <c r="A578" s="63"/>
      <c r="B578" s="63"/>
      <c r="C578" s="63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</row>
    <row r="579" spans="1:81" ht="15.75" customHeight="1" x14ac:dyDescent="0.25">
      <c r="A579" s="63"/>
      <c r="B579" s="63"/>
      <c r="C579" s="63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</row>
    <row r="580" spans="1:81" ht="15.75" customHeight="1" x14ac:dyDescent="0.25">
      <c r="A580" s="63"/>
      <c r="B580" s="63"/>
      <c r="C580" s="63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</row>
    <row r="581" spans="1:81" ht="15.75" customHeight="1" x14ac:dyDescent="0.25">
      <c r="A581" s="63"/>
      <c r="B581" s="63"/>
      <c r="C581" s="63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</row>
    <row r="582" spans="1:81" ht="15.75" customHeight="1" x14ac:dyDescent="0.25">
      <c r="A582" s="63"/>
      <c r="B582" s="63"/>
      <c r="C582" s="63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</row>
    <row r="583" spans="1:81" ht="15.75" customHeight="1" x14ac:dyDescent="0.25">
      <c r="A583" s="63"/>
      <c r="B583" s="63"/>
      <c r="C583" s="63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</row>
    <row r="584" spans="1:81" ht="15.75" customHeight="1" x14ac:dyDescent="0.25">
      <c r="A584" s="63"/>
      <c r="B584" s="63"/>
      <c r="C584" s="63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</row>
    <row r="585" spans="1:81" ht="15.75" customHeight="1" x14ac:dyDescent="0.25">
      <c r="A585" s="63"/>
      <c r="B585" s="63"/>
      <c r="C585" s="63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</row>
    <row r="586" spans="1:81" ht="15.75" customHeight="1" x14ac:dyDescent="0.25">
      <c r="A586" s="63"/>
      <c r="B586" s="63"/>
      <c r="C586" s="63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</row>
    <row r="587" spans="1:81" ht="15.75" customHeight="1" x14ac:dyDescent="0.25">
      <c r="A587" s="63"/>
      <c r="B587" s="63"/>
      <c r="C587" s="63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</row>
    <row r="588" spans="1:81" ht="15.75" customHeight="1" x14ac:dyDescent="0.25">
      <c r="A588" s="63"/>
      <c r="B588" s="63"/>
      <c r="C588" s="63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</row>
    <row r="589" spans="1:81" ht="15.75" customHeight="1" x14ac:dyDescent="0.25">
      <c r="A589" s="63"/>
      <c r="B589" s="63"/>
      <c r="C589" s="63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</row>
    <row r="590" spans="1:81" ht="15.75" customHeight="1" x14ac:dyDescent="0.25">
      <c r="A590" s="63"/>
      <c r="B590" s="63"/>
      <c r="C590" s="63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</row>
    <row r="591" spans="1:81" ht="15.75" customHeight="1" x14ac:dyDescent="0.25">
      <c r="A591" s="63"/>
      <c r="B591" s="63"/>
      <c r="C591" s="63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</row>
    <row r="592" spans="1:81" ht="15.75" customHeight="1" x14ac:dyDescent="0.25">
      <c r="A592" s="63"/>
      <c r="B592" s="63"/>
      <c r="C592" s="63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</row>
    <row r="593" spans="1:81" ht="15.75" customHeight="1" x14ac:dyDescent="0.25">
      <c r="A593" s="63"/>
      <c r="B593" s="63"/>
      <c r="C593" s="63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</row>
    <row r="594" spans="1:81" ht="15.75" customHeight="1" x14ac:dyDescent="0.25">
      <c r="A594" s="63"/>
      <c r="B594" s="63"/>
      <c r="C594" s="63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</row>
    <row r="595" spans="1:81" ht="15.75" customHeight="1" x14ac:dyDescent="0.25">
      <c r="A595" s="63"/>
      <c r="B595" s="63"/>
      <c r="C595" s="63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</row>
    <row r="596" spans="1:81" ht="15.75" customHeight="1" x14ac:dyDescent="0.25">
      <c r="A596" s="63"/>
      <c r="B596" s="63"/>
      <c r="C596" s="63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</row>
    <row r="597" spans="1:81" ht="15.75" customHeight="1" x14ac:dyDescent="0.25">
      <c r="A597" s="63"/>
      <c r="B597" s="63"/>
      <c r="C597" s="63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</row>
    <row r="598" spans="1:81" ht="15.75" customHeight="1" x14ac:dyDescent="0.25">
      <c r="A598" s="63"/>
      <c r="B598" s="63"/>
      <c r="C598" s="63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</row>
    <row r="599" spans="1:81" ht="15.75" customHeight="1" x14ac:dyDescent="0.25">
      <c r="A599" s="63"/>
      <c r="B599" s="63"/>
      <c r="C599" s="63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</row>
    <row r="600" spans="1:81" ht="15.75" customHeight="1" x14ac:dyDescent="0.25">
      <c r="A600" s="63"/>
      <c r="B600" s="63"/>
      <c r="C600" s="63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</row>
    <row r="601" spans="1:81" ht="15.75" customHeight="1" x14ac:dyDescent="0.25">
      <c r="A601" s="63"/>
      <c r="B601" s="63"/>
      <c r="C601" s="63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</row>
    <row r="602" spans="1:81" ht="15.75" customHeight="1" x14ac:dyDescent="0.25">
      <c r="A602" s="63"/>
      <c r="B602" s="63"/>
      <c r="C602" s="63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</row>
    <row r="603" spans="1:81" ht="15.75" customHeight="1" x14ac:dyDescent="0.25">
      <c r="A603" s="63"/>
      <c r="B603" s="63"/>
      <c r="C603" s="63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</row>
    <row r="604" spans="1:81" ht="15.75" customHeight="1" x14ac:dyDescent="0.25">
      <c r="A604" s="63"/>
      <c r="B604" s="63"/>
      <c r="C604" s="63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</row>
    <row r="605" spans="1:81" ht="15.75" customHeight="1" x14ac:dyDescent="0.25">
      <c r="A605" s="63"/>
      <c r="B605" s="63"/>
      <c r="C605" s="63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</row>
    <row r="606" spans="1:81" ht="15.75" customHeight="1" x14ac:dyDescent="0.25">
      <c r="A606" s="63"/>
      <c r="B606" s="63"/>
      <c r="C606" s="63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</row>
    <row r="607" spans="1:81" ht="15.75" customHeight="1" x14ac:dyDescent="0.25">
      <c r="A607" s="63"/>
      <c r="B607" s="63"/>
      <c r="C607" s="63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</row>
    <row r="608" spans="1:81" ht="15.75" customHeight="1" x14ac:dyDescent="0.25">
      <c r="A608" s="63"/>
      <c r="B608" s="63"/>
      <c r="C608" s="63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</row>
    <row r="609" spans="1:81" ht="15.75" customHeight="1" x14ac:dyDescent="0.25">
      <c r="A609" s="63"/>
      <c r="B609" s="63"/>
      <c r="C609" s="63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</row>
    <row r="610" spans="1:81" ht="15.75" customHeight="1" x14ac:dyDescent="0.25">
      <c r="A610" s="63"/>
      <c r="B610" s="63"/>
      <c r="C610" s="63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</row>
    <row r="611" spans="1:81" ht="15.75" customHeight="1" x14ac:dyDescent="0.25">
      <c r="A611" s="63"/>
      <c r="B611" s="63"/>
      <c r="C611" s="63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</row>
    <row r="612" spans="1:81" ht="15.75" customHeight="1" x14ac:dyDescent="0.25">
      <c r="A612" s="63"/>
      <c r="B612" s="63"/>
      <c r="C612" s="63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</row>
    <row r="613" spans="1:81" ht="15.75" customHeight="1" x14ac:dyDescent="0.25">
      <c r="A613" s="63"/>
      <c r="B613" s="63"/>
      <c r="C613" s="63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</row>
    <row r="614" spans="1:81" ht="15.75" customHeight="1" x14ac:dyDescent="0.25">
      <c r="A614" s="63"/>
      <c r="B614" s="63"/>
      <c r="C614" s="63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</row>
    <row r="615" spans="1:81" ht="15.75" customHeight="1" x14ac:dyDescent="0.25">
      <c r="A615" s="63"/>
      <c r="B615" s="63"/>
      <c r="C615" s="63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</row>
    <row r="616" spans="1:81" ht="15.75" customHeight="1" x14ac:dyDescent="0.25">
      <c r="A616" s="63"/>
      <c r="B616" s="63"/>
      <c r="C616" s="63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</row>
    <row r="617" spans="1:81" ht="15.75" customHeight="1" x14ac:dyDescent="0.25">
      <c r="A617" s="63"/>
      <c r="B617" s="63"/>
      <c r="C617" s="63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</row>
    <row r="618" spans="1:81" ht="15.75" customHeight="1" x14ac:dyDescent="0.25">
      <c r="A618" s="63"/>
      <c r="B618" s="63"/>
      <c r="C618" s="63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</row>
    <row r="619" spans="1:81" ht="15.75" customHeight="1" x14ac:dyDescent="0.25">
      <c r="A619" s="63"/>
      <c r="B619" s="63"/>
      <c r="C619" s="63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</row>
    <row r="620" spans="1:81" ht="15.75" customHeight="1" x14ac:dyDescent="0.25">
      <c r="A620" s="63"/>
      <c r="B620" s="63"/>
      <c r="C620" s="63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B620" s="49"/>
      <c r="CC620" s="49"/>
    </row>
    <row r="621" spans="1:81" ht="15.75" customHeight="1" x14ac:dyDescent="0.25">
      <c r="A621" s="63"/>
      <c r="B621" s="63"/>
      <c r="C621" s="63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</row>
    <row r="622" spans="1:81" ht="15.75" customHeight="1" x14ac:dyDescent="0.25">
      <c r="A622" s="63"/>
      <c r="B622" s="63"/>
      <c r="C622" s="63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</row>
    <row r="623" spans="1:81" ht="15.75" customHeight="1" x14ac:dyDescent="0.25">
      <c r="A623" s="63"/>
      <c r="B623" s="63"/>
      <c r="C623" s="63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</row>
    <row r="624" spans="1:81" ht="15.75" customHeight="1" x14ac:dyDescent="0.25">
      <c r="A624" s="63"/>
      <c r="B624" s="63"/>
      <c r="C624" s="63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B624" s="49"/>
      <c r="CC624" s="49"/>
    </row>
    <row r="625" spans="1:81" ht="15.75" customHeight="1" x14ac:dyDescent="0.25">
      <c r="A625" s="63"/>
      <c r="B625" s="63"/>
      <c r="C625" s="63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</row>
    <row r="626" spans="1:81" ht="15.75" customHeight="1" x14ac:dyDescent="0.25">
      <c r="A626" s="63"/>
      <c r="B626" s="63"/>
      <c r="C626" s="63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</row>
    <row r="627" spans="1:81" ht="15.75" customHeight="1" x14ac:dyDescent="0.25">
      <c r="A627" s="63"/>
      <c r="B627" s="63"/>
      <c r="C627" s="63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</row>
    <row r="628" spans="1:81" ht="15.75" customHeight="1" x14ac:dyDescent="0.25">
      <c r="A628" s="63"/>
      <c r="B628" s="63"/>
      <c r="C628" s="63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</row>
    <row r="629" spans="1:81" ht="15.75" customHeight="1" x14ac:dyDescent="0.25">
      <c r="A629" s="63"/>
      <c r="B629" s="63"/>
      <c r="C629" s="63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</row>
    <row r="630" spans="1:81" ht="15.75" customHeight="1" x14ac:dyDescent="0.25">
      <c r="A630" s="63"/>
      <c r="B630" s="63"/>
      <c r="C630" s="63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</row>
    <row r="631" spans="1:81" ht="15.75" customHeight="1" x14ac:dyDescent="0.25">
      <c r="A631" s="63"/>
      <c r="B631" s="63"/>
      <c r="C631" s="63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</row>
    <row r="632" spans="1:81" ht="15.75" customHeight="1" x14ac:dyDescent="0.25">
      <c r="A632" s="63"/>
      <c r="B632" s="63"/>
      <c r="C632" s="63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</row>
    <row r="633" spans="1:81" ht="15.75" customHeight="1" x14ac:dyDescent="0.25">
      <c r="A633" s="63"/>
      <c r="B633" s="63"/>
      <c r="C633" s="63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</row>
    <row r="634" spans="1:81" ht="15.75" customHeight="1" x14ac:dyDescent="0.25">
      <c r="A634" s="63"/>
      <c r="B634" s="63"/>
      <c r="C634" s="63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B634" s="49"/>
      <c r="CC634" s="49"/>
    </row>
    <row r="635" spans="1:81" ht="15.75" customHeight="1" x14ac:dyDescent="0.25">
      <c r="A635" s="63"/>
      <c r="B635" s="63"/>
      <c r="C635" s="63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</row>
    <row r="636" spans="1:81" ht="15.75" customHeight="1" x14ac:dyDescent="0.25">
      <c r="A636" s="63"/>
      <c r="B636" s="63"/>
      <c r="C636" s="63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B636" s="49"/>
      <c r="CC636" s="49"/>
    </row>
    <row r="637" spans="1:81" ht="15.75" customHeight="1" x14ac:dyDescent="0.25">
      <c r="A637" s="63"/>
      <c r="B637" s="63"/>
      <c r="C637" s="63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</row>
    <row r="638" spans="1:81" ht="15.75" customHeight="1" x14ac:dyDescent="0.25">
      <c r="A638" s="63"/>
      <c r="B638" s="63"/>
      <c r="C638" s="63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B638" s="49"/>
      <c r="CC638" s="49"/>
    </row>
    <row r="639" spans="1:81" ht="15.75" customHeight="1" x14ac:dyDescent="0.25">
      <c r="A639" s="63"/>
      <c r="B639" s="63"/>
      <c r="C639" s="63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</row>
    <row r="640" spans="1:81" ht="15.75" customHeight="1" x14ac:dyDescent="0.25">
      <c r="A640" s="63"/>
      <c r="B640" s="63"/>
      <c r="C640" s="63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</row>
    <row r="641" spans="1:81" ht="15.75" customHeight="1" x14ac:dyDescent="0.25">
      <c r="A641" s="63"/>
      <c r="B641" s="63"/>
      <c r="C641" s="63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</row>
    <row r="642" spans="1:81" ht="15.75" customHeight="1" x14ac:dyDescent="0.25">
      <c r="A642" s="63"/>
      <c r="B642" s="63"/>
      <c r="C642" s="63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</row>
    <row r="643" spans="1:81" ht="15.75" customHeight="1" x14ac:dyDescent="0.25">
      <c r="A643" s="63"/>
      <c r="B643" s="63"/>
      <c r="C643" s="63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</row>
    <row r="644" spans="1:81" ht="15.75" customHeight="1" x14ac:dyDescent="0.25">
      <c r="A644" s="63"/>
      <c r="B644" s="63"/>
      <c r="C644" s="63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B644" s="49"/>
      <c r="CC644" s="49"/>
    </row>
    <row r="645" spans="1:81" ht="15.75" customHeight="1" x14ac:dyDescent="0.25">
      <c r="A645" s="63"/>
      <c r="B645" s="63"/>
      <c r="C645" s="63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</row>
    <row r="646" spans="1:81" ht="15.75" customHeight="1" x14ac:dyDescent="0.25">
      <c r="A646" s="63"/>
      <c r="B646" s="63"/>
      <c r="C646" s="63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B646" s="49"/>
      <c r="CC646" s="49"/>
    </row>
    <row r="647" spans="1:81" ht="15.75" customHeight="1" x14ac:dyDescent="0.25">
      <c r="A647" s="63"/>
      <c r="B647" s="63"/>
      <c r="C647" s="63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</row>
    <row r="648" spans="1:81" ht="15.75" customHeight="1" x14ac:dyDescent="0.25">
      <c r="A648" s="63"/>
      <c r="B648" s="63"/>
      <c r="C648" s="63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</row>
    <row r="649" spans="1:81" ht="15.75" customHeight="1" x14ac:dyDescent="0.25">
      <c r="A649" s="63"/>
      <c r="B649" s="63"/>
      <c r="C649" s="63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</row>
    <row r="650" spans="1:81" ht="15.75" customHeight="1" x14ac:dyDescent="0.25">
      <c r="A650" s="63"/>
      <c r="B650" s="63"/>
      <c r="C650" s="63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B650" s="49"/>
      <c r="CC650" s="49"/>
    </row>
    <row r="651" spans="1:81" ht="15.75" customHeight="1" x14ac:dyDescent="0.25">
      <c r="A651" s="63"/>
      <c r="B651" s="63"/>
      <c r="C651" s="63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</row>
    <row r="652" spans="1:81" ht="15.75" customHeight="1" x14ac:dyDescent="0.25">
      <c r="A652" s="63"/>
      <c r="B652" s="63"/>
      <c r="C652" s="63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B652" s="49"/>
      <c r="CC652" s="49"/>
    </row>
    <row r="653" spans="1:81" ht="15.75" customHeight="1" x14ac:dyDescent="0.25">
      <c r="A653" s="63"/>
      <c r="B653" s="63"/>
      <c r="C653" s="63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</row>
    <row r="654" spans="1:81" ht="15.75" customHeight="1" x14ac:dyDescent="0.25">
      <c r="A654" s="63"/>
      <c r="B654" s="63"/>
      <c r="C654" s="63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</row>
    <row r="655" spans="1:81" ht="15.75" customHeight="1" x14ac:dyDescent="0.25">
      <c r="A655" s="63"/>
      <c r="B655" s="63"/>
      <c r="C655" s="63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</row>
    <row r="656" spans="1:81" ht="15.75" customHeight="1" x14ac:dyDescent="0.25">
      <c r="A656" s="63"/>
      <c r="B656" s="63"/>
      <c r="C656" s="63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B656" s="49"/>
      <c r="CC656" s="49"/>
    </row>
    <row r="657" spans="1:81" ht="15.75" customHeight="1" x14ac:dyDescent="0.25">
      <c r="A657" s="63"/>
      <c r="B657" s="63"/>
      <c r="C657" s="63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</row>
    <row r="658" spans="1:81" ht="15.75" customHeight="1" x14ac:dyDescent="0.25">
      <c r="A658" s="63"/>
      <c r="B658" s="63"/>
      <c r="C658" s="63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B658" s="49"/>
      <c r="CC658" s="49"/>
    </row>
    <row r="659" spans="1:81" ht="15.75" customHeight="1" x14ac:dyDescent="0.25">
      <c r="A659" s="63"/>
      <c r="B659" s="63"/>
      <c r="C659" s="63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</row>
    <row r="660" spans="1:81" ht="15.75" customHeight="1" x14ac:dyDescent="0.25">
      <c r="A660" s="63"/>
      <c r="B660" s="63"/>
      <c r="C660" s="63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</row>
    <row r="661" spans="1:81" ht="15.75" customHeight="1" x14ac:dyDescent="0.25">
      <c r="A661" s="63"/>
      <c r="B661" s="63"/>
      <c r="C661" s="63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</row>
    <row r="662" spans="1:81" ht="15.75" customHeight="1" x14ac:dyDescent="0.25">
      <c r="A662" s="63"/>
      <c r="B662" s="63"/>
      <c r="C662" s="63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B662" s="49"/>
      <c r="CC662" s="49"/>
    </row>
    <row r="663" spans="1:81" ht="15.75" customHeight="1" x14ac:dyDescent="0.25">
      <c r="A663" s="63"/>
      <c r="B663" s="63"/>
      <c r="C663" s="63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</row>
    <row r="664" spans="1:81" ht="15.75" customHeight="1" x14ac:dyDescent="0.25">
      <c r="A664" s="63"/>
      <c r="B664" s="63"/>
      <c r="C664" s="63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B664" s="49"/>
      <c r="CC664" s="49"/>
    </row>
    <row r="665" spans="1:81" ht="15.75" customHeight="1" x14ac:dyDescent="0.25">
      <c r="A665" s="63"/>
      <c r="B665" s="63"/>
      <c r="C665" s="63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</row>
    <row r="666" spans="1:81" ht="15.75" customHeight="1" x14ac:dyDescent="0.25">
      <c r="A666" s="63"/>
      <c r="B666" s="63"/>
      <c r="C666" s="63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B666" s="49"/>
      <c r="CC666" s="49"/>
    </row>
    <row r="667" spans="1:81" ht="15.75" customHeight="1" x14ac:dyDescent="0.25">
      <c r="A667" s="63"/>
      <c r="B667" s="63"/>
      <c r="C667" s="63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</row>
    <row r="668" spans="1:81" ht="15.75" customHeight="1" x14ac:dyDescent="0.25">
      <c r="A668" s="63"/>
      <c r="B668" s="63"/>
      <c r="C668" s="63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B668" s="49"/>
      <c r="CC668" s="49"/>
    </row>
    <row r="669" spans="1:81" ht="15.75" customHeight="1" x14ac:dyDescent="0.25">
      <c r="A669" s="63"/>
      <c r="B669" s="63"/>
      <c r="C669" s="63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</row>
    <row r="670" spans="1:81" ht="15.75" customHeight="1" x14ac:dyDescent="0.25">
      <c r="A670" s="63"/>
      <c r="B670" s="63"/>
      <c r="C670" s="63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</row>
    <row r="671" spans="1:81" ht="15.75" customHeight="1" x14ac:dyDescent="0.25">
      <c r="A671" s="63"/>
      <c r="B671" s="63"/>
      <c r="C671" s="63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</row>
    <row r="672" spans="1:81" ht="15.75" customHeight="1" x14ac:dyDescent="0.25">
      <c r="A672" s="63"/>
      <c r="B672" s="63"/>
      <c r="C672" s="63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B672" s="49"/>
      <c r="CC672" s="49"/>
    </row>
    <row r="673" spans="1:81" ht="15.75" customHeight="1" x14ac:dyDescent="0.25">
      <c r="A673" s="63"/>
      <c r="B673" s="63"/>
      <c r="C673" s="63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</row>
    <row r="674" spans="1:81" ht="15.75" customHeight="1" x14ac:dyDescent="0.25">
      <c r="A674" s="63"/>
      <c r="B674" s="63"/>
      <c r="C674" s="63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B674" s="49"/>
      <c r="CC674" s="49"/>
    </row>
    <row r="675" spans="1:81" ht="15.75" customHeight="1" x14ac:dyDescent="0.25">
      <c r="A675" s="63"/>
      <c r="B675" s="63"/>
      <c r="C675" s="63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</row>
    <row r="676" spans="1:81" ht="15.75" customHeight="1" x14ac:dyDescent="0.25">
      <c r="A676" s="63"/>
      <c r="B676" s="63"/>
      <c r="C676" s="63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B676" s="49"/>
      <c r="CC676" s="49"/>
    </row>
    <row r="677" spans="1:81" ht="15.75" customHeight="1" x14ac:dyDescent="0.25">
      <c r="A677" s="63"/>
      <c r="B677" s="63"/>
      <c r="C677" s="63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</row>
    <row r="678" spans="1:81" ht="15.75" customHeight="1" x14ac:dyDescent="0.25">
      <c r="A678" s="63"/>
      <c r="B678" s="63"/>
      <c r="C678" s="63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B678" s="49"/>
      <c r="CC678" s="49"/>
    </row>
    <row r="679" spans="1:81" ht="15.75" customHeight="1" x14ac:dyDescent="0.25">
      <c r="A679" s="63"/>
      <c r="B679" s="63"/>
      <c r="C679" s="63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</row>
    <row r="680" spans="1:81" ht="15.75" customHeight="1" x14ac:dyDescent="0.25">
      <c r="A680" s="63"/>
      <c r="B680" s="63"/>
      <c r="C680" s="63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B680" s="49"/>
      <c r="CC680" s="49"/>
    </row>
    <row r="681" spans="1:81" ht="15.75" customHeight="1" x14ac:dyDescent="0.25">
      <c r="A681" s="63"/>
      <c r="B681" s="63"/>
      <c r="C681" s="63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</row>
    <row r="682" spans="1:81" ht="15.75" customHeight="1" x14ac:dyDescent="0.25">
      <c r="A682" s="63"/>
      <c r="B682" s="63"/>
      <c r="C682" s="63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B682" s="49"/>
      <c r="CC682" s="49"/>
    </row>
    <row r="683" spans="1:81" ht="15.75" customHeight="1" x14ac:dyDescent="0.25">
      <c r="A683" s="63"/>
      <c r="B683" s="63"/>
      <c r="C683" s="63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</row>
    <row r="684" spans="1:81" ht="15.75" customHeight="1" x14ac:dyDescent="0.25">
      <c r="A684" s="63"/>
      <c r="B684" s="63"/>
      <c r="C684" s="63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B684" s="49"/>
      <c r="CC684" s="49"/>
    </row>
    <row r="685" spans="1:81" ht="15.75" customHeight="1" x14ac:dyDescent="0.25">
      <c r="A685" s="63"/>
      <c r="B685" s="63"/>
      <c r="C685" s="63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</row>
    <row r="686" spans="1:81" ht="15.75" customHeight="1" x14ac:dyDescent="0.25">
      <c r="A686" s="63"/>
      <c r="B686" s="63"/>
      <c r="C686" s="63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B686" s="49"/>
      <c r="CC686" s="49"/>
    </row>
    <row r="687" spans="1:81" ht="15.75" customHeight="1" x14ac:dyDescent="0.25">
      <c r="A687" s="63"/>
      <c r="B687" s="63"/>
      <c r="C687" s="63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</row>
    <row r="688" spans="1:81" ht="15.75" customHeight="1" x14ac:dyDescent="0.25">
      <c r="A688" s="63"/>
      <c r="B688" s="63"/>
      <c r="C688" s="63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</row>
    <row r="689" spans="1:81" ht="15.75" customHeight="1" x14ac:dyDescent="0.25">
      <c r="A689" s="63"/>
      <c r="B689" s="63"/>
      <c r="C689" s="63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</row>
    <row r="690" spans="1:81" ht="15.75" customHeight="1" x14ac:dyDescent="0.25">
      <c r="A690" s="63"/>
      <c r="B690" s="63"/>
      <c r="C690" s="63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B690" s="49"/>
      <c r="CC690" s="49"/>
    </row>
    <row r="691" spans="1:81" ht="15.75" customHeight="1" x14ac:dyDescent="0.25">
      <c r="A691" s="63"/>
      <c r="B691" s="63"/>
      <c r="C691" s="63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</row>
    <row r="692" spans="1:81" ht="15.75" customHeight="1" x14ac:dyDescent="0.25">
      <c r="A692" s="63"/>
      <c r="B692" s="63"/>
      <c r="C692" s="63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B692" s="49"/>
      <c r="CC692" s="49"/>
    </row>
    <row r="693" spans="1:81" ht="15.75" customHeight="1" x14ac:dyDescent="0.25">
      <c r="A693" s="63"/>
      <c r="B693" s="63"/>
      <c r="C693" s="63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</row>
    <row r="694" spans="1:81" ht="15.75" customHeight="1" x14ac:dyDescent="0.25">
      <c r="A694" s="63"/>
      <c r="B694" s="63"/>
      <c r="C694" s="63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B694" s="49"/>
      <c r="CC694" s="49"/>
    </row>
    <row r="695" spans="1:81" ht="15.75" customHeight="1" x14ac:dyDescent="0.25">
      <c r="A695" s="63"/>
      <c r="B695" s="63"/>
      <c r="C695" s="63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</row>
    <row r="696" spans="1:81" ht="15.75" customHeight="1" x14ac:dyDescent="0.25">
      <c r="A696" s="63"/>
      <c r="B696" s="63"/>
      <c r="C696" s="63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B696" s="49"/>
      <c r="CC696" s="49"/>
    </row>
    <row r="697" spans="1:81" ht="15.75" customHeight="1" x14ac:dyDescent="0.25">
      <c r="A697" s="63"/>
      <c r="B697" s="63"/>
      <c r="C697" s="63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</row>
    <row r="698" spans="1:81" ht="15.75" customHeight="1" x14ac:dyDescent="0.25">
      <c r="A698" s="63"/>
      <c r="B698" s="63"/>
      <c r="C698" s="63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B698" s="49"/>
      <c r="CC698" s="49"/>
    </row>
    <row r="699" spans="1:81" ht="15.75" customHeight="1" x14ac:dyDescent="0.25">
      <c r="A699" s="63"/>
      <c r="B699" s="63"/>
      <c r="C699" s="63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</row>
    <row r="700" spans="1:81" ht="15.75" customHeight="1" x14ac:dyDescent="0.25">
      <c r="A700" s="63"/>
      <c r="B700" s="63"/>
      <c r="C700" s="63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B700" s="49"/>
      <c r="CC700" s="49"/>
    </row>
    <row r="701" spans="1:81" ht="15.75" customHeight="1" x14ac:dyDescent="0.25">
      <c r="A701" s="63"/>
      <c r="B701" s="63"/>
      <c r="C701" s="63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</row>
    <row r="702" spans="1:81" ht="15.75" customHeight="1" x14ac:dyDescent="0.25">
      <c r="A702" s="63"/>
      <c r="B702" s="63"/>
      <c r="C702" s="63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</row>
    <row r="703" spans="1:81" ht="15.75" customHeight="1" x14ac:dyDescent="0.25">
      <c r="A703" s="63"/>
      <c r="B703" s="63"/>
      <c r="C703" s="63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</row>
    <row r="704" spans="1:81" ht="15.75" customHeight="1" x14ac:dyDescent="0.25">
      <c r="A704" s="63"/>
      <c r="B704" s="63"/>
      <c r="C704" s="63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</row>
    <row r="705" spans="1:81" ht="15.75" customHeight="1" x14ac:dyDescent="0.25">
      <c r="A705" s="63"/>
      <c r="B705" s="63"/>
      <c r="C705" s="63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</row>
    <row r="706" spans="1:81" ht="15.75" customHeight="1" x14ac:dyDescent="0.25">
      <c r="A706" s="63"/>
      <c r="B706" s="63"/>
      <c r="C706" s="63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</row>
    <row r="707" spans="1:81" ht="15.75" customHeight="1" x14ac:dyDescent="0.25">
      <c r="A707" s="63"/>
      <c r="B707" s="63"/>
      <c r="C707" s="63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</row>
    <row r="708" spans="1:81" ht="15.75" customHeight="1" x14ac:dyDescent="0.25">
      <c r="A708" s="63"/>
      <c r="B708" s="63"/>
      <c r="C708" s="63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</row>
    <row r="709" spans="1:81" ht="15.75" customHeight="1" x14ac:dyDescent="0.25">
      <c r="A709" s="63"/>
      <c r="B709" s="63"/>
      <c r="C709" s="63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</row>
    <row r="710" spans="1:81" ht="15.75" customHeight="1" x14ac:dyDescent="0.25">
      <c r="A710" s="63"/>
      <c r="B710" s="63"/>
      <c r="C710" s="63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</row>
    <row r="711" spans="1:81" ht="15.75" customHeight="1" x14ac:dyDescent="0.25">
      <c r="A711" s="63"/>
      <c r="B711" s="63"/>
      <c r="C711" s="63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</row>
    <row r="712" spans="1:81" ht="15.75" customHeight="1" x14ac:dyDescent="0.25">
      <c r="A712" s="63"/>
      <c r="B712" s="63"/>
      <c r="C712" s="63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</row>
    <row r="713" spans="1:81" ht="15.75" customHeight="1" x14ac:dyDescent="0.25">
      <c r="A713" s="63"/>
      <c r="B713" s="63"/>
      <c r="C713" s="63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</row>
    <row r="714" spans="1:81" ht="15.75" customHeight="1" x14ac:dyDescent="0.25">
      <c r="A714" s="63"/>
      <c r="B714" s="63"/>
      <c r="C714" s="63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</row>
    <row r="715" spans="1:81" ht="15.75" customHeight="1" x14ac:dyDescent="0.25">
      <c r="A715" s="63"/>
      <c r="B715" s="63"/>
      <c r="C715" s="63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</row>
    <row r="716" spans="1:81" ht="15.75" customHeight="1" x14ac:dyDescent="0.25">
      <c r="A716" s="63"/>
      <c r="B716" s="63"/>
      <c r="C716" s="63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</row>
    <row r="717" spans="1:81" ht="15.75" customHeight="1" x14ac:dyDescent="0.25">
      <c r="A717" s="63"/>
      <c r="B717" s="63"/>
      <c r="C717" s="63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</row>
    <row r="718" spans="1:81" ht="15.75" customHeight="1" x14ac:dyDescent="0.25">
      <c r="A718" s="63"/>
      <c r="B718" s="63"/>
      <c r="C718" s="63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</row>
    <row r="719" spans="1:81" ht="15.75" customHeight="1" x14ac:dyDescent="0.25">
      <c r="A719" s="63"/>
      <c r="B719" s="63"/>
      <c r="C719" s="63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</row>
    <row r="720" spans="1:81" ht="15.75" customHeight="1" x14ac:dyDescent="0.25">
      <c r="A720" s="63"/>
      <c r="B720" s="63"/>
      <c r="C720" s="63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</row>
    <row r="721" spans="1:81" ht="15.75" customHeight="1" x14ac:dyDescent="0.25">
      <c r="A721" s="63"/>
      <c r="B721" s="63"/>
      <c r="C721" s="63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</row>
    <row r="722" spans="1:81" ht="15.75" customHeight="1" x14ac:dyDescent="0.25">
      <c r="A722" s="63"/>
      <c r="B722" s="63"/>
      <c r="C722" s="63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</row>
    <row r="723" spans="1:81" ht="15.75" customHeight="1" x14ac:dyDescent="0.25">
      <c r="A723" s="63"/>
      <c r="B723" s="63"/>
      <c r="C723" s="63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</row>
    <row r="724" spans="1:81" ht="15.75" customHeight="1" x14ac:dyDescent="0.25">
      <c r="A724" s="63"/>
      <c r="B724" s="63"/>
      <c r="C724" s="63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</row>
    <row r="725" spans="1:81" ht="15.75" customHeight="1" x14ac:dyDescent="0.25">
      <c r="A725" s="63"/>
      <c r="B725" s="63"/>
      <c r="C725" s="63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</row>
    <row r="726" spans="1:81" ht="15.75" customHeight="1" x14ac:dyDescent="0.25">
      <c r="A726" s="63"/>
      <c r="B726" s="63"/>
      <c r="C726" s="63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</row>
    <row r="727" spans="1:81" ht="15.75" customHeight="1" x14ac:dyDescent="0.25">
      <c r="A727" s="63"/>
      <c r="B727" s="63"/>
      <c r="C727" s="63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</row>
    <row r="728" spans="1:81" ht="15.75" customHeight="1" x14ac:dyDescent="0.25">
      <c r="A728" s="63"/>
      <c r="B728" s="63"/>
      <c r="C728" s="63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</row>
    <row r="729" spans="1:81" ht="15.75" customHeight="1" x14ac:dyDescent="0.25">
      <c r="A729" s="63"/>
      <c r="B729" s="63"/>
      <c r="C729" s="63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</row>
    <row r="730" spans="1:81" ht="15.75" customHeight="1" x14ac:dyDescent="0.25">
      <c r="A730" s="63"/>
      <c r="B730" s="63"/>
      <c r="C730" s="63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</row>
    <row r="731" spans="1:81" ht="15.75" customHeight="1" x14ac:dyDescent="0.25">
      <c r="A731" s="63"/>
      <c r="B731" s="63"/>
      <c r="C731" s="63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</row>
    <row r="732" spans="1:81" ht="15.75" customHeight="1" x14ac:dyDescent="0.25">
      <c r="A732" s="63"/>
      <c r="B732" s="63"/>
      <c r="C732" s="63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</row>
    <row r="733" spans="1:81" ht="15.75" customHeight="1" x14ac:dyDescent="0.25">
      <c r="A733" s="63"/>
      <c r="B733" s="63"/>
      <c r="C733" s="63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</row>
    <row r="734" spans="1:81" ht="15.75" customHeight="1" x14ac:dyDescent="0.25">
      <c r="A734" s="63"/>
      <c r="B734" s="63"/>
      <c r="C734" s="63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</row>
    <row r="735" spans="1:81" ht="15.75" customHeight="1" x14ac:dyDescent="0.25">
      <c r="A735" s="63"/>
      <c r="B735" s="63"/>
      <c r="C735" s="63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</row>
    <row r="736" spans="1:81" ht="15.75" customHeight="1" x14ac:dyDescent="0.25">
      <c r="A736" s="63"/>
      <c r="B736" s="63"/>
      <c r="C736" s="63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</row>
    <row r="737" spans="1:81" ht="15.75" customHeight="1" x14ac:dyDescent="0.25">
      <c r="A737" s="63"/>
      <c r="B737" s="63"/>
      <c r="C737" s="63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</row>
    <row r="738" spans="1:81" ht="15.75" customHeight="1" x14ac:dyDescent="0.25">
      <c r="A738" s="63"/>
      <c r="B738" s="63"/>
      <c r="C738" s="63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</row>
    <row r="739" spans="1:81" ht="15.75" customHeight="1" x14ac:dyDescent="0.25">
      <c r="A739" s="63"/>
      <c r="B739" s="63"/>
      <c r="C739" s="63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</row>
    <row r="740" spans="1:81" ht="15.75" customHeight="1" x14ac:dyDescent="0.25">
      <c r="A740" s="63"/>
      <c r="B740" s="63"/>
      <c r="C740" s="63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</row>
    <row r="741" spans="1:81" ht="15.75" customHeight="1" x14ac:dyDescent="0.25">
      <c r="A741" s="63"/>
      <c r="B741" s="63"/>
      <c r="C741" s="63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</row>
    <row r="742" spans="1:81" ht="15.75" customHeight="1" x14ac:dyDescent="0.25">
      <c r="A742" s="63"/>
      <c r="B742" s="63"/>
      <c r="C742" s="63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</row>
    <row r="743" spans="1:81" ht="15.75" customHeight="1" x14ac:dyDescent="0.25">
      <c r="A743" s="63"/>
      <c r="B743" s="63"/>
      <c r="C743" s="63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</row>
    <row r="744" spans="1:81" ht="15.75" customHeight="1" x14ac:dyDescent="0.25">
      <c r="A744" s="63"/>
      <c r="B744" s="63"/>
      <c r="C744" s="63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</row>
    <row r="745" spans="1:81" ht="15.75" customHeight="1" x14ac:dyDescent="0.25">
      <c r="A745" s="63"/>
      <c r="B745" s="63"/>
      <c r="C745" s="63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</row>
    <row r="746" spans="1:81" ht="15.75" customHeight="1" x14ac:dyDescent="0.25">
      <c r="A746" s="63"/>
      <c r="B746" s="63"/>
      <c r="C746" s="63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</row>
    <row r="747" spans="1:81" ht="15.75" customHeight="1" x14ac:dyDescent="0.25">
      <c r="A747" s="63"/>
      <c r="B747" s="63"/>
      <c r="C747" s="63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</row>
    <row r="748" spans="1:81" ht="15.75" customHeight="1" x14ac:dyDescent="0.25">
      <c r="A748" s="63"/>
      <c r="B748" s="63"/>
      <c r="C748" s="63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</row>
    <row r="749" spans="1:81" ht="15.75" customHeight="1" x14ac:dyDescent="0.25">
      <c r="A749" s="63"/>
      <c r="B749" s="63"/>
      <c r="C749" s="63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</row>
    <row r="750" spans="1:81" ht="15.75" customHeight="1" x14ac:dyDescent="0.25">
      <c r="A750" s="63"/>
      <c r="B750" s="63"/>
      <c r="C750" s="63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</row>
    <row r="751" spans="1:81" ht="15.75" customHeight="1" x14ac:dyDescent="0.25">
      <c r="A751" s="63"/>
      <c r="B751" s="63"/>
      <c r="C751" s="63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</row>
    <row r="752" spans="1:81" ht="15.75" customHeight="1" x14ac:dyDescent="0.25">
      <c r="A752" s="63"/>
      <c r="B752" s="63"/>
      <c r="C752" s="63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</row>
    <row r="753" spans="1:81" ht="15.75" customHeight="1" x14ac:dyDescent="0.25">
      <c r="A753" s="63"/>
      <c r="B753" s="63"/>
      <c r="C753" s="63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</row>
    <row r="754" spans="1:81" ht="15.75" customHeight="1" x14ac:dyDescent="0.25">
      <c r="A754" s="63"/>
      <c r="B754" s="63"/>
      <c r="C754" s="63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</row>
    <row r="755" spans="1:81" ht="15.75" customHeight="1" x14ac:dyDescent="0.25">
      <c r="A755" s="63"/>
      <c r="B755" s="63"/>
      <c r="C755" s="63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</row>
    <row r="756" spans="1:81" ht="15.75" customHeight="1" x14ac:dyDescent="0.25">
      <c r="A756" s="63"/>
      <c r="B756" s="63"/>
      <c r="C756" s="63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</row>
    <row r="757" spans="1:81" ht="15.75" customHeight="1" x14ac:dyDescent="0.25">
      <c r="A757" s="63"/>
      <c r="B757" s="63"/>
      <c r="C757" s="63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</row>
    <row r="758" spans="1:81" ht="15.75" customHeight="1" x14ac:dyDescent="0.25">
      <c r="A758" s="63"/>
      <c r="B758" s="63"/>
      <c r="C758" s="63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</row>
    <row r="759" spans="1:81" ht="15.75" customHeight="1" x14ac:dyDescent="0.25">
      <c r="A759" s="63"/>
      <c r="B759" s="63"/>
      <c r="C759" s="63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</row>
    <row r="760" spans="1:81" ht="15.75" customHeight="1" x14ac:dyDescent="0.25">
      <c r="A760" s="63"/>
      <c r="B760" s="63"/>
      <c r="C760" s="63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</row>
    <row r="761" spans="1:81" ht="15.75" customHeight="1" x14ac:dyDescent="0.25">
      <c r="A761" s="63"/>
      <c r="B761" s="63"/>
      <c r="C761" s="63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</row>
    <row r="762" spans="1:81" ht="15.75" customHeight="1" x14ac:dyDescent="0.25">
      <c r="A762" s="63"/>
      <c r="B762" s="63"/>
      <c r="C762" s="63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</row>
    <row r="763" spans="1:81" ht="15.75" customHeight="1" x14ac:dyDescent="0.25">
      <c r="A763" s="63"/>
      <c r="B763" s="63"/>
      <c r="C763" s="63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</row>
    <row r="764" spans="1:81" ht="15.75" customHeight="1" x14ac:dyDescent="0.25">
      <c r="A764" s="63"/>
      <c r="B764" s="63"/>
      <c r="C764" s="63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</row>
    <row r="765" spans="1:81" ht="15.75" customHeight="1" x14ac:dyDescent="0.25">
      <c r="A765" s="63"/>
      <c r="B765" s="63"/>
      <c r="C765" s="63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</row>
    <row r="766" spans="1:81" ht="15.75" customHeight="1" x14ac:dyDescent="0.25">
      <c r="A766" s="63"/>
      <c r="B766" s="63"/>
      <c r="C766" s="63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</row>
    <row r="767" spans="1:81" ht="15.75" customHeight="1" x14ac:dyDescent="0.25">
      <c r="A767" s="63"/>
      <c r="B767" s="63"/>
      <c r="C767" s="63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</row>
    <row r="768" spans="1:81" ht="15.75" customHeight="1" x14ac:dyDescent="0.25">
      <c r="A768" s="63"/>
      <c r="B768" s="63"/>
      <c r="C768" s="63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</row>
    <row r="769" spans="1:81" ht="15.75" customHeight="1" x14ac:dyDescent="0.25">
      <c r="A769" s="63"/>
      <c r="B769" s="63"/>
      <c r="C769" s="63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</row>
    <row r="770" spans="1:81" ht="15.75" customHeight="1" x14ac:dyDescent="0.25">
      <c r="A770" s="63"/>
      <c r="B770" s="63"/>
      <c r="C770" s="63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</row>
    <row r="771" spans="1:81" ht="15.75" customHeight="1" x14ac:dyDescent="0.25">
      <c r="A771" s="63"/>
      <c r="B771" s="63"/>
      <c r="C771" s="63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</row>
    <row r="772" spans="1:81" ht="15.75" customHeight="1" x14ac:dyDescent="0.25">
      <c r="A772" s="63"/>
      <c r="B772" s="63"/>
      <c r="C772" s="63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</row>
    <row r="773" spans="1:81" ht="15.75" customHeight="1" x14ac:dyDescent="0.25">
      <c r="A773" s="63"/>
      <c r="B773" s="63"/>
      <c r="C773" s="63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</row>
    <row r="774" spans="1:81" ht="15.75" customHeight="1" x14ac:dyDescent="0.25">
      <c r="A774" s="63"/>
      <c r="B774" s="63"/>
      <c r="C774" s="63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</row>
    <row r="775" spans="1:81" ht="15.75" customHeight="1" x14ac:dyDescent="0.25">
      <c r="A775" s="63"/>
      <c r="B775" s="63"/>
      <c r="C775" s="63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</row>
    <row r="776" spans="1:81" ht="15.75" customHeight="1" x14ac:dyDescent="0.25">
      <c r="A776" s="63"/>
      <c r="B776" s="63"/>
      <c r="C776" s="63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</row>
    <row r="777" spans="1:81" ht="15.75" customHeight="1" x14ac:dyDescent="0.25">
      <c r="A777" s="63"/>
      <c r="B777" s="63"/>
      <c r="C777" s="63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</row>
    <row r="778" spans="1:81" ht="15.75" customHeight="1" x14ac:dyDescent="0.25">
      <c r="A778" s="63"/>
      <c r="B778" s="63"/>
      <c r="C778" s="63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</row>
    <row r="779" spans="1:81" ht="15.75" customHeight="1" x14ac:dyDescent="0.25">
      <c r="A779" s="63"/>
      <c r="B779" s="63"/>
      <c r="C779" s="63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</row>
    <row r="780" spans="1:81" ht="15.75" customHeight="1" x14ac:dyDescent="0.25">
      <c r="A780" s="63"/>
      <c r="B780" s="63"/>
      <c r="C780" s="63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</row>
    <row r="781" spans="1:81" ht="15.75" customHeight="1" x14ac:dyDescent="0.25">
      <c r="A781" s="63"/>
      <c r="B781" s="63"/>
      <c r="C781" s="63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</row>
    <row r="782" spans="1:81" ht="15.75" customHeight="1" x14ac:dyDescent="0.25">
      <c r="A782" s="63"/>
      <c r="B782" s="63"/>
      <c r="C782" s="63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</row>
    <row r="783" spans="1:81" ht="15.75" customHeight="1" x14ac:dyDescent="0.25">
      <c r="A783" s="63"/>
      <c r="B783" s="63"/>
      <c r="C783" s="63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</row>
    <row r="784" spans="1:81" ht="15.75" customHeight="1" x14ac:dyDescent="0.25">
      <c r="A784" s="63"/>
      <c r="B784" s="63"/>
      <c r="C784" s="63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</row>
    <row r="785" spans="1:81" ht="15.75" customHeight="1" x14ac:dyDescent="0.25">
      <c r="A785" s="63"/>
      <c r="B785" s="63"/>
      <c r="C785" s="63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</row>
    <row r="786" spans="1:81" ht="15.75" customHeight="1" x14ac:dyDescent="0.25">
      <c r="A786" s="63"/>
      <c r="B786" s="63"/>
      <c r="C786" s="63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</row>
    <row r="787" spans="1:81" ht="15.75" customHeight="1" x14ac:dyDescent="0.25">
      <c r="A787" s="63"/>
      <c r="B787" s="63"/>
      <c r="C787" s="63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</row>
    <row r="788" spans="1:81" ht="15.75" customHeight="1" x14ac:dyDescent="0.25">
      <c r="A788" s="63"/>
      <c r="B788" s="63"/>
      <c r="C788" s="63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</row>
    <row r="789" spans="1:81" ht="15.75" customHeight="1" x14ac:dyDescent="0.25">
      <c r="A789" s="63"/>
      <c r="B789" s="63"/>
      <c r="C789" s="63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</row>
    <row r="790" spans="1:81" ht="15.75" customHeight="1" x14ac:dyDescent="0.25">
      <c r="A790" s="63"/>
      <c r="B790" s="63"/>
      <c r="C790" s="63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</row>
    <row r="791" spans="1:81" ht="15.75" customHeight="1" x14ac:dyDescent="0.25">
      <c r="A791" s="63"/>
      <c r="B791" s="63"/>
      <c r="C791" s="63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</row>
    <row r="792" spans="1:81" ht="15.75" customHeight="1" x14ac:dyDescent="0.25">
      <c r="A792" s="63"/>
      <c r="B792" s="63"/>
      <c r="C792" s="63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</row>
    <row r="793" spans="1:81" ht="15.75" customHeight="1" x14ac:dyDescent="0.25">
      <c r="A793" s="63"/>
      <c r="B793" s="63"/>
      <c r="C793" s="63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</row>
    <row r="794" spans="1:81" ht="15.75" customHeight="1" x14ac:dyDescent="0.25">
      <c r="A794" s="63"/>
      <c r="B794" s="63"/>
      <c r="C794" s="63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</row>
    <row r="795" spans="1:81" ht="15.75" customHeight="1" x14ac:dyDescent="0.25">
      <c r="A795" s="63"/>
      <c r="B795" s="63"/>
      <c r="C795" s="63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</row>
    <row r="796" spans="1:81" ht="15.75" customHeight="1" x14ac:dyDescent="0.25">
      <c r="A796" s="63"/>
      <c r="B796" s="63"/>
      <c r="C796" s="63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</row>
    <row r="797" spans="1:81" ht="15.75" customHeight="1" x14ac:dyDescent="0.25">
      <c r="A797" s="63"/>
      <c r="B797" s="63"/>
      <c r="C797" s="63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</row>
    <row r="798" spans="1:81" ht="15.75" customHeight="1" x14ac:dyDescent="0.25">
      <c r="A798" s="63"/>
      <c r="B798" s="63"/>
      <c r="C798" s="63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</row>
    <row r="799" spans="1:81" ht="15.75" customHeight="1" x14ac:dyDescent="0.25">
      <c r="A799" s="63"/>
      <c r="B799" s="63"/>
      <c r="C799" s="63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</row>
    <row r="800" spans="1:81" ht="15.75" customHeight="1" x14ac:dyDescent="0.25">
      <c r="A800" s="63"/>
      <c r="B800" s="63"/>
      <c r="C800" s="63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</row>
    <row r="801" spans="1:81" ht="15.75" customHeight="1" x14ac:dyDescent="0.25">
      <c r="A801" s="63"/>
      <c r="B801" s="63"/>
      <c r="C801" s="63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</row>
    <row r="802" spans="1:81" ht="15.75" customHeight="1" x14ac:dyDescent="0.25">
      <c r="A802" s="63"/>
      <c r="B802" s="63"/>
      <c r="C802" s="63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</row>
    <row r="803" spans="1:81" ht="15.75" customHeight="1" x14ac:dyDescent="0.25">
      <c r="A803" s="63"/>
      <c r="B803" s="63"/>
      <c r="C803" s="63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</row>
    <row r="804" spans="1:81" ht="15.75" customHeight="1" x14ac:dyDescent="0.25">
      <c r="A804" s="63"/>
      <c r="B804" s="63"/>
      <c r="C804" s="63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</row>
    <row r="805" spans="1:81" ht="15.75" customHeight="1" x14ac:dyDescent="0.25">
      <c r="A805" s="63"/>
      <c r="B805" s="63"/>
      <c r="C805" s="63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</row>
    <row r="806" spans="1:81" ht="15.75" customHeight="1" x14ac:dyDescent="0.25">
      <c r="A806" s="63"/>
      <c r="B806" s="63"/>
      <c r="C806" s="63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</row>
    <row r="807" spans="1:81" ht="15.75" customHeight="1" x14ac:dyDescent="0.25">
      <c r="A807" s="63"/>
      <c r="B807" s="63"/>
      <c r="C807" s="63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</row>
    <row r="808" spans="1:81" ht="15.75" customHeight="1" x14ac:dyDescent="0.25">
      <c r="A808" s="63"/>
      <c r="B808" s="63"/>
      <c r="C808" s="63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</row>
    <row r="809" spans="1:81" ht="15.75" customHeight="1" x14ac:dyDescent="0.25">
      <c r="A809" s="63"/>
      <c r="B809" s="63"/>
      <c r="C809" s="63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</row>
    <row r="810" spans="1:81" ht="15.75" customHeight="1" x14ac:dyDescent="0.25">
      <c r="A810" s="63"/>
      <c r="B810" s="63"/>
      <c r="C810" s="63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</row>
    <row r="811" spans="1:81" ht="15.75" customHeight="1" x14ac:dyDescent="0.25">
      <c r="A811" s="63"/>
      <c r="B811" s="63"/>
      <c r="C811" s="63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</row>
    <row r="812" spans="1:81" ht="15.75" customHeight="1" x14ac:dyDescent="0.25">
      <c r="A812" s="63"/>
      <c r="B812" s="63"/>
      <c r="C812" s="63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</row>
    <row r="813" spans="1:81" ht="15.75" customHeight="1" x14ac:dyDescent="0.25">
      <c r="A813" s="63"/>
      <c r="B813" s="63"/>
      <c r="C813" s="63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</row>
    <row r="814" spans="1:81" ht="15.75" customHeight="1" x14ac:dyDescent="0.25">
      <c r="A814" s="63"/>
      <c r="B814" s="63"/>
      <c r="C814" s="63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</row>
    <row r="815" spans="1:81" ht="15.75" customHeight="1" x14ac:dyDescent="0.25">
      <c r="A815" s="63"/>
      <c r="B815" s="63"/>
      <c r="C815" s="63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</row>
    <row r="816" spans="1:81" ht="15.75" customHeight="1" x14ac:dyDescent="0.25">
      <c r="A816" s="63"/>
      <c r="B816" s="63"/>
      <c r="C816" s="63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</row>
    <row r="817" spans="1:81" ht="15.75" customHeight="1" x14ac:dyDescent="0.25">
      <c r="A817" s="63"/>
      <c r="B817" s="63"/>
      <c r="C817" s="63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</row>
    <row r="818" spans="1:81" ht="15.75" customHeight="1" x14ac:dyDescent="0.25">
      <c r="A818" s="63"/>
      <c r="B818" s="63"/>
      <c r="C818" s="63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</row>
    <row r="819" spans="1:81" ht="15.75" customHeight="1" x14ac:dyDescent="0.25">
      <c r="A819" s="63"/>
      <c r="B819" s="63"/>
      <c r="C819" s="63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</row>
    <row r="820" spans="1:81" ht="15.75" customHeight="1" x14ac:dyDescent="0.25">
      <c r="A820" s="63"/>
      <c r="B820" s="63"/>
      <c r="C820" s="63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</row>
    <row r="821" spans="1:81" ht="15.75" customHeight="1" x14ac:dyDescent="0.25">
      <c r="A821" s="63"/>
      <c r="B821" s="63"/>
      <c r="C821" s="63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</row>
    <row r="822" spans="1:81" ht="15.75" customHeight="1" x14ac:dyDescent="0.25">
      <c r="A822" s="63"/>
      <c r="B822" s="63"/>
      <c r="C822" s="63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</row>
    <row r="823" spans="1:81" ht="15.75" customHeight="1" x14ac:dyDescent="0.25">
      <c r="A823" s="63"/>
      <c r="B823" s="63"/>
      <c r="C823" s="63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</row>
    <row r="824" spans="1:81" ht="15.75" customHeight="1" x14ac:dyDescent="0.25">
      <c r="A824" s="63"/>
      <c r="B824" s="63"/>
      <c r="C824" s="63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</row>
    <row r="825" spans="1:81" ht="15.75" customHeight="1" x14ac:dyDescent="0.25">
      <c r="A825" s="63"/>
      <c r="B825" s="63"/>
      <c r="C825" s="63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</row>
    <row r="826" spans="1:81" ht="15.75" customHeight="1" x14ac:dyDescent="0.25">
      <c r="A826" s="63"/>
      <c r="B826" s="63"/>
      <c r="C826" s="63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</row>
    <row r="827" spans="1:81" ht="15.75" customHeight="1" x14ac:dyDescent="0.25">
      <c r="A827" s="63"/>
      <c r="B827" s="63"/>
      <c r="C827" s="63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</row>
    <row r="828" spans="1:81" ht="15.75" customHeight="1" x14ac:dyDescent="0.25">
      <c r="A828" s="63"/>
      <c r="B828" s="63"/>
      <c r="C828" s="63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</row>
    <row r="829" spans="1:81" ht="15.75" customHeight="1" x14ac:dyDescent="0.25">
      <c r="A829" s="63"/>
      <c r="B829" s="63"/>
      <c r="C829" s="63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</row>
    <row r="830" spans="1:81" ht="15.75" customHeight="1" x14ac:dyDescent="0.25">
      <c r="A830" s="63"/>
      <c r="B830" s="63"/>
      <c r="C830" s="63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</row>
    <row r="831" spans="1:81" ht="15.75" customHeight="1" x14ac:dyDescent="0.25">
      <c r="A831" s="63"/>
      <c r="B831" s="63"/>
      <c r="C831" s="63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</row>
    <row r="832" spans="1:81" ht="15.75" customHeight="1" x14ac:dyDescent="0.25">
      <c r="A832" s="63"/>
      <c r="B832" s="63"/>
      <c r="C832" s="63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</row>
    <row r="833" spans="1:81" ht="15.75" customHeight="1" x14ac:dyDescent="0.25">
      <c r="A833" s="63"/>
      <c r="B833" s="63"/>
      <c r="C833" s="63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</row>
    <row r="834" spans="1:81" ht="15.75" customHeight="1" x14ac:dyDescent="0.25">
      <c r="A834" s="63"/>
      <c r="B834" s="63"/>
      <c r="C834" s="63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</row>
    <row r="835" spans="1:81" ht="15.75" customHeight="1" x14ac:dyDescent="0.25">
      <c r="A835" s="63"/>
      <c r="B835" s="63"/>
      <c r="C835" s="63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</row>
    <row r="836" spans="1:81" ht="15.75" customHeight="1" x14ac:dyDescent="0.25">
      <c r="A836" s="63"/>
      <c r="B836" s="63"/>
      <c r="C836" s="63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</row>
    <row r="837" spans="1:81" ht="15.75" customHeight="1" x14ac:dyDescent="0.25">
      <c r="A837" s="63"/>
      <c r="B837" s="63"/>
      <c r="C837" s="63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</row>
    <row r="838" spans="1:81" ht="15.75" customHeight="1" x14ac:dyDescent="0.25">
      <c r="A838" s="63"/>
      <c r="B838" s="63"/>
      <c r="C838" s="63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</row>
    <row r="839" spans="1:81" ht="15.75" customHeight="1" x14ac:dyDescent="0.25">
      <c r="A839" s="63"/>
      <c r="B839" s="63"/>
      <c r="C839" s="63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</row>
    <row r="840" spans="1:81" ht="15.75" customHeight="1" x14ac:dyDescent="0.25">
      <c r="A840" s="63"/>
      <c r="B840" s="63"/>
      <c r="C840" s="63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</row>
    <row r="841" spans="1:81" ht="15.75" customHeight="1" x14ac:dyDescent="0.25">
      <c r="A841" s="63"/>
      <c r="B841" s="63"/>
      <c r="C841" s="63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</row>
    <row r="842" spans="1:81" ht="15.75" customHeight="1" x14ac:dyDescent="0.25">
      <c r="A842" s="63"/>
      <c r="B842" s="63"/>
      <c r="C842" s="63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</row>
    <row r="843" spans="1:81" ht="15.75" customHeight="1" x14ac:dyDescent="0.25">
      <c r="A843" s="63"/>
      <c r="B843" s="63"/>
      <c r="C843" s="63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</row>
    <row r="844" spans="1:81" ht="15.75" customHeight="1" x14ac:dyDescent="0.25">
      <c r="A844" s="63"/>
      <c r="B844" s="63"/>
      <c r="C844" s="63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</row>
    <row r="845" spans="1:81" ht="15.75" customHeight="1" x14ac:dyDescent="0.25">
      <c r="A845" s="63"/>
      <c r="B845" s="63"/>
      <c r="C845" s="63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</row>
    <row r="846" spans="1:81" ht="15.75" customHeight="1" x14ac:dyDescent="0.25">
      <c r="A846" s="63"/>
      <c r="B846" s="63"/>
      <c r="C846" s="63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</row>
    <row r="847" spans="1:81" ht="15.75" customHeight="1" x14ac:dyDescent="0.25">
      <c r="A847" s="63"/>
      <c r="B847" s="63"/>
      <c r="C847" s="63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</row>
    <row r="848" spans="1:81" ht="15.75" customHeight="1" x14ac:dyDescent="0.25">
      <c r="A848" s="63"/>
      <c r="B848" s="63"/>
      <c r="C848" s="63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</row>
    <row r="849" spans="1:81" ht="15.75" customHeight="1" x14ac:dyDescent="0.25">
      <c r="A849" s="63"/>
      <c r="B849" s="63"/>
      <c r="C849" s="63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</row>
    <row r="850" spans="1:81" ht="15.75" customHeight="1" x14ac:dyDescent="0.25">
      <c r="A850" s="63"/>
      <c r="B850" s="63"/>
      <c r="C850" s="63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</row>
    <row r="851" spans="1:81" ht="15.75" customHeight="1" x14ac:dyDescent="0.25">
      <c r="A851" s="63"/>
      <c r="B851" s="63"/>
      <c r="C851" s="63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</row>
    <row r="852" spans="1:81" ht="15.75" customHeight="1" x14ac:dyDescent="0.25">
      <c r="A852" s="63"/>
      <c r="B852" s="63"/>
      <c r="C852" s="63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</row>
    <row r="853" spans="1:81" ht="15.75" customHeight="1" x14ac:dyDescent="0.25">
      <c r="A853" s="63"/>
      <c r="B853" s="63"/>
      <c r="C853" s="63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</row>
    <row r="854" spans="1:81" ht="15.75" customHeight="1" x14ac:dyDescent="0.25">
      <c r="A854" s="63"/>
      <c r="B854" s="63"/>
      <c r="C854" s="63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</row>
    <row r="855" spans="1:81" ht="15.75" customHeight="1" x14ac:dyDescent="0.25">
      <c r="A855" s="63"/>
      <c r="B855" s="63"/>
      <c r="C855" s="63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</row>
    <row r="856" spans="1:81" ht="15.75" customHeight="1" x14ac:dyDescent="0.25">
      <c r="A856" s="63"/>
      <c r="B856" s="63"/>
      <c r="C856" s="63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</row>
    <row r="857" spans="1:81" ht="15.75" customHeight="1" x14ac:dyDescent="0.25">
      <c r="A857" s="63"/>
      <c r="B857" s="63"/>
      <c r="C857" s="63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</row>
    <row r="858" spans="1:81" ht="15.75" customHeight="1" x14ac:dyDescent="0.25">
      <c r="A858" s="63"/>
      <c r="B858" s="63"/>
      <c r="C858" s="63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</row>
    <row r="859" spans="1:81" ht="15.75" customHeight="1" x14ac:dyDescent="0.25">
      <c r="A859" s="63"/>
      <c r="B859" s="63"/>
      <c r="C859" s="63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</row>
    <row r="860" spans="1:81" ht="15.75" customHeight="1" x14ac:dyDescent="0.25">
      <c r="A860" s="63"/>
      <c r="B860" s="63"/>
      <c r="C860" s="63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</row>
    <row r="861" spans="1:81" ht="15.75" customHeight="1" x14ac:dyDescent="0.25">
      <c r="A861" s="63"/>
      <c r="B861" s="63"/>
      <c r="C861" s="63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</row>
    <row r="862" spans="1:81" ht="15.75" customHeight="1" x14ac:dyDescent="0.25">
      <c r="A862" s="63"/>
      <c r="B862" s="63"/>
      <c r="C862" s="63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</row>
    <row r="863" spans="1:81" ht="15.75" customHeight="1" x14ac:dyDescent="0.25">
      <c r="A863" s="63"/>
      <c r="B863" s="63"/>
      <c r="C863" s="63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</row>
    <row r="864" spans="1:81" ht="15.75" customHeight="1" x14ac:dyDescent="0.25">
      <c r="A864" s="63"/>
      <c r="B864" s="63"/>
      <c r="C864" s="63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</row>
    <row r="865" spans="1:81" ht="15.75" customHeight="1" x14ac:dyDescent="0.25">
      <c r="A865" s="63"/>
      <c r="B865" s="63"/>
      <c r="C865" s="63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</row>
    <row r="866" spans="1:81" ht="15.75" customHeight="1" x14ac:dyDescent="0.25">
      <c r="A866" s="63"/>
      <c r="B866" s="63"/>
      <c r="C866" s="63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B866" s="49"/>
      <c r="CC866" s="49"/>
    </row>
    <row r="867" spans="1:81" ht="15.75" customHeight="1" x14ac:dyDescent="0.25">
      <c r="A867" s="63"/>
      <c r="B867" s="63"/>
      <c r="C867" s="63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</row>
    <row r="868" spans="1:81" ht="15.75" customHeight="1" x14ac:dyDescent="0.25">
      <c r="A868" s="63"/>
      <c r="B868" s="63"/>
      <c r="C868" s="63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B868" s="49"/>
      <c r="CC868" s="49"/>
    </row>
    <row r="869" spans="1:81" ht="15.75" customHeight="1" x14ac:dyDescent="0.25">
      <c r="A869" s="63"/>
      <c r="B869" s="63"/>
      <c r="C869" s="63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</row>
    <row r="870" spans="1:81" ht="15.75" customHeight="1" x14ac:dyDescent="0.25">
      <c r="A870" s="63"/>
      <c r="B870" s="63"/>
      <c r="C870" s="63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</row>
    <row r="871" spans="1:81" ht="15.75" customHeight="1" x14ac:dyDescent="0.25">
      <c r="A871" s="63"/>
      <c r="B871" s="63"/>
      <c r="C871" s="63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</row>
    <row r="872" spans="1:81" ht="15.75" customHeight="1" x14ac:dyDescent="0.25">
      <c r="A872" s="63"/>
      <c r="B872" s="63"/>
      <c r="C872" s="63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</row>
    <row r="873" spans="1:81" ht="15.75" customHeight="1" x14ac:dyDescent="0.25">
      <c r="A873" s="63"/>
      <c r="B873" s="63"/>
      <c r="C873" s="63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</row>
    <row r="874" spans="1:81" ht="15.75" customHeight="1" x14ac:dyDescent="0.25">
      <c r="A874" s="63"/>
      <c r="B874" s="63"/>
      <c r="C874" s="63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B874" s="49"/>
      <c r="CC874" s="49"/>
    </row>
    <row r="875" spans="1:81" ht="15.75" customHeight="1" x14ac:dyDescent="0.25">
      <c r="A875" s="63"/>
      <c r="B875" s="63"/>
      <c r="C875" s="63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</row>
    <row r="876" spans="1:81" ht="15.75" customHeight="1" x14ac:dyDescent="0.25">
      <c r="A876" s="63"/>
      <c r="B876" s="63"/>
      <c r="C876" s="63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B876" s="49"/>
      <c r="CC876" s="49"/>
    </row>
    <row r="877" spans="1:81" ht="15.75" customHeight="1" x14ac:dyDescent="0.25">
      <c r="A877" s="63"/>
      <c r="B877" s="63"/>
      <c r="C877" s="63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</row>
    <row r="878" spans="1:81" ht="15.75" customHeight="1" x14ac:dyDescent="0.25">
      <c r="A878" s="63"/>
      <c r="B878" s="63"/>
      <c r="C878" s="63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B878" s="49"/>
      <c r="CC878" s="49"/>
    </row>
    <row r="879" spans="1:81" ht="15.75" customHeight="1" x14ac:dyDescent="0.25">
      <c r="A879" s="63"/>
      <c r="B879" s="63"/>
      <c r="C879" s="63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</row>
    <row r="880" spans="1:81" ht="15.75" customHeight="1" x14ac:dyDescent="0.25">
      <c r="A880" s="63"/>
      <c r="B880" s="63"/>
      <c r="C880" s="63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B880" s="49"/>
      <c r="CC880" s="49"/>
    </row>
    <row r="881" spans="1:81" ht="15.75" customHeight="1" x14ac:dyDescent="0.25">
      <c r="A881" s="63"/>
      <c r="B881" s="63"/>
      <c r="C881" s="63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</row>
    <row r="882" spans="1:81" ht="15.75" customHeight="1" x14ac:dyDescent="0.25">
      <c r="A882" s="63"/>
      <c r="B882" s="63"/>
      <c r="C882" s="63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</row>
    <row r="883" spans="1:81" ht="15.75" customHeight="1" x14ac:dyDescent="0.25">
      <c r="A883" s="63"/>
      <c r="B883" s="63"/>
      <c r="C883" s="63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</row>
    <row r="884" spans="1:81" ht="15.75" customHeight="1" x14ac:dyDescent="0.25">
      <c r="A884" s="63"/>
      <c r="B884" s="63"/>
      <c r="C884" s="63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B884" s="49"/>
      <c r="CC884" s="49"/>
    </row>
    <row r="885" spans="1:81" ht="15.75" customHeight="1" x14ac:dyDescent="0.25">
      <c r="A885" s="63"/>
      <c r="B885" s="63"/>
      <c r="C885" s="63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</row>
    <row r="886" spans="1:81" ht="15.75" customHeight="1" x14ac:dyDescent="0.25">
      <c r="A886" s="63"/>
      <c r="B886" s="63"/>
      <c r="C886" s="63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B886" s="49"/>
      <c r="CC886" s="49"/>
    </row>
    <row r="887" spans="1:81" ht="15.75" customHeight="1" x14ac:dyDescent="0.25">
      <c r="A887" s="63"/>
      <c r="B887" s="63"/>
      <c r="C887" s="63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</row>
    <row r="888" spans="1:81" ht="15.75" customHeight="1" x14ac:dyDescent="0.25">
      <c r="A888" s="63"/>
      <c r="B888" s="63"/>
      <c r="C888" s="63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B888" s="49"/>
      <c r="CC888" s="49"/>
    </row>
    <row r="889" spans="1:81" ht="15.75" customHeight="1" x14ac:dyDescent="0.25">
      <c r="A889" s="63"/>
      <c r="B889" s="63"/>
      <c r="C889" s="63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</row>
    <row r="890" spans="1:81" ht="15.75" customHeight="1" x14ac:dyDescent="0.25">
      <c r="A890" s="63"/>
      <c r="B890" s="63"/>
      <c r="C890" s="63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B890" s="49"/>
      <c r="CC890" s="49"/>
    </row>
    <row r="891" spans="1:81" ht="15.75" customHeight="1" x14ac:dyDescent="0.25">
      <c r="A891" s="63"/>
      <c r="B891" s="63"/>
      <c r="C891" s="63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</row>
    <row r="892" spans="1:81" ht="15.75" customHeight="1" x14ac:dyDescent="0.25">
      <c r="A892" s="63"/>
      <c r="B892" s="63"/>
      <c r="C892" s="63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B892" s="49"/>
      <c r="CC892" s="49"/>
    </row>
    <row r="893" spans="1:81" ht="15.75" customHeight="1" x14ac:dyDescent="0.25">
      <c r="A893" s="63"/>
      <c r="B893" s="63"/>
      <c r="C893" s="63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</row>
    <row r="894" spans="1:81" ht="15.75" customHeight="1" x14ac:dyDescent="0.25">
      <c r="A894" s="63"/>
      <c r="B894" s="63"/>
      <c r="C894" s="63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B894" s="49"/>
      <c r="CC894" s="49"/>
    </row>
    <row r="895" spans="1:81" ht="15.75" customHeight="1" x14ac:dyDescent="0.25">
      <c r="A895" s="63"/>
      <c r="B895" s="63"/>
      <c r="C895" s="63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</row>
    <row r="896" spans="1:81" ht="15.75" customHeight="1" x14ac:dyDescent="0.25">
      <c r="A896" s="63"/>
      <c r="B896" s="63"/>
      <c r="C896" s="63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B896" s="49"/>
      <c r="CC896" s="49"/>
    </row>
    <row r="897" spans="1:81" ht="15.75" customHeight="1" x14ac:dyDescent="0.25">
      <c r="A897" s="63"/>
      <c r="B897" s="63"/>
      <c r="C897" s="63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</row>
    <row r="898" spans="1:81" ht="15.75" customHeight="1" x14ac:dyDescent="0.25">
      <c r="A898" s="63"/>
      <c r="B898" s="63"/>
      <c r="C898" s="63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B898" s="49"/>
      <c r="CC898" s="49"/>
    </row>
    <row r="899" spans="1:81" ht="15.75" customHeight="1" x14ac:dyDescent="0.25">
      <c r="A899" s="63"/>
      <c r="B899" s="63"/>
      <c r="C899" s="63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</row>
    <row r="900" spans="1:81" ht="15.75" customHeight="1" x14ac:dyDescent="0.25">
      <c r="A900" s="63"/>
      <c r="B900" s="63"/>
      <c r="C900" s="63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B900" s="49"/>
      <c r="CC900" s="49"/>
    </row>
    <row r="901" spans="1:81" ht="15.75" customHeight="1" x14ac:dyDescent="0.25">
      <c r="A901" s="63"/>
      <c r="B901" s="63"/>
      <c r="C901" s="63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</row>
    <row r="902" spans="1:81" ht="15.75" customHeight="1" x14ac:dyDescent="0.25">
      <c r="A902" s="63"/>
      <c r="B902" s="63"/>
      <c r="C902" s="63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B902" s="49"/>
      <c r="CC902" s="49"/>
    </row>
    <row r="903" spans="1:81" ht="15.75" customHeight="1" x14ac:dyDescent="0.25">
      <c r="A903" s="63"/>
      <c r="B903" s="63"/>
      <c r="C903" s="63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</row>
    <row r="904" spans="1:81" ht="15.75" customHeight="1" x14ac:dyDescent="0.25">
      <c r="A904" s="63"/>
      <c r="B904" s="63"/>
      <c r="C904" s="63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B904" s="49"/>
      <c r="CC904" s="49"/>
    </row>
    <row r="905" spans="1:81" ht="15.75" customHeight="1" x14ac:dyDescent="0.25">
      <c r="A905" s="63"/>
      <c r="B905" s="63"/>
      <c r="C905" s="63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</row>
    <row r="906" spans="1:81" ht="15.75" customHeight="1" x14ac:dyDescent="0.25">
      <c r="A906" s="63"/>
      <c r="B906" s="63"/>
      <c r="C906" s="63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B906" s="49"/>
      <c r="CC906" s="49"/>
    </row>
    <row r="907" spans="1:81" ht="15.75" customHeight="1" x14ac:dyDescent="0.25">
      <c r="A907" s="63"/>
      <c r="B907" s="63"/>
      <c r="C907" s="63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</row>
    <row r="908" spans="1:81" ht="15.75" customHeight="1" x14ac:dyDescent="0.25">
      <c r="A908" s="63"/>
      <c r="B908" s="63"/>
      <c r="C908" s="63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B908" s="49"/>
      <c r="CC908" s="49"/>
    </row>
    <row r="909" spans="1:81" ht="15.75" customHeight="1" x14ac:dyDescent="0.25">
      <c r="A909" s="63"/>
      <c r="B909" s="63"/>
      <c r="C909" s="63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</row>
    <row r="910" spans="1:81" ht="15.75" customHeight="1" x14ac:dyDescent="0.25">
      <c r="A910" s="63"/>
      <c r="B910" s="63"/>
      <c r="C910" s="63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B910" s="49"/>
      <c r="CC910" s="49"/>
    </row>
    <row r="911" spans="1:81" ht="15.75" customHeight="1" x14ac:dyDescent="0.25">
      <c r="A911" s="63"/>
      <c r="B911" s="63"/>
      <c r="C911" s="63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</row>
    <row r="912" spans="1:81" ht="15.75" customHeight="1" x14ac:dyDescent="0.25">
      <c r="A912" s="63"/>
      <c r="B912" s="63"/>
      <c r="C912" s="63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B912" s="49"/>
      <c r="CC912" s="49"/>
    </row>
    <row r="913" spans="1:81" ht="15.75" customHeight="1" x14ac:dyDescent="0.25">
      <c r="A913" s="63"/>
      <c r="B913" s="63"/>
      <c r="C913" s="63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</row>
    <row r="914" spans="1:81" ht="15.75" customHeight="1" x14ac:dyDescent="0.25">
      <c r="A914" s="63"/>
      <c r="B914" s="63"/>
      <c r="C914" s="63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</row>
    <row r="915" spans="1:81" ht="15.75" customHeight="1" x14ac:dyDescent="0.25">
      <c r="A915" s="63"/>
      <c r="B915" s="63"/>
      <c r="C915" s="63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</row>
    <row r="916" spans="1:81" ht="15.75" customHeight="1" x14ac:dyDescent="0.25">
      <c r="A916" s="63"/>
      <c r="B916" s="63"/>
      <c r="C916" s="63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B916" s="49"/>
      <c r="CC916" s="49"/>
    </row>
    <row r="917" spans="1:81" ht="15.75" customHeight="1" x14ac:dyDescent="0.25">
      <c r="A917" s="63"/>
      <c r="B917" s="63"/>
      <c r="C917" s="63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</row>
    <row r="918" spans="1:81" ht="15.75" customHeight="1" x14ac:dyDescent="0.25">
      <c r="A918" s="63"/>
      <c r="B918" s="63"/>
      <c r="C918" s="63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B918" s="49"/>
      <c r="CC918" s="49"/>
    </row>
    <row r="919" spans="1:81" ht="15.75" customHeight="1" x14ac:dyDescent="0.25">
      <c r="A919" s="63"/>
      <c r="B919" s="63"/>
      <c r="C919" s="63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</row>
    <row r="920" spans="1:81" ht="15.75" customHeight="1" x14ac:dyDescent="0.25">
      <c r="A920" s="63"/>
      <c r="B920" s="63"/>
      <c r="C920" s="63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B920" s="49"/>
      <c r="CC920" s="49"/>
    </row>
    <row r="921" spans="1:81" ht="15.75" customHeight="1" x14ac:dyDescent="0.25">
      <c r="A921" s="63"/>
      <c r="B921" s="63"/>
      <c r="C921" s="63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</row>
    <row r="922" spans="1:81" ht="15.75" customHeight="1" x14ac:dyDescent="0.25">
      <c r="A922" s="63"/>
      <c r="B922" s="63"/>
      <c r="C922" s="63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</row>
    <row r="923" spans="1:81" ht="15.75" customHeight="1" x14ac:dyDescent="0.25">
      <c r="A923" s="63"/>
      <c r="B923" s="63"/>
      <c r="C923" s="63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</row>
    <row r="924" spans="1:81" ht="15.75" customHeight="1" x14ac:dyDescent="0.25">
      <c r="A924" s="63"/>
      <c r="B924" s="63"/>
      <c r="C924" s="63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B924" s="49"/>
      <c r="CC924" s="49"/>
    </row>
    <row r="925" spans="1:81" ht="15.75" customHeight="1" x14ac:dyDescent="0.25">
      <c r="A925" s="63"/>
      <c r="B925" s="63"/>
      <c r="C925" s="63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</row>
    <row r="926" spans="1:81" ht="15.75" customHeight="1" x14ac:dyDescent="0.25">
      <c r="A926" s="63"/>
      <c r="B926" s="63"/>
      <c r="C926" s="63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B926" s="49"/>
      <c r="CC926" s="49"/>
    </row>
    <row r="927" spans="1:81" ht="15.75" customHeight="1" x14ac:dyDescent="0.25">
      <c r="A927" s="63"/>
      <c r="B927" s="63"/>
      <c r="C927" s="63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</row>
    <row r="928" spans="1:81" ht="15.75" customHeight="1" x14ac:dyDescent="0.25">
      <c r="A928" s="63"/>
      <c r="B928" s="63"/>
      <c r="C928" s="63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B928" s="49"/>
      <c r="CC928" s="49"/>
    </row>
    <row r="929" spans="1:81" ht="15.75" customHeight="1" x14ac:dyDescent="0.25">
      <c r="A929" s="63"/>
      <c r="B929" s="63"/>
      <c r="C929" s="63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</row>
    <row r="930" spans="1:81" ht="15.75" customHeight="1" x14ac:dyDescent="0.25">
      <c r="A930" s="63"/>
      <c r="B930" s="63"/>
      <c r="C930" s="63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B930" s="49"/>
      <c r="CC930" s="49"/>
    </row>
    <row r="931" spans="1:81" ht="15.75" customHeight="1" x14ac:dyDescent="0.25">
      <c r="A931" s="63"/>
      <c r="B931" s="63"/>
      <c r="C931" s="63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</row>
    <row r="932" spans="1:81" ht="15.75" customHeight="1" x14ac:dyDescent="0.25">
      <c r="A932" s="63"/>
      <c r="B932" s="63"/>
      <c r="C932" s="63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B932" s="49"/>
      <c r="CC932" s="49"/>
    </row>
    <row r="933" spans="1:81" ht="15.75" customHeight="1" x14ac:dyDescent="0.25">
      <c r="A933" s="63"/>
      <c r="B933" s="63"/>
      <c r="C933" s="63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</row>
    <row r="934" spans="1:81" ht="15.75" customHeight="1" x14ac:dyDescent="0.25">
      <c r="A934" s="63"/>
      <c r="B934" s="63"/>
      <c r="C934" s="63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B934" s="49"/>
      <c r="CC934" s="49"/>
    </row>
    <row r="935" spans="1:81" ht="15.75" customHeight="1" x14ac:dyDescent="0.25">
      <c r="A935" s="63"/>
      <c r="B935" s="63"/>
      <c r="C935" s="63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</row>
    <row r="936" spans="1:81" ht="15.75" customHeight="1" x14ac:dyDescent="0.25">
      <c r="A936" s="63"/>
      <c r="B936" s="63"/>
      <c r="C936" s="63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B936" s="49"/>
      <c r="CC936" s="49"/>
    </row>
    <row r="937" spans="1:81" ht="15.75" customHeight="1" x14ac:dyDescent="0.25">
      <c r="A937" s="63"/>
      <c r="B937" s="63"/>
      <c r="C937" s="63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</row>
    <row r="938" spans="1:81" ht="15.75" customHeight="1" x14ac:dyDescent="0.25">
      <c r="A938" s="63"/>
      <c r="B938" s="63"/>
      <c r="C938" s="63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B938" s="49"/>
      <c r="CC938" s="49"/>
    </row>
    <row r="939" spans="1:81" ht="15.75" customHeight="1" x14ac:dyDescent="0.25">
      <c r="A939" s="63"/>
      <c r="B939" s="63"/>
      <c r="C939" s="63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</row>
    <row r="940" spans="1:81" ht="15.75" customHeight="1" x14ac:dyDescent="0.25">
      <c r="A940" s="63"/>
      <c r="B940" s="63"/>
      <c r="C940" s="63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B940" s="49"/>
      <c r="CC940" s="49"/>
    </row>
    <row r="941" spans="1:81" ht="15.75" customHeight="1" x14ac:dyDescent="0.25">
      <c r="A941" s="63"/>
      <c r="B941" s="63"/>
      <c r="C941" s="63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</row>
    <row r="942" spans="1:81" ht="15.75" customHeight="1" x14ac:dyDescent="0.25">
      <c r="A942" s="63"/>
      <c r="B942" s="63"/>
      <c r="C942" s="63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B942" s="49"/>
      <c r="CC942" s="49"/>
    </row>
    <row r="943" spans="1:81" ht="15.75" customHeight="1" x14ac:dyDescent="0.25">
      <c r="A943" s="63"/>
      <c r="B943" s="63"/>
      <c r="C943" s="63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</row>
    <row r="944" spans="1:81" ht="15.75" customHeight="1" x14ac:dyDescent="0.25">
      <c r="A944" s="63"/>
      <c r="B944" s="63"/>
      <c r="C944" s="63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B944" s="49"/>
      <c r="CC944" s="49"/>
    </row>
    <row r="945" spans="1:81" ht="15.75" customHeight="1" x14ac:dyDescent="0.25">
      <c r="A945" s="63"/>
      <c r="B945" s="63"/>
      <c r="C945" s="63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</row>
    <row r="946" spans="1:81" ht="15.75" customHeight="1" x14ac:dyDescent="0.25">
      <c r="A946" s="63"/>
      <c r="B946" s="63"/>
      <c r="C946" s="63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B946" s="49"/>
      <c r="CC946" s="49"/>
    </row>
    <row r="947" spans="1:81" ht="15.75" customHeight="1" x14ac:dyDescent="0.25">
      <c r="A947" s="63"/>
      <c r="B947" s="63"/>
      <c r="C947" s="63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</row>
    <row r="948" spans="1:81" ht="15.75" customHeight="1" x14ac:dyDescent="0.25">
      <c r="A948" s="63"/>
      <c r="B948" s="63"/>
      <c r="C948" s="63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B948" s="49"/>
      <c r="CC948" s="49"/>
    </row>
    <row r="949" spans="1:81" ht="15.75" customHeight="1" x14ac:dyDescent="0.25">
      <c r="A949" s="63"/>
      <c r="B949" s="63"/>
      <c r="C949" s="63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</row>
    <row r="950" spans="1:81" ht="15.75" customHeight="1" x14ac:dyDescent="0.25">
      <c r="A950" s="63"/>
      <c r="B950" s="63"/>
      <c r="C950" s="63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B950" s="49"/>
      <c r="CC950" s="49"/>
    </row>
    <row r="951" spans="1:81" ht="15.75" customHeight="1" x14ac:dyDescent="0.25">
      <c r="A951" s="63"/>
      <c r="B951" s="63"/>
      <c r="C951" s="63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</row>
    <row r="952" spans="1:81" ht="15.75" customHeight="1" x14ac:dyDescent="0.25">
      <c r="A952" s="63"/>
      <c r="B952" s="63"/>
      <c r="C952" s="63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B952" s="49"/>
      <c r="CC952" s="49"/>
    </row>
    <row r="953" spans="1:81" ht="15.75" customHeight="1" x14ac:dyDescent="0.25">
      <c r="A953" s="63"/>
      <c r="B953" s="63"/>
      <c r="C953" s="63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</row>
    <row r="954" spans="1:81" ht="15.75" customHeight="1" x14ac:dyDescent="0.25">
      <c r="A954" s="63"/>
      <c r="B954" s="63"/>
      <c r="C954" s="63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B954" s="49"/>
      <c r="CC954" s="49"/>
    </row>
    <row r="955" spans="1:81" ht="15.75" customHeight="1" x14ac:dyDescent="0.25">
      <c r="A955" s="63"/>
      <c r="B955" s="63"/>
      <c r="C955" s="63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</row>
    <row r="956" spans="1:81" ht="15.75" customHeight="1" x14ac:dyDescent="0.25">
      <c r="A956" s="63"/>
      <c r="B956" s="63"/>
      <c r="C956" s="63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B956" s="49"/>
      <c r="CC956" s="49"/>
    </row>
    <row r="957" spans="1:81" ht="15.75" customHeight="1" x14ac:dyDescent="0.25">
      <c r="A957" s="63"/>
      <c r="B957" s="63"/>
      <c r="C957" s="63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</row>
    <row r="958" spans="1:81" ht="15.75" customHeight="1" x14ac:dyDescent="0.25">
      <c r="A958" s="63"/>
      <c r="B958" s="63"/>
      <c r="C958" s="63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B958" s="49"/>
      <c r="CC958" s="49"/>
    </row>
    <row r="959" spans="1:81" ht="15.75" customHeight="1" x14ac:dyDescent="0.25">
      <c r="A959" s="63"/>
      <c r="B959" s="63"/>
      <c r="C959" s="63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</row>
    <row r="960" spans="1:81" ht="15.75" customHeight="1" x14ac:dyDescent="0.25">
      <c r="A960" s="63"/>
      <c r="B960" s="63"/>
      <c r="C960" s="63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B960" s="49"/>
      <c r="CC960" s="49"/>
    </row>
    <row r="961" spans="1:81" ht="15.75" customHeight="1" x14ac:dyDescent="0.25">
      <c r="A961" s="63"/>
      <c r="B961" s="63"/>
      <c r="C961" s="63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</row>
    <row r="962" spans="1:81" ht="15.75" customHeight="1" x14ac:dyDescent="0.25">
      <c r="A962" s="63"/>
      <c r="B962" s="63"/>
      <c r="C962" s="63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B962" s="49"/>
      <c r="CC962" s="49"/>
    </row>
    <row r="963" spans="1:81" ht="15.75" customHeight="1" x14ac:dyDescent="0.25">
      <c r="A963" s="63"/>
      <c r="B963" s="63"/>
      <c r="C963" s="63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</row>
    <row r="964" spans="1:81" ht="15.75" customHeight="1" x14ac:dyDescent="0.25">
      <c r="A964" s="63"/>
      <c r="B964" s="63"/>
      <c r="C964" s="63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B964" s="49"/>
      <c r="CC964" s="49"/>
    </row>
    <row r="965" spans="1:81" ht="15.75" customHeight="1" x14ac:dyDescent="0.25">
      <c r="A965" s="63"/>
      <c r="B965" s="63"/>
      <c r="C965" s="63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</row>
    <row r="966" spans="1:81" ht="15.75" customHeight="1" x14ac:dyDescent="0.25">
      <c r="A966" s="63"/>
      <c r="B966" s="63"/>
      <c r="C966" s="63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B966" s="49"/>
      <c r="CC966" s="49"/>
    </row>
    <row r="967" spans="1:81" ht="15.75" customHeight="1" x14ac:dyDescent="0.25">
      <c r="A967" s="63"/>
      <c r="B967" s="63"/>
      <c r="C967" s="63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</row>
    <row r="968" spans="1:81" ht="15.75" customHeight="1" x14ac:dyDescent="0.25">
      <c r="A968" s="63"/>
      <c r="B968" s="63"/>
      <c r="C968" s="63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B968" s="49"/>
      <c r="CC968" s="49"/>
    </row>
    <row r="969" spans="1:81" ht="15.75" customHeight="1" x14ac:dyDescent="0.25">
      <c r="A969" s="63"/>
      <c r="B969" s="63"/>
      <c r="C969" s="63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</row>
    <row r="970" spans="1:81" ht="15.75" customHeight="1" x14ac:dyDescent="0.25">
      <c r="A970" s="63"/>
      <c r="B970" s="63"/>
      <c r="C970" s="63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</row>
    <row r="971" spans="1:81" ht="15.75" customHeight="1" x14ac:dyDescent="0.25">
      <c r="A971" s="63"/>
      <c r="B971" s="63"/>
      <c r="C971" s="63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</row>
    <row r="972" spans="1:81" ht="15.75" customHeight="1" x14ac:dyDescent="0.25">
      <c r="A972" s="63"/>
      <c r="B972" s="63"/>
      <c r="C972" s="63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B972" s="49"/>
      <c r="CC972" s="49"/>
    </row>
    <row r="973" spans="1:81" ht="15.75" customHeight="1" x14ac:dyDescent="0.25">
      <c r="A973" s="63"/>
      <c r="B973" s="63"/>
      <c r="C973" s="63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</row>
    <row r="974" spans="1:81" ht="15.75" customHeight="1" x14ac:dyDescent="0.25">
      <c r="A974" s="63"/>
      <c r="B974" s="63"/>
      <c r="C974" s="63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B974" s="49"/>
      <c r="CC974" s="49"/>
    </row>
    <row r="975" spans="1:81" ht="15.75" customHeight="1" x14ac:dyDescent="0.25">
      <c r="A975" s="63"/>
      <c r="B975" s="63"/>
      <c r="C975" s="63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</row>
    <row r="976" spans="1:81" ht="15.75" customHeight="1" x14ac:dyDescent="0.25">
      <c r="A976" s="63"/>
      <c r="B976" s="63"/>
      <c r="C976" s="63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B976" s="49"/>
      <c r="CC976" s="49"/>
    </row>
    <row r="977" spans="1:81" ht="15.75" customHeight="1" x14ac:dyDescent="0.25">
      <c r="A977" s="63"/>
      <c r="B977" s="63"/>
      <c r="C977" s="63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</row>
    <row r="978" spans="1:81" ht="15.75" customHeight="1" x14ac:dyDescent="0.25">
      <c r="A978" s="63"/>
      <c r="B978" s="63"/>
      <c r="C978" s="63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B978" s="49"/>
      <c r="CC978" s="49"/>
    </row>
    <row r="979" spans="1:81" ht="15.75" customHeight="1" x14ac:dyDescent="0.25">
      <c r="A979" s="63"/>
      <c r="B979" s="63"/>
      <c r="C979" s="63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</row>
    <row r="980" spans="1:81" ht="15.75" customHeight="1" x14ac:dyDescent="0.25">
      <c r="A980" s="63"/>
      <c r="B980" s="63"/>
      <c r="C980" s="63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B980" s="49"/>
      <c r="CC980" s="49"/>
    </row>
    <row r="981" spans="1:81" ht="15.75" customHeight="1" x14ac:dyDescent="0.25">
      <c r="A981" s="63"/>
      <c r="B981" s="63"/>
      <c r="C981" s="63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</row>
    <row r="982" spans="1:81" ht="15.75" customHeight="1" x14ac:dyDescent="0.25">
      <c r="A982" s="63"/>
      <c r="B982" s="63"/>
      <c r="C982" s="63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B982" s="49"/>
      <c r="CC982" s="49"/>
    </row>
    <row r="983" spans="1:81" ht="15.75" customHeight="1" x14ac:dyDescent="0.25">
      <c r="A983" s="63"/>
      <c r="B983" s="63"/>
      <c r="C983" s="63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</row>
    <row r="984" spans="1:81" ht="15.75" customHeight="1" x14ac:dyDescent="0.25">
      <c r="A984" s="63"/>
      <c r="B984" s="63"/>
      <c r="C984" s="63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  <c r="BP984" s="49"/>
      <c r="BQ984" s="49"/>
      <c r="BR984" s="49"/>
      <c r="BS984" s="49"/>
      <c r="BT984" s="49"/>
      <c r="BU984" s="49"/>
      <c r="BV984" s="49"/>
      <c r="BW984" s="49"/>
      <c r="BX984" s="49"/>
      <c r="BY984" s="49"/>
      <c r="BZ984" s="49"/>
      <c r="CA984" s="49"/>
      <c r="CB984" s="49"/>
      <c r="CC984" s="49"/>
    </row>
    <row r="985" spans="1:81" ht="15.75" customHeight="1" x14ac:dyDescent="0.25">
      <c r="A985" s="63"/>
      <c r="B985" s="63"/>
      <c r="C985" s="63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  <c r="BQ985" s="49"/>
      <c r="BR985" s="49"/>
      <c r="BS985" s="49"/>
      <c r="BT985" s="49"/>
      <c r="BU985" s="49"/>
      <c r="BV985" s="49"/>
      <c r="BW985" s="49"/>
      <c r="BX985" s="49"/>
      <c r="BY985" s="49"/>
      <c r="BZ985" s="49"/>
      <c r="CA985" s="49"/>
      <c r="CB985" s="49"/>
      <c r="CC985" s="49"/>
    </row>
    <row r="986" spans="1:81" ht="15.75" customHeight="1" x14ac:dyDescent="0.25">
      <c r="A986" s="63"/>
      <c r="B986" s="63"/>
      <c r="C986" s="63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  <c r="BP986" s="49"/>
      <c r="BQ986" s="49"/>
      <c r="BR986" s="49"/>
      <c r="BS986" s="49"/>
      <c r="BT986" s="49"/>
      <c r="BU986" s="49"/>
      <c r="BV986" s="49"/>
      <c r="BW986" s="49"/>
      <c r="BX986" s="49"/>
      <c r="BY986" s="49"/>
      <c r="BZ986" s="49"/>
      <c r="CA986" s="49"/>
      <c r="CB986" s="49"/>
      <c r="CC986" s="49"/>
    </row>
    <row r="987" spans="1:81" ht="15.75" customHeight="1" x14ac:dyDescent="0.25">
      <c r="A987" s="63"/>
      <c r="B987" s="63"/>
      <c r="C987" s="63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  <c r="BQ987" s="49"/>
      <c r="BR987" s="49"/>
      <c r="BS987" s="49"/>
      <c r="BT987" s="49"/>
      <c r="BU987" s="49"/>
      <c r="BV987" s="49"/>
      <c r="BW987" s="49"/>
      <c r="BX987" s="49"/>
      <c r="BY987" s="49"/>
      <c r="BZ987" s="49"/>
      <c r="CA987" s="49"/>
      <c r="CB987" s="49"/>
      <c r="CC987" s="49"/>
    </row>
    <row r="988" spans="1:81" ht="15.75" customHeight="1" x14ac:dyDescent="0.25">
      <c r="A988" s="63"/>
      <c r="B988" s="63"/>
      <c r="C988" s="63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  <c r="BP988" s="49"/>
      <c r="BQ988" s="49"/>
      <c r="BR988" s="49"/>
      <c r="BS988" s="49"/>
      <c r="BT988" s="49"/>
      <c r="BU988" s="49"/>
      <c r="BV988" s="49"/>
      <c r="BW988" s="49"/>
      <c r="BX988" s="49"/>
      <c r="BY988" s="49"/>
      <c r="BZ988" s="49"/>
      <c r="CA988" s="49"/>
      <c r="CB988" s="49"/>
      <c r="CC988" s="49"/>
    </row>
    <row r="989" spans="1:81" ht="15.75" customHeight="1" x14ac:dyDescent="0.25">
      <c r="A989" s="63"/>
      <c r="B989" s="63"/>
      <c r="C989" s="63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  <c r="BQ989" s="49"/>
      <c r="BR989" s="49"/>
      <c r="BS989" s="49"/>
      <c r="BT989" s="49"/>
      <c r="BU989" s="49"/>
      <c r="BV989" s="49"/>
      <c r="BW989" s="49"/>
      <c r="BX989" s="49"/>
      <c r="BY989" s="49"/>
      <c r="BZ989" s="49"/>
      <c r="CA989" s="49"/>
      <c r="CB989" s="49"/>
      <c r="CC989" s="49"/>
    </row>
    <row r="990" spans="1:81" ht="15.75" customHeight="1" x14ac:dyDescent="0.25">
      <c r="A990" s="63"/>
      <c r="B990" s="63"/>
      <c r="C990" s="63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  <c r="BP990" s="49"/>
      <c r="BQ990" s="49"/>
      <c r="BR990" s="49"/>
      <c r="BS990" s="49"/>
      <c r="BT990" s="49"/>
      <c r="BU990" s="49"/>
      <c r="BV990" s="49"/>
      <c r="BW990" s="49"/>
      <c r="BX990" s="49"/>
      <c r="BY990" s="49"/>
      <c r="BZ990" s="49"/>
      <c r="CA990" s="49"/>
      <c r="CB990" s="49"/>
      <c r="CC990" s="49"/>
    </row>
    <row r="991" spans="1:81" ht="15.75" customHeight="1" x14ac:dyDescent="0.25">
      <c r="A991" s="63"/>
      <c r="B991" s="63"/>
      <c r="C991" s="63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  <c r="BQ991" s="49"/>
      <c r="BR991" s="49"/>
      <c r="BS991" s="49"/>
      <c r="BT991" s="49"/>
      <c r="BU991" s="49"/>
      <c r="BV991" s="49"/>
      <c r="BW991" s="49"/>
      <c r="BX991" s="49"/>
      <c r="BY991" s="49"/>
      <c r="BZ991" s="49"/>
      <c r="CA991" s="49"/>
      <c r="CB991" s="49"/>
      <c r="CC991" s="49"/>
    </row>
    <row r="992" spans="1:81" ht="15.75" customHeight="1" x14ac:dyDescent="0.25">
      <c r="A992" s="63"/>
      <c r="B992" s="63"/>
      <c r="C992" s="63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  <c r="BP992" s="49"/>
      <c r="BQ992" s="49"/>
      <c r="BR992" s="49"/>
      <c r="BS992" s="49"/>
      <c r="BT992" s="49"/>
      <c r="BU992" s="49"/>
      <c r="BV992" s="49"/>
      <c r="BW992" s="49"/>
      <c r="BX992" s="49"/>
      <c r="BY992" s="49"/>
      <c r="BZ992" s="49"/>
      <c r="CA992" s="49"/>
      <c r="CB992" s="49"/>
      <c r="CC992" s="49"/>
    </row>
    <row r="993" spans="1:81" ht="15.75" customHeight="1" x14ac:dyDescent="0.25">
      <c r="A993" s="63"/>
      <c r="B993" s="63"/>
      <c r="C993" s="63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  <c r="BQ993" s="49"/>
      <c r="BR993" s="49"/>
      <c r="BS993" s="49"/>
      <c r="BT993" s="49"/>
      <c r="BU993" s="49"/>
      <c r="BV993" s="49"/>
      <c r="BW993" s="49"/>
      <c r="BX993" s="49"/>
      <c r="BY993" s="49"/>
      <c r="BZ993" s="49"/>
      <c r="CA993" s="49"/>
      <c r="CB993" s="49"/>
      <c r="CC993" s="49"/>
    </row>
    <row r="994" spans="1:81" ht="15.75" customHeight="1" x14ac:dyDescent="0.25">
      <c r="A994" s="63"/>
      <c r="B994" s="63"/>
      <c r="C994" s="63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  <c r="BP994" s="49"/>
      <c r="BQ994" s="49"/>
      <c r="BR994" s="49"/>
      <c r="BS994" s="49"/>
      <c r="BT994" s="49"/>
      <c r="BU994" s="49"/>
      <c r="BV994" s="49"/>
      <c r="BW994" s="49"/>
      <c r="BX994" s="49"/>
      <c r="BY994" s="49"/>
      <c r="BZ994" s="49"/>
      <c r="CA994" s="49"/>
      <c r="CB994" s="49"/>
      <c r="CC994" s="49"/>
    </row>
    <row r="995" spans="1:81" ht="15.75" customHeight="1" x14ac:dyDescent="0.25">
      <c r="A995" s="63"/>
      <c r="B995" s="63"/>
      <c r="C995" s="63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  <c r="BQ995" s="49"/>
      <c r="BR995" s="49"/>
      <c r="BS995" s="49"/>
      <c r="BT995" s="49"/>
      <c r="BU995" s="49"/>
      <c r="BV995" s="49"/>
      <c r="BW995" s="49"/>
      <c r="BX995" s="49"/>
      <c r="BY995" s="49"/>
      <c r="BZ995" s="49"/>
      <c r="CA995" s="49"/>
      <c r="CB995" s="49"/>
      <c r="CC995" s="49"/>
    </row>
    <row r="996" spans="1:81" ht="15.75" customHeight="1" x14ac:dyDescent="0.25">
      <c r="A996" s="63"/>
      <c r="B996" s="63"/>
      <c r="C996" s="63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  <c r="BP996" s="49"/>
      <c r="BQ996" s="49"/>
      <c r="BR996" s="49"/>
      <c r="BS996" s="49"/>
      <c r="BT996" s="49"/>
      <c r="BU996" s="49"/>
      <c r="BV996" s="49"/>
      <c r="BW996" s="49"/>
      <c r="BX996" s="49"/>
      <c r="BY996" s="49"/>
      <c r="BZ996" s="49"/>
      <c r="CA996" s="49"/>
      <c r="CB996" s="49"/>
      <c r="CC996" s="49"/>
    </row>
    <row r="997" spans="1:81" ht="15.75" customHeight="1" x14ac:dyDescent="0.25">
      <c r="A997" s="63"/>
      <c r="B997" s="63"/>
      <c r="C997" s="63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  <c r="BQ997" s="49"/>
      <c r="BR997" s="49"/>
      <c r="BS997" s="49"/>
      <c r="BT997" s="49"/>
      <c r="BU997" s="49"/>
      <c r="BV997" s="49"/>
      <c r="BW997" s="49"/>
      <c r="BX997" s="49"/>
      <c r="BY997" s="49"/>
      <c r="BZ997" s="49"/>
      <c r="CA997" s="49"/>
      <c r="CB997" s="49"/>
      <c r="CC997" s="49"/>
    </row>
    <row r="998" spans="1:81" ht="15.75" customHeight="1" x14ac:dyDescent="0.25">
      <c r="A998" s="63"/>
      <c r="B998" s="63"/>
      <c r="C998" s="63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  <c r="BP998" s="49"/>
      <c r="BQ998" s="49"/>
      <c r="BR998" s="49"/>
      <c r="BS998" s="49"/>
      <c r="BT998" s="49"/>
      <c r="BU998" s="49"/>
      <c r="BV998" s="49"/>
      <c r="BW998" s="49"/>
      <c r="BX998" s="49"/>
      <c r="BY998" s="49"/>
      <c r="BZ998" s="49"/>
      <c r="CA998" s="49"/>
      <c r="CB998" s="49"/>
      <c r="CC998" s="49"/>
    </row>
    <row r="999" spans="1:81" ht="15.75" customHeight="1" x14ac:dyDescent="0.25">
      <c r="A999" s="63"/>
      <c r="B999" s="63"/>
      <c r="C999" s="63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  <c r="BQ999" s="49"/>
      <c r="BR999" s="49"/>
      <c r="BS999" s="49"/>
      <c r="BT999" s="49"/>
      <c r="BU999" s="49"/>
      <c r="BV999" s="49"/>
      <c r="BW999" s="49"/>
      <c r="BX999" s="49"/>
      <c r="BY999" s="49"/>
      <c r="BZ999" s="49"/>
      <c r="CA999" s="49"/>
      <c r="CB999" s="49"/>
      <c r="CC999" s="49"/>
    </row>
    <row r="1000" spans="1:81" ht="15.75" customHeight="1" x14ac:dyDescent="0.25">
      <c r="A1000" s="63"/>
      <c r="B1000" s="63"/>
      <c r="C1000" s="63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  <c r="BP1000" s="49"/>
      <c r="BQ1000" s="49"/>
      <c r="BR1000" s="49"/>
      <c r="BS1000" s="49"/>
      <c r="BT1000" s="49"/>
      <c r="BU1000" s="49"/>
      <c r="BV1000" s="49"/>
      <c r="BW1000" s="49"/>
      <c r="BX1000" s="49"/>
      <c r="BY1000" s="49"/>
      <c r="BZ1000" s="49"/>
      <c r="CA1000" s="49"/>
      <c r="CB1000" s="49"/>
      <c r="CC1000" s="49"/>
    </row>
  </sheetData>
  <mergeCells count="10">
    <mergeCell ref="L10:Q10"/>
    <mergeCell ref="R10:AA10"/>
    <mergeCell ref="AB10:AU10"/>
    <mergeCell ref="AV10:AV11"/>
    <mergeCell ref="D10:K10"/>
    <mergeCell ref="D11:G11"/>
    <mergeCell ref="H11:K11"/>
    <mergeCell ref="A10:A12"/>
    <mergeCell ref="B10:B12"/>
    <mergeCell ref="C10:C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9" workbookViewId="0">
      <selection activeCell="F13" sqref="F13:F216"/>
    </sheetView>
  </sheetViews>
  <sheetFormatPr defaultColWidth="14.42578125" defaultRowHeight="15" customHeight="1" x14ac:dyDescent="0.25"/>
  <cols>
    <col min="1" max="2" width="9.140625" customWidth="1"/>
    <col min="3" max="3" width="40.42578125" customWidth="1"/>
    <col min="4" max="4" width="13" customWidth="1"/>
    <col min="5" max="5" width="12.7109375" customWidth="1"/>
    <col min="6" max="6" width="9.140625" customWidth="1"/>
    <col min="7" max="7" width="9.7109375" customWidth="1"/>
    <col min="8" max="8" width="11.28515625" customWidth="1"/>
    <col min="9" max="15" width="9.7109375" customWidth="1"/>
    <col min="16" max="26" width="8.7109375" customWidth="1"/>
  </cols>
  <sheetData>
    <row r="1" spans="1:26" x14ac:dyDescent="0.25">
      <c r="A1" s="49"/>
      <c r="B1" s="49"/>
      <c r="C1" s="50" t="s">
        <v>197</v>
      </c>
      <c r="D1" s="49">
        <f>'In Sem Evaluation'!D1</f>
        <v>204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x14ac:dyDescent="0.25">
      <c r="A2" s="49"/>
      <c r="B2" s="49"/>
      <c r="C2" s="50" t="s">
        <v>198</v>
      </c>
      <c r="D2" s="49">
        <f>COUNTIF(D13:D216,"&lt;&gt;")-COUNTIF(D13:D216,"AB")</f>
        <v>204</v>
      </c>
      <c r="E2" s="49">
        <f>COUNTIF(E13:E112,"&lt;&gt;")-COUNTIF(E13:E112,"AB")</f>
        <v>0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x14ac:dyDescent="0.25">
      <c r="A3" s="49"/>
      <c r="B3" s="49"/>
      <c r="C3" s="50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x14ac:dyDescent="0.25">
      <c r="A4" s="49"/>
      <c r="B4" s="49"/>
      <c r="C4" s="50" t="s">
        <v>199</v>
      </c>
      <c r="D4" s="49">
        <f>'CO Attainment Calculation'!G36</f>
        <v>45</v>
      </c>
      <c r="E4" s="49">
        <f>'CO Attainment Calculation'!G37</f>
        <v>0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x14ac:dyDescent="0.25">
      <c r="A5" s="49"/>
      <c r="B5" s="49"/>
      <c r="C5" s="50"/>
      <c r="D5" s="49"/>
      <c r="E5" s="49"/>
      <c r="F5" s="49"/>
      <c r="G5" s="49"/>
      <c r="H5" s="140" t="s">
        <v>80</v>
      </c>
      <c r="I5" s="88"/>
      <c r="J5" s="88"/>
      <c r="K5" s="89"/>
      <c r="L5" s="141" t="s">
        <v>82</v>
      </c>
      <c r="M5" s="88"/>
      <c r="N5" s="88"/>
      <c r="O5" s="8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5" customHeight="1" x14ac:dyDescent="0.25">
      <c r="A6" s="49"/>
      <c r="B6" s="49"/>
      <c r="C6" s="50"/>
      <c r="D6" s="49"/>
      <c r="E6" s="49"/>
      <c r="F6" s="49"/>
      <c r="G6" s="49"/>
      <c r="H6" s="139" t="s">
        <v>186</v>
      </c>
      <c r="I6" s="139" t="s">
        <v>187</v>
      </c>
      <c r="J6" s="139" t="s">
        <v>188</v>
      </c>
      <c r="K6" s="139" t="s">
        <v>189</v>
      </c>
      <c r="L6" s="138" t="s">
        <v>186</v>
      </c>
      <c r="M6" s="138" t="s">
        <v>187</v>
      </c>
      <c r="N6" s="138" t="s">
        <v>188</v>
      </c>
      <c r="O6" s="138" t="s">
        <v>189</v>
      </c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5" customHeight="1" x14ac:dyDescent="0.25">
      <c r="A7" s="49"/>
      <c r="B7" s="64"/>
      <c r="C7" s="50"/>
      <c r="D7" s="67"/>
      <c r="E7" s="67"/>
      <c r="F7" s="49"/>
      <c r="G7" s="49"/>
      <c r="H7" s="119"/>
      <c r="I7" s="119"/>
      <c r="J7" s="119"/>
      <c r="K7" s="119"/>
      <c r="L7" s="119"/>
      <c r="M7" s="119"/>
      <c r="N7" s="119"/>
      <c r="O7" s="11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x14ac:dyDescent="0.25">
      <c r="A8" s="49"/>
      <c r="B8" s="49"/>
      <c r="C8" s="49"/>
      <c r="D8" s="49"/>
      <c r="E8" s="49"/>
      <c r="F8" s="49"/>
      <c r="G8" s="49"/>
      <c r="H8" s="119"/>
      <c r="I8" s="119"/>
      <c r="J8" s="119"/>
      <c r="K8" s="119"/>
      <c r="L8" s="119"/>
      <c r="M8" s="119"/>
      <c r="N8" s="119"/>
      <c r="O8" s="11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35.25" customHeight="1" x14ac:dyDescent="0.25">
      <c r="A9" s="75"/>
      <c r="B9" s="75"/>
      <c r="C9" s="75"/>
      <c r="D9" s="75"/>
      <c r="E9" s="75"/>
      <c r="F9" s="75"/>
      <c r="G9" s="75"/>
      <c r="H9" s="100"/>
      <c r="I9" s="100"/>
      <c r="J9" s="100"/>
      <c r="K9" s="100"/>
      <c r="L9" s="100"/>
      <c r="M9" s="100"/>
      <c r="N9" s="100"/>
      <c r="O9" s="100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26" ht="15.75" x14ac:dyDescent="0.25">
      <c r="A10" s="49"/>
      <c r="B10" s="118" t="s">
        <v>200</v>
      </c>
      <c r="C10" s="137" t="s">
        <v>411</v>
      </c>
      <c r="D10" s="118" t="s">
        <v>80</v>
      </c>
      <c r="E10" s="118" t="s">
        <v>82</v>
      </c>
      <c r="F10" s="49"/>
      <c r="G10" s="43">
        <f>Cover!E7</f>
        <v>0</v>
      </c>
      <c r="H10" s="76">
        <f>Cover!C66</f>
        <v>54</v>
      </c>
      <c r="I10" s="76">
        <f>H10*$D$4/100</f>
        <v>24.3</v>
      </c>
      <c r="J10" s="76">
        <f>COUNTIF($D$13:$D$216,"&gt;="&amp;I10 )</f>
        <v>77</v>
      </c>
      <c r="K10" s="77">
        <f>IF(I10=0,0,J10*100/$D$2)</f>
        <v>37.745098039215684</v>
      </c>
      <c r="L10" s="78">
        <f>Cover!D66</f>
        <v>54</v>
      </c>
      <c r="M10" s="78">
        <f>L10*$E$4/100</f>
        <v>0</v>
      </c>
      <c r="N10" s="78">
        <f>COUNTIF($E$13:$E$112,"&gt;="&amp;M10 )</f>
        <v>0</v>
      </c>
      <c r="O10" s="79">
        <f>IF(M10=0,0,N10*100/$E$2)</f>
        <v>0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5.75" x14ac:dyDescent="0.25">
      <c r="A11" s="49"/>
      <c r="B11" s="119"/>
      <c r="C11" s="119"/>
      <c r="D11" s="119"/>
      <c r="E11" s="119"/>
      <c r="F11" s="49"/>
      <c r="G11" s="11"/>
      <c r="H11" s="49"/>
      <c r="I11" s="49"/>
      <c r="J11" s="49"/>
      <c r="K11" s="67"/>
      <c r="L11" s="49"/>
      <c r="M11" s="49"/>
      <c r="N11" s="49"/>
      <c r="O11" s="67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5.75" x14ac:dyDescent="0.25">
      <c r="A12" s="49"/>
      <c r="B12" s="100"/>
      <c r="C12" s="100"/>
      <c r="D12" s="100"/>
      <c r="E12" s="100"/>
      <c r="F12" s="49"/>
      <c r="G12" s="11"/>
      <c r="H12" s="49"/>
      <c r="I12" s="49"/>
      <c r="J12" s="49"/>
      <c r="K12" s="67"/>
      <c r="L12" s="49"/>
      <c r="M12" s="49"/>
      <c r="N12" s="49"/>
      <c r="O12" s="67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5.75" x14ac:dyDescent="0.25">
      <c r="A13" s="49"/>
      <c r="B13" s="55">
        <f>'In Sem Evaluation'!B13</f>
        <v>1</v>
      </c>
      <c r="C13" s="80" t="str">
        <f>'In Sem Evaluation'!C13</f>
        <v>ABHIJEET HALDAR</v>
      </c>
      <c r="D13" s="66">
        <v>26</v>
      </c>
      <c r="E13" s="66"/>
      <c r="F13" s="49" t="str">
        <f>IF(D13&gt;=36,$I16,IF(D13&gt;=26,$I17,IF(D13&gt;=18,$I18,I19)))</f>
        <v>Average</v>
      </c>
      <c r="G13" s="11"/>
      <c r="H13" s="49"/>
      <c r="I13" s="49"/>
      <c r="J13" s="49"/>
      <c r="K13" s="67"/>
      <c r="L13" s="49"/>
      <c r="M13" s="49"/>
      <c r="N13" s="49"/>
      <c r="O13" s="67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5.75" x14ac:dyDescent="0.25">
      <c r="A14" s="49"/>
      <c r="B14" s="55">
        <f>'In Sem Evaluation'!B14</f>
        <v>2</v>
      </c>
      <c r="C14" s="80" t="str">
        <f>'In Sem Evaluation'!C14</f>
        <v>ABHISHEK YOGESH JAMBHALE</v>
      </c>
      <c r="D14" s="66">
        <v>25</v>
      </c>
      <c r="E14" s="66"/>
      <c r="F14" s="49" t="str">
        <f t="shared" ref="F14:F77" si="0">IF(D14&gt;=36,$I17,IF(D14&gt;=26,$I18,IF(D14&gt;=18,$I19,I20)))</f>
        <v>Fail</v>
      </c>
      <c r="G14" s="11"/>
      <c r="H14" s="49"/>
      <c r="I14" s="49"/>
      <c r="J14" s="49"/>
      <c r="K14" s="67"/>
      <c r="L14" s="49"/>
      <c r="M14" s="49"/>
      <c r="N14" s="49"/>
      <c r="O14" s="67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x14ac:dyDescent="0.25">
      <c r="A15" s="49"/>
      <c r="B15" s="55">
        <f>'In Sem Evaluation'!B15</f>
        <v>3</v>
      </c>
      <c r="C15" s="80" t="str">
        <f>'In Sem Evaluation'!C15</f>
        <v>ADITYA SUNIL KUMBHAR</v>
      </c>
      <c r="D15" s="66">
        <v>24</v>
      </c>
      <c r="E15" s="66"/>
      <c r="F15" s="49">
        <f t="shared" si="0"/>
        <v>0</v>
      </c>
      <c r="G15" s="11"/>
      <c r="H15" s="165" t="s">
        <v>414</v>
      </c>
      <c r="I15" s="49"/>
      <c r="J15" s="49"/>
      <c r="K15" s="67"/>
      <c r="L15" s="49"/>
      <c r="M15" s="49"/>
      <c r="N15" s="49"/>
      <c r="O15" s="67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.75" x14ac:dyDescent="0.25">
      <c r="A16" s="49"/>
      <c r="B16" s="55">
        <f>'In Sem Evaluation'!B16</f>
        <v>4</v>
      </c>
      <c r="C16" s="80" t="str">
        <f>'In Sem Evaluation'!C16</f>
        <v>AMBADE DIXIT NAMDEO</v>
      </c>
      <c r="D16" s="81">
        <v>18</v>
      </c>
      <c r="E16" s="66"/>
      <c r="F16" s="49">
        <f t="shared" si="0"/>
        <v>0</v>
      </c>
      <c r="H16" s="165" t="s">
        <v>425</v>
      </c>
      <c r="I16" s="165" t="s">
        <v>422</v>
      </c>
      <c r="J16" s="165" t="s">
        <v>415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5.75" x14ac:dyDescent="0.25">
      <c r="A17" s="49"/>
      <c r="B17" s="55">
        <f>'In Sem Evaluation'!B17</f>
        <v>5</v>
      </c>
      <c r="C17" s="80" t="str">
        <f>'In Sem Evaluation'!C17</f>
        <v>AMBAVALE ADITI ARVIND</v>
      </c>
      <c r="D17" s="81">
        <v>27</v>
      </c>
      <c r="E17" s="66"/>
      <c r="F17" s="49">
        <f t="shared" si="0"/>
        <v>0</v>
      </c>
      <c r="H17" s="165" t="s">
        <v>426</v>
      </c>
      <c r="I17" s="165" t="s">
        <v>421</v>
      </c>
      <c r="J17" s="165" t="s">
        <v>416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x14ac:dyDescent="0.25">
      <c r="A18" s="49"/>
      <c r="B18" s="55">
        <f>'In Sem Evaluation'!B18</f>
        <v>6</v>
      </c>
      <c r="C18" s="80" t="str">
        <f>'In Sem Evaluation'!C18</f>
        <v>AMRITA MOHAN</v>
      </c>
      <c r="D18" s="81">
        <v>43</v>
      </c>
      <c r="E18" s="66"/>
      <c r="F18" s="49">
        <f t="shared" si="0"/>
        <v>0</v>
      </c>
      <c r="H18" s="165" t="s">
        <v>427</v>
      </c>
      <c r="I18" s="165" t="s">
        <v>418</v>
      </c>
      <c r="J18" s="165" t="s">
        <v>417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5.75" x14ac:dyDescent="0.25">
      <c r="A19" s="49"/>
      <c r="B19" s="55">
        <f>'In Sem Evaluation'!B19</f>
        <v>7</v>
      </c>
      <c r="C19" s="80" t="str">
        <f>'In Sem Evaluation'!C19</f>
        <v>ANJARLEKAR PRATHMESH HARISHCHANDRA</v>
      </c>
      <c r="D19" s="81">
        <v>20</v>
      </c>
      <c r="E19" s="66"/>
      <c r="F19" s="49">
        <f t="shared" si="0"/>
        <v>0</v>
      </c>
      <c r="G19" s="166"/>
      <c r="H19" s="165" t="s">
        <v>424</v>
      </c>
      <c r="I19" s="165" t="s">
        <v>420</v>
      </c>
      <c r="J19" s="165" t="s">
        <v>419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x14ac:dyDescent="0.25">
      <c r="A20" s="49"/>
      <c r="B20" s="55">
        <f>'In Sem Evaluation'!B20</f>
        <v>8</v>
      </c>
      <c r="C20" s="80" t="str">
        <f>'In Sem Evaluation'!C20</f>
        <v>ANUJA SUBASH</v>
      </c>
      <c r="D20" s="81">
        <v>25</v>
      </c>
      <c r="E20" s="66"/>
      <c r="F20" s="49">
        <f t="shared" si="0"/>
        <v>0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25">
      <c r="A21" s="49"/>
      <c r="B21" s="55">
        <f>'In Sem Evaluation'!B21</f>
        <v>9</v>
      </c>
      <c r="C21" s="80" t="str">
        <f>'In Sem Evaluation'!C21</f>
        <v>BADGUJAR PRANJAL CHANDRASHEKHAR</v>
      </c>
      <c r="D21" s="81">
        <v>29</v>
      </c>
      <c r="E21" s="66"/>
      <c r="F21" s="49">
        <f t="shared" si="0"/>
        <v>0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 x14ac:dyDescent="0.25">
      <c r="A22" s="49"/>
      <c r="B22" s="55">
        <f>'In Sem Evaluation'!B22</f>
        <v>10</v>
      </c>
      <c r="C22" s="80" t="str">
        <f>'In Sem Evaluation'!C22</f>
        <v>BADHE TANVI NAMDEO</v>
      </c>
      <c r="D22" s="81">
        <v>18</v>
      </c>
      <c r="E22" s="66"/>
      <c r="F22" s="49">
        <f t="shared" si="0"/>
        <v>0</v>
      </c>
      <c r="G22" s="49"/>
      <c r="H22" s="165" t="s">
        <v>423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 x14ac:dyDescent="0.25">
      <c r="A23" s="49"/>
      <c r="B23" s="55">
        <f>'In Sem Evaluation'!B23</f>
        <v>11</v>
      </c>
      <c r="C23" s="82" t="str">
        <f>'In Sem Evaluation'!C23</f>
        <v>BANDEKAR PARTH SUDHAKAR</v>
      </c>
      <c r="D23" s="81">
        <v>19</v>
      </c>
      <c r="E23" s="66"/>
      <c r="F23" s="49">
        <f t="shared" si="0"/>
        <v>0</v>
      </c>
      <c r="G23" s="49"/>
      <c r="H23" s="165" t="s">
        <v>422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 x14ac:dyDescent="0.25">
      <c r="A24" s="49"/>
      <c r="B24" s="55">
        <f>'In Sem Evaluation'!B24</f>
        <v>12</v>
      </c>
      <c r="C24" s="82" t="str">
        <f>'In Sem Evaluation'!C24</f>
        <v>BARHATE KOMAL PANKAJ</v>
      </c>
      <c r="D24" s="81">
        <v>26</v>
      </c>
      <c r="E24" s="66"/>
      <c r="F24" s="49">
        <f t="shared" si="0"/>
        <v>0</v>
      </c>
      <c r="G24" s="49"/>
      <c r="H24" s="165" t="s">
        <v>421</v>
      </c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 x14ac:dyDescent="0.25">
      <c r="A25" s="49"/>
      <c r="B25" s="55">
        <f>'In Sem Evaluation'!B25</f>
        <v>13</v>
      </c>
      <c r="C25" s="82" t="str">
        <f>'In Sem Evaluation'!C25</f>
        <v>BHAGIRATH NILAKSHI MANOHAR</v>
      </c>
      <c r="D25" s="81">
        <v>18</v>
      </c>
      <c r="E25" s="66"/>
      <c r="F25" s="49">
        <f t="shared" si="0"/>
        <v>0</v>
      </c>
      <c r="G25" s="49"/>
      <c r="H25" s="165" t="s">
        <v>418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 x14ac:dyDescent="0.25">
      <c r="A26" s="49"/>
      <c r="B26" s="55">
        <f>'In Sem Evaluation'!B26</f>
        <v>14</v>
      </c>
      <c r="C26" s="82" t="str">
        <f>'In Sem Evaluation'!C26</f>
        <v>BHANDAKKAR AJINKYA BHARAT</v>
      </c>
      <c r="D26" s="81">
        <v>18</v>
      </c>
      <c r="E26" s="66"/>
      <c r="F26" s="49">
        <f t="shared" si="0"/>
        <v>0</v>
      </c>
      <c r="G26" s="49"/>
      <c r="H26" s="165" t="s">
        <v>420</v>
      </c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 x14ac:dyDescent="0.25">
      <c r="A27" s="49"/>
      <c r="B27" s="55">
        <f>'In Sem Evaluation'!B27</f>
        <v>15</v>
      </c>
      <c r="C27" s="82" t="str">
        <f>'In Sem Evaluation'!C27</f>
        <v>BHANDARY PRAJWALA VIJAY</v>
      </c>
      <c r="D27" s="81">
        <v>19</v>
      </c>
      <c r="E27" s="66"/>
      <c r="F27" s="49">
        <f t="shared" si="0"/>
        <v>0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 x14ac:dyDescent="0.25">
      <c r="A28" s="49"/>
      <c r="B28" s="55">
        <f>'In Sem Evaluation'!B28</f>
        <v>16</v>
      </c>
      <c r="C28" s="82" t="str">
        <f>'In Sem Evaluation'!C28</f>
        <v>BHATI MANISH SURESH</v>
      </c>
      <c r="D28" s="81">
        <v>23</v>
      </c>
      <c r="E28" s="66"/>
      <c r="F28" s="49">
        <f t="shared" si="0"/>
        <v>0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 x14ac:dyDescent="0.25">
      <c r="A29" s="49"/>
      <c r="B29" s="55">
        <f>'In Sem Evaluation'!B29</f>
        <v>17</v>
      </c>
      <c r="C29" s="82" t="str">
        <f>'In Sem Evaluation'!C29</f>
        <v>BHAVSAR MAITRI CHANDRAKANT</v>
      </c>
      <c r="D29" s="81">
        <v>19</v>
      </c>
      <c r="E29" s="66"/>
      <c r="F29" s="49">
        <f t="shared" si="0"/>
        <v>0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 x14ac:dyDescent="0.25">
      <c r="A30" s="49"/>
      <c r="B30" s="55">
        <f>'In Sem Evaluation'!B30</f>
        <v>18</v>
      </c>
      <c r="C30" s="82" t="str">
        <f>'In Sem Evaluation'!C30</f>
        <v>BHAVSAR NAMAN ATULKUMAR</v>
      </c>
      <c r="D30" s="81">
        <v>19</v>
      </c>
      <c r="E30" s="66"/>
      <c r="F30" s="49">
        <f t="shared" si="0"/>
        <v>0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 x14ac:dyDescent="0.25">
      <c r="A31" s="49"/>
      <c r="B31" s="55">
        <f>'In Sem Evaluation'!B31</f>
        <v>19</v>
      </c>
      <c r="C31" s="82" t="str">
        <f>'In Sem Evaluation'!C31</f>
        <v>BHIRUD YASH MINESH</v>
      </c>
      <c r="D31" s="81">
        <v>19</v>
      </c>
      <c r="E31" s="66"/>
      <c r="F31" s="49">
        <f t="shared" si="0"/>
        <v>0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 x14ac:dyDescent="0.25">
      <c r="A32" s="49"/>
      <c r="B32" s="55">
        <f>'In Sem Evaluation'!B32</f>
        <v>20</v>
      </c>
      <c r="C32" s="82" t="str">
        <f>'In Sem Evaluation'!C32</f>
        <v>BHORI RIDDHI ANIL</v>
      </c>
      <c r="D32" s="81">
        <v>20</v>
      </c>
      <c r="E32" s="66"/>
      <c r="F32" s="49">
        <f t="shared" si="0"/>
        <v>0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 x14ac:dyDescent="0.25">
      <c r="A33" s="49"/>
      <c r="B33" s="55">
        <f>'In Sem Evaluation'!B33</f>
        <v>21</v>
      </c>
      <c r="C33" s="82" t="str">
        <f>'In Sem Evaluation'!C33</f>
        <v>BHUYAL CHETAN NARESH</v>
      </c>
      <c r="D33" s="81">
        <v>19</v>
      </c>
      <c r="E33" s="66"/>
      <c r="F33" s="49">
        <f t="shared" si="0"/>
        <v>0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 x14ac:dyDescent="0.25">
      <c r="A34" s="49"/>
      <c r="B34" s="55">
        <f>'In Sem Evaluation'!B34</f>
        <v>22</v>
      </c>
      <c r="C34" s="82" t="str">
        <f>'In Sem Evaluation'!C34</f>
        <v>BODKE OMKAR PANDHARINATH</v>
      </c>
      <c r="D34" s="81">
        <v>18</v>
      </c>
      <c r="E34" s="66"/>
      <c r="F34" s="49">
        <f t="shared" si="0"/>
        <v>0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 x14ac:dyDescent="0.25">
      <c r="A35" s="49"/>
      <c r="B35" s="55">
        <f>'In Sem Evaluation'!B35</f>
        <v>23</v>
      </c>
      <c r="C35" s="82" t="str">
        <f>'In Sem Evaluation'!C35</f>
        <v>CHANDALIYA PRIYANSH PARAMVEER</v>
      </c>
      <c r="D35" s="81">
        <v>18</v>
      </c>
      <c r="E35" s="66"/>
      <c r="F35" s="49">
        <f t="shared" si="0"/>
        <v>0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 x14ac:dyDescent="0.25">
      <c r="A36" s="49"/>
      <c r="B36" s="55">
        <f>'In Sem Evaluation'!B36</f>
        <v>24</v>
      </c>
      <c r="C36" s="80" t="str">
        <f>'In Sem Evaluation'!C36</f>
        <v>CHATTERJEE ANIK TARUN</v>
      </c>
      <c r="D36" s="81">
        <v>23</v>
      </c>
      <c r="E36" s="66"/>
      <c r="F36" s="49">
        <f t="shared" si="0"/>
        <v>0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 x14ac:dyDescent="0.25">
      <c r="A37" s="49"/>
      <c r="B37" s="55">
        <f>'In Sem Evaluation'!B37</f>
        <v>25</v>
      </c>
      <c r="C37" s="80" t="str">
        <f>'In Sem Evaluation'!C37</f>
        <v>CHAUDHARI AAYUSHI BHUPENDRA</v>
      </c>
      <c r="D37" s="81">
        <v>30</v>
      </c>
      <c r="E37" s="66"/>
      <c r="F37" s="49">
        <f t="shared" si="0"/>
        <v>0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 x14ac:dyDescent="0.25">
      <c r="A38" s="49"/>
      <c r="B38" s="55">
        <f>'In Sem Evaluation'!B38</f>
        <v>26</v>
      </c>
      <c r="C38" s="80" t="str">
        <f>'In Sem Evaluation'!C38</f>
        <v>CHAUDHARI ADITYA VIJAY</v>
      </c>
      <c r="D38" s="81">
        <v>26</v>
      </c>
      <c r="E38" s="66"/>
      <c r="F38" s="49">
        <f t="shared" si="0"/>
        <v>0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 x14ac:dyDescent="0.25">
      <c r="A39" s="49"/>
      <c r="B39" s="55">
        <f>'In Sem Evaluation'!B39</f>
        <v>27</v>
      </c>
      <c r="C39" s="80" t="str">
        <f>'In Sem Evaluation'!C39</f>
        <v>CHAUDHARY UMAIR AHMAD MOHD HUSSAIN</v>
      </c>
      <c r="D39" s="81">
        <v>20</v>
      </c>
      <c r="E39" s="66"/>
      <c r="F39" s="49">
        <f t="shared" si="0"/>
        <v>0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 x14ac:dyDescent="0.25">
      <c r="A40" s="49"/>
      <c r="B40" s="55">
        <f>'In Sem Evaluation'!B40</f>
        <v>28</v>
      </c>
      <c r="C40" s="80" t="str">
        <f>'In Sem Evaluation'!C40</f>
        <v>CHAUHAN ALOK AWADHESH</v>
      </c>
      <c r="D40" s="81">
        <v>27</v>
      </c>
      <c r="E40" s="66"/>
      <c r="F40" s="49">
        <f t="shared" si="0"/>
        <v>0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 x14ac:dyDescent="0.25">
      <c r="A41" s="49"/>
      <c r="B41" s="55">
        <f>'In Sem Evaluation'!B41</f>
        <v>29</v>
      </c>
      <c r="C41" s="80" t="str">
        <f>'In Sem Evaluation'!C41</f>
        <v>CHAUHAN HARSHIT SHANKARLAL</v>
      </c>
      <c r="D41" s="81">
        <v>29</v>
      </c>
      <c r="E41" s="66"/>
      <c r="F41" s="49">
        <f t="shared" si="0"/>
        <v>0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 x14ac:dyDescent="0.25">
      <c r="A42" s="49"/>
      <c r="B42" s="55">
        <f>'In Sem Evaluation'!B42</f>
        <v>30</v>
      </c>
      <c r="C42" s="80" t="str">
        <f>'In Sem Evaluation'!C42</f>
        <v>CHAUHAN MONI RAJKUMAR</v>
      </c>
      <c r="D42" s="81">
        <v>25</v>
      </c>
      <c r="E42" s="66"/>
      <c r="F42" s="49">
        <f t="shared" si="0"/>
        <v>0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 x14ac:dyDescent="0.25">
      <c r="A43" s="49"/>
      <c r="B43" s="55">
        <f>'In Sem Evaluation'!B43</f>
        <v>31</v>
      </c>
      <c r="C43" s="80" t="str">
        <f>'In Sem Evaluation'!C43</f>
        <v>CHAVAN ARYAN KAMALAKAR</v>
      </c>
      <c r="D43" s="81">
        <v>18</v>
      </c>
      <c r="E43" s="66"/>
      <c r="F43" s="49">
        <f t="shared" si="0"/>
        <v>0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 x14ac:dyDescent="0.25">
      <c r="A44" s="49"/>
      <c r="B44" s="55">
        <f>'In Sem Evaluation'!B44</f>
        <v>32</v>
      </c>
      <c r="C44" s="82" t="str">
        <f>'In Sem Evaluation'!C44</f>
        <v>CHINCHOLE SHRIKANT JALBA</v>
      </c>
      <c r="D44" s="81">
        <v>18</v>
      </c>
      <c r="E44" s="66"/>
      <c r="F44" s="49">
        <f t="shared" si="0"/>
        <v>0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 x14ac:dyDescent="0.25">
      <c r="A45" s="49"/>
      <c r="B45" s="55">
        <f>'In Sem Evaluation'!B45</f>
        <v>33</v>
      </c>
      <c r="C45" s="82" t="str">
        <f>'In Sem Evaluation'!C45</f>
        <v>CHORGHE VIDHI AJAY</v>
      </c>
      <c r="D45" s="81">
        <v>31</v>
      </c>
      <c r="E45" s="66"/>
      <c r="F45" s="49">
        <f t="shared" si="0"/>
        <v>0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 x14ac:dyDescent="0.25">
      <c r="A46" s="49"/>
      <c r="B46" s="55">
        <f>'In Sem Evaluation'!B46</f>
        <v>34</v>
      </c>
      <c r="C46" s="82" t="str">
        <f>'In Sem Evaluation'!C46</f>
        <v>CHOUDHARY SONAL BHANARAM</v>
      </c>
      <c r="D46" s="81">
        <v>30</v>
      </c>
      <c r="E46" s="66"/>
      <c r="F46" s="49">
        <f t="shared" si="0"/>
        <v>0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 x14ac:dyDescent="0.25">
      <c r="A47" s="49"/>
      <c r="B47" s="55">
        <f>'In Sem Evaluation'!B47</f>
        <v>35</v>
      </c>
      <c r="C47" s="82" t="str">
        <f>'In Sem Evaluation'!C47</f>
        <v>DALVI MANISH SUNIL</v>
      </c>
      <c r="D47" s="81">
        <v>22</v>
      </c>
      <c r="E47" s="66"/>
      <c r="F47" s="49">
        <f t="shared" si="0"/>
        <v>0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 x14ac:dyDescent="0.25">
      <c r="A48" s="49"/>
      <c r="B48" s="55">
        <f>'In Sem Evaluation'!B48</f>
        <v>36</v>
      </c>
      <c r="C48" s="80" t="str">
        <f>'In Sem Evaluation'!C48</f>
        <v>DAWANE RUTUJA PREMDAS</v>
      </c>
      <c r="D48" s="81">
        <v>41</v>
      </c>
      <c r="E48" s="66"/>
      <c r="F48" s="49">
        <f t="shared" si="0"/>
        <v>0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 x14ac:dyDescent="0.25">
      <c r="A49" s="49"/>
      <c r="B49" s="55">
        <f>'In Sem Evaluation'!B49</f>
        <v>37</v>
      </c>
      <c r="C49" s="80" t="str">
        <f>'In Sem Evaluation'!C49</f>
        <v>DESALE SUHANI SUHAS</v>
      </c>
      <c r="D49" s="81">
        <v>30</v>
      </c>
      <c r="E49" s="66"/>
      <c r="F49" s="49">
        <f t="shared" si="0"/>
        <v>0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customHeight="1" x14ac:dyDescent="0.25">
      <c r="A50" s="49"/>
      <c r="B50" s="55">
        <f>'In Sem Evaluation'!B50</f>
        <v>38</v>
      </c>
      <c r="C50" s="80" t="str">
        <f>'In Sem Evaluation'!C50</f>
        <v>DHUMAL ALISHA AMAR</v>
      </c>
      <c r="D50" s="81">
        <v>18</v>
      </c>
      <c r="E50" s="66"/>
      <c r="F50" s="49">
        <f t="shared" si="0"/>
        <v>0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customHeight="1" x14ac:dyDescent="0.25">
      <c r="A51" s="49"/>
      <c r="B51" s="55">
        <f>'In Sem Evaluation'!B51</f>
        <v>39</v>
      </c>
      <c r="C51" s="80" t="str">
        <f>'In Sem Evaluation'!C51</f>
        <v>GALANDE TEJAS POPAT</v>
      </c>
      <c r="D51" s="81">
        <v>18</v>
      </c>
      <c r="E51" s="66"/>
      <c r="F51" s="49">
        <f t="shared" si="0"/>
        <v>0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customHeight="1" x14ac:dyDescent="0.25">
      <c r="A52" s="49"/>
      <c r="B52" s="55">
        <f>'In Sem Evaluation'!B52</f>
        <v>40</v>
      </c>
      <c r="C52" s="80" t="str">
        <f>'In Sem Evaluation'!C52</f>
        <v>GAONKAR PURVA PANDURANG</v>
      </c>
      <c r="D52" s="81">
        <v>19</v>
      </c>
      <c r="E52" s="66"/>
      <c r="F52" s="49">
        <f t="shared" si="0"/>
        <v>0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customHeight="1" x14ac:dyDescent="0.25">
      <c r="A53" s="49"/>
      <c r="B53" s="55">
        <f>'In Sem Evaluation'!B53</f>
        <v>41</v>
      </c>
      <c r="C53" s="80" t="str">
        <f>'In Sem Evaluation'!C53</f>
        <v>GARJE TUSHAR SUNIL</v>
      </c>
      <c r="D53" s="81">
        <v>24</v>
      </c>
      <c r="E53" s="66"/>
      <c r="F53" s="49">
        <f t="shared" si="0"/>
        <v>0</v>
      </c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customHeight="1" x14ac:dyDescent="0.25">
      <c r="A54" s="49"/>
      <c r="B54" s="55">
        <f>'In Sem Evaluation'!B54</f>
        <v>42</v>
      </c>
      <c r="C54" s="80" t="str">
        <f>'In Sem Evaluation'!C54</f>
        <v>GAWADE GAYATRI RAMKRISHNA</v>
      </c>
      <c r="D54" s="81">
        <v>31</v>
      </c>
      <c r="E54" s="66"/>
      <c r="F54" s="49">
        <f t="shared" si="0"/>
        <v>0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customHeight="1" x14ac:dyDescent="0.25">
      <c r="A55" s="49"/>
      <c r="B55" s="55">
        <f>'In Sem Evaluation'!B55</f>
        <v>43</v>
      </c>
      <c r="C55" s="80" t="str">
        <f>'In Sem Evaluation'!C55</f>
        <v>GHARAT PIYUSH BHARAT</v>
      </c>
      <c r="D55" s="81">
        <v>10</v>
      </c>
      <c r="E55" s="66"/>
      <c r="F55" s="49">
        <f t="shared" si="0"/>
        <v>0</v>
      </c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customHeight="1" x14ac:dyDescent="0.25">
      <c r="A56" s="49"/>
      <c r="B56" s="55">
        <f>'In Sem Evaluation'!B56</f>
        <v>44</v>
      </c>
      <c r="C56" s="80" t="str">
        <f>'In Sem Evaluation'!C56</f>
        <v>GHUGARE AYUSH MARUTI</v>
      </c>
      <c r="D56" s="81">
        <v>18</v>
      </c>
      <c r="E56" s="66"/>
      <c r="F56" s="49">
        <f t="shared" si="0"/>
        <v>0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customHeight="1" x14ac:dyDescent="0.25">
      <c r="A57" s="49"/>
      <c r="B57" s="55">
        <f>'In Sem Evaluation'!B57</f>
        <v>45</v>
      </c>
      <c r="C57" s="80" t="str">
        <f>'In Sem Evaluation'!C57</f>
        <v>GHUGE ATIKSH SANDEEP</v>
      </c>
      <c r="D57" s="81">
        <v>18</v>
      </c>
      <c r="E57" s="66"/>
      <c r="F57" s="49">
        <f t="shared" si="0"/>
        <v>0</v>
      </c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5.75" customHeight="1" x14ac:dyDescent="0.25">
      <c r="A58" s="49"/>
      <c r="B58" s="55">
        <f>'In Sem Evaluation'!B58</f>
        <v>46</v>
      </c>
      <c r="C58" s="80" t="str">
        <f>'In Sem Evaluation'!C58</f>
        <v>GOHIL JAINEEL MAHESH</v>
      </c>
      <c r="D58" s="81">
        <v>21</v>
      </c>
      <c r="E58" s="66"/>
      <c r="F58" s="49">
        <f t="shared" si="0"/>
        <v>0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5.75" customHeight="1" x14ac:dyDescent="0.25">
      <c r="A59" s="49"/>
      <c r="B59" s="55">
        <f>'In Sem Evaluation'!B59</f>
        <v>47</v>
      </c>
      <c r="C59" s="80" t="str">
        <f>'In Sem Evaluation'!C59</f>
        <v>GULBHILE MADHURI MAHADEV</v>
      </c>
      <c r="D59" s="81">
        <v>22</v>
      </c>
      <c r="E59" s="66"/>
      <c r="F59" s="49">
        <f t="shared" si="0"/>
        <v>0</v>
      </c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5.75" customHeight="1" x14ac:dyDescent="0.25">
      <c r="A60" s="49"/>
      <c r="B60" s="55">
        <f>'In Sem Evaluation'!B60</f>
        <v>48</v>
      </c>
      <c r="C60" s="80" t="str">
        <f>'In Sem Evaluation'!C60</f>
        <v>GUPTA AARYA OMPRAKASH</v>
      </c>
      <c r="D60" s="81">
        <v>24</v>
      </c>
      <c r="E60" s="66"/>
      <c r="F60" s="49">
        <f t="shared" si="0"/>
        <v>0</v>
      </c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5.75" customHeight="1" x14ac:dyDescent="0.25">
      <c r="A61" s="49"/>
      <c r="B61" s="55">
        <f>'In Sem Evaluation'!B61</f>
        <v>49</v>
      </c>
      <c r="C61" s="82" t="str">
        <f>'In Sem Evaluation'!C61</f>
        <v>GUPTA AMISHA SUNIL</v>
      </c>
      <c r="D61" s="81">
        <v>28</v>
      </c>
      <c r="E61" s="66"/>
      <c r="F61" s="49">
        <f t="shared" si="0"/>
        <v>0</v>
      </c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customHeight="1" x14ac:dyDescent="0.25">
      <c r="A62" s="49"/>
      <c r="B62" s="55">
        <f>'In Sem Evaluation'!B62</f>
        <v>50</v>
      </c>
      <c r="C62" s="82" t="str">
        <f>'In Sem Evaluation'!C62</f>
        <v>GUPTA RAJ RAMPYARE</v>
      </c>
      <c r="D62" s="81">
        <v>26</v>
      </c>
      <c r="E62" s="66"/>
      <c r="F62" s="49">
        <f t="shared" si="0"/>
        <v>0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5.75" customHeight="1" x14ac:dyDescent="0.25">
      <c r="A63" s="49"/>
      <c r="B63" s="55">
        <f>'In Sem Evaluation'!B63</f>
        <v>51</v>
      </c>
      <c r="C63" s="82" t="str">
        <f>'In Sem Evaluation'!C63</f>
        <v>HARDULE PRANAY DILIRAM</v>
      </c>
      <c r="D63" s="81">
        <v>15</v>
      </c>
      <c r="E63" s="66"/>
      <c r="F63" s="49">
        <f t="shared" si="0"/>
        <v>0</v>
      </c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5.75" customHeight="1" x14ac:dyDescent="0.25">
      <c r="A64" s="49"/>
      <c r="B64" s="55">
        <f>'In Sem Evaluation'!B64</f>
        <v>52</v>
      </c>
      <c r="C64" s="82" t="str">
        <f>'In Sem Evaluation'!C64</f>
        <v>HARIJAN AKLESH KAMLESH</v>
      </c>
      <c r="D64" s="81">
        <v>23</v>
      </c>
      <c r="E64" s="66"/>
      <c r="F64" s="49">
        <f t="shared" si="0"/>
        <v>0</v>
      </c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5.75" customHeight="1" x14ac:dyDescent="0.25">
      <c r="A65" s="49"/>
      <c r="B65" s="55">
        <f>'In Sem Evaluation'!B65</f>
        <v>53</v>
      </c>
      <c r="C65" s="82" t="str">
        <f>'In Sem Evaluation'!C65</f>
        <v>HONSHETTE SAMBHAJI SHIVANAND</v>
      </c>
      <c r="D65" s="81">
        <v>13</v>
      </c>
      <c r="E65" s="66"/>
      <c r="F65" s="49">
        <f t="shared" si="0"/>
        <v>0</v>
      </c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5.75" customHeight="1" x14ac:dyDescent="0.25">
      <c r="A66" s="49"/>
      <c r="B66" s="55">
        <f>'In Sem Evaluation'!B66</f>
        <v>54</v>
      </c>
      <c r="C66" s="82" t="str">
        <f>'In Sem Evaluation'!C66</f>
        <v>JABAR TANMAY ANKUSH</v>
      </c>
      <c r="D66" s="81">
        <v>11</v>
      </c>
      <c r="E66" s="66"/>
      <c r="F66" s="49">
        <f t="shared" si="0"/>
        <v>0</v>
      </c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5.75" customHeight="1" x14ac:dyDescent="0.25">
      <c r="A67" s="49"/>
      <c r="B67" s="55">
        <f>'In Sem Evaluation'!B67</f>
        <v>55</v>
      </c>
      <c r="C67" s="82" t="str">
        <f>'In Sem Evaluation'!C67</f>
        <v>JADHAV ATHARVA PRASHANT</v>
      </c>
      <c r="D67" s="81">
        <v>19</v>
      </c>
      <c r="E67" s="66"/>
      <c r="F67" s="49">
        <f t="shared" si="0"/>
        <v>0</v>
      </c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5.75" customHeight="1" x14ac:dyDescent="0.25">
      <c r="A68" s="49"/>
      <c r="B68" s="55">
        <f>'In Sem Evaluation'!B68</f>
        <v>56</v>
      </c>
      <c r="C68" s="82" t="str">
        <f>'In Sem Evaluation'!C68</f>
        <v>JADHAV SANSKAR MAHESH</v>
      </c>
      <c r="D68" s="81">
        <v>18</v>
      </c>
      <c r="E68" s="66"/>
      <c r="F68" s="49">
        <f t="shared" si="0"/>
        <v>0</v>
      </c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customHeight="1" x14ac:dyDescent="0.25">
      <c r="A69" s="49"/>
      <c r="B69" s="55">
        <f>'In Sem Evaluation'!B69</f>
        <v>57</v>
      </c>
      <c r="C69" s="82" t="str">
        <f>'In Sem Evaluation'!C69</f>
        <v>JAGTAP SAMYAK SANDEEP</v>
      </c>
      <c r="D69" s="81">
        <v>19</v>
      </c>
      <c r="E69" s="66"/>
      <c r="F69" s="49">
        <f t="shared" si="0"/>
        <v>0</v>
      </c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5.75" customHeight="1" x14ac:dyDescent="0.25">
      <c r="A70" s="49"/>
      <c r="B70" s="55">
        <f>'In Sem Evaluation'!B70</f>
        <v>58</v>
      </c>
      <c r="C70" s="82" t="str">
        <f>'In Sem Evaluation'!C70</f>
        <v>JAI DNYANESHWAR KALE</v>
      </c>
      <c r="D70" s="66">
        <v>22</v>
      </c>
      <c r="E70" s="66"/>
      <c r="F70" s="49">
        <f t="shared" si="0"/>
        <v>0</v>
      </c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5.75" customHeight="1" x14ac:dyDescent="0.25">
      <c r="A71" s="49"/>
      <c r="B71" s="55">
        <f>'In Sem Evaluation'!B71</f>
        <v>59</v>
      </c>
      <c r="C71" s="82" t="str">
        <f>'In Sem Evaluation'!C71</f>
        <v>JAIN JAINAM DEEPAK</v>
      </c>
      <c r="D71" s="66">
        <v>23</v>
      </c>
      <c r="E71" s="66"/>
      <c r="F71" s="49">
        <f t="shared" si="0"/>
        <v>0</v>
      </c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5.75" customHeight="1" x14ac:dyDescent="0.25">
      <c r="A72" s="49"/>
      <c r="B72" s="55">
        <f>'In Sem Evaluation'!B72</f>
        <v>60</v>
      </c>
      <c r="C72" s="80" t="str">
        <f>'In Sem Evaluation'!C72</f>
        <v>JALGAONKAR AAKANSHA PRADEEP</v>
      </c>
      <c r="D72" s="66">
        <v>12</v>
      </c>
      <c r="E72" s="66"/>
      <c r="F72" s="49">
        <f t="shared" si="0"/>
        <v>0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5.75" customHeight="1" x14ac:dyDescent="0.25">
      <c r="A73" s="49"/>
      <c r="B73" s="55">
        <f>'In Sem Evaluation'!B73</f>
        <v>61</v>
      </c>
      <c r="C73" s="82" t="str">
        <f>'In Sem Evaluation'!C73</f>
        <v>JAMDADE SAIRAJ SURESH</v>
      </c>
      <c r="D73" s="66">
        <v>18</v>
      </c>
      <c r="E73" s="66"/>
      <c r="F73" s="49">
        <f t="shared" si="0"/>
        <v>0</v>
      </c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5.75" customHeight="1" x14ac:dyDescent="0.25">
      <c r="A74" s="49"/>
      <c r="B74" s="55">
        <f>'In Sem Evaluation'!B74</f>
        <v>62</v>
      </c>
      <c r="C74" s="82" t="str">
        <f>'In Sem Evaluation'!C74</f>
        <v>JOSHI KRISHNA CHETAN</v>
      </c>
      <c r="D74" s="66">
        <v>15</v>
      </c>
      <c r="E74" s="66"/>
      <c r="F74" s="49">
        <f t="shared" si="0"/>
        <v>0</v>
      </c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5.75" customHeight="1" x14ac:dyDescent="0.25">
      <c r="A75" s="49"/>
      <c r="B75" s="55">
        <f>'In Sem Evaluation'!B75</f>
        <v>63</v>
      </c>
      <c r="C75" s="80" t="str">
        <f>'In Sem Evaluation'!C75</f>
        <v>KADAM MANSI SURESH</v>
      </c>
      <c r="D75" s="66">
        <v>25</v>
      </c>
      <c r="E75" s="66"/>
      <c r="F75" s="49">
        <f t="shared" si="0"/>
        <v>0</v>
      </c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5.75" customHeight="1" x14ac:dyDescent="0.25">
      <c r="A76" s="49"/>
      <c r="B76" s="55">
        <f>'In Sem Evaluation'!B76</f>
        <v>64</v>
      </c>
      <c r="C76" s="72" t="str">
        <f>'In Sem Evaluation'!C76</f>
        <v>KADAM PRATIKA GANESH</v>
      </c>
      <c r="D76" s="66">
        <v>22</v>
      </c>
      <c r="E76" s="66"/>
      <c r="F76" s="49">
        <f t="shared" si="0"/>
        <v>0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5.75" customHeight="1" x14ac:dyDescent="0.25">
      <c r="A77" s="49"/>
      <c r="B77" s="55">
        <f>'In Sem Evaluation'!B77</f>
        <v>65</v>
      </c>
      <c r="C77" s="72" t="str">
        <f>'In Sem Evaluation'!C77</f>
        <v>KADUKAR SIDDHESH SURAJ</v>
      </c>
      <c r="D77" s="66">
        <v>26</v>
      </c>
      <c r="E77" s="66"/>
      <c r="F77" s="49">
        <f t="shared" si="0"/>
        <v>0</v>
      </c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5.75" customHeight="1" x14ac:dyDescent="0.25">
      <c r="A78" s="49"/>
      <c r="B78" s="55">
        <f>'In Sem Evaluation'!B78</f>
        <v>66</v>
      </c>
      <c r="C78" s="72" t="str">
        <f>'In Sem Evaluation'!C78</f>
        <v>KAJOLI SHUBHAM GURUDAS</v>
      </c>
      <c r="D78" s="66">
        <v>21</v>
      </c>
      <c r="E78" s="66"/>
      <c r="F78" s="49">
        <f t="shared" ref="F78:F141" si="1">IF(D78&gt;=36,$I81,IF(D78&gt;=26,$I82,IF(D78&gt;=18,$I83,I84)))</f>
        <v>0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5.75" customHeight="1" x14ac:dyDescent="0.25">
      <c r="A79" s="49"/>
      <c r="B79" s="55">
        <f>'In Sem Evaluation'!B79</f>
        <v>67</v>
      </c>
      <c r="C79" s="72" t="str">
        <f>'In Sem Evaluation'!C79</f>
        <v>KAKADE HARSH VINAY</v>
      </c>
      <c r="D79" s="66">
        <v>18</v>
      </c>
      <c r="E79" s="66"/>
      <c r="F79" s="49">
        <f t="shared" si="1"/>
        <v>0</v>
      </c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5.75" customHeight="1" x14ac:dyDescent="0.25">
      <c r="A80" s="49"/>
      <c r="B80" s="55">
        <f>'In Sem Evaluation'!B80</f>
        <v>68</v>
      </c>
      <c r="C80" s="72" t="str">
        <f>'In Sem Evaluation'!C80</f>
        <v>KAMBLE ANSH SURESH</v>
      </c>
      <c r="D80" s="66">
        <v>22</v>
      </c>
      <c r="E80" s="66"/>
      <c r="F80" s="49">
        <f t="shared" si="1"/>
        <v>0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5.75" customHeight="1" x14ac:dyDescent="0.25">
      <c r="A81" s="49"/>
      <c r="B81" s="55">
        <f>'In Sem Evaluation'!B81</f>
        <v>69</v>
      </c>
      <c r="C81" s="72" t="str">
        <f>'In Sem Evaluation'!C81</f>
        <v>KAMBLE HARSH DEEPAK</v>
      </c>
      <c r="D81" s="66">
        <v>27</v>
      </c>
      <c r="E81" s="66"/>
      <c r="F81" s="49">
        <f t="shared" si="1"/>
        <v>0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5.75" customHeight="1" x14ac:dyDescent="0.25">
      <c r="A82" s="49"/>
      <c r="B82" s="55">
        <f>'In Sem Evaluation'!B82</f>
        <v>70</v>
      </c>
      <c r="C82" s="72" t="str">
        <f>'In Sem Evaluation'!C82</f>
        <v>KAMBLE PRABODH BALAJI</v>
      </c>
      <c r="D82" s="66">
        <v>25</v>
      </c>
      <c r="E82" s="66"/>
      <c r="F82" s="49">
        <f t="shared" si="1"/>
        <v>0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5.75" customHeight="1" x14ac:dyDescent="0.25">
      <c r="A83" s="49"/>
      <c r="B83" s="55">
        <f>'In Sem Evaluation'!B83</f>
        <v>71</v>
      </c>
      <c r="C83" s="72" t="str">
        <f>'In Sem Evaluation'!C83</f>
        <v>KAMBLE RUSHIKESH RAVINDRA</v>
      </c>
      <c r="D83" s="66">
        <v>25</v>
      </c>
      <c r="E83" s="66"/>
      <c r="F83" s="49">
        <f t="shared" si="1"/>
        <v>0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5.75" customHeight="1" x14ac:dyDescent="0.25">
      <c r="A84" s="49"/>
      <c r="B84" s="55">
        <f>'In Sem Evaluation'!B84</f>
        <v>72</v>
      </c>
      <c r="C84" s="72" t="str">
        <f>'In Sem Evaluation'!C84</f>
        <v>KAMBLE SRUSHTI AKASH</v>
      </c>
      <c r="D84" s="66">
        <v>19</v>
      </c>
      <c r="E84" s="66"/>
      <c r="F84" s="49">
        <f t="shared" si="1"/>
        <v>0</v>
      </c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5.75" customHeight="1" x14ac:dyDescent="0.25">
      <c r="A85" s="49"/>
      <c r="B85" s="55">
        <f>'In Sem Evaluation'!B85</f>
        <v>73</v>
      </c>
      <c r="C85" s="72" t="str">
        <f>'In Sem Evaluation'!C85</f>
        <v>KAPSE TANMAY SANTOSH</v>
      </c>
      <c r="D85" s="66">
        <v>25</v>
      </c>
      <c r="E85" s="66"/>
      <c r="F85" s="49">
        <f t="shared" si="1"/>
        <v>0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5.75" customHeight="1" x14ac:dyDescent="0.25">
      <c r="A86" s="49"/>
      <c r="B86" s="55">
        <f>'In Sem Evaluation'!B86</f>
        <v>74</v>
      </c>
      <c r="C86" s="72" t="str">
        <f>'In Sem Evaluation'!C86</f>
        <v>KARALKAR DIPESH MAHESH</v>
      </c>
      <c r="D86" s="66">
        <v>22</v>
      </c>
      <c r="E86" s="66"/>
      <c r="F86" s="49">
        <f t="shared" si="1"/>
        <v>0</v>
      </c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5.75" customHeight="1" x14ac:dyDescent="0.25">
      <c r="A87" s="49"/>
      <c r="B87" s="55">
        <f>'In Sem Evaluation'!B87</f>
        <v>75</v>
      </c>
      <c r="C87" s="72" t="str">
        <f>'In Sem Evaluation'!C87</f>
        <v>KATE ARYAN NITIN</v>
      </c>
      <c r="D87" s="66">
        <v>18</v>
      </c>
      <c r="E87" s="66"/>
      <c r="F87" s="49">
        <f t="shared" si="1"/>
        <v>0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5.75" customHeight="1" x14ac:dyDescent="0.25">
      <c r="A88" s="49"/>
      <c r="B88" s="55">
        <f>'In Sem Evaluation'!B88</f>
        <v>76</v>
      </c>
      <c r="C88" s="72" t="str">
        <f>'In Sem Evaluation'!C88</f>
        <v>KEVADIYA MEET NARSHIBHAI</v>
      </c>
      <c r="D88" s="66">
        <v>18</v>
      </c>
      <c r="E88" s="66"/>
      <c r="F88" s="49">
        <f t="shared" si="1"/>
        <v>0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5.75" customHeight="1" x14ac:dyDescent="0.25">
      <c r="A89" s="49"/>
      <c r="B89" s="55">
        <f>'In Sem Evaluation'!B89</f>
        <v>77</v>
      </c>
      <c r="C89" s="72" t="str">
        <f>'In Sem Evaluation'!C89</f>
        <v>KHAN MOHD TAHA MOHD ZUBER</v>
      </c>
      <c r="D89" s="66">
        <v>22</v>
      </c>
      <c r="E89" s="66"/>
      <c r="F89" s="49">
        <f t="shared" si="1"/>
        <v>0</v>
      </c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5.75" customHeight="1" x14ac:dyDescent="0.25">
      <c r="A90" s="49"/>
      <c r="B90" s="55">
        <f>'In Sem Evaluation'!B90</f>
        <v>78</v>
      </c>
      <c r="C90" s="72" t="str">
        <f>'In Sem Evaluation'!C90</f>
        <v>KHAN PARVEZ LUKMAN GANI</v>
      </c>
      <c r="D90" s="66">
        <v>11</v>
      </c>
      <c r="E90" s="66"/>
      <c r="F90" s="49">
        <f t="shared" si="1"/>
        <v>0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5.75" customHeight="1" x14ac:dyDescent="0.25">
      <c r="A91" s="49"/>
      <c r="B91" s="55">
        <f>'In Sem Evaluation'!B91</f>
        <v>79</v>
      </c>
      <c r="C91" s="72" t="str">
        <f>'In Sem Evaluation'!C91</f>
        <v>KHANOLKAR ROHIT KOMAL</v>
      </c>
      <c r="D91" s="66">
        <v>32</v>
      </c>
      <c r="E91" s="66"/>
      <c r="F91" s="49">
        <f t="shared" si="1"/>
        <v>0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5.75" customHeight="1" x14ac:dyDescent="0.25">
      <c r="A92" s="49"/>
      <c r="B92" s="55">
        <f>'In Sem Evaluation'!B92</f>
        <v>80</v>
      </c>
      <c r="C92" s="72" t="str">
        <f>'In Sem Evaluation'!C92</f>
        <v>KONDUSKAR SANSKRUTI DASHRATH</v>
      </c>
      <c r="D92" s="66">
        <v>22</v>
      </c>
      <c r="E92" s="66"/>
      <c r="F92" s="49">
        <f t="shared" si="1"/>
        <v>0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customHeight="1" x14ac:dyDescent="0.25">
      <c r="A93" s="49"/>
      <c r="B93" s="55">
        <f>'In Sem Evaluation'!B93</f>
        <v>81</v>
      </c>
      <c r="C93" s="72" t="str">
        <f>'In Sem Evaluation'!C93</f>
        <v>KORDE SANKET VITHOBA</v>
      </c>
      <c r="D93" s="66">
        <v>19</v>
      </c>
      <c r="E93" s="66"/>
      <c r="F93" s="49">
        <f t="shared" si="1"/>
        <v>0</v>
      </c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customHeight="1" x14ac:dyDescent="0.25">
      <c r="A94" s="49"/>
      <c r="B94" s="55">
        <f>'In Sem Evaluation'!B94</f>
        <v>82</v>
      </c>
      <c r="C94" s="72" t="str">
        <f>'In Sem Evaluation'!C94</f>
        <v>KULKARNI DIVIT ASHISH</v>
      </c>
      <c r="D94" s="66">
        <v>18</v>
      </c>
      <c r="E94" s="66"/>
      <c r="F94" s="49">
        <f t="shared" si="1"/>
        <v>0</v>
      </c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customHeight="1" x14ac:dyDescent="0.25">
      <c r="A95" s="49"/>
      <c r="B95" s="55">
        <f>'In Sem Evaluation'!B95</f>
        <v>83</v>
      </c>
      <c r="C95" s="72" t="str">
        <f>'In Sem Evaluation'!C95</f>
        <v>KUMARE VED RAVINDRA</v>
      </c>
      <c r="D95" s="66">
        <v>25</v>
      </c>
      <c r="E95" s="66"/>
      <c r="F95" s="49">
        <f t="shared" si="1"/>
        <v>0</v>
      </c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customHeight="1" x14ac:dyDescent="0.25">
      <c r="A96" s="49"/>
      <c r="B96" s="55">
        <f>'In Sem Evaluation'!B96</f>
        <v>84</v>
      </c>
      <c r="C96" s="72" t="str">
        <f>'In Sem Evaluation'!C96</f>
        <v>KURMI ARYAN SUBHASH</v>
      </c>
      <c r="D96" s="66">
        <v>30</v>
      </c>
      <c r="E96" s="66"/>
      <c r="F96" s="49">
        <f t="shared" si="1"/>
        <v>0</v>
      </c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customHeight="1" x14ac:dyDescent="0.25">
      <c r="A97" s="49"/>
      <c r="B97" s="55">
        <f>'In Sem Evaluation'!B97</f>
        <v>85</v>
      </c>
      <c r="C97" s="72" t="str">
        <f>'In Sem Evaluation'!C97</f>
        <v>KUSHWAHA PRATIKSHA ANIL</v>
      </c>
      <c r="D97" s="66">
        <v>21</v>
      </c>
      <c r="E97" s="66"/>
      <c r="F97" s="49">
        <f t="shared" si="1"/>
        <v>0</v>
      </c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customHeight="1" x14ac:dyDescent="0.25">
      <c r="A98" s="49"/>
      <c r="B98" s="55">
        <f>'In Sem Evaluation'!B98</f>
        <v>86</v>
      </c>
      <c r="C98" s="72" t="str">
        <f>'In Sem Evaluation'!C98</f>
        <v>KUTE YASH DASHRATH</v>
      </c>
      <c r="D98" s="66">
        <v>18</v>
      </c>
      <c r="E98" s="66"/>
      <c r="F98" s="49">
        <f t="shared" si="1"/>
        <v>0</v>
      </c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customHeight="1" x14ac:dyDescent="0.25">
      <c r="A99" s="49"/>
      <c r="B99" s="55">
        <f>'In Sem Evaluation'!B99</f>
        <v>87</v>
      </c>
      <c r="C99" s="72" t="str">
        <f>'In Sem Evaluation'!C99</f>
        <v>KUVAR ARYAN PRAFULLA</v>
      </c>
      <c r="D99" s="66">
        <v>11</v>
      </c>
      <c r="E99" s="66"/>
      <c r="F99" s="49">
        <f t="shared" si="1"/>
        <v>0</v>
      </c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customHeight="1" x14ac:dyDescent="0.25">
      <c r="A100" s="49"/>
      <c r="B100" s="55">
        <f>'In Sem Evaluation'!B100</f>
        <v>88</v>
      </c>
      <c r="C100" s="72" t="str">
        <f>'In Sem Evaluation'!C100</f>
        <v>LAD MADHURA PRASHIL</v>
      </c>
      <c r="D100" s="66">
        <v>28</v>
      </c>
      <c r="E100" s="66"/>
      <c r="F100" s="49">
        <f t="shared" si="1"/>
        <v>0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customHeight="1" x14ac:dyDescent="0.25">
      <c r="A101" s="49"/>
      <c r="B101" s="55">
        <f>'In Sem Evaluation'!B101</f>
        <v>89</v>
      </c>
      <c r="C101" s="72" t="str">
        <f>'In Sem Evaluation'!C101</f>
        <v>LOHAR SRUSHTI KIRAN</v>
      </c>
      <c r="D101" s="66">
        <v>18</v>
      </c>
      <c r="E101" s="66"/>
      <c r="F101" s="49">
        <f t="shared" si="1"/>
        <v>0</v>
      </c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customHeight="1" x14ac:dyDescent="0.25">
      <c r="A102" s="49"/>
      <c r="B102" s="55">
        <f>'In Sem Evaluation'!B102</f>
        <v>90</v>
      </c>
      <c r="C102" s="72" t="str">
        <f>'In Sem Evaluation'!C102</f>
        <v>LOKARE SWAYAM MANGESH</v>
      </c>
      <c r="D102" s="66">
        <v>19</v>
      </c>
      <c r="E102" s="66"/>
      <c r="F102" s="49">
        <f t="shared" si="1"/>
        <v>0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customHeight="1" x14ac:dyDescent="0.25">
      <c r="A103" s="49"/>
      <c r="B103" s="55">
        <f>'In Sem Evaluation'!B103</f>
        <v>91</v>
      </c>
      <c r="C103" s="72" t="str">
        <f>'In Sem Evaluation'!C103</f>
        <v>MAHADIK AAYUSH BHAGWAN</v>
      </c>
      <c r="D103" s="66">
        <v>27</v>
      </c>
      <c r="E103" s="66"/>
      <c r="F103" s="49">
        <f t="shared" si="1"/>
        <v>0</v>
      </c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customHeight="1" x14ac:dyDescent="0.25">
      <c r="A104" s="49"/>
      <c r="B104" s="55">
        <f>'In Sem Evaluation'!B104</f>
        <v>92</v>
      </c>
      <c r="C104" s="72" t="str">
        <f>'In Sem Evaluation'!C104</f>
        <v>MAHADIK MALATI SANTOSH</v>
      </c>
      <c r="D104" s="66">
        <v>32</v>
      </c>
      <c r="E104" s="66"/>
      <c r="F104" s="49">
        <f t="shared" si="1"/>
        <v>0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customHeight="1" x14ac:dyDescent="0.25">
      <c r="A105" s="49"/>
      <c r="B105" s="55">
        <f>'In Sem Evaluation'!B105</f>
        <v>93</v>
      </c>
      <c r="C105" s="72" t="str">
        <f>'In Sem Evaluation'!C105</f>
        <v>MAHAJAN NIHARIKA MUKUNDA</v>
      </c>
      <c r="D105" s="66">
        <v>24</v>
      </c>
      <c r="E105" s="66"/>
      <c r="F105" s="49">
        <f t="shared" si="1"/>
        <v>0</v>
      </c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customHeight="1" x14ac:dyDescent="0.25">
      <c r="A106" s="49"/>
      <c r="B106" s="55">
        <f>'In Sem Evaluation'!B106</f>
        <v>94</v>
      </c>
      <c r="C106" s="72" t="str">
        <f>'In Sem Evaluation'!C106</f>
        <v>MAHALE UDAY RAMAN</v>
      </c>
      <c r="D106" s="66">
        <v>18</v>
      </c>
      <c r="E106" s="66"/>
      <c r="F106" s="49">
        <f t="shared" si="1"/>
        <v>0</v>
      </c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customHeight="1" x14ac:dyDescent="0.25">
      <c r="A107" s="49"/>
      <c r="B107" s="55">
        <f>'In Sem Evaluation'!B107</f>
        <v>95</v>
      </c>
      <c r="C107" s="72" t="str">
        <f>'In Sem Evaluation'!C107</f>
        <v>MAKWANA YASH PIYUSH</v>
      </c>
      <c r="D107" s="66">
        <v>20</v>
      </c>
      <c r="E107" s="66"/>
      <c r="F107" s="49">
        <f t="shared" si="1"/>
        <v>0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customHeight="1" x14ac:dyDescent="0.25">
      <c r="A108" s="49"/>
      <c r="B108" s="55">
        <f>'In Sem Evaluation'!B108</f>
        <v>96</v>
      </c>
      <c r="C108" s="72" t="str">
        <f>'In Sem Evaluation'!C108</f>
        <v>MALAVADE TANISH SANDEEP</v>
      </c>
      <c r="D108" s="66">
        <v>11</v>
      </c>
      <c r="E108" s="66"/>
      <c r="F108" s="49">
        <f t="shared" si="1"/>
        <v>0</v>
      </c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customHeight="1" x14ac:dyDescent="0.25">
      <c r="A109" s="49"/>
      <c r="B109" s="55">
        <f>'In Sem Evaluation'!B109</f>
        <v>97</v>
      </c>
      <c r="C109" s="72" t="str">
        <f>'In Sem Evaluation'!C109</f>
        <v>MANE ASAWARI ANIL</v>
      </c>
      <c r="D109" s="66">
        <v>30</v>
      </c>
      <c r="E109" s="66"/>
      <c r="F109" s="49">
        <f t="shared" si="1"/>
        <v>0</v>
      </c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customHeight="1" x14ac:dyDescent="0.25">
      <c r="A110" s="49"/>
      <c r="B110" s="55">
        <f>'In Sem Evaluation'!B110</f>
        <v>98</v>
      </c>
      <c r="C110" s="72" t="str">
        <f>'In Sem Evaluation'!C110</f>
        <v>MANE DEEPAK VISHWAS</v>
      </c>
      <c r="D110" s="66">
        <v>27</v>
      </c>
      <c r="E110" s="66"/>
      <c r="F110" s="49">
        <f t="shared" si="1"/>
        <v>0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customHeight="1" x14ac:dyDescent="0.25">
      <c r="A111" s="49"/>
      <c r="B111" s="55">
        <f>'In Sem Evaluation'!B111</f>
        <v>99</v>
      </c>
      <c r="C111" s="72" t="str">
        <f>'In Sem Evaluation'!C111</f>
        <v>MANUSHREE MISTY</v>
      </c>
      <c r="D111" s="66">
        <v>26</v>
      </c>
      <c r="E111" s="66"/>
      <c r="F111" s="49">
        <f t="shared" si="1"/>
        <v>0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customHeight="1" x14ac:dyDescent="0.25">
      <c r="A112" s="49"/>
      <c r="B112" s="55">
        <f>'In Sem Evaluation'!B112</f>
        <v>100</v>
      </c>
      <c r="C112" s="72" t="str">
        <f>'In Sem Evaluation'!C112</f>
        <v>MEHTA MEET HITESH</v>
      </c>
      <c r="D112" s="66">
        <v>24</v>
      </c>
      <c r="E112" s="66"/>
      <c r="F112" s="49">
        <f t="shared" si="1"/>
        <v>0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customHeight="1" x14ac:dyDescent="0.25">
      <c r="A113" s="49"/>
      <c r="B113" s="83">
        <f t="shared" ref="B113:B216" si="2">B112+1</f>
        <v>101</v>
      </c>
      <c r="C113" s="84" t="s">
        <v>307</v>
      </c>
      <c r="D113" s="66">
        <v>24</v>
      </c>
      <c r="E113" s="49"/>
      <c r="F113" s="49">
        <f t="shared" si="1"/>
        <v>0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customHeight="1" x14ac:dyDescent="0.25">
      <c r="A114" s="49"/>
      <c r="B114" s="83">
        <f t="shared" si="2"/>
        <v>102</v>
      </c>
      <c r="C114" s="84" t="s">
        <v>308</v>
      </c>
      <c r="D114" s="66">
        <v>3</v>
      </c>
      <c r="E114" s="49"/>
      <c r="F114" s="49">
        <f t="shared" si="1"/>
        <v>0</v>
      </c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customHeight="1" x14ac:dyDescent="0.25">
      <c r="A115" s="49"/>
      <c r="B115" s="83">
        <f t="shared" si="2"/>
        <v>103</v>
      </c>
      <c r="C115" s="84" t="s">
        <v>309</v>
      </c>
      <c r="D115" s="66">
        <v>32</v>
      </c>
      <c r="E115" s="49"/>
      <c r="F115" s="49">
        <f t="shared" si="1"/>
        <v>0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customHeight="1" x14ac:dyDescent="0.25">
      <c r="A116" s="49"/>
      <c r="B116" s="83">
        <f t="shared" si="2"/>
        <v>104</v>
      </c>
      <c r="C116" s="84" t="s">
        <v>310</v>
      </c>
      <c r="D116" s="66">
        <v>18</v>
      </c>
      <c r="E116" s="49"/>
      <c r="F116" s="49">
        <f t="shared" si="1"/>
        <v>0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customHeight="1" x14ac:dyDescent="0.25">
      <c r="A117" s="49"/>
      <c r="B117" s="83">
        <f t="shared" si="2"/>
        <v>105</v>
      </c>
      <c r="C117" s="84" t="s">
        <v>311</v>
      </c>
      <c r="D117" s="66">
        <v>25</v>
      </c>
      <c r="E117" s="49"/>
      <c r="F117" s="49">
        <f t="shared" si="1"/>
        <v>0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customHeight="1" x14ac:dyDescent="0.25">
      <c r="A118" s="49"/>
      <c r="B118" s="83">
        <f t="shared" si="2"/>
        <v>106</v>
      </c>
      <c r="C118" s="84" t="s">
        <v>312</v>
      </c>
      <c r="D118" s="66">
        <v>24</v>
      </c>
      <c r="E118" s="49"/>
      <c r="F118" s="49">
        <f t="shared" si="1"/>
        <v>0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customHeight="1" x14ac:dyDescent="0.25">
      <c r="A119" s="49"/>
      <c r="B119" s="83">
        <f t="shared" si="2"/>
        <v>107</v>
      </c>
      <c r="C119" s="84" t="s">
        <v>313</v>
      </c>
      <c r="D119" s="66">
        <v>18</v>
      </c>
      <c r="E119" s="49"/>
      <c r="F119" s="49">
        <f t="shared" si="1"/>
        <v>0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customHeight="1" x14ac:dyDescent="0.25">
      <c r="A120" s="49"/>
      <c r="B120" s="83">
        <f t="shared" si="2"/>
        <v>108</v>
      </c>
      <c r="C120" s="84" t="s">
        <v>314</v>
      </c>
      <c r="D120" s="66">
        <v>21</v>
      </c>
      <c r="E120" s="49"/>
      <c r="F120" s="49">
        <f t="shared" si="1"/>
        <v>0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customHeight="1" x14ac:dyDescent="0.25">
      <c r="A121" s="49"/>
      <c r="B121" s="83">
        <f t="shared" si="2"/>
        <v>109</v>
      </c>
      <c r="C121" s="84" t="s">
        <v>315</v>
      </c>
      <c r="D121" s="66">
        <v>24</v>
      </c>
      <c r="E121" s="49"/>
      <c r="F121" s="49">
        <f t="shared" si="1"/>
        <v>0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customHeight="1" x14ac:dyDescent="0.25">
      <c r="A122" s="49"/>
      <c r="B122" s="83">
        <f t="shared" si="2"/>
        <v>110</v>
      </c>
      <c r="C122" s="84" t="s">
        <v>316</v>
      </c>
      <c r="D122" s="66">
        <v>28</v>
      </c>
      <c r="E122" s="49"/>
      <c r="F122" s="49">
        <f t="shared" si="1"/>
        <v>0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customHeight="1" x14ac:dyDescent="0.25">
      <c r="A123" s="49"/>
      <c r="B123" s="83">
        <f t="shared" si="2"/>
        <v>111</v>
      </c>
      <c r="C123" s="84" t="s">
        <v>317</v>
      </c>
      <c r="D123" s="66">
        <v>18</v>
      </c>
      <c r="E123" s="49"/>
      <c r="F123" s="49">
        <f t="shared" si="1"/>
        <v>0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customHeight="1" x14ac:dyDescent="0.25">
      <c r="A124" s="49"/>
      <c r="B124" s="83">
        <f t="shared" si="2"/>
        <v>112</v>
      </c>
      <c r="C124" s="84" t="s">
        <v>318</v>
      </c>
      <c r="D124" s="66">
        <v>28</v>
      </c>
      <c r="E124" s="49"/>
      <c r="F124" s="49">
        <f t="shared" si="1"/>
        <v>0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customHeight="1" x14ac:dyDescent="0.25">
      <c r="A125" s="49"/>
      <c r="B125" s="83">
        <f t="shared" si="2"/>
        <v>113</v>
      </c>
      <c r="C125" s="84" t="s">
        <v>319</v>
      </c>
      <c r="D125" s="66">
        <v>25</v>
      </c>
      <c r="E125" s="49"/>
      <c r="F125" s="49">
        <f t="shared" si="1"/>
        <v>0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customHeight="1" x14ac:dyDescent="0.25">
      <c r="A126" s="49"/>
      <c r="B126" s="83">
        <f t="shared" si="2"/>
        <v>114</v>
      </c>
      <c r="C126" s="84" t="s">
        <v>320</v>
      </c>
      <c r="D126" s="66">
        <v>35</v>
      </c>
      <c r="E126" s="49"/>
      <c r="F126" s="49">
        <f t="shared" si="1"/>
        <v>0</v>
      </c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customHeight="1" x14ac:dyDescent="0.25">
      <c r="A127" s="49"/>
      <c r="B127" s="83">
        <f t="shared" si="2"/>
        <v>115</v>
      </c>
      <c r="C127" s="84" t="s">
        <v>321</v>
      </c>
      <c r="D127" s="66">
        <v>18</v>
      </c>
      <c r="E127" s="49"/>
      <c r="F127" s="49">
        <f t="shared" si="1"/>
        <v>0</v>
      </c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customHeight="1" x14ac:dyDescent="0.25">
      <c r="A128" s="49"/>
      <c r="B128" s="83">
        <f t="shared" si="2"/>
        <v>116</v>
      </c>
      <c r="C128" s="84" t="s">
        <v>322</v>
      </c>
      <c r="D128" s="66">
        <v>29</v>
      </c>
      <c r="E128" s="49"/>
      <c r="F128" s="49">
        <f t="shared" si="1"/>
        <v>0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customHeight="1" x14ac:dyDescent="0.25">
      <c r="A129" s="49"/>
      <c r="B129" s="83">
        <f t="shared" si="2"/>
        <v>117</v>
      </c>
      <c r="C129" s="84" t="s">
        <v>323</v>
      </c>
      <c r="D129" s="66">
        <v>26</v>
      </c>
      <c r="E129" s="49"/>
      <c r="F129" s="49">
        <f t="shared" si="1"/>
        <v>0</v>
      </c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customHeight="1" x14ac:dyDescent="0.25">
      <c r="A130" s="49"/>
      <c r="B130" s="83">
        <f t="shared" si="2"/>
        <v>118</v>
      </c>
      <c r="C130" s="84" t="s">
        <v>324</v>
      </c>
      <c r="D130" s="66">
        <v>18</v>
      </c>
      <c r="E130" s="49"/>
      <c r="F130" s="49">
        <f t="shared" si="1"/>
        <v>0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customHeight="1" x14ac:dyDescent="0.25">
      <c r="A131" s="49"/>
      <c r="B131" s="83">
        <f t="shared" si="2"/>
        <v>119</v>
      </c>
      <c r="C131" s="84" t="s">
        <v>325</v>
      </c>
      <c r="D131" s="66">
        <v>24</v>
      </c>
      <c r="E131" s="49"/>
      <c r="F131" s="49">
        <f t="shared" si="1"/>
        <v>0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customHeight="1" x14ac:dyDescent="0.25">
      <c r="A132" s="49"/>
      <c r="B132" s="83">
        <f t="shared" si="2"/>
        <v>120</v>
      </c>
      <c r="C132" s="84" t="s">
        <v>326</v>
      </c>
      <c r="D132" s="66">
        <v>28</v>
      </c>
      <c r="E132" s="49"/>
      <c r="F132" s="49">
        <f t="shared" si="1"/>
        <v>0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customHeight="1" x14ac:dyDescent="0.25">
      <c r="A133" s="49"/>
      <c r="B133" s="83">
        <f t="shared" si="2"/>
        <v>121</v>
      </c>
      <c r="C133" s="84" t="s">
        <v>327</v>
      </c>
      <c r="D133" s="66">
        <v>19</v>
      </c>
      <c r="E133" s="49"/>
      <c r="F133" s="49">
        <f t="shared" si="1"/>
        <v>0</v>
      </c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customHeight="1" x14ac:dyDescent="0.25">
      <c r="A134" s="49"/>
      <c r="B134" s="83">
        <f t="shared" si="2"/>
        <v>122</v>
      </c>
      <c r="C134" s="84" t="s">
        <v>328</v>
      </c>
      <c r="D134" s="66">
        <v>27</v>
      </c>
      <c r="E134" s="49"/>
      <c r="F134" s="49">
        <f t="shared" si="1"/>
        <v>0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customHeight="1" x14ac:dyDescent="0.25">
      <c r="A135" s="49"/>
      <c r="B135" s="83">
        <f t="shared" si="2"/>
        <v>123</v>
      </c>
      <c r="C135" s="84" t="s">
        <v>329</v>
      </c>
      <c r="D135" s="66">
        <v>33</v>
      </c>
      <c r="E135" s="49"/>
      <c r="F135" s="49">
        <f t="shared" si="1"/>
        <v>0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customHeight="1" x14ac:dyDescent="0.25">
      <c r="A136" s="49"/>
      <c r="B136" s="83">
        <f t="shared" si="2"/>
        <v>124</v>
      </c>
      <c r="C136" s="84" t="s">
        <v>330</v>
      </c>
      <c r="D136" s="66">
        <v>18</v>
      </c>
      <c r="E136" s="49"/>
      <c r="F136" s="49">
        <f t="shared" si="1"/>
        <v>0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customHeight="1" x14ac:dyDescent="0.25">
      <c r="A137" s="49"/>
      <c r="B137" s="83">
        <f t="shared" si="2"/>
        <v>125</v>
      </c>
      <c r="C137" s="84" t="s">
        <v>331</v>
      </c>
      <c r="D137" s="66">
        <v>23</v>
      </c>
      <c r="E137" s="49"/>
      <c r="F137" s="49">
        <f t="shared" si="1"/>
        <v>0</v>
      </c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customHeight="1" x14ac:dyDescent="0.25">
      <c r="A138" s="49"/>
      <c r="B138" s="83">
        <f t="shared" si="2"/>
        <v>126</v>
      </c>
      <c r="C138" s="84" t="s">
        <v>332</v>
      </c>
      <c r="D138" s="66">
        <v>13</v>
      </c>
      <c r="E138" s="49"/>
      <c r="F138" s="49">
        <f t="shared" si="1"/>
        <v>0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customHeight="1" x14ac:dyDescent="0.25">
      <c r="A139" s="49"/>
      <c r="B139" s="83">
        <f t="shared" si="2"/>
        <v>127</v>
      </c>
      <c r="C139" s="84" t="s">
        <v>333</v>
      </c>
      <c r="D139" s="66">
        <v>23</v>
      </c>
      <c r="E139" s="49"/>
      <c r="F139" s="49">
        <f t="shared" si="1"/>
        <v>0</v>
      </c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customHeight="1" x14ac:dyDescent="0.25">
      <c r="A140" s="49"/>
      <c r="B140" s="83">
        <f t="shared" si="2"/>
        <v>128</v>
      </c>
      <c r="C140" s="84" t="s">
        <v>334</v>
      </c>
      <c r="D140" s="66">
        <v>24</v>
      </c>
      <c r="E140" s="49"/>
      <c r="F140" s="49">
        <f t="shared" si="1"/>
        <v>0</v>
      </c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customHeight="1" x14ac:dyDescent="0.25">
      <c r="A141" s="49"/>
      <c r="B141" s="83">
        <f t="shared" si="2"/>
        <v>129</v>
      </c>
      <c r="C141" s="84" t="s">
        <v>335</v>
      </c>
      <c r="D141" s="66">
        <v>15</v>
      </c>
      <c r="E141" s="49"/>
      <c r="F141" s="49">
        <f t="shared" si="1"/>
        <v>0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customHeight="1" x14ac:dyDescent="0.25">
      <c r="A142" s="49"/>
      <c r="B142" s="83">
        <f t="shared" si="2"/>
        <v>130</v>
      </c>
      <c r="C142" s="84" t="s">
        <v>336</v>
      </c>
      <c r="D142" s="66">
        <v>28</v>
      </c>
      <c r="E142" s="49"/>
      <c r="F142" s="49">
        <f t="shared" ref="F142:F205" si="3">IF(D142&gt;=36,$I145,IF(D142&gt;=26,$I146,IF(D142&gt;=18,$I147,I148)))</f>
        <v>0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customHeight="1" x14ac:dyDescent="0.25">
      <c r="A143" s="49"/>
      <c r="B143" s="83">
        <f t="shared" si="2"/>
        <v>131</v>
      </c>
      <c r="C143" s="84" t="s">
        <v>337</v>
      </c>
      <c r="D143" s="66">
        <v>32</v>
      </c>
      <c r="E143" s="49"/>
      <c r="F143" s="49">
        <f t="shared" si="3"/>
        <v>0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customHeight="1" x14ac:dyDescent="0.25">
      <c r="A144" s="49"/>
      <c r="B144" s="83">
        <f t="shared" si="2"/>
        <v>132</v>
      </c>
      <c r="C144" s="84" t="s">
        <v>338</v>
      </c>
      <c r="D144" s="66">
        <v>7</v>
      </c>
      <c r="E144" s="49"/>
      <c r="F144" s="49">
        <f t="shared" si="3"/>
        <v>0</v>
      </c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customHeight="1" x14ac:dyDescent="0.25">
      <c r="A145" s="49"/>
      <c r="B145" s="83">
        <f t="shared" si="2"/>
        <v>133</v>
      </c>
      <c r="C145" s="84" t="s">
        <v>339</v>
      </c>
      <c r="D145" s="66">
        <v>13</v>
      </c>
      <c r="E145" s="49"/>
      <c r="F145" s="49">
        <f t="shared" si="3"/>
        <v>0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customHeight="1" x14ac:dyDescent="0.25">
      <c r="A146" s="49"/>
      <c r="B146" s="83">
        <f t="shared" si="2"/>
        <v>134</v>
      </c>
      <c r="C146" s="84" t="s">
        <v>340</v>
      </c>
      <c r="D146" s="66">
        <v>33</v>
      </c>
      <c r="E146" s="49"/>
      <c r="F146" s="49">
        <f t="shared" si="3"/>
        <v>0</v>
      </c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customHeight="1" x14ac:dyDescent="0.25">
      <c r="A147" s="49"/>
      <c r="B147" s="83">
        <f t="shared" si="2"/>
        <v>135</v>
      </c>
      <c r="C147" s="84" t="s">
        <v>341</v>
      </c>
      <c r="D147" s="66">
        <v>24</v>
      </c>
      <c r="E147" s="49"/>
      <c r="F147" s="49">
        <f t="shared" si="3"/>
        <v>0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customHeight="1" x14ac:dyDescent="0.25">
      <c r="A148" s="49"/>
      <c r="B148" s="83">
        <f t="shared" si="2"/>
        <v>136</v>
      </c>
      <c r="C148" s="84" t="s">
        <v>342</v>
      </c>
      <c r="D148" s="66">
        <v>13</v>
      </c>
      <c r="E148" s="49"/>
      <c r="F148" s="49">
        <f t="shared" si="3"/>
        <v>0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customHeight="1" x14ac:dyDescent="0.25">
      <c r="A149" s="49"/>
      <c r="B149" s="83">
        <f t="shared" si="2"/>
        <v>137</v>
      </c>
      <c r="C149" s="84" t="s">
        <v>343</v>
      </c>
      <c r="D149" s="66">
        <v>23</v>
      </c>
      <c r="E149" s="49"/>
      <c r="F149" s="49">
        <f t="shared" si="3"/>
        <v>0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customHeight="1" x14ac:dyDescent="0.25">
      <c r="A150" s="49"/>
      <c r="B150" s="83">
        <f t="shared" si="2"/>
        <v>138</v>
      </c>
      <c r="C150" s="84" t="s">
        <v>344</v>
      </c>
      <c r="D150" s="66">
        <v>27</v>
      </c>
      <c r="E150" s="49"/>
      <c r="F150" s="49">
        <f t="shared" si="3"/>
        <v>0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customHeight="1" x14ac:dyDescent="0.25">
      <c r="A151" s="49"/>
      <c r="B151" s="83">
        <f t="shared" si="2"/>
        <v>139</v>
      </c>
      <c r="C151" s="84" t="s">
        <v>345</v>
      </c>
      <c r="D151" s="66">
        <v>27</v>
      </c>
      <c r="E151" s="49"/>
      <c r="F151" s="49">
        <f t="shared" si="3"/>
        <v>0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customHeight="1" x14ac:dyDescent="0.25">
      <c r="A152" s="49"/>
      <c r="B152" s="83">
        <f t="shared" si="2"/>
        <v>140</v>
      </c>
      <c r="C152" s="84" t="s">
        <v>346</v>
      </c>
      <c r="D152" s="66">
        <v>36</v>
      </c>
      <c r="E152" s="49"/>
      <c r="F152" s="49">
        <f t="shared" si="3"/>
        <v>0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customHeight="1" x14ac:dyDescent="0.25">
      <c r="A153" s="49"/>
      <c r="B153" s="83">
        <f t="shared" si="2"/>
        <v>141</v>
      </c>
      <c r="C153" s="84" t="s">
        <v>347</v>
      </c>
      <c r="D153" s="66">
        <v>30</v>
      </c>
      <c r="E153" s="49"/>
      <c r="F153" s="49">
        <f t="shared" si="3"/>
        <v>0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customHeight="1" x14ac:dyDescent="0.25">
      <c r="A154" s="49"/>
      <c r="B154" s="83">
        <f t="shared" si="2"/>
        <v>142</v>
      </c>
      <c r="C154" s="84" t="s">
        <v>348</v>
      </c>
      <c r="D154" s="66">
        <v>6</v>
      </c>
      <c r="E154" s="49"/>
      <c r="F154" s="49">
        <f t="shared" si="3"/>
        <v>0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customHeight="1" x14ac:dyDescent="0.25">
      <c r="A155" s="49"/>
      <c r="B155" s="83">
        <f t="shared" si="2"/>
        <v>143</v>
      </c>
      <c r="C155" s="84" t="s">
        <v>349</v>
      </c>
      <c r="D155" s="66">
        <v>7</v>
      </c>
      <c r="E155" s="49"/>
      <c r="F155" s="49">
        <f t="shared" si="3"/>
        <v>0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customHeight="1" x14ac:dyDescent="0.25">
      <c r="A156" s="49"/>
      <c r="B156" s="83">
        <f t="shared" si="2"/>
        <v>144</v>
      </c>
      <c r="C156" s="84" t="s">
        <v>350</v>
      </c>
      <c r="D156" s="66">
        <v>11</v>
      </c>
      <c r="E156" s="49"/>
      <c r="F156" s="49">
        <f t="shared" si="3"/>
        <v>0</v>
      </c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customHeight="1" x14ac:dyDescent="0.25">
      <c r="A157" s="49"/>
      <c r="B157" s="83">
        <f t="shared" si="2"/>
        <v>145</v>
      </c>
      <c r="C157" s="84" t="s">
        <v>351</v>
      </c>
      <c r="D157" s="66">
        <v>8</v>
      </c>
      <c r="E157" s="49"/>
      <c r="F157" s="49">
        <f t="shared" si="3"/>
        <v>0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customHeight="1" x14ac:dyDescent="0.25">
      <c r="A158" s="49"/>
      <c r="B158" s="83">
        <f t="shared" si="2"/>
        <v>146</v>
      </c>
      <c r="C158" s="84" t="s">
        <v>352</v>
      </c>
      <c r="D158" s="66">
        <v>20</v>
      </c>
      <c r="E158" s="49"/>
      <c r="F158" s="49">
        <f t="shared" si="3"/>
        <v>0</v>
      </c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customHeight="1" x14ac:dyDescent="0.25">
      <c r="A159" s="49"/>
      <c r="B159" s="83">
        <f t="shared" si="2"/>
        <v>147</v>
      </c>
      <c r="C159" s="84" t="s">
        <v>353</v>
      </c>
      <c r="D159" s="66">
        <v>24</v>
      </c>
      <c r="E159" s="49"/>
      <c r="F159" s="49">
        <f t="shared" si="3"/>
        <v>0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customHeight="1" x14ac:dyDescent="0.25">
      <c r="A160" s="49"/>
      <c r="B160" s="83">
        <f t="shared" si="2"/>
        <v>148</v>
      </c>
      <c r="C160" s="84" t="s">
        <v>354</v>
      </c>
      <c r="D160" s="66">
        <v>19</v>
      </c>
      <c r="E160" s="49"/>
      <c r="F160" s="49">
        <f t="shared" si="3"/>
        <v>0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customHeight="1" x14ac:dyDescent="0.25">
      <c r="A161" s="49"/>
      <c r="B161" s="83">
        <f t="shared" si="2"/>
        <v>149</v>
      </c>
      <c r="C161" s="84" t="s">
        <v>355</v>
      </c>
      <c r="D161" s="66">
        <v>19</v>
      </c>
      <c r="E161" s="49"/>
      <c r="F161" s="49">
        <f t="shared" si="3"/>
        <v>0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customHeight="1" x14ac:dyDescent="0.25">
      <c r="A162" s="49"/>
      <c r="B162" s="83">
        <f t="shared" si="2"/>
        <v>150</v>
      </c>
      <c r="C162" s="84" t="s">
        <v>356</v>
      </c>
      <c r="D162" s="66">
        <v>13</v>
      </c>
      <c r="E162" s="49"/>
      <c r="F162" s="49">
        <f t="shared" si="3"/>
        <v>0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customHeight="1" x14ac:dyDescent="0.25">
      <c r="A163" s="49"/>
      <c r="B163" s="83">
        <f t="shared" si="2"/>
        <v>151</v>
      </c>
      <c r="C163" s="84" t="s">
        <v>357</v>
      </c>
      <c r="D163" s="66">
        <v>18</v>
      </c>
      <c r="E163" s="49"/>
      <c r="F163" s="49">
        <f t="shared" si="3"/>
        <v>0</v>
      </c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customHeight="1" x14ac:dyDescent="0.25">
      <c r="A164" s="49"/>
      <c r="B164" s="83">
        <f t="shared" si="2"/>
        <v>152</v>
      </c>
      <c r="C164" s="84" t="s">
        <v>358</v>
      </c>
      <c r="D164" s="66">
        <v>20</v>
      </c>
      <c r="E164" s="49"/>
      <c r="F164" s="49">
        <f t="shared" si="3"/>
        <v>0</v>
      </c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customHeight="1" x14ac:dyDescent="0.25">
      <c r="A165" s="49"/>
      <c r="B165" s="83">
        <f t="shared" si="2"/>
        <v>153</v>
      </c>
      <c r="C165" s="84" t="s">
        <v>359</v>
      </c>
      <c r="D165" s="66">
        <v>19</v>
      </c>
      <c r="E165" s="49"/>
      <c r="F165" s="49">
        <f t="shared" si="3"/>
        <v>0</v>
      </c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customHeight="1" x14ac:dyDescent="0.25">
      <c r="A166" s="49"/>
      <c r="B166" s="83">
        <f t="shared" si="2"/>
        <v>154</v>
      </c>
      <c r="C166" s="84" t="s">
        <v>360</v>
      </c>
      <c r="D166" s="66">
        <v>27</v>
      </c>
      <c r="E166" s="49"/>
      <c r="F166" s="49">
        <f t="shared" si="3"/>
        <v>0</v>
      </c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customHeight="1" x14ac:dyDescent="0.25">
      <c r="A167" s="49"/>
      <c r="B167" s="83">
        <f t="shared" si="2"/>
        <v>155</v>
      </c>
      <c r="C167" s="84" t="s">
        <v>361</v>
      </c>
      <c r="D167" s="66">
        <v>21</v>
      </c>
      <c r="E167" s="49"/>
      <c r="F167" s="49">
        <f t="shared" si="3"/>
        <v>0</v>
      </c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customHeight="1" x14ac:dyDescent="0.25">
      <c r="A168" s="49"/>
      <c r="B168" s="83">
        <f t="shared" si="2"/>
        <v>156</v>
      </c>
      <c r="C168" s="84" t="s">
        <v>362</v>
      </c>
      <c r="D168" s="66">
        <v>23</v>
      </c>
      <c r="E168" s="49"/>
      <c r="F168" s="49">
        <f t="shared" si="3"/>
        <v>0</v>
      </c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customHeight="1" x14ac:dyDescent="0.25">
      <c r="A169" s="49"/>
      <c r="B169" s="83">
        <f t="shared" si="2"/>
        <v>157</v>
      </c>
      <c r="C169" s="84" t="s">
        <v>363</v>
      </c>
      <c r="D169" s="66">
        <v>34</v>
      </c>
      <c r="E169" s="49"/>
      <c r="F169" s="49">
        <f t="shared" si="3"/>
        <v>0</v>
      </c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customHeight="1" x14ac:dyDescent="0.25">
      <c r="A170" s="49"/>
      <c r="B170" s="83">
        <f t="shared" si="2"/>
        <v>158</v>
      </c>
      <c r="C170" s="84" t="s">
        <v>364</v>
      </c>
      <c r="D170" s="66">
        <v>27</v>
      </c>
      <c r="E170" s="49"/>
      <c r="F170" s="49">
        <f t="shared" si="3"/>
        <v>0</v>
      </c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customHeight="1" x14ac:dyDescent="0.25">
      <c r="A171" s="49"/>
      <c r="B171" s="83">
        <f t="shared" si="2"/>
        <v>159</v>
      </c>
      <c r="C171" s="84" t="s">
        <v>365</v>
      </c>
      <c r="D171" s="66">
        <v>22</v>
      </c>
      <c r="E171" s="49"/>
      <c r="F171" s="49">
        <f t="shared" si="3"/>
        <v>0</v>
      </c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customHeight="1" x14ac:dyDescent="0.25">
      <c r="A172" s="49"/>
      <c r="B172" s="83">
        <f t="shared" si="2"/>
        <v>160</v>
      </c>
      <c r="C172" s="84" t="s">
        <v>366</v>
      </c>
      <c r="D172" s="66">
        <v>24</v>
      </c>
      <c r="E172" s="49"/>
      <c r="F172" s="49">
        <f t="shared" si="3"/>
        <v>0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customHeight="1" x14ac:dyDescent="0.25">
      <c r="A173" s="49"/>
      <c r="B173" s="83">
        <f t="shared" si="2"/>
        <v>161</v>
      </c>
      <c r="C173" s="84" t="s">
        <v>367</v>
      </c>
      <c r="D173" s="66">
        <v>18</v>
      </c>
      <c r="E173" s="49"/>
      <c r="F173" s="49">
        <f t="shared" si="3"/>
        <v>0</v>
      </c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customHeight="1" x14ac:dyDescent="0.25">
      <c r="A174" s="49"/>
      <c r="B174" s="83">
        <f t="shared" si="2"/>
        <v>162</v>
      </c>
      <c r="C174" s="84" t="s">
        <v>368</v>
      </c>
      <c r="D174" s="66">
        <v>18</v>
      </c>
      <c r="E174" s="49"/>
      <c r="F174" s="49">
        <f t="shared" si="3"/>
        <v>0</v>
      </c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customHeight="1" x14ac:dyDescent="0.25">
      <c r="A175" s="49"/>
      <c r="B175" s="83">
        <f t="shared" si="2"/>
        <v>163</v>
      </c>
      <c r="C175" s="84" t="s">
        <v>369</v>
      </c>
      <c r="D175" s="66">
        <v>21</v>
      </c>
      <c r="E175" s="49"/>
      <c r="F175" s="49">
        <f t="shared" si="3"/>
        <v>0</v>
      </c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customHeight="1" x14ac:dyDescent="0.25">
      <c r="A176" s="49"/>
      <c r="B176" s="83">
        <f t="shared" si="2"/>
        <v>164</v>
      </c>
      <c r="C176" s="84" t="s">
        <v>370</v>
      </c>
      <c r="D176" s="66">
        <v>24</v>
      </c>
      <c r="E176" s="49"/>
      <c r="F176" s="49">
        <f t="shared" si="3"/>
        <v>0</v>
      </c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customHeight="1" x14ac:dyDescent="0.25">
      <c r="A177" s="49"/>
      <c r="B177" s="83">
        <f t="shared" si="2"/>
        <v>165</v>
      </c>
      <c r="C177" s="84" t="s">
        <v>371</v>
      </c>
      <c r="D177" s="66">
        <v>28</v>
      </c>
      <c r="E177" s="49"/>
      <c r="F177" s="49">
        <f t="shared" si="3"/>
        <v>0</v>
      </c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customHeight="1" x14ac:dyDescent="0.25">
      <c r="A178" s="49"/>
      <c r="B178" s="83">
        <f t="shared" si="2"/>
        <v>166</v>
      </c>
      <c r="C178" s="84" t="s">
        <v>372</v>
      </c>
      <c r="D178" s="66">
        <v>28</v>
      </c>
      <c r="E178" s="49"/>
      <c r="F178" s="49">
        <f t="shared" si="3"/>
        <v>0</v>
      </c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customHeight="1" x14ac:dyDescent="0.25">
      <c r="A179" s="49"/>
      <c r="B179" s="83">
        <f t="shared" si="2"/>
        <v>167</v>
      </c>
      <c r="C179" s="84" t="s">
        <v>373</v>
      </c>
      <c r="D179" s="66">
        <v>18</v>
      </c>
      <c r="E179" s="49"/>
      <c r="F179" s="49">
        <f t="shared" si="3"/>
        <v>0</v>
      </c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customHeight="1" x14ac:dyDescent="0.25">
      <c r="A180" s="49"/>
      <c r="B180" s="83">
        <f t="shared" si="2"/>
        <v>168</v>
      </c>
      <c r="C180" s="84" t="s">
        <v>374</v>
      </c>
      <c r="D180" s="66">
        <v>37</v>
      </c>
      <c r="E180" s="49"/>
      <c r="F180" s="49">
        <f t="shared" si="3"/>
        <v>0</v>
      </c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customHeight="1" x14ac:dyDescent="0.25">
      <c r="A181" s="49"/>
      <c r="B181" s="83">
        <f t="shared" si="2"/>
        <v>169</v>
      </c>
      <c r="C181" s="84" t="s">
        <v>375</v>
      </c>
      <c r="D181" s="66">
        <v>15</v>
      </c>
      <c r="E181" s="49"/>
      <c r="F181" s="49">
        <f t="shared" si="3"/>
        <v>0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customHeight="1" x14ac:dyDescent="0.25">
      <c r="A182" s="49"/>
      <c r="B182" s="83">
        <f t="shared" si="2"/>
        <v>170</v>
      </c>
      <c r="C182" s="84" t="s">
        <v>376</v>
      </c>
      <c r="D182" s="66">
        <v>23</v>
      </c>
      <c r="E182" s="49"/>
      <c r="F182" s="49">
        <f t="shared" si="3"/>
        <v>0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customHeight="1" x14ac:dyDescent="0.25">
      <c r="A183" s="49"/>
      <c r="B183" s="83">
        <f t="shared" si="2"/>
        <v>171</v>
      </c>
      <c r="C183" s="84" t="s">
        <v>377</v>
      </c>
      <c r="D183" s="66">
        <v>33</v>
      </c>
      <c r="E183" s="49"/>
      <c r="F183" s="49">
        <f t="shared" si="3"/>
        <v>0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customHeight="1" x14ac:dyDescent="0.25">
      <c r="A184" s="49"/>
      <c r="B184" s="83">
        <f t="shared" si="2"/>
        <v>172</v>
      </c>
      <c r="C184" s="84" t="s">
        <v>378</v>
      </c>
      <c r="D184" s="66">
        <v>18</v>
      </c>
      <c r="E184" s="49"/>
      <c r="F184" s="49">
        <f t="shared" si="3"/>
        <v>0</v>
      </c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customHeight="1" x14ac:dyDescent="0.25">
      <c r="A185" s="49"/>
      <c r="B185" s="83">
        <f t="shared" si="2"/>
        <v>173</v>
      </c>
      <c r="C185" s="84" t="s">
        <v>379</v>
      </c>
      <c r="D185" s="66">
        <v>25</v>
      </c>
      <c r="E185" s="49"/>
      <c r="F185" s="49">
        <f t="shared" si="3"/>
        <v>0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customHeight="1" x14ac:dyDescent="0.25">
      <c r="A186" s="49"/>
      <c r="B186" s="83">
        <f t="shared" si="2"/>
        <v>174</v>
      </c>
      <c r="C186" s="84" t="s">
        <v>380</v>
      </c>
      <c r="D186" s="66">
        <v>28</v>
      </c>
      <c r="E186" s="49"/>
      <c r="F186" s="49">
        <f t="shared" si="3"/>
        <v>0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customHeight="1" x14ac:dyDescent="0.25">
      <c r="A187" s="49"/>
      <c r="B187" s="83">
        <f t="shared" si="2"/>
        <v>175</v>
      </c>
      <c r="C187" s="84" t="s">
        <v>381</v>
      </c>
      <c r="D187" s="66">
        <v>18</v>
      </c>
      <c r="E187" s="49"/>
      <c r="F187" s="49">
        <f t="shared" si="3"/>
        <v>0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customHeight="1" x14ac:dyDescent="0.25">
      <c r="A188" s="49"/>
      <c r="B188" s="83">
        <f t="shared" si="2"/>
        <v>176</v>
      </c>
      <c r="C188" s="84" t="s">
        <v>382</v>
      </c>
      <c r="D188" s="66">
        <v>37</v>
      </c>
      <c r="E188" s="49"/>
      <c r="F188" s="49">
        <f t="shared" si="3"/>
        <v>0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customHeight="1" x14ac:dyDescent="0.25">
      <c r="A189" s="49"/>
      <c r="B189" s="83">
        <f t="shared" si="2"/>
        <v>177</v>
      </c>
      <c r="C189" s="84" t="s">
        <v>383</v>
      </c>
      <c r="D189" s="66">
        <v>15</v>
      </c>
      <c r="E189" s="49"/>
      <c r="F189" s="49">
        <f t="shared" si="3"/>
        <v>0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customHeight="1" x14ac:dyDescent="0.25">
      <c r="A190" s="49"/>
      <c r="B190" s="83">
        <f t="shared" si="2"/>
        <v>178</v>
      </c>
      <c r="C190" s="84" t="s">
        <v>384</v>
      </c>
      <c r="D190" s="66">
        <v>25</v>
      </c>
      <c r="E190" s="49"/>
      <c r="F190" s="49">
        <f t="shared" si="3"/>
        <v>0</v>
      </c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customHeight="1" x14ac:dyDescent="0.25">
      <c r="A191" s="49"/>
      <c r="B191" s="83">
        <f t="shared" si="2"/>
        <v>179</v>
      </c>
      <c r="C191" s="84" t="s">
        <v>385</v>
      </c>
      <c r="D191" s="66">
        <v>18</v>
      </c>
      <c r="E191" s="49"/>
      <c r="F191" s="49">
        <f t="shared" si="3"/>
        <v>0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customHeight="1" x14ac:dyDescent="0.25">
      <c r="A192" s="49"/>
      <c r="B192" s="83">
        <f t="shared" si="2"/>
        <v>180</v>
      </c>
      <c r="C192" s="84" t="s">
        <v>386</v>
      </c>
      <c r="D192" s="66">
        <v>37</v>
      </c>
      <c r="E192" s="49"/>
      <c r="F192" s="49">
        <f t="shared" si="3"/>
        <v>0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customHeight="1" x14ac:dyDescent="0.25">
      <c r="A193" s="49"/>
      <c r="B193" s="83">
        <f t="shared" si="2"/>
        <v>181</v>
      </c>
      <c r="C193" s="84" t="s">
        <v>387</v>
      </c>
      <c r="D193" s="66">
        <v>19</v>
      </c>
      <c r="E193" s="49"/>
      <c r="F193" s="49">
        <f t="shared" si="3"/>
        <v>0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customHeight="1" x14ac:dyDescent="0.25">
      <c r="A194" s="49"/>
      <c r="B194" s="83">
        <f t="shared" si="2"/>
        <v>182</v>
      </c>
      <c r="C194" s="84" t="s">
        <v>388</v>
      </c>
      <c r="D194" s="66">
        <v>28</v>
      </c>
      <c r="E194" s="49"/>
      <c r="F194" s="49">
        <f t="shared" si="3"/>
        <v>0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customHeight="1" x14ac:dyDescent="0.25">
      <c r="A195" s="49"/>
      <c r="B195" s="83">
        <f t="shared" si="2"/>
        <v>183</v>
      </c>
      <c r="C195" s="84" t="s">
        <v>389</v>
      </c>
      <c r="D195" s="66">
        <v>24</v>
      </c>
      <c r="E195" s="49"/>
      <c r="F195" s="49">
        <f t="shared" si="3"/>
        <v>0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customHeight="1" x14ac:dyDescent="0.25">
      <c r="A196" s="49"/>
      <c r="B196" s="83">
        <f t="shared" si="2"/>
        <v>184</v>
      </c>
      <c r="C196" s="84" t="s">
        <v>390</v>
      </c>
      <c r="D196" s="66">
        <v>30</v>
      </c>
      <c r="E196" s="49"/>
      <c r="F196" s="49">
        <f t="shared" si="3"/>
        <v>0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customHeight="1" x14ac:dyDescent="0.25">
      <c r="A197" s="49"/>
      <c r="B197" s="83">
        <f t="shared" si="2"/>
        <v>185</v>
      </c>
      <c r="C197" s="84" t="s">
        <v>391</v>
      </c>
      <c r="D197" s="66">
        <v>26</v>
      </c>
      <c r="E197" s="49"/>
      <c r="F197" s="49">
        <f t="shared" si="3"/>
        <v>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customHeight="1" x14ac:dyDescent="0.25">
      <c r="A198" s="49"/>
      <c r="B198" s="83">
        <f t="shared" si="2"/>
        <v>186</v>
      </c>
      <c r="C198" s="84" t="s">
        <v>392</v>
      </c>
      <c r="D198" s="66">
        <v>13</v>
      </c>
      <c r="E198" s="49"/>
      <c r="F198" s="49">
        <f t="shared" si="3"/>
        <v>0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customHeight="1" x14ac:dyDescent="0.25">
      <c r="A199" s="49"/>
      <c r="B199" s="83">
        <f t="shared" si="2"/>
        <v>187</v>
      </c>
      <c r="C199" s="84" t="s">
        <v>393</v>
      </c>
      <c r="D199" s="66">
        <v>27</v>
      </c>
      <c r="E199" s="49"/>
      <c r="F199" s="49">
        <f t="shared" si="3"/>
        <v>0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customHeight="1" x14ac:dyDescent="0.25">
      <c r="A200" s="49"/>
      <c r="B200" s="83">
        <f t="shared" si="2"/>
        <v>188</v>
      </c>
      <c r="C200" s="84" t="s">
        <v>394</v>
      </c>
      <c r="D200" s="66">
        <v>33</v>
      </c>
      <c r="E200" s="49"/>
      <c r="F200" s="49">
        <f t="shared" si="3"/>
        <v>0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customHeight="1" x14ac:dyDescent="0.25">
      <c r="A201" s="49"/>
      <c r="B201" s="83">
        <f t="shared" si="2"/>
        <v>189</v>
      </c>
      <c r="C201" s="84" t="s">
        <v>395</v>
      </c>
      <c r="D201" s="66">
        <v>18</v>
      </c>
      <c r="E201" s="49"/>
      <c r="F201" s="49">
        <f t="shared" si="3"/>
        <v>0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customHeight="1" x14ac:dyDescent="0.25">
      <c r="A202" s="49"/>
      <c r="B202" s="83">
        <f t="shared" si="2"/>
        <v>190</v>
      </c>
      <c r="C202" s="84" t="s">
        <v>396</v>
      </c>
      <c r="D202" s="66">
        <v>18</v>
      </c>
      <c r="E202" s="49"/>
      <c r="F202" s="49">
        <f t="shared" si="3"/>
        <v>0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customHeight="1" x14ac:dyDescent="0.25">
      <c r="A203" s="49"/>
      <c r="B203" s="83">
        <f t="shared" si="2"/>
        <v>191</v>
      </c>
      <c r="C203" s="84" t="s">
        <v>397</v>
      </c>
      <c r="D203" s="66">
        <v>23</v>
      </c>
      <c r="E203" s="49"/>
      <c r="F203" s="49">
        <f t="shared" si="3"/>
        <v>0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customHeight="1" x14ac:dyDescent="0.25">
      <c r="A204" s="49"/>
      <c r="B204" s="83">
        <f t="shared" si="2"/>
        <v>192</v>
      </c>
      <c r="C204" s="84" t="s">
        <v>398</v>
      </c>
      <c r="D204" s="66">
        <v>19</v>
      </c>
      <c r="E204" s="49"/>
      <c r="F204" s="49">
        <f t="shared" si="3"/>
        <v>0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customHeight="1" x14ac:dyDescent="0.25">
      <c r="A205" s="49"/>
      <c r="B205" s="83">
        <f t="shared" si="2"/>
        <v>193</v>
      </c>
      <c r="C205" s="84" t="s">
        <v>399</v>
      </c>
      <c r="D205" s="66">
        <v>28</v>
      </c>
      <c r="E205" s="49"/>
      <c r="F205" s="49">
        <f t="shared" si="3"/>
        <v>0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customHeight="1" x14ac:dyDescent="0.25">
      <c r="A206" s="49"/>
      <c r="B206" s="83">
        <f t="shared" si="2"/>
        <v>194</v>
      </c>
      <c r="C206" s="84" t="s">
        <v>400</v>
      </c>
      <c r="D206" s="66">
        <v>18</v>
      </c>
      <c r="E206" s="49"/>
      <c r="F206" s="49">
        <f t="shared" ref="F206:F216" si="4">IF(D206&gt;=36,$I209,IF(D206&gt;=26,$I210,IF(D206&gt;=18,$I211,I212)))</f>
        <v>0</v>
      </c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customHeight="1" x14ac:dyDescent="0.25">
      <c r="A207" s="49"/>
      <c r="B207" s="83">
        <f t="shared" si="2"/>
        <v>195</v>
      </c>
      <c r="C207" s="84" t="s">
        <v>401</v>
      </c>
      <c r="D207" s="66">
        <v>39</v>
      </c>
      <c r="E207" s="49"/>
      <c r="F207" s="49">
        <f t="shared" si="4"/>
        <v>0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customHeight="1" x14ac:dyDescent="0.25">
      <c r="A208" s="49"/>
      <c r="B208" s="83">
        <f t="shared" si="2"/>
        <v>196</v>
      </c>
      <c r="C208" s="84" t="s">
        <v>402</v>
      </c>
      <c r="D208" s="66">
        <v>25</v>
      </c>
      <c r="E208" s="49"/>
      <c r="F208" s="49">
        <f t="shared" si="4"/>
        <v>0</v>
      </c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customHeight="1" x14ac:dyDescent="0.25">
      <c r="A209" s="49"/>
      <c r="B209" s="83">
        <f t="shared" si="2"/>
        <v>197</v>
      </c>
      <c r="C209" s="84" t="s">
        <v>403</v>
      </c>
      <c r="D209" s="66">
        <v>25</v>
      </c>
      <c r="E209" s="49"/>
      <c r="F209" s="49">
        <f t="shared" si="4"/>
        <v>0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customHeight="1" x14ac:dyDescent="0.25">
      <c r="A210" s="49"/>
      <c r="B210" s="83">
        <f t="shared" si="2"/>
        <v>198</v>
      </c>
      <c r="C210" s="84" t="s">
        <v>404</v>
      </c>
      <c r="D210" s="66">
        <v>19</v>
      </c>
      <c r="E210" s="49"/>
      <c r="F210" s="49">
        <f t="shared" si="4"/>
        <v>0</v>
      </c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customHeight="1" x14ac:dyDescent="0.25">
      <c r="A211" s="49"/>
      <c r="B211" s="83">
        <f t="shared" si="2"/>
        <v>199</v>
      </c>
      <c r="C211" s="84" t="s">
        <v>405</v>
      </c>
      <c r="D211" s="66">
        <v>30</v>
      </c>
      <c r="E211" s="49"/>
      <c r="F211" s="49">
        <f t="shared" si="4"/>
        <v>0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customHeight="1" x14ac:dyDescent="0.25">
      <c r="A212" s="49"/>
      <c r="B212" s="83">
        <f t="shared" si="2"/>
        <v>200</v>
      </c>
      <c r="C212" s="84" t="s">
        <v>406</v>
      </c>
      <c r="D212" s="66">
        <v>27</v>
      </c>
      <c r="E212" s="49"/>
      <c r="F212" s="49">
        <f t="shared" si="4"/>
        <v>0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customHeight="1" x14ac:dyDescent="0.25">
      <c r="A213" s="49"/>
      <c r="B213" s="83">
        <f t="shared" si="2"/>
        <v>201</v>
      </c>
      <c r="C213" s="84" t="s">
        <v>407</v>
      </c>
      <c r="D213" s="66">
        <v>34</v>
      </c>
      <c r="E213" s="49"/>
      <c r="F213" s="49">
        <f t="shared" si="4"/>
        <v>0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customHeight="1" x14ac:dyDescent="0.25">
      <c r="A214" s="49"/>
      <c r="B214" s="83">
        <f t="shared" si="2"/>
        <v>202</v>
      </c>
      <c r="C214" s="84" t="s">
        <v>408</v>
      </c>
      <c r="D214" s="66">
        <v>26</v>
      </c>
      <c r="E214" s="49"/>
      <c r="F214" s="49">
        <f t="shared" si="4"/>
        <v>0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customHeight="1" x14ac:dyDescent="0.25">
      <c r="A215" s="49"/>
      <c r="B215" s="83">
        <f t="shared" si="2"/>
        <v>203</v>
      </c>
      <c r="C215" s="84" t="s">
        <v>409</v>
      </c>
      <c r="D215" s="66">
        <v>9</v>
      </c>
      <c r="E215" s="49"/>
      <c r="F215" s="49">
        <f t="shared" si="4"/>
        <v>0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customHeight="1" x14ac:dyDescent="0.25">
      <c r="A216" s="49"/>
      <c r="B216" s="83">
        <f t="shared" si="2"/>
        <v>204</v>
      </c>
      <c r="C216" s="84" t="s">
        <v>410</v>
      </c>
      <c r="D216" s="66">
        <v>20</v>
      </c>
      <c r="E216" s="49"/>
      <c r="F216" s="49">
        <f t="shared" si="4"/>
        <v>0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customHeight="1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customHeight="1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customHeight="1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customHeight="1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customHeight="1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customHeight="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customHeight="1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customHeight="1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customHeight="1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customHeight="1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customHeight="1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5.75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5.75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5.75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5.75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5.75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5.75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5.75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5.75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5.75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5.75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5.75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5.75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5.75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5.75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5.75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5.75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5.75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5.75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5.75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5.75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5.75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5.75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5.75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5.75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5.75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5.75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5.75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5.75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5.75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5.75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5.75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5.75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5.75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5.75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5.75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5.75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5.75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5.75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5.75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5.75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5.75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5.75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5.75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5.75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5.75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5.75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5.75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5.75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5.75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5.75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5.75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5.75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5.75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5.75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5.75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5.75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5.75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5.75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5.75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5.75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5.75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5.75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5.75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5.75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5.75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5.75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5.75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5.75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5.75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5.75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5.75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5.75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5.75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5.75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5.75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5.75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5.75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5.75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5.75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5.75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5.75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5.75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5.75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5.75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5.75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5.75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5.75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5.75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5.75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5.75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5.75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5.75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5.75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5.75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5.75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5.75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5.75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5.75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5.75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5.75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5.75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5.75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5.75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5.75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5.75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5.75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5.75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5.75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5.75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5.75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5.75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5.75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5.75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5.75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5.75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5.75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5.75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5.75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5.75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5.75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5.75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5.75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5.75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5.75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5.75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5.75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5.75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5.75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5.75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5.75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5.75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5.75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5.75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5.75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5.75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5.75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5.75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5.75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5.75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5.75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5.75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5.75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5.75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5.75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5.75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5.75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5.75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5.75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5.75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5.75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5.75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5.75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5.75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5.75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5.75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5.75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5.75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5.75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5.75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5.75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5.75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5.75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5.75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5.75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5.75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5.75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5.75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5.75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5.75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5.75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5.75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5.75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5.75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5.75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5.75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5.75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5.75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5.75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5.75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5.75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5.75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5.75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5.75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5.75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5.75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5.75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5.75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5.75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5.75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5.75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5.75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5.75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5.75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5.75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5.75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5.75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5.75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5.75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5.75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5.75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5.75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5.75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5.75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5.75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5.75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5.75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5.75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5.75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5.75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5.75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5.75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5.75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5.75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5.75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5.75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5.75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5.75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5.75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5.75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5.75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5.75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5.75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5.75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5.75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5.75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5.75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5.75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5.75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5.75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5.75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5.75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5.75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5.75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5.75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5.75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5.75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5.75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5.75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5.75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5.75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5.75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5.75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5.75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5.75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5.75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5.75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5.75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5.75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5.75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5.75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5.75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5.75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5.75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5.75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5.75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5.75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5.75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5.75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5.75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5.75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5.75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5.75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5.75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5.75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5.75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5.75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5.75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5.75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5.75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5.75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5.75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5.75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5.75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5.75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5.75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5.75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5.75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5.75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5.75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5.75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5.75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5.75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5.75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5.75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5.75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5.75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5.75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5.75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5.75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5.75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5.75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5.75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5.75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5.75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5.75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5.75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5.75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5.75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5.75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5.75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5.75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5.75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5.75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5.75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5.75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5.75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5.75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5.75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5.75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5.75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5.75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5.75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5.75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5.75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5.75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5.75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5.75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5.75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5.75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5.75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5.75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5.75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5.75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5.75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5.75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5.75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5.75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5.75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5.75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5.75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5.75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5.75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5.75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5.75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5.75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5.75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5.75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5.75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5.75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5.75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5.75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5.75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5.75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5.75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5.75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5.75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5.75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5.75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5.75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5.75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5.75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5.75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5.75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5.75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5.75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5.75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5.75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5.75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5.75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5.75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5.75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5.75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5.75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5.75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5.75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5.75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5.75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5.75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5.75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5.75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5.75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5.75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5.75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5.75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5.75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5.75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5.75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5.75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5.75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5.75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5.75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5.75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5.75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5.75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5.75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5.75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5.75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5.75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5.75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5.75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5.75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5.75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5.75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5.75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5.75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5.75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5.75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5.75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5.75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5.75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5.75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5.75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5.75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5.75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5.75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5.75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5.75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5.75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5.75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5.75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5.75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5.75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5.75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5.75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5.75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5.75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5.75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5.75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5.75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5.75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5.75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5.75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5.75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5.75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5.75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5.75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5.75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5.75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5.75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5.75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5.75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5.75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5.75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5.75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5.75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5.75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5.75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5.75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5.75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5.75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5.75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5.75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5.75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5.75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5.75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5.75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5.75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5.75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5.75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5.75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5.75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5.75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5.75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5.75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5.75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5.75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5.75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5.75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5.75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5.75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5.75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5.75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5.75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5.75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5.75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5.75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5.75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5.75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5.75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5.75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5.75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5.75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5.75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5.75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5.75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5.75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5.75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5.75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5.75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5.75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5.75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5.75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5.75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5.75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5.75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5.75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5.75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5.75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5.75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5.75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5.75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5.75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5.75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5.75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5.75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5.75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5.75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5.75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5.75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5.75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5.75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5.75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5.75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5.75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5.75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5.75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5.75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5.75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5.75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5.75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5.75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5.75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5.75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5.75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5.75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5.75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5.75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5.75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5.75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5.75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5.75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5.75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5.75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5.75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5.75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5.75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5.75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5.75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5.75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5.75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5.75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5.75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5.75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5.75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5.75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5.75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5.75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5.75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5.75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5.75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5.75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5.75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5.75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5.75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5.75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5.75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5.75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5.75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5.75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5.75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5.75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5.75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5.75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5.75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5.75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5.75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5.75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5.75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5.75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5.75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5.75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5.75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5.75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5.75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5.75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5.75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5.75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5.75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5.75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5.75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5.75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5.75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5.75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5.75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5.75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5.75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5.75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5.75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5.75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5.75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5.75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5.75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5.75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5.75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5.75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5.75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5.75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5.75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5.75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5.75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5.75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5.75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5.75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5.75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5.75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5.75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5.75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5.75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5.75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5.75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5.75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5.75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5.75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5.75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5.75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5.75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5.75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5.75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5.75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5.75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5.75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5.75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5.75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5.75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5.75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5.75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5.75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5.75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5.75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5.75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5.75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5.75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5.75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5.75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5.75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5.75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5.75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5.75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5.75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5.75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5.75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5.75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5.75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5.75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5.75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5.75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5.75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5.75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5.75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5.75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5.75" customHeight="1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5.75" customHeight="1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5.75" customHeight="1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5.75" customHeight="1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5.75" customHeight="1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5.75" customHeight="1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5.75" customHeight="1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5.75" customHeight="1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5.75" customHeight="1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5.75" customHeight="1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5.75" customHeight="1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5.75" customHeight="1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5.75" customHeight="1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5.75" customHeight="1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5.75" customHeight="1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5.75" customHeight="1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5.75" customHeight="1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5.75" customHeight="1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5.75" customHeight="1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5.75" customHeight="1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5.75" customHeight="1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5.75" customHeight="1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5.75" customHeight="1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5.75" customHeight="1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5.75" customHeight="1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5.75" customHeight="1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5.75" customHeight="1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5.75" customHeight="1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5.75" customHeight="1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5.75" customHeight="1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5.75" customHeight="1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5.75" customHeight="1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5.75" customHeight="1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5.75" customHeight="1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5.75" customHeight="1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5.75" customHeight="1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5.75" customHeight="1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14">
    <mergeCell ref="H5:K5"/>
    <mergeCell ref="L5:O5"/>
    <mergeCell ref="I6:I9"/>
    <mergeCell ref="J6:J9"/>
    <mergeCell ref="K6:K9"/>
    <mergeCell ref="L6:L9"/>
    <mergeCell ref="O6:O9"/>
    <mergeCell ref="M6:M9"/>
    <mergeCell ref="N6:N9"/>
    <mergeCell ref="H6:H9"/>
    <mergeCell ref="B10:B12"/>
    <mergeCell ref="C10:C12"/>
    <mergeCell ref="D10:D12"/>
    <mergeCell ref="E10:E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" sqref="B1:H7"/>
    </sheetView>
  </sheetViews>
  <sheetFormatPr defaultColWidth="14.42578125" defaultRowHeight="15" customHeight="1" x14ac:dyDescent="0.25"/>
  <cols>
    <col min="1" max="1" width="9.140625" customWidth="1"/>
    <col min="2" max="2" width="37.85546875" customWidth="1"/>
    <col min="3" max="8" width="9.140625" customWidth="1"/>
    <col min="9" max="26" width="8.7109375" customWidth="1"/>
  </cols>
  <sheetData>
    <row r="1" spans="1:26" x14ac:dyDescent="0.25">
      <c r="A1" s="49"/>
      <c r="B1" s="50" t="s">
        <v>197</v>
      </c>
      <c r="C1" s="49">
        <f>'In Sem Evaluation'!D1</f>
        <v>204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x14ac:dyDescent="0.25">
      <c r="A2" s="49"/>
      <c r="B2" s="50" t="s">
        <v>198</v>
      </c>
      <c r="C2" s="49">
        <f t="shared" ref="C2:H2" si="0">COUNTIF(C10:C213,"&gt;0")</f>
        <v>204</v>
      </c>
      <c r="D2" s="49">
        <f t="shared" si="0"/>
        <v>204</v>
      </c>
      <c r="E2" s="49">
        <f t="shared" si="0"/>
        <v>204</v>
      </c>
      <c r="F2" s="49">
        <f t="shared" si="0"/>
        <v>204</v>
      </c>
      <c r="G2" s="49">
        <f t="shared" si="0"/>
        <v>204</v>
      </c>
      <c r="H2" s="49">
        <f t="shared" si="0"/>
        <v>204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x14ac:dyDescent="0.25">
      <c r="A3" s="49"/>
      <c r="B3" s="50" t="s">
        <v>186</v>
      </c>
      <c r="C3" s="49">
        <f>IF( C9="CO1", Cover!$F$66, IF(C9="CO2", Cover!$F$67, IF(C9="CO3", Cover!$F$68,  IF(C9="CO4", Cover!$F$69,  IF(C9="CO5", Cover!$F$70,  IF(C9="CO6", Cover!$F$71,  ) ) ) ) ) )</f>
        <v>64</v>
      </c>
      <c r="D3" s="49">
        <f>IF( D9="CO1", Cover!$F$66, IF(D9="CO2", Cover!$F$67, IF(D9="CO3", Cover!$F$68,  IF(D9="CO4", Cover!$F$69,  IF(D9="CO5", Cover!$F$70,  IF(D9="CO6", Cover!$F$71,  ) ) ) ) ) )</f>
        <v>64</v>
      </c>
      <c r="E3" s="49">
        <f>IF( E9="CO1", Cover!$F$66, IF(E9="CO2", Cover!$F$67, IF(E9="CO3", Cover!$F$68,  IF(E9="CO4", Cover!$F$69,  IF(E9="CO5", Cover!$F$70,  IF(E9="CO6", Cover!$F$71,  ) ) ) ) ) )</f>
        <v>64</v>
      </c>
      <c r="F3" s="49">
        <f>IF( F9="CO1", Cover!$F$66, IF(F9="CO2", Cover!$F$67, IF(F9="CO3", Cover!$F$68,  IF(F9="CO4", Cover!$F$69,  IF(F9="CO5", Cover!$F$70,  IF(F9="CO6", Cover!$F$71,  ) ) ) ) ) )</f>
        <v>64</v>
      </c>
      <c r="G3" s="49">
        <f>IF( G9="CO1", Cover!$F$66, IF(G9="CO2", Cover!$F$67, IF(G9="CO3", Cover!$F$68,  IF(G9="CO4", Cover!$F$69,  IF(G9="CO5", Cover!$F$70,  IF(G9="CO6", Cover!$F$71,  ) ) ) ) ) )</f>
        <v>64</v>
      </c>
      <c r="H3" s="49">
        <f>IF( H9="CO1", Cover!$F$66, IF(H9="CO2", Cover!$F$67, IF(H9="CO3", Cover!$F$68,  IF(H9="CO4", Cover!$F$69,  IF(H9="CO5", Cover!$F$70,  IF(H9="CO6", Cover!$F$71,  ) ) ) ) ) )</f>
        <v>64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x14ac:dyDescent="0.25">
      <c r="A4" s="49"/>
      <c r="B4" s="50" t="s">
        <v>412</v>
      </c>
      <c r="C4" s="66">
        <v>5</v>
      </c>
      <c r="D4" s="66">
        <v>5</v>
      </c>
      <c r="E4" s="66">
        <v>5</v>
      </c>
      <c r="F4" s="66">
        <v>5</v>
      </c>
      <c r="G4" s="66">
        <v>5</v>
      </c>
      <c r="H4" s="66">
        <v>5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x14ac:dyDescent="0.25">
      <c r="A5" s="49"/>
      <c r="B5" s="50" t="s">
        <v>187</v>
      </c>
      <c r="C5" s="49">
        <f t="shared" ref="C5:H5" si="1">C4*C3/100</f>
        <v>3.2</v>
      </c>
      <c r="D5" s="49">
        <f t="shared" si="1"/>
        <v>3.2</v>
      </c>
      <c r="E5" s="49">
        <f t="shared" si="1"/>
        <v>3.2</v>
      </c>
      <c r="F5" s="49">
        <f t="shared" si="1"/>
        <v>3.2</v>
      </c>
      <c r="G5" s="49">
        <f t="shared" si="1"/>
        <v>3.2</v>
      </c>
      <c r="H5" s="49">
        <f t="shared" si="1"/>
        <v>3.2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x14ac:dyDescent="0.25">
      <c r="A6" s="49"/>
      <c r="B6" s="50" t="s">
        <v>188</v>
      </c>
      <c r="C6" s="49">
        <f t="shared" ref="C6:H6" si="2">COUNTIF(C10:C213,"&gt;="&amp;C5)</f>
        <v>182</v>
      </c>
      <c r="D6" s="49">
        <f t="shared" si="2"/>
        <v>191</v>
      </c>
      <c r="E6" s="49">
        <f t="shared" si="2"/>
        <v>186</v>
      </c>
      <c r="F6" s="49">
        <f t="shared" si="2"/>
        <v>180</v>
      </c>
      <c r="G6" s="49">
        <f t="shared" si="2"/>
        <v>180</v>
      </c>
      <c r="H6" s="49">
        <f t="shared" si="2"/>
        <v>185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x14ac:dyDescent="0.25">
      <c r="A7" s="49"/>
      <c r="B7" s="50" t="s">
        <v>189</v>
      </c>
      <c r="C7" s="67">
        <f t="shared" ref="C7:H7" si="3">IF(C2=0," ", C6*100/C2)</f>
        <v>89.215686274509807</v>
      </c>
      <c r="D7" s="67">
        <f t="shared" si="3"/>
        <v>93.627450980392155</v>
      </c>
      <c r="E7" s="67">
        <f t="shared" si="3"/>
        <v>91.17647058823529</v>
      </c>
      <c r="F7" s="67">
        <f t="shared" si="3"/>
        <v>88.235294117647058</v>
      </c>
      <c r="G7" s="67">
        <f t="shared" si="3"/>
        <v>88.235294117647058</v>
      </c>
      <c r="H7" s="67">
        <f t="shared" si="3"/>
        <v>90.686274509803923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x14ac:dyDescent="0.25">
      <c r="A9" s="49"/>
      <c r="B9" s="61" t="s">
        <v>413</v>
      </c>
      <c r="C9" s="70" t="s">
        <v>28</v>
      </c>
      <c r="D9" s="70" t="s">
        <v>30</v>
      </c>
      <c r="E9" s="70" t="s">
        <v>32</v>
      </c>
      <c r="F9" s="70" t="s">
        <v>34</v>
      </c>
      <c r="G9" s="70" t="s">
        <v>36</v>
      </c>
      <c r="H9" s="70" t="s">
        <v>38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x14ac:dyDescent="0.25">
      <c r="A10" s="49"/>
      <c r="B10" s="55">
        <v>1</v>
      </c>
      <c r="C10" s="66">
        <v>5</v>
      </c>
      <c r="D10" s="66">
        <v>5</v>
      </c>
      <c r="E10" s="66">
        <v>5</v>
      </c>
      <c r="F10" s="66">
        <v>5</v>
      </c>
      <c r="G10" s="66">
        <v>5</v>
      </c>
      <c r="H10" s="66">
        <v>4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x14ac:dyDescent="0.25">
      <c r="A11" s="49"/>
      <c r="B11" s="55">
        <v>2</v>
      </c>
      <c r="C11" s="66">
        <v>5</v>
      </c>
      <c r="D11" s="66">
        <v>4</v>
      </c>
      <c r="E11" s="66">
        <v>4</v>
      </c>
      <c r="F11" s="66">
        <v>5</v>
      </c>
      <c r="G11" s="66">
        <v>5</v>
      </c>
      <c r="H11" s="66">
        <v>5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x14ac:dyDescent="0.25">
      <c r="A12" s="49"/>
      <c r="B12" s="55">
        <v>3</v>
      </c>
      <c r="C12" s="66">
        <v>5</v>
      </c>
      <c r="D12" s="66">
        <v>5</v>
      </c>
      <c r="E12" s="66">
        <v>4</v>
      </c>
      <c r="F12" s="66">
        <v>5</v>
      </c>
      <c r="G12" s="66">
        <v>5</v>
      </c>
      <c r="H12" s="66">
        <v>5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x14ac:dyDescent="0.25">
      <c r="A13" s="49"/>
      <c r="B13" s="55">
        <v>4</v>
      </c>
      <c r="C13" s="66">
        <v>5</v>
      </c>
      <c r="D13" s="66">
        <v>4</v>
      </c>
      <c r="E13" s="66">
        <v>4</v>
      </c>
      <c r="F13" s="66">
        <v>5</v>
      </c>
      <c r="G13" s="66">
        <v>5</v>
      </c>
      <c r="H13" s="66">
        <v>5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x14ac:dyDescent="0.25">
      <c r="A14" s="49"/>
      <c r="B14" s="55">
        <v>5</v>
      </c>
      <c r="C14" s="66">
        <v>5</v>
      </c>
      <c r="D14" s="66">
        <v>5</v>
      </c>
      <c r="E14" s="66">
        <v>5</v>
      </c>
      <c r="F14" s="66">
        <v>5</v>
      </c>
      <c r="G14" s="66">
        <v>4</v>
      </c>
      <c r="H14" s="66">
        <v>4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x14ac:dyDescent="0.25">
      <c r="A15" s="49"/>
      <c r="B15" s="55">
        <v>6</v>
      </c>
      <c r="C15" s="66">
        <v>5</v>
      </c>
      <c r="D15" s="66">
        <v>5</v>
      </c>
      <c r="E15" s="66">
        <v>5</v>
      </c>
      <c r="F15" s="66">
        <v>5</v>
      </c>
      <c r="G15" s="66">
        <v>5</v>
      </c>
      <c r="H15" s="66">
        <v>5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x14ac:dyDescent="0.25">
      <c r="A16" s="49"/>
      <c r="B16" s="55">
        <v>7</v>
      </c>
      <c r="C16" s="66">
        <v>5</v>
      </c>
      <c r="D16" s="66">
        <v>4</v>
      </c>
      <c r="E16" s="66">
        <v>5</v>
      </c>
      <c r="F16" s="66">
        <v>5</v>
      </c>
      <c r="G16" s="66">
        <v>5</v>
      </c>
      <c r="H16" s="66">
        <v>5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x14ac:dyDescent="0.25">
      <c r="A17" s="49"/>
      <c r="B17" s="55">
        <v>8</v>
      </c>
      <c r="C17" s="66">
        <v>3</v>
      </c>
      <c r="D17" s="66">
        <v>5</v>
      </c>
      <c r="E17" s="66">
        <v>5</v>
      </c>
      <c r="F17" s="66">
        <v>4</v>
      </c>
      <c r="G17" s="66">
        <v>5</v>
      </c>
      <c r="H17" s="66">
        <v>3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x14ac:dyDescent="0.25">
      <c r="A18" s="49"/>
      <c r="B18" s="55">
        <v>9</v>
      </c>
      <c r="C18" s="66">
        <v>4</v>
      </c>
      <c r="D18" s="66">
        <v>4</v>
      </c>
      <c r="E18" s="66">
        <v>3</v>
      </c>
      <c r="F18" s="66">
        <v>4</v>
      </c>
      <c r="G18" s="66">
        <v>3</v>
      </c>
      <c r="H18" s="66">
        <v>3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x14ac:dyDescent="0.25">
      <c r="A19" s="49"/>
      <c r="B19" s="55">
        <v>10</v>
      </c>
      <c r="C19" s="66">
        <v>5</v>
      </c>
      <c r="D19" s="66">
        <v>5</v>
      </c>
      <c r="E19" s="66">
        <v>5</v>
      </c>
      <c r="F19" s="66">
        <v>4</v>
      </c>
      <c r="G19" s="66">
        <v>5</v>
      </c>
      <c r="H19" s="66">
        <v>5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x14ac:dyDescent="0.25">
      <c r="A20" s="49"/>
      <c r="B20" s="55">
        <v>11</v>
      </c>
      <c r="C20" s="66">
        <v>3</v>
      </c>
      <c r="D20" s="66">
        <v>5</v>
      </c>
      <c r="E20" s="66">
        <v>5</v>
      </c>
      <c r="F20" s="66">
        <v>5</v>
      </c>
      <c r="G20" s="66">
        <v>4</v>
      </c>
      <c r="H20" s="66">
        <v>4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25">
      <c r="A21" s="49"/>
      <c r="B21" s="55">
        <v>12</v>
      </c>
      <c r="C21" s="66">
        <v>5</v>
      </c>
      <c r="D21" s="66">
        <v>5</v>
      </c>
      <c r="E21" s="66">
        <v>5</v>
      </c>
      <c r="F21" s="66">
        <v>3</v>
      </c>
      <c r="G21" s="66">
        <v>5</v>
      </c>
      <c r="H21" s="66">
        <v>5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 x14ac:dyDescent="0.25">
      <c r="A22" s="49"/>
      <c r="B22" s="55">
        <v>13</v>
      </c>
      <c r="C22" s="66">
        <v>5</v>
      </c>
      <c r="D22" s="66">
        <v>4</v>
      </c>
      <c r="E22" s="66">
        <v>3</v>
      </c>
      <c r="F22" s="66">
        <v>5</v>
      </c>
      <c r="G22" s="66">
        <v>5</v>
      </c>
      <c r="H22" s="66">
        <v>3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 x14ac:dyDescent="0.25">
      <c r="A23" s="49"/>
      <c r="B23" s="55">
        <v>14</v>
      </c>
      <c r="C23" s="66">
        <v>4</v>
      </c>
      <c r="D23" s="66">
        <v>5</v>
      </c>
      <c r="E23" s="66">
        <v>5</v>
      </c>
      <c r="F23" s="66">
        <v>4</v>
      </c>
      <c r="G23" s="66">
        <v>4</v>
      </c>
      <c r="H23" s="66">
        <v>5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 x14ac:dyDescent="0.25">
      <c r="A24" s="49"/>
      <c r="B24" s="55">
        <v>15</v>
      </c>
      <c r="C24" s="66">
        <v>4</v>
      </c>
      <c r="D24" s="66">
        <v>4</v>
      </c>
      <c r="E24" s="66">
        <v>5</v>
      </c>
      <c r="F24" s="66">
        <v>5</v>
      </c>
      <c r="G24" s="66">
        <v>5</v>
      </c>
      <c r="H24" s="66">
        <v>5</v>
      </c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 x14ac:dyDescent="0.25">
      <c r="A25" s="49"/>
      <c r="B25" s="55">
        <v>16</v>
      </c>
      <c r="C25" s="66">
        <v>5</v>
      </c>
      <c r="D25" s="66">
        <v>5</v>
      </c>
      <c r="E25" s="66">
        <v>5</v>
      </c>
      <c r="F25" s="66">
        <v>4</v>
      </c>
      <c r="G25" s="66">
        <v>4</v>
      </c>
      <c r="H25" s="66">
        <v>5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 x14ac:dyDescent="0.25">
      <c r="A26" s="49"/>
      <c r="B26" s="55">
        <v>17</v>
      </c>
      <c r="C26" s="66">
        <v>3</v>
      </c>
      <c r="D26" s="66">
        <v>5</v>
      </c>
      <c r="E26" s="66">
        <v>5</v>
      </c>
      <c r="F26" s="66">
        <v>5</v>
      </c>
      <c r="G26" s="66">
        <v>3</v>
      </c>
      <c r="H26" s="66">
        <v>5</v>
      </c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 x14ac:dyDescent="0.25">
      <c r="A27" s="49"/>
      <c r="B27" s="55">
        <v>18</v>
      </c>
      <c r="C27" s="66">
        <v>5</v>
      </c>
      <c r="D27" s="66">
        <v>5</v>
      </c>
      <c r="E27" s="66">
        <v>5</v>
      </c>
      <c r="F27" s="66">
        <v>4</v>
      </c>
      <c r="G27" s="66">
        <v>5</v>
      </c>
      <c r="H27" s="66">
        <v>5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 x14ac:dyDescent="0.25">
      <c r="A28" s="49"/>
      <c r="B28" s="55">
        <v>19</v>
      </c>
      <c r="C28" s="66">
        <v>5</v>
      </c>
      <c r="D28" s="66">
        <v>5</v>
      </c>
      <c r="E28" s="66">
        <v>5</v>
      </c>
      <c r="F28" s="66">
        <v>4</v>
      </c>
      <c r="G28" s="66">
        <v>5</v>
      </c>
      <c r="H28" s="66">
        <v>5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 x14ac:dyDescent="0.25">
      <c r="A29" s="49"/>
      <c r="B29" s="55">
        <v>20</v>
      </c>
      <c r="C29" s="66">
        <v>5</v>
      </c>
      <c r="D29" s="66">
        <v>5</v>
      </c>
      <c r="E29" s="66">
        <v>4</v>
      </c>
      <c r="F29" s="66">
        <v>5</v>
      </c>
      <c r="G29" s="66">
        <v>5</v>
      </c>
      <c r="H29" s="66">
        <v>5</v>
      </c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 x14ac:dyDescent="0.25">
      <c r="A30" s="49"/>
      <c r="B30" s="55">
        <v>21</v>
      </c>
      <c r="C30" s="66">
        <v>4</v>
      </c>
      <c r="D30" s="66">
        <v>5</v>
      </c>
      <c r="E30" s="66">
        <v>5</v>
      </c>
      <c r="F30" s="66">
        <v>5</v>
      </c>
      <c r="G30" s="66">
        <v>5</v>
      </c>
      <c r="H30" s="66">
        <v>5</v>
      </c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 x14ac:dyDescent="0.25">
      <c r="A31" s="49"/>
      <c r="B31" s="55">
        <v>22</v>
      </c>
      <c r="C31" s="66">
        <v>5</v>
      </c>
      <c r="D31" s="66">
        <v>4</v>
      </c>
      <c r="E31" s="66">
        <v>5</v>
      </c>
      <c r="F31" s="66">
        <v>5</v>
      </c>
      <c r="G31" s="66">
        <v>5</v>
      </c>
      <c r="H31" s="66">
        <v>5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 x14ac:dyDescent="0.25">
      <c r="A32" s="49"/>
      <c r="B32" s="55">
        <v>23</v>
      </c>
      <c r="C32" s="66">
        <v>5</v>
      </c>
      <c r="D32" s="66">
        <v>5</v>
      </c>
      <c r="E32" s="66">
        <v>5</v>
      </c>
      <c r="F32" s="66">
        <v>5</v>
      </c>
      <c r="G32" s="66">
        <v>5</v>
      </c>
      <c r="H32" s="66">
        <v>5</v>
      </c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 x14ac:dyDescent="0.25">
      <c r="A33" s="49"/>
      <c r="B33" s="55">
        <v>24</v>
      </c>
      <c r="C33" s="66">
        <v>5</v>
      </c>
      <c r="D33" s="66">
        <v>5</v>
      </c>
      <c r="E33" s="66">
        <v>4</v>
      </c>
      <c r="F33" s="66">
        <v>5</v>
      </c>
      <c r="G33" s="66">
        <v>5</v>
      </c>
      <c r="H33" s="66">
        <v>3</v>
      </c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 x14ac:dyDescent="0.25">
      <c r="A34" s="49"/>
      <c r="B34" s="55">
        <v>25</v>
      </c>
      <c r="C34" s="66">
        <v>5</v>
      </c>
      <c r="D34" s="66">
        <v>5</v>
      </c>
      <c r="E34" s="66">
        <v>5</v>
      </c>
      <c r="F34" s="66">
        <v>4</v>
      </c>
      <c r="G34" s="66">
        <v>5</v>
      </c>
      <c r="H34" s="66">
        <v>4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 x14ac:dyDescent="0.25">
      <c r="A35" s="49"/>
      <c r="B35" s="55">
        <v>26</v>
      </c>
      <c r="C35" s="66">
        <v>5</v>
      </c>
      <c r="D35" s="66">
        <v>4</v>
      </c>
      <c r="E35" s="66">
        <v>5</v>
      </c>
      <c r="F35" s="66">
        <v>5</v>
      </c>
      <c r="G35" s="66">
        <v>5</v>
      </c>
      <c r="H35" s="66">
        <v>5</v>
      </c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 x14ac:dyDescent="0.25">
      <c r="A36" s="49"/>
      <c r="B36" s="55">
        <v>27</v>
      </c>
      <c r="C36" s="66">
        <v>5</v>
      </c>
      <c r="D36" s="66">
        <v>5</v>
      </c>
      <c r="E36" s="66">
        <v>4</v>
      </c>
      <c r="F36" s="66">
        <v>5</v>
      </c>
      <c r="G36" s="66">
        <v>5</v>
      </c>
      <c r="H36" s="66">
        <v>5</v>
      </c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 x14ac:dyDescent="0.25">
      <c r="A37" s="49"/>
      <c r="B37" s="55">
        <v>28</v>
      </c>
      <c r="C37" s="66">
        <v>3</v>
      </c>
      <c r="D37" s="66">
        <v>4</v>
      </c>
      <c r="E37" s="66">
        <v>5</v>
      </c>
      <c r="F37" s="66">
        <v>5</v>
      </c>
      <c r="G37" s="66">
        <v>5</v>
      </c>
      <c r="H37" s="66">
        <v>4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 x14ac:dyDescent="0.25">
      <c r="A38" s="49"/>
      <c r="B38" s="55">
        <v>29</v>
      </c>
      <c r="C38" s="66">
        <v>5</v>
      </c>
      <c r="D38" s="66">
        <v>5</v>
      </c>
      <c r="E38" s="66">
        <v>5</v>
      </c>
      <c r="F38" s="66">
        <v>5</v>
      </c>
      <c r="G38" s="66">
        <v>3</v>
      </c>
      <c r="H38" s="66">
        <v>4</v>
      </c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 x14ac:dyDescent="0.25">
      <c r="A39" s="49"/>
      <c r="B39" s="55">
        <v>30</v>
      </c>
      <c r="C39" s="66">
        <v>5</v>
      </c>
      <c r="D39" s="66">
        <v>3</v>
      </c>
      <c r="E39" s="66">
        <v>5</v>
      </c>
      <c r="F39" s="66">
        <v>5</v>
      </c>
      <c r="G39" s="66">
        <v>5</v>
      </c>
      <c r="H39" s="66">
        <v>5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 x14ac:dyDescent="0.25">
      <c r="A40" s="49"/>
      <c r="B40" s="55">
        <v>31</v>
      </c>
      <c r="C40" s="66">
        <v>5</v>
      </c>
      <c r="D40" s="66">
        <v>5</v>
      </c>
      <c r="E40" s="66">
        <v>5</v>
      </c>
      <c r="F40" s="66">
        <v>3</v>
      </c>
      <c r="G40" s="66">
        <v>4</v>
      </c>
      <c r="H40" s="66">
        <v>5</v>
      </c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 x14ac:dyDescent="0.25">
      <c r="A41" s="49"/>
      <c r="B41" s="55">
        <v>32</v>
      </c>
      <c r="C41" s="66">
        <v>3</v>
      </c>
      <c r="D41" s="66">
        <v>5</v>
      </c>
      <c r="E41" s="66">
        <v>5</v>
      </c>
      <c r="F41" s="66">
        <v>3</v>
      </c>
      <c r="G41" s="66">
        <v>5</v>
      </c>
      <c r="H41" s="66">
        <v>5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 x14ac:dyDescent="0.25">
      <c r="A42" s="49"/>
      <c r="B42" s="55">
        <v>33</v>
      </c>
      <c r="C42" s="66">
        <v>5</v>
      </c>
      <c r="D42" s="66">
        <v>4</v>
      </c>
      <c r="E42" s="66">
        <v>5</v>
      </c>
      <c r="F42" s="66">
        <v>3</v>
      </c>
      <c r="G42" s="66">
        <v>5</v>
      </c>
      <c r="H42" s="66">
        <v>5</v>
      </c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 x14ac:dyDescent="0.25">
      <c r="A43" s="49"/>
      <c r="B43" s="55">
        <v>34</v>
      </c>
      <c r="C43" s="66">
        <v>4</v>
      </c>
      <c r="D43" s="66">
        <v>5</v>
      </c>
      <c r="E43" s="66">
        <v>5</v>
      </c>
      <c r="F43" s="66">
        <v>5</v>
      </c>
      <c r="G43" s="66">
        <v>5</v>
      </c>
      <c r="H43" s="66">
        <v>5</v>
      </c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 x14ac:dyDescent="0.25">
      <c r="A44" s="49"/>
      <c r="B44" s="55">
        <v>35</v>
      </c>
      <c r="C44" s="66">
        <v>5</v>
      </c>
      <c r="D44" s="66">
        <v>5</v>
      </c>
      <c r="E44" s="66">
        <v>5</v>
      </c>
      <c r="F44" s="66">
        <v>5</v>
      </c>
      <c r="G44" s="66">
        <v>3</v>
      </c>
      <c r="H44" s="66">
        <v>5</v>
      </c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 x14ac:dyDescent="0.25">
      <c r="A45" s="49"/>
      <c r="B45" s="55">
        <v>36</v>
      </c>
      <c r="C45" s="66">
        <v>5</v>
      </c>
      <c r="D45" s="66">
        <v>4</v>
      </c>
      <c r="E45" s="66">
        <v>5</v>
      </c>
      <c r="F45" s="66">
        <v>5</v>
      </c>
      <c r="G45" s="66">
        <v>5</v>
      </c>
      <c r="H45" s="66">
        <v>5</v>
      </c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 x14ac:dyDescent="0.25">
      <c r="A46" s="49"/>
      <c r="B46" s="55">
        <v>37</v>
      </c>
      <c r="C46" s="66">
        <v>5</v>
      </c>
      <c r="D46" s="66">
        <v>4</v>
      </c>
      <c r="E46" s="66">
        <v>5</v>
      </c>
      <c r="F46" s="66">
        <v>5</v>
      </c>
      <c r="G46" s="66">
        <v>5</v>
      </c>
      <c r="H46" s="66">
        <v>5</v>
      </c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 x14ac:dyDescent="0.25">
      <c r="A47" s="49"/>
      <c r="B47" s="55">
        <v>38</v>
      </c>
      <c r="C47" s="66">
        <v>3</v>
      </c>
      <c r="D47" s="66">
        <v>4</v>
      </c>
      <c r="E47" s="66">
        <v>5</v>
      </c>
      <c r="F47" s="66">
        <v>5</v>
      </c>
      <c r="G47" s="66">
        <v>5</v>
      </c>
      <c r="H47" s="66">
        <v>4</v>
      </c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 x14ac:dyDescent="0.25">
      <c r="A48" s="49"/>
      <c r="B48" s="55">
        <v>39</v>
      </c>
      <c r="C48" s="66">
        <v>5</v>
      </c>
      <c r="D48" s="66">
        <v>5</v>
      </c>
      <c r="E48" s="66">
        <v>5</v>
      </c>
      <c r="F48" s="66">
        <v>5</v>
      </c>
      <c r="G48" s="66">
        <v>3</v>
      </c>
      <c r="H48" s="66">
        <v>4</v>
      </c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 x14ac:dyDescent="0.25">
      <c r="A49" s="49"/>
      <c r="B49" s="55">
        <v>40</v>
      </c>
      <c r="C49" s="66">
        <v>5</v>
      </c>
      <c r="D49" s="66">
        <v>5</v>
      </c>
      <c r="E49" s="66">
        <v>5</v>
      </c>
      <c r="F49" s="66">
        <v>4</v>
      </c>
      <c r="G49" s="66">
        <v>5</v>
      </c>
      <c r="H49" s="66">
        <v>5</v>
      </c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customHeight="1" x14ac:dyDescent="0.25">
      <c r="A50" s="49"/>
      <c r="B50" s="55">
        <v>41</v>
      </c>
      <c r="C50" s="66">
        <v>4</v>
      </c>
      <c r="D50" s="66">
        <v>5</v>
      </c>
      <c r="E50" s="66">
        <v>5</v>
      </c>
      <c r="F50" s="66">
        <v>5</v>
      </c>
      <c r="G50" s="66">
        <v>3</v>
      </c>
      <c r="H50" s="66">
        <v>5</v>
      </c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customHeight="1" x14ac:dyDescent="0.25">
      <c r="A51" s="49"/>
      <c r="B51" s="55">
        <v>42</v>
      </c>
      <c r="C51" s="66">
        <v>4</v>
      </c>
      <c r="D51" s="66">
        <v>5</v>
      </c>
      <c r="E51" s="66">
        <v>5</v>
      </c>
      <c r="F51" s="66">
        <v>5</v>
      </c>
      <c r="G51" s="66">
        <v>5</v>
      </c>
      <c r="H51" s="66">
        <v>5</v>
      </c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customHeight="1" x14ac:dyDescent="0.25">
      <c r="A52" s="49"/>
      <c r="B52" s="55">
        <v>43</v>
      </c>
      <c r="C52" s="66">
        <v>4</v>
      </c>
      <c r="D52" s="66">
        <v>5</v>
      </c>
      <c r="E52" s="66">
        <v>3</v>
      </c>
      <c r="F52" s="66">
        <v>5</v>
      </c>
      <c r="G52" s="66">
        <v>5</v>
      </c>
      <c r="H52" s="66">
        <v>5</v>
      </c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customHeight="1" x14ac:dyDescent="0.25">
      <c r="A53" s="49"/>
      <c r="B53" s="55">
        <v>44</v>
      </c>
      <c r="C53" s="66">
        <v>5</v>
      </c>
      <c r="D53" s="66">
        <v>4</v>
      </c>
      <c r="E53" s="66">
        <v>5</v>
      </c>
      <c r="F53" s="66">
        <v>5</v>
      </c>
      <c r="G53" s="66">
        <v>4</v>
      </c>
      <c r="H53" s="66">
        <v>4</v>
      </c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customHeight="1" x14ac:dyDescent="0.25">
      <c r="A54" s="49"/>
      <c r="B54" s="55">
        <v>45</v>
      </c>
      <c r="C54" s="66">
        <v>3</v>
      </c>
      <c r="D54" s="66">
        <v>3</v>
      </c>
      <c r="E54" s="66">
        <v>5</v>
      </c>
      <c r="F54" s="66">
        <v>3</v>
      </c>
      <c r="G54" s="66">
        <v>3</v>
      </c>
      <c r="H54" s="66">
        <v>5</v>
      </c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customHeight="1" x14ac:dyDescent="0.25">
      <c r="A55" s="49"/>
      <c r="B55" s="55">
        <v>46</v>
      </c>
      <c r="C55" s="66">
        <v>5</v>
      </c>
      <c r="D55" s="66">
        <v>4</v>
      </c>
      <c r="E55" s="66">
        <v>4</v>
      </c>
      <c r="F55" s="66">
        <v>5</v>
      </c>
      <c r="G55" s="66">
        <v>5</v>
      </c>
      <c r="H55" s="66">
        <v>3</v>
      </c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customHeight="1" x14ac:dyDescent="0.25">
      <c r="A56" s="49"/>
      <c r="B56" s="55">
        <v>47</v>
      </c>
      <c r="C56" s="66">
        <v>5</v>
      </c>
      <c r="D56" s="66">
        <v>5</v>
      </c>
      <c r="E56" s="66">
        <v>5</v>
      </c>
      <c r="F56" s="66">
        <v>5</v>
      </c>
      <c r="G56" s="66">
        <v>5</v>
      </c>
      <c r="H56" s="66">
        <v>5</v>
      </c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customHeight="1" x14ac:dyDescent="0.25">
      <c r="A57" s="49"/>
      <c r="B57" s="55">
        <v>48</v>
      </c>
      <c r="C57" s="66">
        <v>5</v>
      </c>
      <c r="D57" s="66">
        <v>4</v>
      </c>
      <c r="E57" s="66">
        <v>5</v>
      </c>
      <c r="F57" s="66">
        <v>5</v>
      </c>
      <c r="G57" s="66">
        <v>5</v>
      </c>
      <c r="H57" s="66">
        <v>5</v>
      </c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5.75" customHeight="1" x14ac:dyDescent="0.25">
      <c r="A58" s="49"/>
      <c r="B58" s="55">
        <v>49</v>
      </c>
      <c r="C58" s="66">
        <v>5</v>
      </c>
      <c r="D58" s="66">
        <v>4</v>
      </c>
      <c r="E58" s="66">
        <v>5</v>
      </c>
      <c r="F58" s="66">
        <v>5</v>
      </c>
      <c r="G58" s="66">
        <v>3</v>
      </c>
      <c r="H58" s="66">
        <v>5</v>
      </c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5.75" customHeight="1" x14ac:dyDescent="0.25">
      <c r="A59" s="49"/>
      <c r="B59" s="55">
        <v>50</v>
      </c>
      <c r="C59" s="66">
        <v>5</v>
      </c>
      <c r="D59" s="66">
        <v>4</v>
      </c>
      <c r="E59" s="66">
        <v>4</v>
      </c>
      <c r="F59" s="66">
        <v>5</v>
      </c>
      <c r="G59" s="66">
        <v>3</v>
      </c>
      <c r="H59" s="66">
        <v>5</v>
      </c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5.75" customHeight="1" x14ac:dyDescent="0.25">
      <c r="A60" s="49"/>
      <c r="B60" s="55">
        <v>51</v>
      </c>
      <c r="C60" s="66">
        <v>4</v>
      </c>
      <c r="D60" s="66">
        <v>5</v>
      </c>
      <c r="E60" s="66">
        <v>5</v>
      </c>
      <c r="F60" s="66">
        <v>3</v>
      </c>
      <c r="G60" s="66">
        <v>5</v>
      </c>
      <c r="H60" s="66">
        <v>4</v>
      </c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5.75" customHeight="1" x14ac:dyDescent="0.25">
      <c r="A61" s="49"/>
      <c r="B61" s="55">
        <v>52</v>
      </c>
      <c r="C61" s="66">
        <v>4</v>
      </c>
      <c r="D61" s="66">
        <v>5</v>
      </c>
      <c r="E61" s="66">
        <v>4</v>
      </c>
      <c r="F61" s="66">
        <v>5</v>
      </c>
      <c r="G61" s="66">
        <v>5</v>
      </c>
      <c r="H61" s="66">
        <v>5</v>
      </c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customHeight="1" x14ac:dyDescent="0.25">
      <c r="A62" s="49"/>
      <c r="B62" s="55">
        <v>53</v>
      </c>
      <c r="C62" s="66">
        <v>5</v>
      </c>
      <c r="D62" s="66">
        <v>5</v>
      </c>
      <c r="E62" s="66">
        <v>5</v>
      </c>
      <c r="F62" s="66">
        <v>5</v>
      </c>
      <c r="G62" s="66">
        <v>4</v>
      </c>
      <c r="H62" s="66">
        <v>4</v>
      </c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5.75" customHeight="1" x14ac:dyDescent="0.25">
      <c r="A63" s="49"/>
      <c r="B63" s="55">
        <v>54</v>
      </c>
      <c r="C63" s="66">
        <v>4</v>
      </c>
      <c r="D63" s="66">
        <v>5</v>
      </c>
      <c r="E63" s="66">
        <v>5</v>
      </c>
      <c r="F63" s="66">
        <v>5</v>
      </c>
      <c r="G63" s="66">
        <v>4</v>
      </c>
      <c r="H63" s="66">
        <v>3</v>
      </c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5.75" customHeight="1" x14ac:dyDescent="0.25">
      <c r="A64" s="49"/>
      <c r="B64" s="55">
        <v>55</v>
      </c>
      <c r="C64" s="66">
        <v>5</v>
      </c>
      <c r="D64" s="66">
        <v>5</v>
      </c>
      <c r="E64" s="66">
        <v>5</v>
      </c>
      <c r="F64" s="66">
        <v>5</v>
      </c>
      <c r="G64" s="66">
        <v>5</v>
      </c>
      <c r="H64" s="66">
        <v>5</v>
      </c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5.75" customHeight="1" x14ac:dyDescent="0.25">
      <c r="A65" s="49"/>
      <c r="B65" s="55">
        <v>56</v>
      </c>
      <c r="C65" s="66">
        <v>5</v>
      </c>
      <c r="D65" s="66">
        <v>5</v>
      </c>
      <c r="E65" s="66">
        <v>5</v>
      </c>
      <c r="F65" s="66">
        <v>5</v>
      </c>
      <c r="G65" s="66">
        <v>5</v>
      </c>
      <c r="H65" s="66">
        <v>5</v>
      </c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5.75" customHeight="1" x14ac:dyDescent="0.25">
      <c r="A66" s="49"/>
      <c r="B66" s="55">
        <v>57</v>
      </c>
      <c r="C66" s="66">
        <v>4</v>
      </c>
      <c r="D66" s="66">
        <v>5</v>
      </c>
      <c r="E66" s="66">
        <v>5</v>
      </c>
      <c r="F66" s="66">
        <v>4</v>
      </c>
      <c r="G66" s="66">
        <v>5</v>
      </c>
      <c r="H66" s="66">
        <v>5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5.75" customHeight="1" x14ac:dyDescent="0.25">
      <c r="A67" s="49"/>
      <c r="B67" s="55">
        <v>58</v>
      </c>
      <c r="C67" s="66">
        <v>5</v>
      </c>
      <c r="D67" s="66">
        <v>5</v>
      </c>
      <c r="E67" s="66">
        <v>5</v>
      </c>
      <c r="F67" s="66">
        <v>5</v>
      </c>
      <c r="G67" s="66">
        <v>4</v>
      </c>
      <c r="H67" s="66">
        <v>5</v>
      </c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5.75" customHeight="1" x14ac:dyDescent="0.25">
      <c r="A68" s="49"/>
      <c r="B68" s="55">
        <v>59</v>
      </c>
      <c r="C68" s="66">
        <v>4</v>
      </c>
      <c r="D68" s="66">
        <v>3</v>
      </c>
      <c r="E68" s="66">
        <v>4</v>
      </c>
      <c r="F68" s="66">
        <v>4</v>
      </c>
      <c r="G68" s="66">
        <v>5</v>
      </c>
      <c r="H68" s="66">
        <v>5</v>
      </c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customHeight="1" x14ac:dyDescent="0.25">
      <c r="A69" s="49"/>
      <c r="B69" s="55">
        <v>60</v>
      </c>
      <c r="C69" s="66">
        <v>5</v>
      </c>
      <c r="D69" s="66">
        <v>5</v>
      </c>
      <c r="E69" s="66">
        <v>5</v>
      </c>
      <c r="F69" s="66">
        <v>3</v>
      </c>
      <c r="G69" s="66">
        <v>4</v>
      </c>
      <c r="H69" s="66">
        <v>5</v>
      </c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5.75" customHeight="1" x14ac:dyDescent="0.25">
      <c r="A70" s="49"/>
      <c r="B70" s="55">
        <v>61</v>
      </c>
      <c r="C70" s="66">
        <v>4</v>
      </c>
      <c r="D70" s="66">
        <v>3</v>
      </c>
      <c r="E70" s="66">
        <v>5</v>
      </c>
      <c r="F70" s="66">
        <v>5</v>
      </c>
      <c r="G70" s="66">
        <v>5</v>
      </c>
      <c r="H70" s="66">
        <v>5</v>
      </c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5.75" customHeight="1" x14ac:dyDescent="0.25">
      <c r="A71" s="49"/>
      <c r="B71" s="55">
        <v>62</v>
      </c>
      <c r="C71" s="66">
        <v>4</v>
      </c>
      <c r="D71" s="66">
        <v>5</v>
      </c>
      <c r="E71" s="66">
        <v>4</v>
      </c>
      <c r="F71" s="66">
        <v>5</v>
      </c>
      <c r="G71" s="66">
        <v>5</v>
      </c>
      <c r="H71" s="66">
        <v>5</v>
      </c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5.75" customHeight="1" x14ac:dyDescent="0.25">
      <c r="A72" s="49"/>
      <c r="B72" s="55">
        <v>63</v>
      </c>
      <c r="C72" s="66">
        <v>5</v>
      </c>
      <c r="D72" s="66">
        <v>4</v>
      </c>
      <c r="E72" s="66">
        <v>5</v>
      </c>
      <c r="F72" s="66">
        <v>5</v>
      </c>
      <c r="G72" s="66">
        <v>5</v>
      </c>
      <c r="H72" s="66">
        <v>5</v>
      </c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5.75" customHeight="1" x14ac:dyDescent="0.25">
      <c r="A73" s="49"/>
      <c r="B73" s="55">
        <v>64</v>
      </c>
      <c r="C73" s="66">
        <v>5</v>
      </c>
      <c r="D73" s="66">
        <v>5</v>
      </c>
      <c r="E73" s="66">
        <v>4</v>
      </c>
      <c r="F73" s="66">
        <v>5</v>
      </c>
      <c r="G73" s="66">
        <v>4</v>
      </c>
      <c r="H73" s="66">
        <v>5</v>
      </c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5.75" customHeight="1" x14ac:dyDescent="0.25">
      <c r="A74" s="49"/>
      <c r="B74" s="55">
        <v>65</v>
      </c>
      <c r="C74" s="66">
        <v>5</v>
      </c>
      <c r="D74" s="66">
        <v>5</v>
      </c>
      <c r="E74" s="66">
        <v>4</v>
      </c>
      <c r="F74" s="66">
        <v>3</v>
      </c>
      <c r="G74" s="66">
        <v>5</v>
      </c>
      <c r="H74" s="66">
        <v>3</v>
      </c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5.75" customHeight="1" x14ac:dyDescent="0.25">
      <c r="A75" s="49"/>
      <c r="B75" s="55">
        <v>66</v>
      </c>
      <c r="C75" s="66">
        <v>4</v>
      </c>
      <c r="D75" s="66">
        <v>5</v>
      </c>
      <c r="E75" s="66">
        <v>5</v>
      </c>
      <c r="F75" s="66">
        <v>5</v>
      </c>
      <c r="G75" s="66">
        <v>3</v>
      </c>
      <c r="H75" s="66">
        <v>5</v>
      </c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5.75" customHeight="1" x14ac:dyDescent="0.25">
      <c r="A76" s="49"/>
      <c r="B76" s="55">
        <v>67</v>
      </c>
      <c r="C76" s="66">
        <v>5</v>
      </c>
      <c r="D76" s="66">
        <v>5</v>
      </c>
      <c r="E76" s="66">
        <v>4</v>
      </c>
      <c r="F76" s="66">
        <v>5</v>
      </c>
      <c r="G76" s="66">
        <v>5</v>
      </c>
      <c r="H76" s="66">
        <v>5</v>
      </c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5.75" customHeight="1" x14ac:dyDescent="0.25">
      <c r="A77" s="49"/>
      <c r="B77" s="55">
        <v>68</v>
      </c>
      <c r="C77" s="66">
        <v>3</v>
      </c>
      <c r="D77" s="66">
        <v>5</v>
      </c>
      <c r="E77" s="66">
        <v>5</v>
      </c>
      <c r="F77" s="66">
        <v>4</v>
      </c>
      <c r="G77" s="66">
        <v>5</v>
      </c>
      <c r="H77" s="66">
        <v>5</v>
      </c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5.75" customHeight="1" x14ac:dyDescent="0.25">
      <c r="A78" s="49"/>
      <c r="B78" s="55">
        <v>69</v>
      </c>
      <c r="C78" s="66">
        <v>5</v>
      </c>
      <c r="D78" s="66">
        <v>5</v>
      </c>
      <c r="E78" s="66">
        <v>5</v>
      </c>
      <c r="F78" s="66">
        <v>4</v>
      </c>
      <c r="G78" s="66">
        <v>5</v>
      </c>
      <c r="H78" s="66">
        <v>4</v>
      </c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5.75" customHeight="1" x14ac:dyDescent="0.25">
      <c r="A79" s="49"/>
      <c r="B79" s="55">
        <v>70</v>
      </c>
      <c r="C79" s="66">
        <v>5</v>
      </c>
      <c r="D79" s="66">
        <v>5</v>
      </c>
      <c r="E79" s="66">
        <v>5</v>
      </c>
      <c r="F79" s="66">
        <v>5</v>
      </c>
      <c r="G79" s="66">
        <v>5</v>
      </c>
      <c r="H79" s="66">
        <v>5</v>
      </c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5.75" customHeight="1" x14ac:dyDescent="0.25">
      <c r="A80" s="49"/>
      <c r="B80" s="55">
        <v>71</v>
      </c>
      <c r="C80" s="66">
        <v>5</v>
      </c>
      <c r="D80" s="66">
        <v>5</v>
      </c>
      <c r="E80" s="66">
        <v>5</v>
      </c>
      <c r="F80" s="66">
        <v>5</v>
      </c>
      <c r="G80" s="66">
        <v>5</v>
      </c>
      <c r="H80" s="66">
        <v>4</v>
      </c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5.75" customHeight="1" x14ac:dyDescent="0.25">
      <c r="A81" s="49"/>
      <c r="B81" s="55">
        <v>72</v>
      </c>
      <c r="C81" s="66">
        <v>5</v>
      </c>
      <c r="D81" s="66">
        <v>5</v>
      </c>
      <c r="E81" s="66">
        <v>5</v>
      </c>
      <c r="F81" s="66">
        <v>4</v>
      </c>
      <c r="G81" s="66">
        <v>4</v>
      </c>
      <c r="H81" s="66">
        <v>4</v>
      </c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5.75" customHeight="1" x14ac:dyDescent="0.25">
      <c r="A82" s="49"/>
      <c r="B82" s="55">
        <v>73</v>
      </c>
      <c r="C82" s="66">
        <v>5</v>
      </c>
      <c r="D82" s="66">
        <v>5</v>
      </c>
      <c r="E82" s="66">
        <v>5</v>
      </c>
      <c r="F82" s="66">
        <v>5</v>
      </c>
      <c r="G82" s="66">
        <v>5</v>
      </c>
      <c r="H82" s="66">
        <v>5</v>
      </c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5.75" customHeight="1" x14ac:dyDescent="0.25">
      <c r="A83" s="49"/>
      <c r="B83" s="55">
        <v>74</v>
      </c>
      <c r="C83" s="66">
        <v>5</v>
      </c>
      <c r="D83" s="66">
        <v>5</v>
      </c>
      <c r="E83" s="66">
        <v>5</v>
      </c>
      <c r="F83" s="66">
        <v>4</v>
      </c>
      <c r="G83" s="66">
        <v>5</v>
      </c>
      <c r="H83" s="66">
        <v>5</v>
      </c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5.75" customHeight="1" x14ac:dyDescent="0.25">
      <c r="A84" s="49"/>
      <c r="B84" s="55">
        <v>75</v>
      </c>
      <c r="C84" s="66">
        <v>5</v>
      </c>
      <c r="D84" s="66">
        <v>5</v>
      </c>
      <c r="E84" s="66">
        <v>4</v>
      </c>
      <c r="F84" s="66">
        <v>3</v>
      </c>
      <c r="G84" s="66">
        <v>5</v>
      </c>
      <c r="H84" s="66">
        <v>5</v>
      </c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5.75" customHeight="1" x14ac:dyDescent="0.25">
      <c r="A85" s="49"/>
      <c r="B85" s="55">
        <v>76</v>
      </c>
      <c r="C85" s="66">
        <v>5</v>
      </c>
      <c r="D85" s="66">
        <v>4</v>
      </c>
      <c r="E85" s="66">
        <v>5</v>
      </c>
      <c r="F85" s="66">
        <v>5</v>
      </c>
      <c r="G85" s="66">
        <v>5</v>
      </c>
      <c r="H85" s="66">
        <v>4</v>
      </c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5.75" customHeight="1" x14ac:dyDescent="0.25">
      <c r="A86" s="49"/>
      <c r="B86" s="55">
        <v>77</v>
      </c>
      <c r="C86" s="66">
        <v>5</v>
      </c>
      <c r="D86" s="66">
        <v>4</v>
      </c>
      <c r="E86" s="66">
        <v>5</v>
      </c>
      <c r="F86" s="66">
        <v>5</v>
      </c>
      <c r="G86" s="66">
        <v>5</v>
      </c>
      <c r="H86" s="66">
        <v>5</v>
      </c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5.75" customHeight="1" x14ac:dyDescent="0.25">
      <c r="A87" s="49"/>
      <c r="B87" s="55">
        <v>78</v>
      </c>
      <c r="C87" s="66">
        <v>5</v>
      </c>
      <c r="D87" s="66">
        <v>5</v>
      </c>
      <c r="E87" s="66">
        <v>4</v>
      </c>
      <c r="F87" s="66">
        <v>4</v>
      </c>
      <c r="G87" s="66">
        <v>4</v>
      </c>
      <c r="H87" s="66">
        <v>5</v>
      </c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5.75" customHeight="1" x14ac:dyDescent="0.25">
      <c r="A88" s="49"/>
      <c r="B88" s="55">
        <v>79</v>
      </c>
      <c r="C88" s="66">
        <v>3</v>
      </c>
      <c r="D88" s="66">
        <v>5</v>
      </c>
      <c r="E88" s="66">
        <v>5</v>
      </c>
      <c r="F88" s="66">
        <v>5</v>
      </c>
      <c r="G88" s="66">
        <v>5</v>
      </c>
      <c r="H88" s="66">
        <v>3</v>
      </c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5.75" customHeight="1" x14ac:dyDescent="0.25">
      <c r="A89" s="49"/>
      <c r="B89" s="55">
        <v>80</v>
      </c>
      <c r="C89" s="66">
        <v>5</v>
      </c>
      <c r="D89" s="66">
        <v>5</v>
      </c>
      <c r="E89" s="66">
        <v>3</v>
      </c>
      <c r="F89" s="66">
        <v>5</v>
      </c>
      <c r="G89" s="66">
        <v>5</v>
      </c>
      <c r="H89" s="66">
        <v>5</v>
      </c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5.75" customHeight="1" x14ac:dyDescent="0.25">
      <c r="A90" s="49"/>
      <c r="B90" s="55">
        <v>81</v>
      </c>
      <c r="C90" s="66">
        <v>5</v>
      </c>
      <c r="D90" s="66">
        <v>5</v>
      </c>
      <c r="E90" s="66">
        <v>5</v>
      </c>
      <c r="F90" s="66">
        <v>4</v>
      </c>
      <c r="G90" s="66">
        <v>4</v>
      </c>
      <c r="H90" s="66">
        <v>4</v>
      </c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5.75" customHeight="1" x14ac:dyDescent="0.25">
      <c r="A91" s="49"/>
      <c r="B91" s="55">
        <v>82</v>
      </c>
      <c r="C91" s="66">
        <v>5</v>
      </c>
      <c r="D91" s="66">
        <v>5</v>
      </c>
      <c r="E91" s="66">
        <v>4</v>
      </c>
      <c r="F91" s="66">
        <v>5</v>
      </c>
      <c r="G91" s="66">
        <v>4</v>
      </c>
      <c r="H91" s="66">
        <v>5</v>
      </c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5.75" customHeight="1" x14ac:dyDescent="0.25">
      <c r="A92" s="49"/>
      <c r="B92" s="55">
        <v>83</v>
      </c>
      <c r="C92" s="66">
        <v>4</v>
      </c>
      <c r="D92" s="66">
        <v>5</v>
      </c>
      <c r="E92" s="66">
        <v>5</v>
      </c>
      <c r="F92" s="66">
        <v>5</v>
      </c>
      <c r="G92" s="66">
        <v>5</v>
      </c>
      <c r="H92" s="66">
        <v>5</v>
      </c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customHeight="1" x14ac:dyDescent="0.25">
      <c r="A93" s="49"/>
      <c r="B93" s="55">
        <v>84</v>
      </c>
      <c r="C93" s="66">
        <v>5</v>
      </c>
      <c r="D93" s="66">
        <v>4</v>
      </c>
      <c r="E93" s="66">
        <v>5</v>
      </c>
      <c r="F93" s="66">
        <v>5</v>
      </c>
      <c r="G93" s="66">
        <v>5</v>
      </c>
      <c r="H93" s="66">
        <v>5</v>
      </c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customHeight="1" x14ac:dyDescent="0.25">
      <c r="A94" s="49"/>
      <c r="B94" s="55">
        <v>85</v>
      </c>
      <c r="C94" s="66">
        <v>4</v>
      </c>
      <c r="D94" s="66">
        <v>5</v>
      </c>
      <c r="E94" s="66">
        <v>3</v>
      </c>
      <c r="F94" s="66">
        <v>5</v>
      </c>
      <c r="G94" s="66">
        <v>5</v>
      </c>
      <c r="H94" s="66">
        <v>5</v>
      </c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customHeight="1" x14ac:dyDescent="0.25">
      <c r="A95" s="49"/>
      <c r="B95" s="55">
        <v>86</v>
      </c>
      <c r="C95" s="66">
        <v>4</v>
      </c>
      <c r="D95" s="66">
        <v>3</v>
      </c>
      <c r="E95" s="66">
        <v>5</v>
      </c>
      <c r="F95" s="66">
        <v>5</v>
      </c>
      <c r="G95" s="66">
        <v>5</v>
      </c>
      <c r="H95" s="66">
        <v>3</v>
      </c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customHeight="1" x14ac:dyDescent="0.25">
      <c r="A96" s="49"/>
      <c r="B96" s="55">
        <v>87</v>
      </c>
      <c r="C96" s="66">
        <v>5</v>
      </c>
      <c r="D96" s="66">
        <v>5</v>
      </c>
      <c r="E96" s="66">
        <v>5</v>
      </c>
      <c r="F96" s="66">
        <v>4</v>
      </c>
      <c r="G96" s="66">
        <v>4</v>
      </c>
      <c r="H96" s="66">
        <v>5</v>
      </c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customHeight="1" x14ac:dyDescent="0.25">
      <c r="A97" s="49"/>
      <c r="B97" s="55">
        <v>88</v>
      </c>
      <c r="C97" s="66">
        <v>5</v>
      </c>
      <c r="D97" s="66">
        <v>5</v>
      </c>
      <c r="E97" s="66">
        <v>5</v>
      </c>
      <c r="F97" s="66">
        <v>4</v>
      </c>
      <c r="G97" s="66">
        <v>5</v>
      </c>
      <c r="H97" s="66">
        <v>5</v>
      </c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customHeight="1" x14ac:dyDescent="0.25">
      <c r="A98" s="49"/>
      <c r="B98" s="55">
        <v>89</v>
      </c>
      <c r="C98" s="66">
        <v>5</v>
      </c>
      <c r="D98" s="66">
        <v>4</v>
      </c>
      <c r="E98" s="66">
        <v>5</v>
      </c>
      <c r="F98" s="66">
        <v>3</v>
      </c>
      <c r="G98" s="66">
        <v>4</v>
      </c>
      <c r="H98" s="66">
        <v>5</v>
      </c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customHeight="1" x14ac:dyDescent="0.25">
      <c r="A99" s="49"/>
      <c r="B99" s="55">
        <v>90</v>
      </c>
      <c r="C99" s="66">
        <v>5</v>
      </c>
      <c r="D99" s="66">
        <v>5</v>
      </c>
      <c r="E99" s="66">
        <v>5</v>
      </c>
      <c r="F99" s="66">
        <v>5</v>
      </c>
      <c r="G99" s="66">
        <v>5</v>
      </c>
      <c r="H99" s="66">
        <v>5</v>
      </c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customHeight="1" x14ac:dyDescent="0.25">
      <c r="A100" s="49"/>
      <c r="B100" s="55">
        <v>91</v>
      </c>
      <c r="C100" s="66">
        <v>5</v>
      </c>
      <c r="D100" s="66">
        <v>5</v>
      </c>
      <c r="E100" s="66">
        <v>5</v>
      </c>
      <c r="F100" s="66">
        <v>5</v>
      </c>
      <c r="G100" s="66">
        <v>5</v>
      </c>
      <c r="H100" s="66">
        <v>5</v>
      </c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customHeight="1" x14ac:dyDescent="0.25">
      <c r="A101" s="49"/>
      <c r="B101" s="55">
        <v>92</v>
      </c>
      <c r="C101" s="66">
        <v>5</v>
      </c>
      <c r="D101" s="66">
        <v>5</v>
      </c>
      <c r="E101" s="66">
        <v>5</v>
      </c>
      <c r="F101" s="66">
        <v>5</v>
      </c>
      <c r="G101" s="66">
        <v>5</v>
      </c>
      <c r="H101" s="66">
        <v>4</v>
      </c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customHeight="1" x14ac:dyDescent="0.25">
      <c r="A102" s="49"/>
      <c r="B102" s="55">
        <v>93</v>
      </c>
      <c r="C102" s="66">
        <v>5</v>
      </c>
      <c r="D102" s="66">
        <v>4</v>
      </c>
      <c r="E102" s="66">
        <v>3</v>
      </c>
      <c r="F102" s="66">
        <v>4</v>
      </c>
      <c r="G102" s="66">
        <v>4</v>
      </c>
      <c r="H102" s="66">
        <v>5</v>
      </c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customHeight="1" x14ac:dyDescent="0.25">
      <c r="A103" s="49"/>
      <c r="B103" s="55">
        <v>94</v>
      </c>
      <c r="C103" s="66">
        <v>4</v>
      </c>
      <c r="D103" s="66">
        <v>5</v>
      </c>
      <c r="E103" s="66">
        <v>4</v>
      </c>
      <c r="F103" s="66">
        <v>5</v>
      </c>
      <c r="G103" s="66">
        <v>5</v>
      </c>
      <c r="H103" s="66">
        <v>5</v>
      </c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customHeight="1" x14ac:dyDescent="0.25">
      <c r="A104" s="49"/>
      <c r="B104" s="55">
        <v>95</v>
      </c>
      <c r="C104" s="66">
        <v>5</v>
      </c>
      <c r="D104" s="66">
        <v>5</v>
      </c>
      <c r="E104" s="66">
        <v>5</v>
      </c>
      <c r="F104" s="66">
        <v>5</v>
      </c>
      <c r="G104" s="66">
        <v>5</v>
      </c>
      <c r="H104" s="66">
        <v>5</v>
      </c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customHeight="1" x14ac:dyDescent="0.25">
      <c r="A105" s="49"/>
      <c r="B105" s="55">
        <v>96</v>
      </c>
      <c r="C105" s="66">
        <v>5</v>
      </c>
      <c r="D105" s="66">
        <v>5</v>
      </c>
      <c r="E105" s="66">
        <v>5</v>
      </c>
      <c r="F105" s="66">
        <v>4</v>
      </c>
      <c r="G105" s="66">
        <v>5</v>
      </c>
      <c r="H105" s="66">
        <v>5</v>
      </c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customHeight="1" x14ac:dyDescent="0.25">
      <c r="A106" s="49"/>
      <c r="B106" s="55">
        <v>97</v>
      </c>
      <c r="C106" s="66">
        <v>3</v>
      </c>
      <c r="D106" s="66">
        <v>4</v>
      </c>
      <c r="E106" s="66">
        <v>5</v>
      </c>
      <c r="F106" s="66">
        <v>5</v>
      </c>
      <c r="G106" s="66">
        <v>5</v>
      </c>
      <c r="H106" s="66">
        <v>5</v>
      </c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customHeight="1" x14ac:dyDescent="0.25">
      <c r="A107" s="49"/>
      <c r="B107" s="55">
        <v>98</v>
      </c>
      <c r="C107" s="66">
        <v>5</v>
      </c>
      <c r="D107" s="66">
        <v>5</v>
      </c>
      <c r="E107" s="66">
        <v>4</v>
      </c>
      <c r="F107" s="66">
        <v>5</v>
      </c>
      <c r="G107" s="66">
        <v>3</v>
      </c>
      <c r="H107" s="66">
        <v>5</v>
      </c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customHeight="1" x14ac:dyDescent="0.25">
      <c r="A108" s="49"/>
      <c r="B108" s="55">
        <v>99</v>
      </c>
      <c r="C108" s="66">
        <v>5</v>
      </c>
      <c r="D108" s="66">
        <v>5</v>
      </c>
      <c r="E108" s="66">
        <v>5</v>
      </c>
      <c r="F108" s="66">
        <v>5</v>
      </c>
      <c r="G108" s="66">
        <v>4</v>
      </c>
      <c r="H108" s="66">
        <v>5</v>
      </c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customHeight="1" x14ac:dyDescent="0.25">
      <c r="A109" s="49"/>
      <c r="B109" s="55">
        <v>100</v>
      </c>
      <c r="C109" s="66">
        <v>5</v>
      </c>
      <c r="D109" s="66">
        <v>5</v>
      </c>
      <c r="E109" s="66">
        <v>3</v>
      </c>
      <c r="F109" s="66">
        <v>3</v>
      </c>
      <c r="G109" s="66">
        <v>5</v>
      </c>
      <c r="H109" s="66">
        <v>5</v>
      </c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customHeight="1" x14ac:dyDescent="0.25">
      <c r="A110" s="49"/>
      <c r="B110" s="85">
        <v>101</v>
      </c>
      <c r="C110" s="66">
        <v>5</v>
      </c>
      <c r="D110" s="66">
        <v>3</v>
      </c>
      <c r="E110" s="66">
        <v>5</v>
      </c>
      <c r="F110" s="66">
        <v>5</v>
      </c>
      <c r="G110" s="66">
        <v>4</v>
      </c>
      <c r="H110" s="66">
        <v>5</v>
      </c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customHeight="1" x14ac:dyDescent="0.25">
      <c r="A111" s="49"/>
      <c r="B111" s="85">
        <v>102</v>
      </c>
      <c r="C111" s="66">
        <v>4</v>
      </c>
      <c r="D111" s="66">
        <v>4</v>
      </c>
      <c r="E111" s="66">
        <v>3</v>
      </c>
      <c r="F111" s="66">
        <v>5</v>
      </c>
      <c r="G111" s="66">
        <v>5</v>
      </c>
      <c r="H111" s="66">
        <v>5</v>
      </c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customHeight="1" x14ac:dyDescent="0.25">
      <c r="A112" s="49"/>
      <c r="B112" s="85">
        <v>103</v>
      </c>
      <c r="C112" s="66">
        <v>5</v>
      </c>
      <c r="D112" s="66">
        <v>5</v>
      </c>
      <c r="E112" s="66">
        <v>5</v>
      </c>
      <c r="F112" s="66">
        <v>5</v>
      </c>
      <c r="G112" s="66">
        <v>4</v>
      </c>
      <c r="H112" s="66">
        <v>5</v>
      </c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customHeight="1" x14ac:dyDescent="0.25">
      <c r="A113" s="49"/>
      <c r="B113" s="85">
        <v>104</v>
      </c>
      <c r="C113" s="66">
        <v>5</v>
      </c>
      <c r="D113" s="66">
        <v>5</v>
      </c>
      <c r="E113" s="66">
        <v>5</v>
      </c>
      <c r="F113" s="66">
        <v>4</v>
      </c>
      <c r="G113" s="66">
        <v>5</v>
      </c>
      <c r="H113" s="66">
        <v>5</v>
      </c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customHeight="1" x14ac:dyDescent="0.25">
      <c r="A114" s="49"/>
      <c r="B114" s="85">
        <v>105</v>
      </c>
      <c r="C114" s="66">
        <v>5</v>
      </c>
      <c r="D114" s="66">
        <v>5</v>
      </c>
      <c r="E114" s="66">
        <v>5</v>
      </c>
      <c r="F114" s="66">
        <v>5</v>
      </c>
      <c r="G114" s="66">
        <v>5</v>
      </c>
      <c r="H114" s="66">
        <v>3</v>
      </c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customHeight="1" x14ac:dyDescent="0.25">
      <c r="A115" s="49"/>
      <c r="B115" s="85">
        <v>106</v>
      </c>
      <c r="C115" s="66">
        <v>5</v>
      </c>
      <c r="D115" s="66">
        <v>5</v>
      </c>
      <c r="E115" s="66">
        <v>5</v>
      </c>
      <c r="F115" s="66">
        <v>3</v>
      </c>
      <c r="G115" s="66">
        <v>5</v>
      </c>
      <c r="H115" s="66">
        <v>5</v>
      </c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customHeight="1" x14ac:dyDescent="0.25">
      <c r="A116" s="49"/>
      <c r="B116" s="85">
        <v>107</v>
      </c>
      <c r="C116" s="66">
        <v>5</v>
      </c>
      <c r="D116" s="66">
        <v>5</v>
      </c>
      <c r="E116" s="66">
        <v>5</v>
      </c>
      <c r="F116" s="66">
        <v>4</v>
      </c>
      <c r="G116" s="66">
        <v>4</v>
      </c>
      <c r="H116" s="66">
        <v>5</v>
      </c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customHeight="1" x14ac:dyDescent="0.25">
      <c r="A117" s="49"/>
      <c r="B117" s="85">
        <v>108</v>
      </c>
      <c r="C117" s="66">
        <v>5</v>
      </c>
      <c r="D117" s="66">
        <v>5</v>
      </c>
      <c r="E117" s="66">
        <v>4</v>
      </c>
      <c r="F117" s="66">
        <v>5</v>
      </c>
      <c r="G117" s="66">
        <v>3</v>
      </c>
      <c r="H117" s="66">
        <v>5</v>
      </c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customHeight="1" x14ac:dyDescent="0.25">
      <c r="A118" s="49"/>
      <c r="B118" s="85">
        <v>109</v>
      </c>
      <c r="C118" s="66">
        <v>5</v>
      </c>
      <c r="D118" s="66">
        <v>5</v>
      </c>
      <c r="E118" s="66">
        <v>4</v>
      </c>
      <c r="F118" s="66">
        <v>4</v>
      </c>
      <c r="G118" s="66">
        <v>4</v>
      </c>
      <c r="H118" s="66">
        <v>5</v>
      </c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customHeight="1" x14ac:dyDescent="0.25">
      <c r="A119" s="49"/>
      <c r="B119" s="85">
        <v>110</v>
      </c>
      <c r="C119" s="66">
        <v>5</v>
      </c>
      <c r="D119" s="66">
        <v>5</v>
      </c>
      <c r="E119" s="66">
        <v>5</v>
      </c>
      <c r="F119" s="66">
        <v>5</v>
      </c>
      <c r="G119" s="66">
        <v>5</v>
      </c>
      <c r="H119" s="66">
        <v>5</v>
      </c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customHeight="1" x14ac:dyDescent="0.25">
      <c r="A120" s="49"/>
      <c r="B120" s="85">
        <v>111</v>
      </c>
      <c r="C120" s="66">
        <v>5</v>
      </c>
      <c r="D120" s="66">
        <v>5</v>
      </c>
      <c r="E120" s="66">
        <v>3</v>
      </c>
      <c r="F120" s="66">
        <v>4</v>
      </c>
      <c r="G120" s="66">
        <v>5</v>
      </c>
      <c r="H120" s="66">
        <v>3</v>
      </c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customHeight="1" x14ac:dyDescent="0.25">
      <c r="A121" s="49"/>
      <c r="B121" s="85">
        <v>112</v>
      </c>
      <c r="C121" s="66">
        <v>5</v>
      </c>
      <c r="D121" s="66">
        <v>5</v>
      </c>
      <c r="E121" s="66">
        <v>5</v>
      </c>
      <c r="F121" s="66">
        <v>3</v>
      </c>
      <c r="G121" s="66">
        <v>4</v>
      </c>
      <c r="H121" s="66">
        <v>4</v>
      </c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customHeight="1" x14ac:dyDescent="0.25">
      <c r="A122" s="49"/>
      <c r="B122" s="85">
        <v>113</v>
      </c>
      <c r="C122" s="66">
        <v>5</v>
      </c>
      <c r="D122" s="66">
        <v>5</v>
      </c>
      <c r="E122" s="66">
        <v>5</v>
      </c>
      <c r="F122" s="66">
        <v>4</v>
      </c>
      <c r="G122" s="66">
        <v>5</v>
      </c>
      <c r="H122" s="66">
        <v>5</v>
      </c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customHeight="1" x14ac:dyDescent="0.25">
      <c r="A123" s="49"/>
      <c r="B123" s="85">
        <v>114</v>
      </c>
      <c r="C123" s="66">
        <v>5</v>
      </c>
      <c r="D123" s="66">
        <v>5</v>
      </c>
      <c r="E123" s="66">
        <v>5</v>
      </c>
      <c r="F123" s="66">
        <v>4</v>
      </c>
      <c r="G123" s="66">
        <v>4</v>
      </c>
      <c r="H123" s="66">
        <v>5</v>
      </c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customHeight="1" x14ac:dyDescent="0.25">
      <c r="A124" s="49"/>
      <c r="B124" s="85">
        <v>115</v>
      </c>
      <c r="C124" s="66">
        <v>5</v>
      </c>
      <c r="D124" s="66">
        <v>5</v>
      </c>
      <c r="E124" s="66">
        <v>5</v>
      </c>
      <c r="F124" s="66">
        <v>5</v>
      </c>
      <c r="G124" s="66">
        <v>4</v>
      </c>
      <c r="H124" s="66">
        <v>5</v>
      </c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customHeight="1" x14ac:dyDescent="0.25">
      <c r="A125" s="49"/>
      <c r="B125" s="85">
        <v>116</v>
      </c>
      <c r="C125" s="66">
        <v>5</v>
      </c>
      <c r="D125" s="66">
        <v>5</v>
      </c>
      <c r="E125" s="66">
        <v>3</v>
      </c>
      <c r="F125" s="66">
        <v>5</v>
      </c>
      <c r="G125" s="66">
        <v>5</v>
      </c>
      <c r="H125" s="66">
        <v>5</v>
      </c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customHeight="1" x14ac:dyDescent="0.25">
      <c r="A126" s="49"/>
      <c r="B126" s="85">
        <v>117</v>
      </c>
      <c r="C126" s="66">
        <v>4</v>
      </c>
      <c r="D126" s="66">
        <v>3</v>
      </c>
      <c r="E126" s="66">
        <v>5</v>
      </c>
      <c r="F126" s="66">
        <v>5</v>
      </c>
      <c r="G126" s="66">
        <v>4</v>
      </c>
      <c r="H126" s="66">
        <v>5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customHeight="1" x14ac:dyDescent="0.25">
      <c r="A127" s="49"/>
      <c r="B127" s="85">
        <v>118</v>
      </c>
      <c r="C127" s="66">
        <v>3</v>
      </c>
      <c r="D127" s="66">
        <v>5</v>
      </c>
      <c r="E127" s="66">
        <v>5</v>
      </c>
      <c r="F127" s="66">
        <v>3</v>
      </c>
      <c r="G127" s="66">
        <v>5</v>
      </c>
      <c r="H127" s="66">
        <v>5</v>
      </c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customHeight="1" x14ac:dyDescent="0.25">
      <c r="A128" s="49"/>
      <c r="B128" s="85">
        <v>119</v>
      </c>
      <c r="C128" s="66">
        <v>4</v>
      </c>
      <c r="D128" s="66">
        <v>5</v>
      </c>
      <c r="E128" s="66">
        <v>4</v>
      </c>
      <c r="F128" s="66">
        <v>5</v>
      </c>
      <c r="G128" s="66">
        <v>5</v>
      </c>
      <c r="H128" s="66">
        <v>5</v>
      </c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customHeight="1" x14ac:dyDescent="0.25">
      <c r="A129" s="49"/>
      <c r="B129" s="85">
        <v>120</v>
      </c>
      <c r="C129" s="66">
        <v>5</v>
      </c>
      <c r="D129" s="66">
        <v>5</v>
      </c>
      <c r="E129" s="66">
        <v>5</v>
      </c>
      <c r="F129" s="66">
        <v>5</v>
      </c>
      <c r="G129" s="66">
        <v>4</v>
      </c>
      <c r="H129" s="66">
        <v>4</v>
      </c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customHeight="1" x14ac:dyDescent="0.25">
      <c r="A130" s="49"/>
      <c r="B130" s="85">
        <v>121</v>
      </c>
      <c r="C130" s="66">
        <v>5</v>
      </c>
      <c r="D130" s="66">
        <v>4</v>
      </c>
      <c r="E130" s="66">
        <v>5</v>
      </c>
      <c r="F130" s="66">
        <v>5</v>
      </c>
      <c r="G130" s="66">
        <v>5</v>
      </c>
      <c r="H130" s="66">
        <v>5</v>
      </c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customHeight="1" x14ac:dyDescent="0.25">
      <c r="A131" s="49"/>
      <c r="B131" s="85">
        <v>122</v>
      </c>
      <c r="C131" s="66">
        <v>5</v>
      </c>
      <c r="D131" s="66">
        <v>4</v>
      </c>
      <c r="E131" s="66">
        <v>4</v>
      </c>
      <c r="F131" s="66">
        <v>5</v>
      </c>
      <c r="G131" s="66">
        <v>5</v>
      </c>
      <c r="H131" s="66">
        <v>4</v>
      </c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customHeight="1" x14ac:dyDescent="0.25">
      <c r="A132" s="49"/>
      <c r="B132" s="85">
        <v>123</v>
      </c>
      <c r="C132" s="66">
        <v>5</v>
      </c>
      <c r="D132" s="66">
        <v>5</v>
      </c>
      <c r="E132" s="66">
        <v>5</v>
      </c>
      <c r="F132" s="66">
        <v>5</v>
      </c>
      <c r="G132" s="66">
        <v>5</v>
      </c>
      <c r="H132" s="66">
        <v>4</v>
      </c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customHeight="1" x14ac:dyDescent="0.25">
      <c r="A133" s="49"/>
      <c r="B133" s="85">
        <v>124</v>
      </c>
      <c r="C133" s="66">
        <v>5</v>
      </c>
      <c r="D133" s="66">
        <v>4</v>
      </c>
      <c r="E133" s="66">
        <v>5</v>
      </c>
      <c r="F133" s="66">
        <v>5</v>
      </c>
      <c r="G133" s="66">
        <v>5</v>
      </c>
      <c r="H133" s="66">
        <v>5</v>
      </c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customHeight="1" x14ac:dyDescent="0.25">
      <c r="A134" s="49"/>
      <c r="B134" s="85">
        <v>125</v>
      </c>
      <c r="C134" s="66">
        <v>4</v>
      </c>
      <c r="D134" s="66">
        <v>3</v>
      </c>
      <c r="E134" s="66">
        <v>4</v>
      </c>
      <c r="F134" s="66">
        <v>3</v>
      </c>
      <c r="G134" s="66">
        <v>4</v>
      </c>
      <c r="H134" s="66">
        <v>3</v>
      </c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customHeight="1" x14ac:dyDescent="0.25">
      <c r="A135" s="49"/>
      <c r="B135" s="85">
        <v>126</v>
      </c>
      <c r="C135" s="66">
        <v>5</v>
      </c>
      <c r="D135" s="66">
        <v>5</v>
      </c>
      <c r="E135" s="66">
        <v>5</v>
      </c>
      <c r="F135" s="66">
        <v>5</v>
      </c>
      <c r="G135" s="66">
        <v>3</v>
      </c>
      <c r="H135" s="66">
        <v>4</v>
      </c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customHeight="1" x14ac:dyDescent="0.25">
      <c r="A136" s="49"/>
      <c r="B136" s="85">
        <v>127</v>
      </c>
      <c r="C136" s="66">
        <v>5</v>
      </c>
      <c r="D136" s="66">
        <v>5</v>
      </c>
      <c r="E136" s="66">
        <v>3</v>
      </c>
      <c r="F136" s="66">
        <v>4</v>
      </c>
      <c r="G136" s="66">
        <v>5</v>
      </c>
      <c r="H136" s="66">
        <v>4</v>
      </c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customHeight="1" x14ac:dyDescent="0.25">
      <c r="A137" s="49"/>
      <c r="B137" s="85">
        <v>128</v>
      </c>
      <c r="C137" s="66">
        <v>5</v>
      </c>
      <c r="D137" s="66">
        <v>5</v>
      </c>
      <c r="E137" s="66">
        <v>5</v>
      </c>
      <c r="F137" s="66">
        <v>5</v>
      </c>
      <c r="G137" s="66">
        <v>4</v>
      </c>
      <c r="H137" s="66">
        <v>5</v>
      </c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customHeight="1" x14ac:dyDescent="0.25">
      <c r="A138" s="49"/>
      <c r="B138" s="85">
        <v>129</v>
      </c>
      <c r="C138" s="66">
        <v>4</v>
      </c>
      <c r="D138" s="66">
        <v>5</v>
      </c>
      <c r="E138" s="66">
        <v>5</v>
      </c>
      <c r="F138" s="66">
        <v>5</v>
      </c>
      <c r="G138" s="66">
        <v>5</v>
      </c>
      <c r="H138" s="66">
        <v>5</v>
      </c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customHeight="1" x14ac:dyDescent="0.25">
      <c r="A139" s="49"/>
      <c r="B139" s="85">
        <v>130</v>
      </c>
      <c r="C139" s="66">
        <v>5</v>
      </c>
      <c r="D139" s="66">
        <v>5</v>
      </c>
      <c r="E139" s="66">
        <v>5</v>
      </c>
      <c r="F139" s="66">
        <v>5</v>
      </c>
      <c r="G139" s="66">
        <v>5</v>
      </c>
      <c r="H139" s="66">
        <v>5</v>
      </c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customHeight="1" x14ac:dyDescent="0.25">
      <c r="A140" s="49"/>
      <c r="B140" s="85">
        <v>131</v>
      </c>
      <c r="C140" s="66">
        <v>5</v>
      </c>
      <c r="D140" s="66">
        <v>4</v>
      </c>
      <c r="E140" s="66">
        <v>5</v>
      </c>
      <c r="F140" s="66">
        <v>4</v>
      </c>
      <c r="G140" s="66">
        <v>5</v>
      </c>
      <c r="H140" s="66">
        <v>5</v>
      </c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customHeight="1" x14ac:dyDescent="0.25">
      <c r="A141" s="49"/>
      <c r="B141" s="85">
        <v>132</v>
      </c>
      <c r="C141" s="66">
        <v>5</v>
      </c>
      <c r="D141" s="66">
        <v>5</v>
      </c>
      <c r="E141" s="66">
        <v>5</v>
      </c>
      <c r="F141" s="66">
        <v>5</v>
      </c>
      <c r="G141" s="66">
        <v>4</v>
      </c>
      <c r="H141" s="66">
        <v>5</v>
      </c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customHeight="1" x14ac:dyDescent="0.25">
      <c r="A142" s="49"/>
      <c r="B142" s="85">
        <v>133</v>
      </c>
      <c r="C142" s="66">
        <v>5</v>
      </c>
      <c r="D142" s="66">
        <v>4</v>
      </c>
      <c r="E142" s="66">
        <v>5</v>
      </c>
      <c r="F142" s="66">
        <v>5</v>
      </c>
      <c r="G142" s="66">
        <v>3</v>
      </c>
      <c r="H142" s="66">
        <v>5</v>
      </c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customHeight="1" x14ac:dyDescent="0.25">
      <c r="A143" s="49"/>
      <c r="B143" s="85">
        <v>134</v>
      </c>
      <c r="C143" s="66">
        <v>4</v>
      </c>
      <c r="D143" s="66">
        <v>5</v>
      </c>
      <c r="E143" s="66">
        <v>3</v>
      </c>
      <c r="F143" s="66">
        <v>5</v>
      </c>
      <c r="G143" s="66">
        <v>5</v>
      </c>
      <c r="H143" s="66">
        <v>5</v>
      </c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customHeight="1" x14ac:dyDescent="0.25">
      <c r="A144" s="49"/>
      <c r="B144" s="85">
        <v>135</v>
      </c>
      <c r="C144" s="66">
        <v>5</v>
      </c>
      <c r="D144" s="66">
        <v>5</v>
      </c>
      <c r="E144" s="66">
        <v>4</v>
      </c>
      <c r="F144" s="66">
        <v>3</v>
      </c>
      <c r="G144" s="66">
        <v>5</v>
      </c>
      <c r="H144" s="66">
        <v>4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customHeight="1" x14ac:dyDescent="0.25">
      <c r="A145" s="49"/>
      <c r="B145" s="85">
        <v>136</v>
      </c>
      <c r="C145" s="66">
        <v>3</v>
      </c>
      <c r="D145" s="66">
        <v>5</v>
      </c>
      <c r="E145" s="66">
        <v>5</v>
      </c>
      <c r="F145" s="66">
        <v>5</v>
      </c>
      <c r="G145" s="66">
        <v>5</v>
      </c>
      <c r="H145" s="66">
        <v>4</v>
      </c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customHeight="1" x14ac:dyDescent="0.25">
      <c r="A146" s="49"/>
      <c r="B146" s="85">
        <v>137</v>
      </c>
      <c r="C146" s="66">
        <v>5</v>
      </c>
      <c r="D146" s="66">
        <v>4</v>
      </c>
      <c r="E146" s="66">
        <v>5</v>
      </c>
      <c r="F146" s="66">
        <v>5</v>
      </c>
      <c r="G146" s="66">
        <v>5</v>
      </c>
      <c r="H146" s="66">
        <v>5</v>
      </c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customHeight="1" x14ac:dyDescent="0.25">
      <c r="A147" s="49"/>
      <c r="B147" s="85">
        <v>138</v>
      </c>
      <c r="C147" s="66">
        <v>5</v>
      </c>
      <c r="D147" s="66">
        <v>5</v>
      </c>
      <c r="E147" s="66">
        <v>5</v>
      </c>
      <c r="F147" s="66">
        <v>5</v>
      </c>
      <c r="G147" s="66">
        <v>5</v>
      </c>
      <c r="H147" s="66">
        <v>5</v>
      </c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customHeight="1" x14ac:dyDescent="0.25">
      <c r="A148" s="49"/>
      <c r="B148" s="85">
        <v>139</v>
      </c>
      <c r="C148" s="66">
        <v>5</v>
      </c>
      <c r="D148" s="66">
        <v>4</v>
      </c>
      <c r="E148" s="66">
        <v>5</v>
      </c>
      <c r="F148" s="66">
        <v>5</v>
      </c>
      <c r="G148" s="66">
        <v>5</v>
      </c>
      <c r="H148" s="66">
        <v>5</v>
      </c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customHeight="1" x14ac:dyDescent="0.25">
      <c r="A149" s="49"/>
      <c r="B149" s="85">
        <v>140</v>
      </c>
      <c r="C149" s="66">
        <v>4</v>
      </c>
      <c r="D149" s="66">
        <v>5</v>
      </c>
      <c r="E149" s="66">
        <v>5</v>
      </c>
      <c r="F149" s="66">
        <v>5</v>
      </c>
      <c r="G149" s="66">
        <v>4</v>
      </c>
      <c r="H149" s="66">
        <v>4</v>
      </c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customHeight="1" x14ac:dyDescent="0.25">
      <c r="A150" s="49"/>
      <c r="B150" s="85">
        <v>141</v>
      </c>
      <c r="C150" s="66">
        <v>5</v>
      </c>
      <c r="D150" s="66">
        <v>5</v>
      </c>
      <c r="E150" s="66">
        <v>3</v>
      </c>
      <c r="F150" s="66">
        <v>5</v>
      </c>
      <c r="G150" s="66">
        <v>5</v>
      </c>
      <c r="H150" s="66">
        <v>5</v>
      </c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customHeight="1" x14ac:dyDescent="0.25">
      <c r="A151" s="49"/>
      <c r="B151" s="85">
        <v>142</v>
      </c>
      <c r="C151" s="66">
        <v>3</v>
      </c>
      <c r="D151" s="66">
        <v>5</v>
      </c>
      <c r="E151" s="66">
        <v>5</v>
      </c>
      <c r="F151" s="66">
        <v>5</v>
      </c>
      <c r="G151" s="66">
        <v>5</v>
      </c>
      <c r="H151" s="66">
        <v>5</v>
      </c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customHeight="1" x14ac:dyDescent="0.25">
      <c r="A152" s="49"/>
      <c r="B152" s="85">
        <v>143</v>
      </c>
      <c r="C152" s="66">
        <v>4</v>
      </c>
      <c r="D152" s="66">
        <v>4</v>
      </c>
      <c r="E152" s="66">
        <v>5</v>
      </c>
      <c r="F152" s="66">
        <v>4</v>
      </c>
      <c r="G152" s="66">
        <v>5</v>
      </c>
      <c r="H152" s="66">
        <v>3</v>
      </c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customHeight="1" x14ac:dyDescent="0.25">
      <c r="A153" s="49"/>
      <c r="B153" s="85">
        <v>144</v>
      </c>
      <c r="C153" s="66">
        <v>5</v>
      </c>
      <c r="D153" s="66">
        <v>3</v>
      </c>
      <c r="E153" s="66">
        <v>5</v>
      </c>
      <c r="F153" s="66">
        <v>4</v>
      </c>
      <c r="G153" s="66">
        <v>3</v>
      </c>
      <c r="H153" s="66">
        <v>3</v>
      </c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customHeight="1" x14ac:dyDescent="0.25">
      <c r="A154" s="49"/>
      <c r="B154" s="85">
        <v>145</v>
      </c>
      <c r="C154" s="66">
        <v>4</v>
      </c>
      <c r="D154" s="66">
        <v>4</v>
      </c>
      <c r="E154" s="66">
        <v>5</v>
      </c>
      <c r="F154" s="66">
        <v>4</v>
      </c>
      <c r="G154" s="66">
        <v>5</v>
      </c>
      <c r="H154" s="66">
        <v>5</v>
      </c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customHeight="1" x14ac:dyDescent="0.25">
      <c r="A155" s="49"/>
      <c r="B155" s="85">
        <v>146</v>
      </c>
      <c r="C155" s="66">
        <v>5</v>
      </c>
      <c r="D155" s="66">
        <v>5</v>
      </c>
      <c r="E155" s="66">
        <v>5</v>
      </c>
      <c r="F155" s="66">
        <v>5</v>
      </c>
      <c r="G155" s="66">
        <v>4</v>
      </c>
      <c r="H155" s="66">
        <v>4</v>
      </c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customHeight="1" x14ac:dyDescent="0.25">
      <c r="A156" s="49"/>
      <c r="B156" s="85">
        <v>147</v>
      </c>
      <c r="C156" s="66">
        <v>4</v>
      </c>
      <c r="D156" s="66">
        <v>5</v>
      </c>
      <c r="E156" s="66">
        <v>3</v>
      </c>
      <c r="F156" s="66">
        <v>3</v>
      </c>
      <c r="G156" s="66">
        <v>5</v>
      </c>
      <c r="H156" s="66">
        <v>5</v>
      </c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customHeight="1" x14ac:dyDescent="0.25">
      <c r="A157" s="49"/>
      <c r="B157" s="85">
        <v>148</v>
      </c>
      <c r="C157" s="66">
        <v>3</v>
      </c>
      <c r="D157" s="66">
        <v>4</v>
      </c>
      <c r="E157" s="66">
        <v>4</v>
      </c>
      <c r="F157" s="66">
        <v>5</v>
      </c>
      <c r="G157" s="66">
        <v>5</v>
      </c>
      <c r="H157" s="66">
        <v>3</v>
      </c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customHeight="1" x14ac:dyDescent="0.25">
      <c r="A158" s="49"/>
      <c r="B158" s="85">
        <v>149</v>
      </c>
      <c r="C158" s="66">
        <v>4</v>
      </c>
      <c r="D158" s="66">
        <v>5</v>
      </c>
      <c r="E158" s="66">
        <v>5</v>
      </c>
      <c r="F158" s="66">
        <v>4</v>
      </c>
      <c r="G158" s="66">
        <v>4</v>
      </c>
      <c r="H158" s="66">
        <v>5</v>
      </c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customHeight="1" x14ac:dyDescent="0.25">
      <c r="A159" s="49"/>
      <c r="B159" s="85">
        <v>150</v>
      </c>
      <c r="C159" s="66">
        <v>4</v>
      </c>
      <c r="D159" s="66">
        <v>4</v>
      </c>
      <c r="E159" s="66">
        <v>5</v>
      </c>
      <c r="F159" s="66">
        <v>5</v>
      </c>
      <c r="G159" s="66">
        <v>5</v>
      </c>
      <c r="H159" s="66">
        <v>5</v>
      </c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customHeight="1" x14ac:dyDescent="0.25">
      <c r="A160" s="49"/>
      <c r="B160" s="85">
        <v>151</v>
      </c>
      <c r="C160" s="66">
        <v>5</v>
      </c>
      <c r="D160" s="66">
        <v>4</v>
      </c>
      <c r="E160" s="66">
        <v>5</v>
      </c>
      <c r="F160" s="66">
        <v>4</v>
      </c>
      <c r="G160" s="66">
        <v>4</v>
      </c>
      <c r="H160" s="66">
        <v>5</v>
      </c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customHeight="1" x14ac:dyDescent="0.25">
      <c r="A161" s="49"/>
      <c r="B161" s="85">
        <v>152</v>
      </c>
      <c r="C161" s="66">
        <v>5</v>
      </c>
      <c r="D161" s="66">
        <v>5</v>
      </c>
      <c r="E161" s="66">
        <v>5</v>
      </c>
      <c r="F161" s="66">
        <v>5</v>
      </c>
      <c r="G161" s="66">
        <v>3</v>
      </c>
      <c r="H161" s="66">
        <v>5</v>
      </c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customHeight="1" x14ac:dyDescent="0.25">
      <c r="A162" s="49"/>
      <c r="B162" s="85">
        <v>153</v>
      </c>
      <c r="C162" s="66">
        <v>5</v>
      </c>
      <c r="D162" s="66">
        <v>4</v>
      </c>
      <c r="E162" s="66">
        <v>5</v>
      </c>
      <c r="F162" s="66">
        <v>4</v>
      </c>
      <c r="G162" s="66">
        <v>5</v>
      </c>
      <c r="H162" s="66">
        <v>5</v>
      </c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customHeight="1" x14ac:dyDescent="0.25">
      <c r="A163" s="49"/>
      <c r="B163" s="85">
        <v>154</v>
      </c>
      <c r="C163" s="66">
        <v>3</v>
      </c>
      <c r="D163" s="66">
        <v>5</v>
      </c>
      <c r="E163" s="66">
        <v>5</v>
      </c>
      <c r="F163" s="66">
        <v>4</v>
      </c>
      <c r="G163" s="66">
        <v>5</v>
      </c>
      <c r="H163" s="66">
        <v>5</v>
      </c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customHeight="1" x14ac:dyDescent="0.25">
      <c r="A164" s="49"/>
      <c r="B164" s="85">
        <v>155</v>
      </c>
      <c r="C164" s="66">
        <v>5</v>
      </c>
      <c r="D164" s="66">
        <v>5</v>
      </c>
      <c r="E164" s="66">
        <v>5</v>
      </c>
      <c r="F164" s="66">
        <v>5</v>
      </c>
      <c r="G164" s="66">
        <v>5</v>
      </c>
      <c r="H164" s="66">
        <v>5</v>
      </c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customHeight="1" x14ac:dyDescent="0.25">
      <c r="A165" s="49"/>
      <c r="B165" s="85">
        <v>156</v>
      </c>
      <c r="C165" s="66">
        <v>5</v>
      </c>
      <c r="D165" s="66">
        <v>4</v>
      </c>
      <c r="E165" s="66">
        <v>4</v>
      </c>
      <c r="F165" s="66">
        <v>5</v>
      </c>
      <c r="G165" s="66">
        <v>5</v>
      </c>
      <c r="H165" s="66">
        <v>5</v>
      </c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customHeight="1" x14ac:dyDescent="0.25">
      <c r="A166" s="49"/>
      <c r="B166" s="85">
        <v>157</v>
      </c>
      <c r="C166" s="66">
        <v>5</v>
      </c>
      <c r="D166" s="66">
        <v>5</v>
      </c>
      <c r="E166" s="66">
        <v>5</v>
      </c>
      <c r="F166" s="66">
        <v>5</v>
      </c>
      <c r="G166" s="66">
        <v>5</v>
      </c>
      <c r="H166" s="66">
        <v>5</v>
      </c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customHeight="1" x14ac:dyDescent="0.25">
      <c r="A167" s="49"/>
      <c r="B167" s="85">
        <v>158</v>
      </c>
      <c r="C167" s="66">
        <v>5</v>
      </c>
      <c r="D167" s="66">
        <v>5</v>
      </c>
      <c r="E167" s="66">
        <v>4</v>
      </c>
      <c r="F167" s="66">
        <v>5</v>
      </c>
      <c r="G167" s="66">
        <v>5</v>
      </c>
      <c r="H167" s="66">
        <v>5</v>
      </c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customHeight="1" x14ac:dyDescent="0.25">
      <c r="A168" s="49"/>
      <c r="B168" s="85">
        <v>159</v>
      </c>
      <c r="C168" s="66">
        <v>5</v>
      </c>
      <c r="D168" s="66">
        <v>5</v>
      </c>
      <c r="E168" s="66">
        <v>4</v>
      </c>
      <c r="F168" s="66">
        <v>5</v>
      </c>
      <c r="G168" s="66">
        <v>5</v>
      </c>
      <c r="H168" s="66">
        <v>3</v>
      </c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customHeight="1" x14ac:dyDescent="0.25">
      <c r="A169" s="49"/>
      <c r="B169" s="85">
        <v>160</v>
      </c>
      <c r="C169" s="66">
        <v>5</v>
      </c>
      <c r="D169" s="66">
        <v>5</v>
      </c>
      <c r="E169" s="66">
        <v>5</v>
      </c>
      <c r="F169" s="66">
        <v>4</v>
      </c>
      <c r="G169" s="66">
        <v>5</v>
      </c>
      <c r="H169" s="66">
        <v>4</v>
      </c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customHeight="1" x14ac:dyDescent="0.25">
      <c r="A170" s="49"/>
      <c r="B170" s="85">
        <v>161</v>
      </c>
      <c r="C170" s="66">
        <v>3</v>
      </c>
      <c r="D170" s="66">
        <v>4</v>
      </c>
      <c r="E170" s="66">
        <v>3</v>
      </c>
      <c r="F170" s="66">
        <v>5</v>
      </c>
      <c r="G170" s="66">
        <v>5</v>
      </c>
      <c r="H170" s="66">
        <v>5</v>
      </c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customHeight="1" x14ac:dyDescent="0.25">
      <c r="A171" s="49"/>
      <c r="B171" s="85">
        <v>162</v>
      </c>
      <c r="C171" s="66">
        <v>5</v>
      </c>
      <c r="D171" s="66">
        <v>3</v>
      </c>
      <c r="E171" s="66">
        <v>4</v>
      </c>
      <c r="F171" s="66">
        <v>5</v>
      </c>
      <c r="G171" s="66">
        <v>5</v>
      </c>
      <c r="H171" s="66">
        <v>5</v>
      </c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customHeight="1" x14ac:dyDescent="0.25">
      <c r="A172" s="49"/>
      <c r="B172" s="85">
        <v>163</v>
      </c>
      <c r="C172" s="66">
        <v>4</v>
      </c>
      <c r="D172" s="66">
        <v>5</v>
      </c>
      <c r="E172" s="66">
        <v>4</v>
      </c>
      <c r="F172" s="66">
        <v>5</v>
      </c>
      <c r="G172" s="66">
        <v>5</v>
      </c>
      <c r="H172" s="66">
        <v>4</v>
      </c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customHeight="1" x14ac:dyDescent="0.25">
      <c r="A173" s="49"/>
      <c r="B173" s="85">
        <v>164</v>
      </c>
      <c r="C173" s="66">
        <v>5</v>
      </c>
      <c r="D173" s="66">
        <v>4</v>
      </c>
      <c r="E173" s="66">
        <v>5</v>
      </c>
      <c r="F173" s="66">
        <v>5</v>
      </c>
      <c r="G173" s="66">
        <v>3</v>
      </c>
      <c r="H173" s="66">
        <v>4</v>
      </c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customHeight="1" x14ac:dyDescent="0.25">
      <c r="A174" s="49"/>
      <c r="B174" s="85">
        <v>165</v>
      </c>
      <c r="C174" s="66">
        <v>5</v>
      </c>
      <c r="D174" s="66">
        <v>5</v>
      </c>
      <c r="E174" s="66">
        <v>5</v>
      </c>
      <c r="F174" s="66">
        <v>5</v>
      </c>
      <c r="G174" s="66">
        <v>5</v>
      </c>
      <c r="H174" s="66">
        <v>5</v>
      </c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customHeight="1" x14ac:dyDescent="0.25">
      <c r="A175" s="49"/>
      <c r="B175" s="85">
        <v>166</v>
      </c>
      <c r="C175" s="66">
        <v>5</v>
      </c>
      <c r="D175" s="66">
        <v>5</v>
      </c>
      <c r="E175" s="66">
        <v>5</v>
      </c>
      <c r="F175" s="66">
        <v>3</v>
      </c>
      <c r="G175" s="66">
        <v>4</v>
      </c>
      <c r="H175" s="66">
        <v>5</v>
      </c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customHeight="1" x14ac:dyDescent="0.25">
      <c r="A176" s="49"/>
      <c r="B176" s="85">
        <v>167</v>
      </c>
      <c r="C176" s="66">
        <v>4</v>
      </c>
      <c r="D176" s="66">
        <v>5</v>
      </c>
      <c r="E176" s="66">
        <v>5</v>
      </c>
      <c r="F176" s="66">
        <v>3</v>
      </c>
      <c r="G176" s="66">
        <v>5</v>
      </c>
      <c r="H176" s="66">
        <v>5</v>
      </c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customHeight="1" x14ac:dyDescent="0.25">
      <c r="A177" s="49"/>
      <c r="B177" s="85">
        <v>168</v>
      </c>
      <c r="C177" s="66">
        <v>5</v>
      </c>
      <c r="D177" s="66">
        <v>4</v>
      </c>
      <c r="E177" s="66">
        <v>5</v>
      </c>
      <c r="F177" s="66">
        <v>3</v>
      </c>
      <c r="G177" s="66">
        <v>5</v>
      </c>
      <c r="H177" s="66">
        <v>5</v>
      </c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customHeight="1" x14ac:dyDescent="0.25">
      <c r="A178" s="49"/>
      <c r="B178" s="85">
        <v>169</v>
      </c>
      <c r="C178" s="66">
        <v>5</v>
      </c>
      <c r="D178" s="66">
        <v>3</v>
      </c>
      <c r="E178" s="66">
        <v>5</v>
      </c>
      <c r="F178" s="66">
        <v>5</v>
      </c>
      <c r="G178" s="66">
        <v>5</v>
      </c>
      <c r="H178" s="66">
        <v>5</v>
      </c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customHeight="1" x14ac:dyDescent="0.25">
      <c r="A179" s="49"/>
      <c r="B179" s="85">
        <v>170</v>
      </c>
      <c r="C179" s="66">
        <v>5</v>
      </c>
      <c r="D179" s="66">
        <v>5</v>
      </c>
      <c r="E179" s="66">
        <v>5</v>
      </c>
      <c r="F179" s="66">
        <v>5</v>
      </c>
      <c r="G179" s="66">
        <v>3</v>
      </c>
      <c r="H179" s="66">
        <v>5</v>
      </c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customHeight="1" x14ac:dyDescent="0.25">
      <c r="A180" s="49"/>
      <c r="B180" s="85">
        <v>171</v>
      </c>
      <c r="C180" s="66">
        <v>3</v>
      </c>
      <c r="D180" s="66">
        <v>5</v>
      </c>
      <c r="E180" s="66">
        <v>4</v>
      </c>
      <c r="F180" s="66">
        <v>5</v>
      </c>
      <c r="G180" s="66">
        <v>5</v>
      </c>
      <c r="H180" s="66">
        <v>5</v>
      </c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customHeight="1" x14ac:dyDescent="0.25">
      <c r="A181" s="49"/>
      <c r="B181" s="85">
        <v>172</v>
      </c>
      <c r="C181" s="66">
        <v>3</v>
      </c>
      <c r="D181" s="66">
        <v>5</v>
      </c>
      <c r="E181" s="66">
        <v>5</v>
      </c>
      <c r="F181" s="66">
        <v>5</v>
      </c>
      <c r="G181" s="66">
        <v>5</v>
      </c>
      <c r="H181" s="66">
        <v>5</v>
      </c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customHeight="1" x14ac:dyDescent="0.25">
      <c r="A182" s="49"/>
      <c r="B182" s="85">
        <v>173</v>
      </c>
      <c r="C182" s="66">
        <v>5</v>
      </c>
      <c r="D182" s="66">
        <v>4</v>
      </c>
      <c r="E182" s="66">
        <v>5</v>
      </c>
      <c r="F182" s="66">
        <v>5</v>
      </c>
      <c r="G182" s="66">
        <v>5</v>
      </c>
      <c r="H182" s="66">
        <v>4</v>
      </c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customHeight="1" x14ac:dyDescent="0.25">
      <c r="A183" s="49"/>
      <c r="B183" s="85">
        <v>174</v>
      </c>
      <c r="C183" s="66">
        <v>5</v>
      </c>
      <c r="D183" s="66">
        <v>5</v>
      </c>
      <c r="E183" s="66">
        <v>5</v>
      </c>
      <c r="F183" s="66">
        <v>5</v>
      </c>
      <c r="G183" s="66">
        <v>3</v>
      </c>
      <c r="H183" s="66">
        <v>4</v>
      </c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customHeight="1" x14ac:dyDescent="0.25">
      <c r="A184" s="49"/>
      <c r="B184" s="85">
        <v>175</v>
      </c>
      <c r="C184" s="66">
        <v>5</v>
      </c>
      <c r="D184" s="66">
        <v>4</v>
      </c>
      <c r="E184" s="66">
        <v>5</v>
      </c>
      <c r="F184" s="66">
        <v>4</v>
      </c>
      <c r="G184" s="66">
        <v>5</v>
      </c>
      <c r="H184" s="66">
        <v>5</v>
      </c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customHeight="1" x14ac:dyDescent="0.25">
      <c r="A185" s="49"/>
      <c r="B185" s="85">
        <v>176</v>
      </c>
      <c r="C185" s="66">
        <v>4</v>
      </c>
      <c r="D185" s="66">
        <v>5</v>
      </c>
      <c r="E185" s="66">
        <v>5</v>
      </c>
      <c r="F185" s="66">
        <v>5</v>
      </c>
      <c r="G185" s="66">
        <v>3</v>
      </c>
      <c r="H185" s="66">
        <v>5</v>
      </c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customHeight="1" x14ac:dyDescent="0.25">
      <c r="A186" s="49"/>
      <c r="B186" s="85">
        <v>177</v>
      </c>
      <c r="C186" s="66">
        <v>5</v>
      </c>
      <c r="D186" s="66">
        <v>5</v>
      </c>
      <c r="E186" s="66">
        <v>3</v>
      </c>
      <c r="F186" s="66">
        <v>5</v>
      </c>
      <c r="G186" s="66">
        <v>5</v>
      </c>
      <c r="H186" s="66">
        <v>5</v>
      </c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customHeight="1" x14ac:dyDescent="0.25">
      <c r="A187" s="49"/>
      <c r="B187" s="85">
        <v>178</v>
      </c>
      <c r="C187" s="66">
        <v>3</v>
      </c>
      <c r="D187" s="66">
        <v>5</v>
      </c>
      <c r="E187" s="66">
        <v>5</v>
      </c>
      <c r="F187" s="66">
        <v>5</v>
      </c>
      <c r="G187" s="66">
        <v>5</v>
      </c>
      <c r="H187" s="66">
        <v>5</v>
      </c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customHeight="1" x14ac:dyDescent="0.25">
      <c r="A188" s="49"/>
      <c r="B188" s="85">
        <v>179</v>
      </c>
      <c r="C188" s="66">
        <v>4</v>
      </c>
      <c r="D188" s="66">
        <v>4</v>
      </c>
      <c r="E188" s="66">
        <v>5</v>
      </c>
      <c r="F188" s="66">
        <v>5</v>
      </c>
      <c r="G188" s="66">
        <v>4</v>
      </c>
      <c r="H188" s="66">
        <v>4</v>
      </c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customHeight="1" x14ac:dyDescent="0.25">
      <c r="A189" s="49"/>
      <c r="B189" s="85">
        <v>180</v>
      </c>
      <c r="C189" s="66">
        <v>5</v>
      </c>
      <c r="D189" s="66">
        <v>3</v>
      </c>
      <c r="E189" s="66">
        <v>5</v>
      </c>
      <c r="F189" s="66">
        <v>3</v>
      </c>
      <c r="G189" s="66">
        <v>3</v>
      </c>
      <c r="H189" s="66">
        <v>5</v>
      </c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customHeight="1" x14ac:dyDescent="0.25">
      <c r="A190" s="49"/>
      <c r="B190" s="85">
        <v>181</v>
      </c>
      <c r="C190" s="66">
        <v>4</v>
      </c>
      <c r="D190" s="66">
        <v>4</v>
      </c>
      <c r="E190" s="66">
        <v>5</v>
      </c>
      <c r="F190" s="66">
        <v>5</v>
      </c>
      <c r="G190" s="66">
        <v>5</v>
      </c>
      <c r="H190" s="66">
        <v>3</v>
      </c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customHeight="1" x14ac:dyDescent="0.25">
      <c r="A191" s="49"/>
      <c r="B191" s="85">
        <v>182</v>
      </c>
      <c r="C191" s="66">
        <v>5</v>
      </c>
      <c r="D191" s="66">
        <v>5</v>
      </c>
      <c r="E191" s="66">
        <v>5</v>
      </c>
      <c r="F191" s="66">
        <v>5</v>
      </c>
      <c r="G191" s="66">
        <v>5</v>
      </c>
      <c r="H191" s="66">
        <v>5</v>
      </c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customHeight="1" x14ac:dyDescent="0.25">
      <c r="A192" s="49"/>
      <c r="B192" s="85">
        <v>183</v>
      </c>
      <c r="C192" s="66">
        <v>4</v>
      </c>
      <c r="D192" s="66">
        <v>5</v>
      </c>
      <c r="E192" s="66">
        <v>3</v>
      </c>
      <c r="F192" s="66">
        <v>5</v>
      </c>
      <c r="G192" s="66">
        <v>5</v>
      </c>
      <c r="H192" s="66">
        <v>5</v>
      </c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customHeight="1" x14ac:dyDescent="0.25">
      <c r="A193" s="49"/>
      <c r="B193" s="85">
        <v>184</v>
      </c>
      <c r="C193" s="66">
        <v>3</v>
      </c>
      <c r="D193" s="66">
        <v>4</v>
      </c>
      <c r="E193" s="66">
        <v>4</v>
      </c>
      <c r="F193" s="66">
        <v>5</v>
      </c>
      <c r="G193" s="66">
        <v>3</v>
      </c>
      <c r="H193" s="66">
        <v>5</v>
      </c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customHeight="1" x14ac:dyDescent="0.25">
      <c r="A194" s="49"/>
      <c r="B194" s="85">
        <v>185</v>
      </c>
      <c r="C194" s="66">
        <v>4</v>
      </c>
      <c r="D194" s="66">
        <v>5</v>
      </c>
      <c r="E194" s="66">
        <v>5</v>
      </c>
      <c r="F194" s="66">
        <v>5</v>
      </c>
      <c r="G194" s="66">
        <v>3</v>
      </c>
      <c r="H194" s="66">
        <v>5</v>
      </c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customHeight="1" x14ac:dyDescent="0.25">
      <c r="A195" s="49"/>
      <c r="B195" s="85">
        <v>186</v>
      </c>
      <c r="C195" s="66">
        <v>4</v>
      </c>
      <c r="D195" s="66">
        <v>4</v>
      </c>
      <c r="E195" s="66">
        <v>5</v>
      </c>
      <c r="F195" s="66">
        <v>3</v>
      </c>
      <c r="G195" s="66">
        <v>5</v>
      </c>
      <c r="H195" s="66">
        <v>4</v>
      </c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customHeight="1" x14ac:dyDescent="0.25">
      <c r="A196" s="49"/>
      <c r="B196" s="85">
        <v>187</v>
      </c>
      <c r="C196" s="66">
        <v>5</v>
      </c>
      <c r="D196" s="66">
        <v>4</v>
      </c>
      <c r="E196" s="66">
        <v>5</v>
      </c>
      <c r="F196" s="66">
        <v>5</v>
      </c>
      <c r="G196" s="66">
        <v>5</v>
      </c>
      <c r="H196" s="66">
        <v>5</v>
      </c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customHeight="1" x14ac:dyDescent="0.25">
      <c r="A197" s="49"/>
      <c r="B197" s="85">
        <v>188</v>
      </c>
      <c r="C197" s="66">
        <v>5</v>
      </c>
      <c r="D197" s="66">
        <v>5</v>
      </c>
      <c r="E197" s="66">
        <v>5</v>
      </c>
      <c r="F197" s="66">
        <v>5</v>
      </c>
      <c r="G197" s="66">
        <v>4</v>
      </c>
      <c r="H197" s="66">
        <v>4</v>
      </c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customHeight="1" x14ac:dyDescent="0.25">
      <c r="A198" s="49"/>
      <c r="B198" s="85">
        <v>189</v>
      </c>
      <c r="C198" s="66">
        <v>5</v>
      </c>
      <c r="D198" s="66">
        <v>4</v>
      </c>
      <c r="E198" s="66">
        <v>5</v>
      </c>
      <c r="F198" s="66">
        <v>5</v>
      </c>
      <c r="G198" s="66">
        <v>4</v>
      </c>
      <c r="H198" s="66">
        <v>3</v>
      </c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customHeight="1" x14ac:dyDescent="0.25">
      <c r="A199" s="49"/>
      <c r="B199" s="85">
        <v>190</v>
      </c>
      <c r="C199" s="66">
        <v>3</v>
      </c>
      <c r="D199" s="66">
        <v>5</v>
      </c>
      <c r="E199" s="66">
        <v>5</v>
      </c>
      <c r="F199" s="66">
        <v>5</v>
      </c>
      <c r="G199" s="66">
        <v>5</v>
      </c>
      <c r="H199" s="66">
        <v>5</v>
      </c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customHeight="1" x14ac:dyDescent="0.25">
      <c r="A200" s="49"/>
      <c r="B200" s="85">
        <v>191</v>
      </c>
      <c r="C200" s="66">
        <v>5</v>
      </c>
      <c r="D200" s="66">
        <v>5</v>
      </c>
      <c r="E200" s="66">
        <v>5</v>
      </c>
      <c r="F200" s="66">
        <v>5</v>
      </c>
      <c r="G200" s="66">
        <v>5</v>
      </c>
      <c r="H200" s="66">
        <v>5</v>
      </c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customHeight="1" x14ac:dyDescent="0.25">
      <c r="A201" s="49"/>
      <c r="B201" s="85">
        <v>192</v>
      </c>
      <c r="C201" s="66">
        <v>5</v>
      </c>
      <c r="D201" s="66">
        <v>4</v>
      </c>
      <c r="E201" s="66">
        <v>4</v>
      </c>
      <c r="F201" s="66">
        <v>4</v>
      </c>
      <c r="G201" s="66">
        <v>5</v>
      </c>
      <c r="H201" s="66">
        <v>5</v>
      </c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customHeight="1" x14ac:dyDescent="0.25">
      <c r="A202" s="49"/>
      <c r="B202" s="85">
        <v>193</v>
      </c>
      <c r="C202" s="66">
        <v>5</v>
      </c>
      <c r="D202" s="66">
        <v>5</v>
      </c>
      <c r="E202" s="66">
        <v>5</v>
      </c>
      <c r="F202" s="66">
        <v>5</v>
      </c>
      <c r="G202" s="66">
        <v>4</v>
      </c>
      <c r="H202" s="66">
        <v>5</v>
      </c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customHeight="1" x14ac:dyDescent="0.25">
      <c r="A203" s="49"/>
      <c r="B203" s="85">
        <v>194</v>
      </c>
      <c r="C203" s="66">
        <v>5</v>
      </c>
      <c r="D203" s="66">
        <v>5</v>
      </c>
      <c r="E203" s="66">
        <v>4</v>
      </c>
      <c r="F203" s="66">
        <v>4</v>
      </c>
      <c r="G203" s="66">
        <v>5</v>
      </c>
      <c r="H203" s="66">
        <v>5</v>
      </c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customHeight="1" x14ac:dyDescent="0.25">
      <c r="A204" s="49"/>
      <c r="B204" s="85">
        <v>195</v>
      </c>
      <c r="C204" s="66">
        <v>5</v>
      </c>
      <c r="D204" s="66">
        <v>5</v>
      </c>
      <c r="E204" s="66">
        <v>4</v>
      </c>
      <c r="F204" s="66">
        <v>3</v>
      </c>
      <c r="G204" s="66">
        <v>4</v>
      </c>
      <c r="H204" s="66">
        <v>5</v>
      </c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customHeight="1" x14ac:dyDescent="0.25">
      <c r="A205" s="49"/>
      <c r="B205" s="85">
        <v>196</v>
      </c>
      <c r="C205" s="66">
        <v>5</v>
      </c>
      <c r="D205" s="66">
        <v>5</v>
      </c>
      <c r="E205" s="66">
        <v>5</v>
      </c>
      <c r="F205" s="66">
        <v>5</v>
      </c>
      <c r="G205" s="66">
        <v>5</v>
      </c>
      <c r="H205" s="66">
        <v>5</v>
      </c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customHeight="1" x14ac:dyDescent="0.25">
      <c r="A206" s="49"/>
      <c r="B206" s="85">
        <v>197</v>
      </c>
      <c r="C206" s="66">
        <v>3</v>
      </c>
      <c r="D206" s="66">
        <v>4</v>
      </c>
      <c r="E206" s="66">
        <v>3</v>
      </c>
      <c r="F206" s="66">
        <v>5</v>
      </c>
      <c r="G206" s="66">
        <v>5</v>
      </c>
      <c r="H206" s="66">
        <v>5</v>
      </c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customHeight="1" x14ac:dyDescent="0.25">
      <c r="A207" s="49"/>
      <c r="B207" s="85">
        <v>198</v>
      </c>
      <c r="C207" s="66">
        <v>5</v>
      </c>
      <c r="D207" s="66">
        <v>3</v>
      </c>
      <c r="E207" s="66">
        <v>4</v>
      </c>
      <c r="F207" s="66">
        <v>5</v>
      </c>
      <c r="G207" s="66">
        <v>5</v>
      </c>
      <c r="H207" s="66">
        <v>5</v>
      </c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customHeight="1" x14ac:dyDescent="0.25">
      <c r="A208" s="49"/>
      <c r="B208" s="85">
        <v>199</v>
      </c>
      <c r="C208" s="66">
        <v>4</v>
      </c>
      <c r="D208" s="66">
        <v>5</v>
      </c>
      <c r="E208" s="66">
        <v>4</v>
      </c>
      <c r="F208" s="66">
        <v>5</v>
      </c>
      <c r="G208" s="66">
        <v>4</v>
      </c>
      <c r="H208" s="66">
        <v>5</v>
      </c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customHeight="1" x14ac:dyDescent="0.25">
      <c r="A209" s="49"/>
      <c r="B209" s="85">
        <v>200</v>
      </c>
      <c r="C209" s="66">
        <v>5</v>
      </c>
      <c r="D209" s="66">
        <v>4</v>
      </c>
      <c r="E209" s="66">
        <v>5</v>
      </c>
      <c r="F209" s="66">
        <v>3</v>
      </c>
      <c r="G209" s="66">
        <v>5</v>
      </c>
      <c r="H209" s="66">
        <v>3</v>
      </c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customHeight="1" x14ac:dyDescent="0.25">
      <c r="A210" s="49"/>
      <c r="B210" s="85">
        <v>201</v>
      </c>
      <c r="C210" s="66">
        <v>5</v>
      </c>
      <c r="D210" s="66">
        <v>5</v>
      </c>
      <c r="E210" s="66">
        <v>5</v>
      </c>
      <c r="F210" s="66">
        <v>5</v>
      </c>
      <c r="G210" s="66">
        <v>3</v>
      </c>
      <c r="H210" s="66">
        <v>5</v>
      </c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customHeight="1" x14ac:dyDescent="0.25">
      <c r="A211" s="49"/>
      <c r="B211" s="85">
        <v>202</v>
      </c>
      <c r="C211" s="66">
        <v>5</v>
      </c>
      <c r="D211" s="66">
        <v>5</v>
      </c>
      <c r="E211" s="66">
        <v>5</v>
      </c>
      <c r="F211" s="66">
        <v>5</v>
      </c>
      <c r="G211" s="66">
        <v>5</v>
      </c>
      <c r="H211" s="66">
        <v>5</v>
      </c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customHeight="1" x14ac:dyDescent="0.25">
      <c r="A212" s="49"/>
      <c r="B212" s="85">
        <v>203</v>
      </c>
      <c r="C212" s="66">
        <v>4</v>
      </c>
      <c r="D212" s="66">
        <v>5</v>
      </c>
      <c r="E212" s="66">
        <v>5</v>
      </c>
      <c r="F212" s="66">
        <v>4</v>
      </c>
      <c r="G212" s="66">
        <v>5</v>
      </c>
      <c r="H212" s="66">
        <v>5</v>
      </c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customHeight="1" x14ac:dyDescent="0.25">
      <c r="A213" s="49"/>
      <c r="B213" s="85">
        <v>204</v>
      </c>
      <c r="C213" s="66">
        <v>5</v>
      </c>
      <c r="D213" s="66">
        <v>4</v>
      </c>
      <c r="E213" s="66">
        <v>5</v>
      </c>
      <c r="F213" s="66">
        <v>4</v>
      </c>
      <c r="G213" s="66">
        <v>5</v>
      </c>
      <c r="H213" s="66">
        <v>4</v>
      </c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customHeight="1" x14ac:dyDescent="0.25">
      <c r="A214" s="49"/>
      <c r="B214" s="86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customHeight="1" x14ac:dyDescent="0.25">
      <c r="A215" s="49"/>
      <c r="B215" s="86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customHeight="1" x14ac:dyDescent="0.25">
      <c r="A216" s="49"/>
      <c r="B216" s="86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customHeight="1" x14ac:dyDescent="0.25">
      <c r="A217" s="49"/>
      <c r="B217" s="86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customHeight="1" x14ac:dyDescent="0.25">
      <c r="A218" s="49"/>
      <c r="B218" s="86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customHeight="1" x14ac:dyDescent="0.25">
      <c r="A219" s="49"/>
      <c r="B219" s="86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customHeight="1" x14ac:dyDescent="0.25">
      <c r="A220" s="49"/>
      <c r="B220" s="86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customHeight="1" x14ac:dyDescent="0.25">
      <c r="A221" s="49"/>
      <c r="B221" s="86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customHeight="1" x14ac:dyDescent="0.25">
      <c r="A222" s="49"/>
      <c r="B222" s="86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customHeight="1" x14ac:dyDescent="0.25">
      <c r="A223" s="49"/>
      <c r="B223" s="86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customHeight="1" x14ac:dyDescent="0.25">
      <c r="A224" s="49"/>
      <c r="B224" s="86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customHeight="1" x14ac:dyDescent="0.25">
      <c r="A225" s="49"/>
      <c r="B225" s="86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customHeight="1" x14ac:dyDescent="0.25">
      <c r="A226" s="49"/>
      <c r="B226" s="86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customHeight="1" x14ac:dyDescent="0.25">
      <c r="A227" s="49"/>
      <c r="B227" s="86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5.75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5.75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5.75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5.75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5.75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5.75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5.75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5.75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5.75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5.75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5.75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5.75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5.75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5.75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5.75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5.75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5.75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5.75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5.75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5.75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5.75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5.75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5.75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5.75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5.75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5.75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5.75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5.75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5.75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5.75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5.75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5.75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5.75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5.75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5.75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5.75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5.75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5.75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5.75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5.75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5.75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5.75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5.75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5.75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5.75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5.75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5.75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5.75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5.75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5.75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5.75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5.75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5.75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5.75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5.75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5.75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5.75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5.75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5.75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5.75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5.75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5.75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5.75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5.75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5.75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5.75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5.75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5.75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5.75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5.75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5.75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5.75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5.75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5.75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5.75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5.75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5.75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5.75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5.75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5.75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5.75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5.75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5.75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5.75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5.75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5.75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5.75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5.75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5.75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5.75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5.75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5.75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5.75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5.75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5.75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5.75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5.75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5.75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5.75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5.75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5.75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5.75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5.75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5.75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5.75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5.75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5.75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5.75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5.75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5.75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5.75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5.75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5.75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5.75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5.75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5.75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5.75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5.75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5.75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5.75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5.75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5.75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5.75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5.75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5.75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5.75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5.75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5.75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5.75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5.75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5.75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5.75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5.75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5.75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5.75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5.75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5.75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5.75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5.75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5.75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5.75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5.75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5.75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5.75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5.75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5.75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5.75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5.75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5.75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5.75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5.75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5.75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5.75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5.75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5.75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5.75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5.75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5.75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5.75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5.75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5.75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5.75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5.75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5.75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5.75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5.75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5.75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5.75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5.75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5.75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5.75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5.75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5.75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5.75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5.75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5.75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5.75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5.75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5.75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5.75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5.75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5.75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5.75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5.75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5.75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5.75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5.75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5.75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5.75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5.75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5.75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5.75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5.75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5.75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5.75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5.75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5.75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5.75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5.75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5.75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5.75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5.75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5.75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5.75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5.75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5.75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5.75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5.75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5.75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5.75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5.75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5.75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5.75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5.75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5.75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5.75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5.75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5.75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5.75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5.75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5.75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5.75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5.75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5.75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5.75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5.75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5.75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5.75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5.75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5.75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5.75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5.75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5.75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5.75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5.75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5.75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5.75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5.75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5.75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5.75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5.75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5.75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5.75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5.75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5.75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5.75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5.75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5.75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5.75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5.75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5.75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5.75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5.75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5.75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5.75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5.75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5.75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5.75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5.75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5.75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5.75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5.75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5.75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5.75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5.75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5.75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5.75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5.75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5.75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5.75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5.75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5.75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5.75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5.75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5.75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5.75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5.75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5.75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5.75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5.75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5.75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5.75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5.75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5.75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5.75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5.75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5.75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5.75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5.75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5.75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5.75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5.75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5.75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5.75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5.75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5.75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5.75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5.75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5.75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5.75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5.75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5.75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5.75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5.75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5.75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5.75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5.75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5.75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5.75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5.75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5.75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5.75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5.75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5.75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5.75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5.75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5.75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5.75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5.75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5.75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5.75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5.75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5.75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5.75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5.75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5.75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5.75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5.75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5.75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5.75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5.75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5.75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5.75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5.75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5.75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5.75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5.75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5.75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5.75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5.75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5.75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5.75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5.75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5.75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5.75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5.75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5.75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5.75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5.75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5.75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5.75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5.75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5.75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5.75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5.75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5.75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5.75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5.75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5.75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5.75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5.75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5.75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5.75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5.75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5.75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5.75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5.75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5.75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5.75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5.75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5.75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5.75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5.75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5.75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5.75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5.75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5.75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5.75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5.75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5.75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5.75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5.75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5.75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5.75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5.75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5.75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5.75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5.75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5.75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5.75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5.75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5.75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5.75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5.75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5.75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5.75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5.75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5.75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5.75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5.75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5.75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5.75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5.75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5.75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5.75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5.75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5.75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5.75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5.75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5.75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5.75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5.75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5.75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5.75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5.75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5.75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5.75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5.75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5.75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5.75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5.75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5.75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5.75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5.75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5.75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5.75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5.75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5.75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5.75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5.75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5.75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5.75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5.75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5.75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5.75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5.75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5.75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5.75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5.75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5.75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5.75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5.75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5.75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5.75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5.75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5.75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5.75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5.75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5.75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5.75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5.75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5.75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5.75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5.75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5.75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5.75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5.75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5.75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5.75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5.75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5.75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5.75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5.75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5.75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5.75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5.75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5.75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5.75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5.75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5.75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5.75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5.75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5.75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5.75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5.75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5.75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5.75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5.75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5.75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5.75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5.75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5.75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5.75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5.75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5.75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5.75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5.75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5.75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5.75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5.75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5.75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5.75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5.75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5.75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5.75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5.75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5.75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5.75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5.75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5.75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5.75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5.75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5.75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5.75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5.75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5.75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5.75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5.75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5.75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5.75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5.75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5.75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5.75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5.75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5.75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5.75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5.75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5.75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5.75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5.75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5.75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5.75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5.75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5.75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5.75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5.75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5.75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5.75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5.75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5.75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5.75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5.75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5.75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5.75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5.75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5.75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5.75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5.75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5.75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5.75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5.75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5.75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5.75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5.75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5.75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5.75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5.75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5.75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5.75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5.75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5.75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5.75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5.75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5.75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5.75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5.75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5.75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5.75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5.75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5.75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5.75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5.75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5.75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5.75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5.75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5.75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5.75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5.75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5.75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5.75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5.75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5.75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5.75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5.75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5.75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5.75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5.75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5.75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5.75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5.75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5.75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5.75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5.75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5.75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5.75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5.75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5.75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5.75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5.75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5.75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5.75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5.75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5.75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5.75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5.75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5.75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5.75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5.75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5.75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5.75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5.75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5.75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5.75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5.75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5.75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5.75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5.75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5.75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5.75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5.75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5.75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5.75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5.75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5.75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5.75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5.75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5.75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5.75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5.75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5.75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5.75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5.75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5.75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5.75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5.75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5.75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5.75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5.75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5.75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5.75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5.75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5.75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5.75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5.75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5.75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5.75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5.75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5.75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5.75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5.75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5.75" customHeight="1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5.75" customHeight="1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5.75" customHeight="1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5.75" customHeight="1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5.75" customHeight="1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5.75" customHeight="1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5.75" customHeight="1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5.75" customHeight="1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5.75" customHeight="1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5.75" customHeight="1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5.75" customHeight="1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5.75" customHeight="1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5.75" customHeight="1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5.75" customHeight="1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5.75" customHeight="1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5.75" customHeight="1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5.75" customHeight="1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5.75" customHeight="1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5.75" customHeight="1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5.75" customHeight="1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5.75" customHeight="1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5.75" customHeight="1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5.75" customHeight="1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5.75" customHeight="1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5.75" customHeight="1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5.75" customHeight="1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5.75" customHeight="1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5.75" customHeight="1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5.75" customHeight="1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5.75" customHeight="1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5.75" customHeight="1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5.75" customHeight="1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5.75" customHeight="1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5.75" customHeight="1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5.75" customHeight="1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5.75" customHeight="1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5.75" customHeight="1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Cover</vt:lpstr>
      <vt:lpstr>CO Attainment Calculation</vt:lpstr>
      <vt:lpstr>In Sem Evaluation</vt:lpstr>
      <vt:lpstr>End Sem Evaluation</vt:lpstr>
      <vt:lpstr>Course Exit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singh</cp:lastModifiedBy>
  <dcterms:modified xsi:type="dcterms:W3CDTF">2025-05-05T11:54:08Z</dcterms:modified>
</cp:coreProperties>
</file>