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<sst xmlns="http://schemas.openxmlformats.org/spreadsheetml/2006/main" count="266" uniqueCount="30">
  <si>
    <t xml:space="preserve">VS performance of target-specific ML SFs trained and tested on five training-test partitions in this protocol</t>
  </si>
  <si>
    <t xml:space="preserve">VS performance of target-specific ML SFs on five “Dissimilar” (D) test sets</t>
  </si>
  <si>
    <t xml:space="preserve">EF1%</t>
  </si>
  <si>
    <t xml:space="preserve">ACHE-PETS</t>
  </si>
  <si>
    <t xml:space="preserve">ACHE-OTS</t>
  </si>
  <si>
    <t xml:space="preserve">HMGR-PETS</t>
  </si>
  <si>
    <t xml:space="preserve">HMGR-OTS</t>
  </si>
  <si>
    <t xml:space="preserve">PPARA-OTS</t>
  </si>
  <si>
    <t xml:space="preserve">NEF1%</t>
  </si>
  <si>
    <t xml:space="preserve">ACHE-PETS-D</t>
  </si>
  <si>
    <t xml:space="preserve">ACHE-OTS-D</t>
  </si>
  <si>
    <t xml:space="preserve">HMGR-PETS-D</t>
  </si>
  <si>
    <t xml:space="preserve">HMGR-OTS-D</t>
  </si>
  <si>
    <t xml:space="preserve">PPARA-OTS-D</t>
  </si>
  <si>
    <t xml:space="preserve">RF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</si>
  <si>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</si>
  <si>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</si>
  <si>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</si>
  <si>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</si>
  <si>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</si>
  <si>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</si>
  <si>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</si>
  <si>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</si>
  <si>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</si>
  <si>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</si>
  <si>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Median</t>
  </si>
  <si>
    <t xml:space="preserve">XGB</t>
  </si>
  <si>
    <t xml:space="preserve">SVM</t>
  </si>
  <si>
    <t xml:space="preserve">ANN</t>
  </si>
  <si>
    <t xml:space="preserve">DNN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</si>
</sst>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6C3B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A3238E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BCE4E5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6C3B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3.8"/>
    <col collapsed="false" customWidth="true" hidden="false" outlineLevel="0" max="3" min="3" style="0" width="13.52"/>
    <col collapsed="false" customWidth="true" hidden="false" outlineLevel="0" max="4" min="4" style="0" width="15.37"/>
    <col collapsed="false" customWidth="true" hidden="false" outlineLevel="0" max="5" min="5" style="0" width="13.7"/>
    <col collapsed="false" customWidth="true" hidden="false" outlineLevel="0" max="6" min="6" style="0" width="14.44"/>
    <col collapsed="false" customWidth="false" hidden="false" outlineLevel="0" max="7" min="7" style="0" width="11.52"/>
    <col collapsed="false" customWidth="true" hidden="false" outlineLevel="0" max="8" min="8" style="0" width="8.52"/>
    <col collapsed="false" customWidth="true" hidden="false" outlineLevel="0" max="9" min="9" style="0" width="13.8"/>
    <col collapsed="false" customWidth="true" hidden="false" outlineLevel="0" max="10" min="10" style="0" width="13.34"/>
    <col collapsed="false" customWidth="true" hidden="false" outlineLevel="0" max="11" min="11" style="0" width="15"/>
    <col collapsed="false" customWidth="true" hidden="false" outlineLevel="0" max="12" min="12" style="0" width="13.89"/>
    <col collapsed="false" customWidth="true" hidden="false" outlineLevel="0" max="13" min="13" style="0" width="14.44"/>
    <col collapsed="false" customWidth="false" hidden="false" outlineLevel="0" max="14" min="14" style="0" width="11.52"/>
    <col collapsed="false" customWidth="true" hidden="false" outlineLevel="0" max="15" min="15" style="0" width="8.52"/>
    <col collapsed="false" customWidth="true" hidden="false" outlineLevel="0" max="16" min="16" style="0" width="13.97"/>
    <col collapsed="false" customWidth="true" hidden="false" outlineLevel="0" max="17" min="17" style="0" width="12.87"/>
    <col collapsed="false" customWidth="true" hidden="false" outlineLevel="0" max="18" min="18" style="0" width="14.35"/>
    <col collapsed="false" customWidth="true" hidden="false" outlineLevel="0" max="19" min="19" style="0" width="13.24"/>
    <col collapsed="false" customWidth="true" hidden="false" outlineLevel="0" max="20" min="20" style="0" width="13.97"/>
    <col collapsed="false" customWidth="false" hidden="false" outlineLevel="0" max="21" min="21" style="0" width="11.52"/>
    <col collapsed="false" customWidth="true" hidden="false" outlineLevel="0" max="22" min="22" style="0" width="8.33"/>
    <col collapsed="false" customWidth="true" hidden="false" outlineLevel="0" max="23" min="23" style="1" width="13.97"/>
    <col collapsed="false" customWidth="true" hidden="false" outlineLevel="0" max="24" min="24" style="1" width="12.87"/>
    <col collapsed="false" customWidth="true" hidden="false" outlineLevel="0" max="25" min="25" style="1" width="14.35"/>
    <col collapsed="false" customWidth="true" hidden="false" outlineLevel="0" max="26" min="26" style="1" width="13.24"/>
    <col collapsed="false" customWidth="true" hidden="false" outlineLevel="0" max="27" min="27" style="1" width="13.97"/>
    <col collapsed="false" customWidth="false" hidden="false" outlineLevel="0" max="1025" min="28" style="0" width="11.52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3" t="s">
        <v>8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O2" s="3" t="s">
        <v>2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V2" s="3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</row>
    <row r="3" customFormat="false" ht="12.8" hidden="false" customHeight="false" outlineLevel="0" collapsed="false">
      <c r="A3" s="5" t="s">
        <v>14</v>
      </c>
      <c r="B3" s="6"/>
      <c r="C3" s="6"/>
      <c r="D3" s="6"/>
      <c r="E3" s="6"/>
      <c r="F3" s="6"/>
      <c r="H3" s="5" t="s">
        <v>14</v>
      </c>
      <c r="I3" s="6"/>
      <c r="J3" s="6"/>
      <c r="K3" s="6"/>
      <c r="L3" s="6"/>
      <c r="M3" s="6"/>
      <c r="O3" s="5" t="s">
        <v>14</v>
      </c>
      <c r="P3" s="6"/>
      <c r="Q3" s="6"/>
      <c r="R3" s="6"/>
      <c r="S3" s="6"/>
      <c r="T3" s="6"/>
      <c r="V3" s="5" t="s">
        <v>14</v>
      </c>
      <c r="W3" s="7"/>
      <c r="X3" s="7"/>
      <c r="Y3" s="7"/>
      <c r="Z3" s="7"/>
      <c r="AA3" s="7"/>
    </row>
    <row r="4" customFormat="false" ht="12.8" hidden="false" customHeight="false" outlineLevel="0" collapsed="false">
      <c r="A4" s="8" t="s">
        <v>15</v>
      </c>
      <c r="B4" s="9" t="n">
        <v>30</v>
      </c>
      <c r="C4" s="9" t="n">
        <v>43.24</v>
      </c>
      <c r="D4" s="9" t="n">
        <v>30</v>
      </c>
      <c r="E4" s="9" t="n">
        <v>54.84</v>
      </c>
      <c r="F4" s="9" t="n">
        <v>0</v>
      </c>
      <c r="H4" s="8" t="s">
        <v>15</v>
      </c>
      <c r="I4" s="10" t="n">
        <f aca="false">B4/30</f>
        <v>1</v>
      </c>
      <c r="J4" s="10" t="n">
        <f aca="false">C4/59.46</f>
        <v>0.727211570803902</v>
      </c>
      <c r="K4" s="10" t="n">
        <f aca="false">D4/30</f>
        <v>1</v>
      </c>
      <c r="L4" s="10" t="n">
        <f aca="false">E4/67.74</f>
        <v>0.809565987599646</v>
      </c>
      <c r="M4" s="10" t="n">
        <f aca="false">F4/30</f>
        <v>0</v>
      </c>
      <c r="O4" s="8" t="s">
        <v>15</v>
      </c>
      <c r="P4" s="9" t="n">
        <f aca="false">1200/39</f>
        <v>30.7692307692308</v>
      </c>
      <c r="Q4" s="9" t="n">
        <f aca="false">500/12</f>
        <v>41.6666666666667</v>
      </c>
      <c r="R4" s="9" t="n">
        <f aca="false">700/8</f>
        <v>87.5</v>
      </c>
      <c r="S4" s="9" t="n">
        <f aca="false">500/7</f>
        <v>71.4285714285714</v>
      </c>
      <c r="T4" s="9" t="n">
        <f aca="false">100/65</f>
        <v>1.53846153846154</v>
      </c>
      <c r="V4" s="8" t="s">
        <v>15</v>
      </c>
      <c r="W4" s="10" t="n">
        <f aca="false">P4/30.77</f>
        <v>0.999975000624985</v>
      </c>
      <c r="X4" s="10" t="n">
        <f aca="false">Q4/100</f>
        <v>0.416666666666667</v>
      </c>
      <c r="Y4" s="10" t="n">
        <f aca="false">R4/100</f>
        <v>0.875</v>
      </c>
      <c r="Z4" s="10" t="n">
        <f aca="false">S4/100</f>
        <v>0.714285714285714</v>
      </c>
      <c r="AA4" s="10" t="n">
        <f aca="false">T4/26.15</f>
        <v>0.0588321812031182</v>
      </c>
    </row>
    <row r="5" customFormat="false" ht="12.8" hidden="false" customHeight="false" outlineLevel="0" collapsed="false">
      <c r="A5" s="8" t="s">
        <v>16</v>
      </c>
      <c r="B5" s="9" t="n">
        <v>30</v>
      </c>
      <c r="C5" s="9" t="n">
        <v>43.24</v>
      </c>
      <c r="D5" s="9" t="n">
        <v>30</v>
      </c>
      <c r="E5" s="9" t="n">
        <v>58.06</v>
      </c>
      <c r="F5" s="9" t="n">
        <v>0</v>
      </c>
      <c r="H5" s="8" t="s">
        <v>16</v>
      </c>
      <c r="I5" s="10" t="n">
        <f aca="false">B5/30</f>
        <v>1</v>
      </c>
      <c r="J5" s="10" t="n">
        <f aca="false">C5/59.46</f>
        <v>0.727211570803902</v>
      </c>
      <c r="K5" s="10" t="n">
        <f aca="false">D5/30</f>
        <v>1</v>
      </c>
      <c r="L5" s="10" t="n">
        <f aca="false">E5/67.74</f>
        <v>0.857100679067021</v>
      </c>
      <c r="M5" s="10" t="n">
        <f aca="false">F5/30</f>
        <v>0</v>
      </c>
      <c r="O5" s="8" t="s">
        <v>16</v>
      </c>
      <c r="P5" s="9" t="n">
        <f aca="false">1200/39</f>
        <v>30.7692307692308</v>
      </c>
      <c r="Q5" s="9" t="n">
        <f aca="false">500/12</f>
        <v>41.6666666666667</v>
      </c>
      <c r="R5" s="9" t="n">
        <f aca="false">700/8</f>
        <v>87.5</v>
      </c>
      <c r="S5" s="9" t="n">
        <f aca="false">500/7</f>
        <v>71.4285714285714</v>
      </c>
      <c r="T5" s="9" t="n">
        <f aca="false">100/65</f>
        <v>1.53846153846154</v>
      </c>
      <c r="V5" s="8" t="s">
        <v>16</v>
      </c>
      <c r="W5" s="10" t="n">
        <f aca="false">P5/30.77</f>
        <v>0.999975000624985</v>
      </c>
      <c r="X5" s="10" t="n">
        <f aca="false">Q5/100</f>
        <v>0.416666666666667</v>
      </c>
      <c r="Y5" s="10" t="n">
        <f aca="false">R5/100</f>
        <v>0.875</v>
      </c>
      <c r="Z5" s="10" t="n">
        <f aca="false">S5/100</f>
        <v>0.714285714285714</v>
      </c>
      <c r="AA5" s="10" t="n">
        <f aca="false">T5/26.15</f>
        <v>0.0588321812031182</v>
      </c>
    </row>
    <row r="6" customFormat="false" ht="12.8" hidden="false" customHeight="false" outlineLevel="0" collapsed="false">
      <c r="A6" s="8" t="s">
        <v>17</v>
      </c>
      <c r="B6" s="9" t="n">
        <v>30</v>
      </c>
      <c r="C6" s="9" t="n">
        <v>43.24</v>
      </c>
      <c r="D6" s="9" t="n">
        <v>30</v>
      </c>
      <c r="E6" s="9" t="n">
        <v>54.84</v>
      </c>
      <c r="F6" s="9" t="n">
        <v>0</v>
      </c>
      <c r="H6" s="8" t="s">
        <v>17</v>
      </c>
      <c r="I6" s="10" t="n">
        <f aca="false">B6/30</f>
        <v>1</v>
      </c>
      <c r="J6" s="10" t="n">
        <f aca="false">C6/59.46</f>
        <v>0.727211570803902</v>
      </c>
      <c r="K6" s="10" t="n">
        <f aca="false">D6/30</f>
        <v>1</v>
      </c>
      <c r="L6" s="10" t="n">
        <f aca="false">E6/67.74</f>
        <v>0.809565987599646</v>
      </c>
      <c r="M6" s="10" t="n">
        <f aca="false">F6/30</f>
        <v>0</v>
      </c>
      <c r="O6" s="8" t="s">
        <v>17</v>
      </c>
      <c r="P6" s="9" t="n">
        <f aca="false">1200/39</f>
        <v>30.7692307692308</v>
      </c>
      <c r="Q6" s="9" t="n">
        <f aca="false">400/12</f>
        <v>33.3333333333333</v>
      </c>
      <c r="R6" s="9" t="n">
        <f aca="false">700/8</f>
        <v>87.5</v>
      </c>
      <c r="S6" s="9" t="n">
        <f aca="false">500/7</f>
        <v>71.4285714285714</v>
      </c>
      <c r="T6" s="9" t="n">
        <f aca="false">100/65</f>
        <v>1.53846153846154</v>
      </c>
      <c r="V6" s="8" t="s">
        <v>17</v>
      </c>
      <c r="W6" s="10" t="n">
        <f aca="false">P6/30.77</f>
        <v>0.999975000624985</v>
      </c>
      <c r="X6" s="10" t="n">
        <f aca="false">Q6/100</f>
        <v>0.333333333333333</v>
      </c>
      <c r="Y6" s="10" t="n">
        <f aca="false">R6/100</f>
        <v>0.875</v>
      </c>
      <c r="Z6" s="10" t="n">
        <f aca="false">S6/100</f>
        <v>0.714285714285714</v>
      </c>
      <c r="AA6" s="10" t="n">
        <f aca="false">T6/26.15</f>
        <v>0.0588321812031182</v>
      </c>
    </row>
    <row r="7" customFormat="false" ht="12.8" hidden="false" customHeight="false" outlineLevel="0" collapsed="false">
      <c r="A7" s="8" t="s">
        <v>18</v>
      </c>
      <c r="B7" s="9" t="n">
        <v>30</v>
      </c>
      <c r="C7" s="9" t="n">
        <v>45.95</v>
      </c>
      <c r="D7" s="9" t="n">
        <v>30</v>
      </c>
      <c r="E7" s="9" t="n">
        <v>54.84</v>
      </c>
      <c r="F7" s="9" t="n">
        <v>0</v>
      </c>
      <c r="H7" s="8" t="s">
        <v>18</v>
      </c>
      <c r="I7" s="10" t="n">
        <f aca="false">B7/30</f>
        <v>1</v>
      </c>
      <c r="J7" s="10" t="n">
        <f aca="false">C7/59.46</f>
        <v>0.772788429196098</v>
      </c>
      <c r="K7" s="10" t="n">
        <f aca="false">D7/30</f>
        <v>1</v>
      </c>
      <c r="L7" s="10" t="n">
        <f aca="false">E7/67.74</f>
        <v>0.809565987599646</v>
      </c>
      <c r="M7" s="10" t="n">
        <f aca="false">F7/30</f>
        <v>0</v>
      </c>
      <c r="O7" s="8" t="s">
        <v>18</v>
      </c>
      <c r="P7" s="9" t="n">
        <f aca="false">1200/39</f>
        <v>30.7692307692308</v>
      </c>
      <c r="Q7" s="9" t="n">
        <f aca="false">500/12</f>
        <v>41.6666666666667</v>
      </c>
      <c r="R7" s="9" t="n">
        <f aca="false">700/8</f>
        <v>87.5</v>
      </c>
      <c r="S7" s="9" t="n">
        <f aca="false">500/7</f>
        <v>71.4285714285714</v>
      </c>
      <c r="T7" s="9" t="n">
        <f aca="false">100/65</f>
        <v>1.53846153846154</v>
      </c>
      <c r="V7" s="8" t="s">
        <v>18</v>
      </c>
      <c r="W7" s="10" t="n">
        <f aca="false">P7/30.77</f>
        <v>0.999975000624985</v>
      </c>
      <c r="X7" s="10" t="n">
        <f aca="false">Q7/100</f>
        <v>0.416666666666667</v>
      </c>
      <c r="Y7" s="10" t="n">
        <f aca="false">R7/100</f>
        <v>0.875</v>
      </c>
      <c r="Z7" s="10" t="n">
        <f aca="false">S7/100</f>
        <v>0.714285714285714</v>
      </c>
      <c r="AA7" s="10" t="n">
        <f aca="false">T7/26.15</f>
        <v>0.0588321812031182</v>
      </c>
    </row>
    <row r="8" customFormat="false" ht="12.8" hidden="false" customHeight="false" outlineLevel="0" collapsed="false">
      <c r="A8" s="8" t="s">
        <v>19</v>
      </c>
      <c r="B8" s="9" t="n">
        <v>30</v>
      </c>
      <c r="C8" s="9" t="n">
        <v>45.95</v>
      </c>
      <c r="D8" s="9" t="n">
        <v>30</v>
      </c>
      <c r="E8" s="9" t="n">
        <v>54.84</v>
      </c>
      <c r="F8" s="9" t="n">
        <v>0</v>
      </c>
      <c r="H8" s="8" t="s">
        <v>19</v>
      </c>
      <c r="I8" s="10" t="n">
        <f aca="false">B8/30</f>
        <v>1</v>
      </c>
      <c r="J8" s="10" t="n">
        <f aca="false">C8/59.46</f>
        <v>0.772788429196098</v>
      </c>
      <c r="K8" s="10" t="n">
        <f aca="false">D8/30</f>
        <v>1</v>
      </c>
      <c r="L8" s="10" t="n">
        <f aca="false">E8/67.74</f>
        <v>0.809565987599646</v>
      </c>
      <c r="M8" s="10" t="n">
        <f aca="false">F8/30</f>
        <v>0</v>
      </c>
      <c r="O8" s="8" t="s">
        <v>19</v>
      </c>
      <c r="P8" s="9" t="n">
        <f aca="false">1200/39</f>
        <v>30.7692307692308</v>
      </c>
      <c r="Q8" s="9" t="n">
        <f aca="false">500/12</f>
        <v>41.6666666666667</v>
      </c>
      <c r="R8" s="9" t="n">
        <f aca="false">700/8</f>
        <v>87.5</v>
      </c>
      <c r="S8" s="9" t="n">
        <f aca="false">500/7</f>
        <v>71.4285714285714</v>
      </c>
      <c r="T8" s="9" t="n">
        <f aca="false">100/65</f>
        <v>1.53846153846154</v>
      </c>
      <c r="V8" s="8" t="s">
        <v>19</v>
      </c>
      <c r="W8" s="10" t="n">
        <f aca="false">P8/30.77</f>
        <v>0.999975000624985</v>
      </c>
      <c r="X8" s="10" t="n">
        <f aca="false">Q8/100</f>
        <v>0.416666666666667</v>
      </c>
      <c r="Y8" s="10" t="n">
        <f aca="false">R8/100</f>
        <v>0.875</v>
      </c>
      <c r="Z8" s="10" t="n">
        <f aca="false">S8/100</f>
        <v>0.714285714285714</v>
      </c>
      <c r="AA8" s="10" t="n">
        <f aca="false">T8/26.15</f>
        <v>0.0588321812031182</v>
      </c>
    </row>
    <row r="9" customFormat="false" ht="12.8" hidden="false" customHeight="false" outlineLevel="0" collapsed="false">
      <c r="A9" s="8" t="s">
        <v>20</v>
      </c>
      <c r="B9" s="9" t="n">
        <v>27.5</v>
      </c>
      <c r="C9" s="9" t="n">
        <v>43.24</v>
      </c>
      <c r="D9" s="9" t="n">
        <v>30</v>
      </c>
      <c r="E9" s="9" t="n">
        <v>54.84</v>
      </c>
      <c r="F9" s="9" t="n">
        <v>0</v>
      </c>
      <c r="H9" s="8" t="s">
        <v>20</v>
      </c>
      <c r="I9" s="10" t="n">
        <f aca="false">B9/30</f>
        <v>0.916666666666667</v>
      </c>
      <c r="J9" s="10" t="n">
        <f aca="false">C9/59.46</f>
        <v>0.727211570803902</v>
      </c>
      <c r="K9" s="10" t="n">
        <f aca="false">D9/30</f>
        <v>1</v>
      </c>
      <c r="L9" s="10" t="n">
        <f aca="false">E9/67.74</f>
        <v>0.809565987599646</v>
      </c>
      <c r="M9" s="10" t="n">
        <f aca="false">F9/30</f>
        <v>0</v>
      </c>
      <c r="O9" s="8" t="s">
        <v>20</v>
      </c>
      <c r="P9" s="9" t="n">
        <f aca="false">1100/39</f>
        <v>28.2051282051282</v>
      </c>
      <c r="Q9" s="9" t="n">
        <f aca="false">500/12</f>
        <v>41.6666666666667</v>
      </c>
      <c r="R9" s="9" t="n">
        <f aca="false">700/8</f>
        <v>87.5</v>
      </c>
      <c r="S9" s="9" t="n">
        <f aca="false">500/7</f>
        <v>71.4285714285714</v>
      </c>
      <c r="T9" s="9" t="n">
        <f aca="false">100/65</f>
        <v>1.53846153846154</v>
      </c>
      <c r="V9" s="8" t="s">
        <v>20</v>
      </c>
      <c r="W9" s="10" t="n">
        <f aca="false">P9/30.77</f>
        <v>0.916643750572902</v>
      </c>
      <c r="X9" s="10" t="n">
        <f aca="false">Q9/100</f>
        <v>0.416666666666667</v>
      </c>
      <c r="Y9" s="10" t="n">
        <f aca="false">R9/100</f>
        <v>0.875</v>
      </c>
      <c r="Z9" s="10" t="n">
        <f aca="false">S9/100</f>
        <v>0.714285714285714</v>
      </c>
      <c r="AA9" s="10" t="n">
        <f aca="false">T9/26.15</f>
        <v>0.0588321812031182</v>
      </c>
    </row>
    <row r="10" customFormat="false" ht="12.8" hidden="false" customHeight="false" outlineLevel="0" collapsed="false">
      <c r="A10" s="8" t="s">
        <v>21</v>
      </c>
      <c r="B10" s="9" t="n">
        <v>30</v>
      </c>
      <c r="C10" s="9" t="n">
        <v>45.95</v>
      </c>
      <c r="D10" s="9" t="n">
        <v>30</v>
      </c>
      <c r="E10" s="9" t="n">
        <v>51.61</v>
      </c>
      <c r="F10" s="9" t="n">
        <v>0</v>
      </c>
      <c r="H10" s="8" t="s">
        <v>21</v>
      </c>
      <c r="I10" s="10" t="n">
        <f aca="false">B10/30</f>
        <v>1</v>
      </c>
      <c r="J10" s="10" t="n">
        <f aca="false">C10/59.46</f>
        <v>0.772788429196098</v>
      </c>
      <c r="K10" s="10" t="n">
        <f aca="false">D10/30</f>
        <v>1</v>
      </c>
      <c r="L10" s="10" t="n">
        <f aca="false">E10/67.74</f>
        <v>0.761883672866844</v>
      </c>
      <c r="M10" s="10" t="n">
        <f aca="false">F10/30</f>
        <v>0</v>
      </c>
      <c r="O10" s="8" t="s">
        <v>21</v>
      </c>
      <c r="P10" s="9" t="n">
        <f aca="false">1200/39</f>
        <v>30.7692307692308</v>
      </c>
      <c r="Q10" s="9" t="n">
        <f aca="false">500/12</f>
        <v>41.6666666666667</v>
      </c>
      <c r="R10" s="9" t="n">
        <f aca="false">700/8</f>
        <v>87.5</v>
      </c>
      <c r="S10" s="9" t="n">
        <f aca="false">500/7</f>
        <v>71.4285714285714</v>
      </c>
      <c r="T10" s="9" t="n">
        <f aca="false">100/65</f>
        <v>1.53846153846154</v>
      </c>
      <c r="V10" s="8" t="s">
        <v>21</v>
      </c>
      <c r="W10" s="10" t="n">
        <f aca="false">P10/30.77</f>
        <v>0.999975000624985</v>
      </c>
      <c r="X10" s="10" t="n">
        <f aca="false">Q10/100</f>
        <v>0.416666666666667</v>
      </c>
      <c r="Y10" s="10" t="n">
        <f aca="false">R10/100</f>
        <v>0.875</v>
      </c>
      <c r="Z10" s="10" t="n">
        <f aca="false">S10/100</f>
        <v>0.714285714285714</v>
      </c>
      <c r="AA10" s="10" t="n">
        <f aca="false">T10/26.15</f>
        <v>0.0588321812031182</v>
      </c>
    </row>
    <row r="11" customFormat="false" ht="12.8" hidden="false" customHeight="false" outlineLevel="0" collapsed="false">
      <c r="A11" s="8" t="s">
        <v>22</v>
      </c>
      <c r="B11" s="9" t="n">
        <v>30</v>
      </c>
      <c r="C11" s="9" t="n">
        <v>43.24</v>
      </c>
      <c r="D11" s="9" t="n">
        <v>30</v>
      </c>
      <c r="E11" s="9" t="n">
        <v>54.84</v>
      </c>
      <c r="F11" s="9" t="n">
        <v>0</v>
      </c>
      <c r="H11" s="8" t="s">
        <v>22</v>
      </c>
      <c r="I11" s="10" t="n">
        <f aca="false">B11/30</f>
        <v>1</v>
      </c>
      <c r="J11" s="10" t="n">
        <f aca="false">C11/59.46</f>
        <v>0.727211570803902</v>
      </c>
      <c r="K11" s="10" t="n">
        <f aca="false">D11/30</f>
        <v>1</v>
      </c>
      <c r="L11" s="10" t="n">
        <f aca="false">E11/67.74</f>
        <v>0.809565987599646</v>
      </c>
      <c r="M11" s="10" t="n">
        <f aca="false">F11/30</f>
        <v>0</v>
      </c>
      <c r="O11" s="8" t="s">
        <v>22</v>
      </c>
      <c r="P11" s="9" t="n">
        <f aca="false">1200/39</f>
        <v>30.7692307692308</v>
      </c>
      <c r="Q11" s="9" t="n">
        <f aca="false">500/12</f>
        <v>41.6666666666667</v>
      </c>
      <c r="R11" s="9" t="n">
        <f aca="false">700/8</f>
        <v>87.5</v>
      </c>
      <c r="S11" s="9" t="n">
        <f aca="false">500/7</f>
        <v>71.4285714285714</v>
      </c>
      <c r="T11" s="9" t="n">
        <f aca="false">100/65</f>
        <v>1.53846153846154</v>
      </c>
      <c r="V11" s="8" t="s">
        <v>22</v>
      </c>
      <c r="W11" s="10" t="n">
        <f aca="false">P11/30.77</f>
        <v>0.999975000624985</v>
      </c>
      <c r="X11" s="10" t="n">
        <f aca="false">Q11/100</f>
        <v>0.416666666666667</v>
      </c>
      <c r="Y11" s="10" t="n">
        <f aca="false">R11/100</f>
        <v>0.875</v>
      </c>
      <c r="Z11" s="10" t="n">
        <f aca="false">S11/100</f>
        <v>0.714285714285714</v>
      </c>
      <c r="AA11" s="10" t="n">
        <f aca="false">T11/26.15</f>
        <v>0.0588321812031182</v>
      </c>
    </row>
    <row r="12" customFormat="false" ht="12.8" hidden="false" customHeight="false" outlineLevel="0" collapsed="false">
      <c r="A12" s="8" t="s">
        <v>23</v>
      </c>
      <c r="B12" s="9" t="n">
        <v>27.5</v>
      </c>
      <c r="C12" s="9" t="n">
        <v>45.95</v>
      </c>
      <c r="D12" s="9" t="n">
        <v>30</v>
      </c>
      <c r="E12" s="9" t="n">
        <v>54.84</v>
      </c>
      <c r="F12" s="9" t="n">
        <v>1.25</v>
      </c>
      <c r="H12" s="8" t="s">
        <v>23</v>
      </c>
      <c r="I12" s="10" t="n">
        <f aca="false">B12/30</f>
        <v>0.916666666666667</v>
      </c>
      <c r="J12" s="10" t="n">
        <f aca="false">C12/59.46</f>
        <v>0.772788429196098</v>
      </c>
      <c r="K12" s="10" t="n">
        <f aca="false">D12/30</f>
        <v>1</v>
      </c>
      <c r="L12" s="10" t="n">
        <f aca="false">E12/67.74</f>
        <v>0.809565987599646</v>
      </c>
      <c r="M12" s="10" t="n">
        <f aca="false">F12/30</f>
        <v>0.0416666666666667</v>
      </c>
      <c r="O12" s="8" t="s">
        <v>23</v>
      </c>
      <c r="P12" s="9" t="n">
        <f aca="false">1100/39</f>
        <v>28.2051282051282</v>
      </c>
      <c r="Q12" s="9" t="n">
        <f aca="false">500/12</f>
        <v>41.6666666666667</v>
      </c>
      <c r="R12" s="9" t="n">
        <f aca="false">700/8</f>
        <v>87.5</v>
      </c>
      <c r="S12" s="9" t="n">
        <f aca="false">500/7</f>
        <v>71.4285714285714</v>
      </c>
      <c r="T12" s="9" t="n">
        <f aca="false">100/65</f>
        <v>1.53846153846154</v>
      </c>
      <c r="V12" s="8" t="s">
        <v>23</v>
      </c>
      <c r="W12" s="10" t="n">
        <f aca="false">P12/30.77</f>
        <v>0.916643750572902</v>
      </c>
      <c r="X12" s="10" t="n">
        <f aca="false">Q12/100</f>
        <v>0.416666666666667</v>
      </c>
      <c r="Y12" s="10" t="n">
        <f aca="false">R12/100</f>
        <v>0.875</v>
      </c>
      <c r="Z12" s="10" t="n">
        <f aca="false">S12/100</f>
        <v>0.714285714285714</v>
      </c>
      <c r="AA12" s="10" t="n">
        <f aca="false">T12/26.15</f>
        <v>0.0588321812031182</v>
      </c>
    </row>
    <row r="13" customFormat="false" ht="12.8" hidden="false" customHeight="false" outlineLevel="0" collapsed="false">
      <c r="A13" s="8" t="s">
        <v>24</v>
      </c>
      <c r="B13" s="9" t="n">
        <v>27.5</v>
      </c>
      <c r="C13" s="9" t="n">
        <v>43.24</v>
      </c>
      <c r="D13" s="9" t="n">
        <v>30</v>
      </c>
      <c r="E13" s="9" t="n">
        <v>54.84</v>
      </c>
      <c r="F13" s="9" t="n">
        <v>0</v>
      </c>
      <c r="H13" s="8" t="s">
        <v>24</v>
      </c>
      <c r="I13" s="10" t="n">
        <f aca="false">B13/30</f>
        <v>0.916666666666667</v>
      </c>
      <c r="J13" s="10" t="n">
        <f aca="false">C13/59.46</f>
        <v>0.727211570803902</v>
      </c>
      <c r="K13" s="10" t="n">
        <f aca="false">D13/30</f>
        <v>1</v>
      </c>
      <c r="L13" s="10" t="n">
        <f aca="false">E13/67.74</f>
        <v>0.809565987599646</v>
      </c>
      <c r="M13" s="10" t="n">
        <f aca="false">F13/30</f>
        <v>0</v>
      </c>
      <c r="O13" s="8" t="s">
        <v>24</v>
      </c>
      <c r="P13" s="9" t="n">
        <f aca="false">1100/39</f>
        <v>28.2051282051282</v>
      </c>
      <c r="Q13" s="9" t="n">
        <f aca="false">500/12</f>
        <v>41.6666666666667</v>
      </c>
      <c r="R13" s="9" t="n">
        <f aca="false">700/8</f>
        <v>87.5</v>
      </c>
      <c r="S13" s="9" t="n">
        <f aca="false">500/7</f>
        <v>71.4285714285714</v>
      </c>
      <c r="T13" s="9" t="n">
        <f aca="false">100/65</f>
        <v>1.53846153846154</v>
      </c>
      <c r="V13" s="8" t="s">
        <v>24</v>
      </c>
      <c r="W13" s="10" t="n">
        <f aca="false">P13/30.77</f>
        <v>0.916643750572902</v>
      </c>
      <c r="X13" s="10" t="n">
        <f aca="false">Q13/100</f>
        <v>0.416666666666667</v>
      </c>
      <c r="Y13" s="10" t="n">
        <f aca="false">R13/100</f>
        <v>0.875</v>
      </c>
      <c r="Z13" s="10" t="n">
        <f aca="false">S13/100</f>
        <v>0.714285714285714</v>
      </c>
      <c r="AA13" s="10" t="n">
        <f aca="false">T13/26.15</f>
        <v>0.0588321812031182</v>
      </c>
    </row>
    <row r="14" s="13" customFormat="true" ht="12.8" hidden="false" customHeight="false" outlineLevel="0" collapsed="false">
      <c r="A14" s="11" t="s">
        <v>25</v>
      </c>
      <c r="B14" s="12" t="n">
        <f aca="false">MEDIAN(B4:B13)</f>
        <v>30</v>
      </c>
      <c r="C14" s="12" t="n">
        <f aca="false">MEDIAN(C4:C13)</f>
        <v>43.24</v>
      </c>
      <c r="D14" s="12" t="n">
        <f aca="false">MEDIAN(D4:D13)</f>
        <v>30</v>
      </c>
      <c r="E14" s="12" t="n">
        <f aca="false">MEDIAN(E4:E13)</f>
        <v>54.84</v>
      </c>
      <c r="F14" s="12" t="n">
        <f aca="false">MEDIAN(F4:F13)</f>
        <v>0</v>
      </c>
      <c r="H14" s="11" t="s">
        <v>25</v>
      </c>
      <c r="I14" s="14" t="n">
        <f aca="false">MEDIAN(I4:I13)</f>
        <v>1</v>
      </c>
      <c r="J14" s="14" t="n">
        <f aca="false">MEDIAN(J4:J13)</f>
        <v>0.727211570803902</v>
      </c>
      <c r="K14" s="14" t="n">
        <f aca="false">MEDIAN(K4:K13)</f>
        <v>1</v>
      </c>
      <c r="L14" s="14" t="n">
        <f aca="false">MEDIAN(L4:L13)</f>
        <v>0.809565987599646</v>
      </c>
      <c r="M14" s="14" t="n">
        <f aca="false">MEDIAN(M4:M13)</f>
        <v>0</v>
      </c>
      <c r="O14" s="11" t="s">
        <v>25</v>
      </c>
      <c r="P14" s="12" t="n">
        <f aca="false">MEDIAN(P4:P13)</f>
        <v>30.7692307692308</v>
      </c>
      <c r="Q14" s="12" t="n">
        <f aca="false">MEDIAN(Q4:Q13)</f>
        <v>41.6666666666667</v>
      </c>
      <c r="R14" s="12" t="n">
        <f aca="false">MEDIAN(R4:R13)</f>
        <v>87.5</v>
      </c>
      <c r="S14" s="12" t="n">
        <f aca="false">MEDIAN(S4:S13)</f>
        <v>71.4285714285714</v>
      </c>
      <c r="T14" s="12" t="n">
        <f aca="false">MEDIAN(T4:T13)</f>
        <v>1.53846153846154</v>
      </c>
      <c r="V14" s="11" t="s">
        <v>25</v>
      </c>
      <c r="W14" s="14" t="n">
        <f aca="false">MEDIAN(W4:W13)</f>
        <v>0.999975000624985</v>
      </c>
      <c r="X14" s="14" t="n">
        <f aca="false">MEDIAN(X4:X13)</f>
        <v>0.416666666666667</v>
      </c>
      <c r="Y14" s="14" t="n">
        <f aca="false">MEDIAN(Y4:Y13)</f>
        <v>0.875</v>
      </c>
      <c r="Z14" s="14" t="n">
        <f aca="false">MEDIAN(Z4:Z13)</f>
        <v>0.714285714285714</v>
      </c>
      <c r="AA14" s="14" t="n">
        <f aca="false">MEDIAN(AA4:AA13)</f>
        <v>0.0588321812031182</v>
      </c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5" t="s">
        <v>26</v>
      </c>
      <c r="B15" s="15"/>
      <c r="C15" s="15"/>
      <c r="D15" s="15"/>
      <c r="E15" s="15"/>
      <c r="F15" s="15"/>
      <c r="H15" s="5" t="s">
        <v>26</v>
      </c>
      <c r="I15" s="15"/>
      <c r="J15" s="15"/>
      <c r="K15" s="15"/>
      <c r="L15" s="15"/>
      <c r="M15" s="15"/>
      <c r="O15" s="5" t="s">
        <v>26</v>
      </c>
      <c r="P15" s="15"/>
      <c r="Q15" s="15"/>
      <c r="R15" s="15"/>
      <c r="S15" s="15"/>
      <c r="T15" s="15"/>
      <c r="V15" s="5" t="s">
        <v>26</v>
      </c>
      <c r="W15" s="7"/>
      <c r="X15" s="7"/>
      <c r="Y15" s="7"/>
      <c r="Z15" s="7"/>
      <c r="AA15" s="7"/>
    </row>
    <row r="16" customFormat="false" ht="12.8" hidden="false" customHeight="false" outlineLevel="0" collapsed="false">
      <c r="A16" s="8" t="s">
        <v>15</v>
      </c>
      <c r="B16" s="9" t="n">
        <v>10</v>
      </c>
      <c r="C16" s="9" t="n">
        <v>45.95</v>
      </c>
      <c r="D16" s="9" t="n">
        <v>30</v>
      </c>
      <c r="E16" s="9" t="n">
        <v>51.61</v>
      </c>
      <c r="F16" s="9" t="n">
        <v>1.25</v>
      </c>
      <c r="H16" s="8" t="s">
        <v>15</v>
      </c>
      <c r="I16" s="10" t="n">
        <f aca="false">B16/30</f>
        <v>0.333333333333333</v>
      </c>
      <c r="J16" s="10" t="n">
        <f aca="false">C16/59.46</f>
        <v>0.772788429196098</v>
      </c>
      <c r="K16" s="10" t="n">
        <f aca="false">D16/30</f>
        <v>1</v>
      </c>
      <c r="L16" s="10" t="n">
        <f aca="false">E16/67.74</f>
        <v>0.761883672866844</v>
      </c>
      <c r="M16" s="10" t="n">
        <f aca="false">F16/30</f>
        <v>0.0416666666666667</v>
      </c>
      <c r="O16" s="8" t="s">
        <v>15</v>
      </c>
      <c r="P16" s="9" t="n">
        <f aca="false">300/39</f>
        <v>7.69230769230769</v>
      </c>
      <c r="Q16" s="9" t="n">
        <f aca="false">500/12</f>
        <v>41.6666666666667</v>
      </c>
      <c r="R16" s="9" t="n">
        <f aca="false">500/8</f>
        <v>62.5</v>
      </c>
      <c r="S16" s="9" t="n">
        <f aca="false">500/7</f>
        <v>71.4285714285714</v>
      </c>
      <c r="T16" s="9" t="n">
        <v>0</v>
      </c>
      <c r="V16" s="8" t="s">
        <v>15</v>
      </c>
      <c r="W16" s="10" t="n">
        <f aca="false">P16/30.77</f>
        <v>0.249993750156246</v>
      </c>
      <c r="X16" s="10" t="n">
        <f aca="false">Q16/100</f>
        <v>0.416666666666667</v>
      </c>
      <c r="Y16" s="10" t="n">
        <f aca="false">R16/100</f>
        <v>0.625</v>
      </c>
      <c r="Z16" s="10" t="n">
        <f aca="false">S16/100</f>
        <v>0.714285714285714</v>
      </c>
      <c r="AA16" s="10" t="n">
        <f aca="false">T16/26.15</f>
        <v>0</v>
      </c>
    </row>
    <row r="17" customFormat="false" ht="12.8" hidden="false" customHeight="false" outlineLevel="0" collapsed="false">
      <c r="A17" s="8" t="s">
        <v>16</v>
      </c>
      <c r="B17" s="9" t="n">
        <v>10</v>
      </c>
      <c r="C17" s="9" t="n">
        <v>45.95</v>
      </c>
      <c r="D17" s="9" t="n">
        <v>30</v>
      </c>
      <c r="E17" s="9" t="n">
        <v>51.61</v>
      </c>
      <c r="F17" s="9" t="n">
        <v>1.25</v>
      </c>
      <c r="H17" s="8" t="s">
        <v>16</v>
      </c>
      <c r="I17" s="10" t="n">
        <f aca="false">B17/30</f>
        <v>0.333333333333333</v>
      </c>
      <c r="J17" s="10" t="n">
        <f aca="false">C17/59.46</f>
        <v>0.772788429196098</v>
      </c>
      <c r="K17" s="10" t="n">
        <f aca="false">D17/30</f>
        <v>1</v>
      </c>
      <c r="L17" s="10" t="n">
        <f aca="false">E17/67.74</f>
        <v>0.761883672866844</v>
      </c>
      <c r="M17" s="10" t="n">
        <f aca="false">F17/30</f>
        <v>0.0416666666666667</v>
      </c>
      <c r="O17" s="8" t="s">
        <v>16</v>
      </c>
      <c r="P17" s="9" t="n">
        <f aca="false">300/39</f>
        <v>7.69230769230769</v>
      </c>
      <c r="Q17" s="9" t="n">
        <f aca="false">500/12</f>
        <v>41.6666666666667</v>
      </c>
      <c r="R17" s="9" t="n">
        <f aca="false">500/8</f>
        <v>62.5</v>
      </c>
      <c r="S17" s="9" t="n">
        <f aca="false">500/7</f>
        <v>71.4285714285714</v>
      </c>
      <c r="T17" s="9" t="n">
        <v>0</v>
      </c>
      <c r="V17" s="8" t="s">
        <v>16</v>
      </c>
      <c r="W17" s="10" t="n">
        <f aca="false">P17/30.77</f>
        <v>0.249993750156246</v>
      </c>
      <c r="X17" s="10" t="n">
        <f aca="false">Q17/100</f>
        <v>0.416666666666667</v>
      </c>
      <c r="Y17" s="10" t="n">
        <f aca="false">R17/100</f>
        <v>0.625</v>
      </c>
      <c r="Z17" s="10" t="n">
        <f aca="false">S17/100</f>
        <v>0.714285714285714</v>
      </c>
      <c r="AA17" s="10" t="n">
        <f aca="false">T17/26.15</f>
        <v>0</v>
      </c>
    </row>
    <row r="18" customFormat="false" ht="12.8" hidden="false" customHeight="false" outlineLevel="0" collapsed="false">
      <c r="A18" s="8" t="s">
        <v>17</v>
      </c>
      <c r="B18" s="9" t="n">
        <v>10</v>
      </c>
      <c r="C18" s="9" t="n">
        <v>45.95</v>
      </c>
      <c r="D18" s="9" t="n">
        <v>30</v>
      </c>
      <c r="E18" s="9" t="n">
        <v>51.61</v>
      </c>
      <c r="F18" s="9" t="n">
        <v>1.25</v>
      </c>
      <c r="H18" s="8" t="s">
        <v>17</v>
      </c>
      <c r="I18" s="10" t="n">
        <f aca="false">B18/30</f>
        <v>0.333333333333333</v>
      </c>
      <c r="J18" s="10" t="n">
        <f aca="false">C18/59.46</f>
        <v>0.772788429196098</v>
      </c>
      <c r="K18" s="10" t="n">
        <f aca="false">D18/30</f>
        <v>1</v>
      </c>
      <c r="L18" s="10" t="n">
        <f aca="false">E18/67.74</f>
        <v>0.761883672866844</v>
      </c>
      <c r="M18" s="10" t="n">
        <f aca="false">F18/30</f>
        <v>0.0416666666666667</v>
      </c>
      <c r="O18" s="8" t="s">
        <v>17</v>
      </c>
      <c r="P18" s="9" t="n">
        <f aca="false">300/39</f>
        <v>7.69230769230769</v>
      </c>
      <c r="Q18" s="9" t="n">
        <f aca="false">500/12</f>
        <v>41.6666666666667</v>
      </c>
      <c r="R18" s="9" t="n">
        <f aca="false">500/8</f>
        <v>62.5</v>
      </c>
      <c r="S18" s="9" t="n">
        <f aca="false">500/7</f>
        <v>71.4285714285714</v>
      </c>
      <c r="T18" s="9" t="n">
        <v>0</v>
      </c>
      <c r="V18" s="8" t="s">
        <v>17</v>
      </c>
      <c r="W18" s="10" t="n">
        <f aca="false">P18/30.77</f>
        <v>0.249993750156246</v>
      </c>
      <c r="X18" s="10" t="n">
        <f aca="false">Q18/100</f>
        <v>0.416666666666667</v>
      </c>
      <c r="Y18" s="10" t="n">
        <f aca="false">R18/100</f>
        <v>0.625</v>
      </c>
      <c r="Z18" s="10" t="n">
        <f aca="false">S18/100</f>
        <v>0.714285714285714</v>
      </c>
      <c r="AA18" s="10" t="n">
        <f aca="false">T18/26.15</f>
        <v>0</v>
      </c>
    </row>
    <row r="19" customFormat="false" ht="12.8" hidden="false" customHeight="false" outlineLevel="0" collapsed="false">
      <c r="A19" s="8" t="s">
        <v>18</v>
      </c>
      <c r="B19" s="9" t="n">
        <v>10</v>
      </c>
      <c r="C19" s="9" t="n">
        <v>45.95</v>
      </c>
      <c r="D19" s="9" t="n">
        <v>30</v>
      </c>
      <c r="E19" s="9" t="n">
        <v>51.61</v>
      </c>
      <c r="F19" s="9" t="n">
        <v>1.25</v>
      </c>
      <c r="H19" s="8" t="s">
        <v>18</v>
      </c>
      <c r="I19" s="10" t="n">
        <f aca="false">B19/30</f>
        <v>0.333333333333333</v>
      </c>
      <c r="J19" s="10" t="n">
        <f aca="false">C19/59.46</f>
        <v>0.772788429196098</v>
      </c>
      <c r="K19" s="10" t="n">
        <f aca="false">D19/30</f>
        <v>1</v>
      </c>
      <c r="L19" s="10" t="n">
        <f aca="false">E19/67.74</f>
        <v>0.761883672866844</v>
      </c>
      <c r="M19" s="10" t="n">
        <f aca="false">F19/30</f>
        <v>0.0416666666666667</v>
      </c>
      <c r="O19" s="8" t="s">
        <v>18</v>
      </c>
      <c r="P19" s="9" t="n">
        <f aca="false">300/39</f>
        <v>7.69230769230769</v>
      </c>
      <c r="Q19" s="9" t="n">
        <f aca="false">500/12</f>
        <v>41.6666666666667</v>
      </c>
      <c r="R19" s="9" t="n">
        <f aca="false">500/8</f>
        <v>62.5</v>
      </c>
      <c r="S19" s="9" t="n">
        <f aca="false">500/7</f>
        <v>71.4285714285714</v>
      </c>
      <c r="T19" s="9" t="n">
        <v>0</v>
      </c>
      <c r="V19" s="8" t="s">
        <v>18</v>
      </c>
      <c r="W19" s="10" t="n">
        <f aca="false">P19/30.77</f>
        <v>0.249993750156246</v>
      </c>
      <c r="X19" s="10" t="n">
        <f aca="false">Q19/100</f>
        <v>0.416666666666667</v>
      </c>
      <c r="Y19" s="10" t="n">
        <f aca="false">R19/100</f>
        <v>0.625</v>
      </c>
      <c r="Z19" s="10" t="n">
        <f aca="false">S19/100</f>
        <v>0.714285714285714</v>
      </c>
      <c r="AA19" s="10" t="n">
        <f aca="false">T19/26.15</f>
        <v>0</v>
      </c>
    </row>
    <row r="20" customFormat="false" ht="12.8" hidden="false" customHeight="false" outlineLevel="0" collapsed="false">
      <c r="A20" s="8" t="s">
        <v>19</v>
      </c>
      <c r="B20" s="9" t="n">
        <v>10</v>
      </c>
      <c r="C20" s="9" t="n">
        <v>45.95</v>
      </c>
      <c r="D20" s="9" t="n">
        <v>30</v>
      </c>
      <c r="E20" s="9" t="n">
        <v>51.61</v>
      </c>
      <c r="F20" s="9" t="n">
        <v>1.25</v>
      </c>
      <c r="H20" s="8" t="s">
        <v>19</v>
      </c>
      <c r="I20" s="10" t="n">
        <f aca="false">B20/30</f>
        <v>0.333333333333333</v>
      </c>
      <c r="J20" s="10" t="n">
        <f aca="false">C20/59.46</f>
        <v>0.772788429196098</v>
      </c>
      <c r="K20" s="10" t="n">
        <f aca="false">D20/30</f>
        <v>1</v>
      </c>
      <c r="L20" s="10" t="n">
        <f aca="false">E20/67.74</f>
        <v>0.761883672866844</v>
      </c>
      <c r="M20" s="10" t="n">
        <f aca="false">F20/30</f>
        <v>0.0416666666666667</v>
      </c>
      <c r="O20" s="8" t="s">
        <v>19</v>
      </c>
      <c r="P20" s="9" t="n">
        <f aca="false">300/39</f>
        <v>7.69230769230769</v>
      </c>
      <c r="Q20" s="9" t="n">
        <f aca="false">500/12</f>
        <v>41.6666666666667</v>
      </c>
      <c r="R20" s="9" t="n">
        <f aca="false">500/8</f>
        <v>62.5</v>
      </c>
      <c r="S20" s="9" t="n">
        <f aca="false">500/7</f>
        <v>71.4285714285714</v>
      </c>
      <c r="T20" s="9" t="n">
        <v>0</v>
      </c>
      <c r="V20" s="8" t="s">
        <v>19</v>
      </c>
      <c r="W20" s="10" t="n">
        <f aca="false">P20/30.77</f>
        <v>0.249993750156246</v>
      </c>
      <c r="X20" s="10" t="n">
        <f aca="false">Q20/100</f>
        <v>0.416666666666667</v>
      </c>
      <c r="Y20" s="10" t="n">
        <f aca="false">R20/100</f>
        <v>0.625</v>
      </c>
      <c r="Z20" s="10" t="n">
        <f aca="false">S20/100</f>
        <v>0.714285714285714</v>
      </c>
      <c r="AA20" s="10" t="n">
        <f aca="false">T20/26.15</f>
        <v>0</v>
      </c>
    </row>
    <row r="21" customFormat="false" ht="12.8" hidden="false" customHeight="false" outlineLevel="0" collapsed="false">
      <c r="A21" s="8" t="s">
        <v>20</v>
      </c>
      <c r="B21" s="9" t="n">
        <v>10</v>
      </c>
      <c r="C21" s="9" t="n">
        <v>45.95</v>
      </c>
      <c r="D21" s="9" t="n">
        <v>30</v>
      </c>
      <c r="E21" s="9" t="n">
        <v>51.61</v>
      </c>
      <c r="F21" s="9" t="n">
        <v>1.25</v>
      </c>
      <c r="H21" s="8" t="s">
        <v>20</v>
      </c>
      <c r="I21" s="10" t="n">
        <f aca="false">B21/30</f>
        <v>0.333333333333333</v>
      </c>
      <c r="J21" s="10" t="n">
        <f aca="false">C21/59.46</f>
        <v>0.772788429196098</v>
      </c>
      <c r="K21" s="10" t="n">
        <f aca="false">D21/30</f>
        <v>1</v>
      </c>
      <c r="L21" s="10" t="n">
        <f aca="false">E21/67.74</f>
        <v>0.761883672866844</v>
      </c>
      <c r="M21" s="10" t="n">
        <f aca="false">F21/30</f>
        <v>0.0416666666666667</v>
      </c>
      <c r="O21" s="8" t="s">
        <v>20</v>
      </c>
      <c r="P21" s="9" t="n">
        <f aca="false">300/39</f>
        <v>7.69230769230769</v>
      </c>
      <c r="Q21" s="9" t="n">
        <f aca="false">500/12</f>
        <v>41.6666666666667</v>
      </c>
      <c r="R21" s="9" t="n">
        <f aca="false">500/8</f>
        <v>62.5</v>
      </c>
      <c r="S21" s="9" t="n">
        <f aca="false">500/7</f>
        <v>71.4285714285714</v>
      </c>
      <c r="T21" s="9" t="n">
        <v>0</v>
      </c>
      <c r="V21" s="8" t="s">
        <v>20</v>
      </c>
      <c r="W21" s="10" t="n">
        <f aca="false">P21/30.77</f>
        <v>0.249993750156246</v>
      </c>
      <c r="X21" s="10" t="n">
        <f aca="false">Q21/100</f>
        <v>0.416666666666667</v>
      </c>
      <c r="Y21" s="10" t="n">
        <f aca="false">R21/100</f>
        <v>0.625</v>
      </c>
      <c r="Z21" s="10" t="n">
        <f aca="false">S21/100</f>
        <v>0.714285714285714</v>
      </c>
      <c r="AA21" s="10" t="n">
        <f aca="false">T21/26.15</f>
        <v>0</v>
      </c>
    </row>
    <row r="22" customFormat="false" ht="12.8" hidden="false" customHeight="false" outlineLevel="0" collapsed="false">
      <c r="A22" s="8" t="s">
        <v>21</v>
      </c>
      <c r="B22" s="9" t="n">
        <v>10</v>
      </c>
      <c r="C22" s="9" t="n">
        <v>45.95</v>
      </c>
      <c r="D22" s="9" t="n">
        <v>30</v>
      </c>
      <c r="E22" s="9" t="n">
        <v>51.61</v>
      </c>
      <c r="F22" s="9" t="n">
        <v>1.25</v>
      </c>
      <c r="H22" s="8" t="s">
        <v>21</v>
      </c>
      <c r="I22" s="10" t="n">
        <f aca="false">B22/30</f>
        <v>0.333333333333333</v>
      </c>
      <c r="J22" s="10" t="n">
        <f aca="false">C22/59.46</f>
        <v>0.772788429196098</v>
      </c>
      <c r="K22" s="10" t="n">
        <f aca="false">D22/30</f>
        <v>1</v>
      </c>
      <c r="L22" s="10" t="n">
        <f aca="false">E22/67.74</f>
        <v>0.761883672866844</v>
      </c>
      <c r="M22" s="10" t="n">
        <f aca="false">F22/30</f>
        <v>0.0416666666666667</v>
      </c>
      <c r="O22" s="8" t="s">
        <v>21</v>
      </c>
      <c r="P22" s="9" t="n">
        <f aca="false">300/39</f>
        <v>7.69230769230769</v>
      </c>
      <c r="Q22" s="9" t="n">
        <f aca="false">500/12</f>
        <v>41.6666666666667</v>
      </c>
      <c r="R22" s="9" t="n">
        <f aca="false">500/8</f>
        <v>62.5</v>
      </c>
      <c r="S22" s="9" t="n">
        <f aca="false">500/7</f>
        <v>71.4285714285714</v>
      </c>
      <c r="T22" s="9" t="n">
        <v>0</v>
      </c>
      <c r="V22" s="8" t="s">
        <v>21</v>
      </c>
      <c r="W22" s="10" t="n">
        <f aca="false">P22/30.77</f>
        <v>0.249993750156246</v>
      </c>
      <c r="X22" s="10" t="n">
        <f aca="false">Q22/100</f>
        <v>0.416666666666667</v>
      </c>
      <c r="Y22" s="10" t="n">
        <f aca="false">R22/100</f>
        <v>0.625</v>
      </c>
      <c r="Z22" s="10" t="n">
        <f aca="false">S22/100</f>
        <v>0.714285714285714</v>
      </c>
      <c r="AA22" s="10" t="n">
        <f aca="false">T22/26.15</f>
        <v>0</v>
      </c>
    </row>
    <row r="23" customFormat="false" ht="12.8" hidden="false" customHeight="false" outlineLevel="0" collapsed="false">
      <c r="A23" s="8" t="s">
        <v>22</v>
      </c>
      <c r="B23" s="9" t="n">
        <v>10</v>
      </c>
      <c r="C23" s="9" t="n">
        <v>45.95</v>
      </c>
      <c r="D23" s="9" t="n">
        <v>30</v>
      </c>
      <c r="E23" s="9" t="n">
        <v>51.61</v>
      </c>
      <c r="F23" s="9" t="n">
        <v>1.25</v>
      </c>
      <c r="H23" s="8" t="s">
        <v>22</v>
      </c>
      <c r="I23" s="10" t="n">
        <f aca="false">B23/30</f>
        <v>0.333333333333333</v>
      </c>
      <c r="J23" s="10" t="n">
        <f aca="false">C23/59.46</f>
        <v>0.772788429196098</v>
      </c>
      <c r="K23" s="10" t="n">
        <f aca="false">D23/30</f>
        <v>1</v>
      </c>
      <c r="L23" s="10" t="n">
        <f aca="false">E23/67.74</f>
        <v>0.761883672866844</v>
      </c>
      <c r="M23" s="10" t="n">
        <f aca="false">F23/30</f>
        <v>0.0416666666666667</v>
      </c>
      <c r="O23" s="8" t="s">
        <v>22</v>
      </c>
      <c r="P23" s="9" t="n">
        <f aca="false">300/39</f>
        <v>7.69230769230769</v>
      </c>
      <c r="Q23" s="9" t="n">
        <f aca="false">500/12</f>
        <v>41.6666666666667</v>
      </c>
      <c r="R23" s="9" t="n">
        <f aca="false">500/8</f>
        <v>62.5</v>
      </c>
      <c r="S23" s="9" t="n">
        <f aca="false">500/7</f>
        <v>71.4285714285714</v>
      </c>
      <c r="T23" s="9" t="n">
        <v>0</v>
      </c>
      <c r="V23" s="8" t="s">
        <v>22</v>
      </c>
      <c r="W23" s="10" t="n">
        <f aca="false">P23/30.77</f>
        <v>0.249993750156246</v>
      </c>
      <c r="X23" s="10" t="n">
        <f aca="false">Q23/100</f>
        <v>0.416666666666667</v>
      </c>
      <c r="Y23" s="10" t="n">
        <f aca="false">R23/100</f>
        <v>0.625</v>
      </c>
      <c r="Z23" s="10" t="n">
        <f aca="false">S23/100</f>
        <v>0.714285714285714</v>
      </c>
      <c r="AA23" s="10" t="n">
        <f aca="false">T23/26.15</f>
        <v>0</v>
      </c>
    </row>
    <row r="24" customFormat="false" ht="12.8" hidden="false" customHeight="false" outlineLevel="0" collapsed="false">
      <c r="A24" s="8" t="s">
        <v>23</v>
      </c>
      <c r="B24" s="9" t="n">
        <v>10</v>
      </c>
      <c r="C24" s="9" t="n">
        <v>45.95</v>
      </c>
      <c r="D24" s="9" t="n">
        <v>30</v>
      </c>
      <c r="E24" s="9" t="n">
        <v>51.61</v>
      </c>
      <c r="F24" s="9" t="n">
        <v>1.25</v>
      </c>
      <c r="H24" s="8" t="s">
        <v>23</v>
      </c>
      <c r="I24" s="10" t="n">
        <f aca="false">B24/30</f>
        <v>0.333333333333333</v>
      </c>
      <c r="J24" s="10" t="n">
        <f aca="false">C24/59.46</f>
        <v>0.772788429196098</v>
      </c>
      <c r="K24" s="10" t="n">
        <f aca="false">D24/30</f>
        <v>1</v>
      </c>
      <c r="L24" s="10" t="n">
        <f aca="false">E24/67.74</f>
        <v>0.761883672866844</v>
      </c>
      <c r="M24" s="10" t="n">
        <f aca="false">F24/30</f>
        <v>0.0416666666666667</v>
      </c>
      <c r="O24" s="8" t="s">
        <v>23</v>
      </c>
      <c r="P24" s="9" t="n">
        <f aca="false">300/39</f>
        <v>7.69230769230769</v>
      </c>
      <c r="Q24" s="9" t="n">
        <f aca="false">500/12</f>
        <v>41.6666666666667</v>
      </c>
      <c r="R24" s="9" t="n">
        <f aca="false">500/8</f>
        <v>62.5</v>
      </c>
      <c r="S24" s="9" t="n">
        <f aca="false">500/7</f>
        <v>71.4285714285714</v>
      </c>
      <c r="T24" s="9" t="n">
        <v>0</v>
      </c>
      <c r="V24" s="8" t="s">
        <v>23</v>
      </c>
      <c r="W24" s="10" t="n">
        <f aca="false">P24/30.77</f>
        <v>0.249993750156246</v>
      </c>
      <c r="X24" s="10" t="n">
        <f aca="false">Q24/100</f>
        <v>0.416666666666667</v>
      </c>
      <c r="Y24" s="10" t="n">
        <f aca="false">R24/100</f>
        <v>0.625</v>
      </c>
      <c r="Z24" s="10" t="n">
        <f aca="false">S24/100</f>
        <v>0.714285714285714</v>
      </c>
      <c r="AA24" s="10" t="n">
        <f aca="false">T24/26.15</f>
        <v>0</v>
      </c>
    </row>
    <row r="25" customFormat="false" ht="12.8" hidden="false" customHeight="false" outlineLevel="0" collapsed="false">
      <c r="A25" s="8" t="s">
        <v>24</v>
      </c>
      <c r="B25" s="9" t="n">
        <v>10</v>
      </c>
      <c r="C25" s="9" t="n">
        <v>45.95</v>
      </c>
      <c r="D25" s="9" t="n">
        <v>30</v>
      </c>
      <c r="E25" s="9" t="n">
        <v>51.61</v>
      </c>
      <c r="F25" s="9" t="n">
        <v>1.25</v>
      </c>
      <c r="H25" s="8" t="s">
        <v>24</v>
      </c>
      <c r="I25" s="10" t="n">
        <f aca="false">B25/30</f>
        <v>0.333333333333333</v>
      </c>
      <c r="J25" s="10" t="n">
        <f aca="false">C25/59.46</f>
        <v>0.772788429196098</v>
      </c>
      <c r="K25" s="10" t="n">
        <f aca="false">D25/30</f>
        <v>1</v>
      </c>
      <c r="L25" s="10" t="n">
        <f aca="false">E25/67.74</f>
        <v>0.761883672866844</v>
      </c>
      <c r="M25" s="10" t="n">
        <f aca="false">F25/30</f>
        <v>0.0416666666666667</v>
      </c>
      <c r="O25" s="8" t="s">
        <v>24</v>
      </c>
      <c r="P25" s="9" t="n">
        <f aca="false">300/39</f>
        <v>7.69230769230769</v>
      </c>
      <c r="Q25" s="9" t="n">
        <f aca="false">500/12</f>
        <v>41.6666666666667</v>
      </c>
      <c r="R25" s="9" t="n">
        <f aca="false">500/8</f>
        <v>62.5</v>
      </c>
      <c r="S25" s="9" t="n">
        <f aca="false">500/7</f>
        <v>71.4285714285714</v>
      </c>
      <c r="T25" s="9" t="n">
        <v>0</v>
      </c>
      <c r="V25" s="8" t="s">
        <v>24</v>
      </c>
      <c r="W25" s="10" t="n">
        <f aca="false">P25/30.77</f>
        <v>0.249993750156246</v>
      </c>
      <c r="X25" s="10" t="n">
        <f aca="false">Q25/100</f>
        <v>0.416666666666667</v>
      </c>
      <c r="Y25" s="10" t="n">
        <f aca="false">R25/100</f>
        <v>0.625</v>
      </c>
      <c r="Z25" s="10" t="n">
        <f aca="false">S25/100</f>
        <v>0.714285714285714</v>
      </c>
      <c r="AA25" s="10" t="n">
        <f aca="false">T25/26.15</f>
        <v>0</v>
      </c>
    </row>
    <row r="26" s="13" customFormat="true" ht="12.8" hidden="false" customHeight="false" outlineLevel="0" collapsed="false">
      <c r="A26" s="11" t="s">
        <v>25</v>
      </c>
      <c r="B26" s="12" t="n">
        <f aca="false">MEDIAN(B16:B25)</f>
        <v>10</v>
      </c>
      <c r="C26" s="12" t="n">
        <f aca="false">MEDIAN(C16:C25)</f>
        <v>45.95</v>
      </c>
      <c r="D26" s="12" t="n">
        <f aca="false">MEDIAN(D16:D25)</f>
        <v>30</v>
      </c>
      <c r="E26" s="12" t="n">
        <f aca="false">MEDIAN(E16:E25)</f>
        <v>51.61</v>
      </c>
      <c r="F26" s="12" t="n">
        <f aca="false">MEDIAN(F16:F25)</f>
        <v>1.25</v>
      </c>
      <c r="H26" s="11" t="s">
        <v>25</v>
      </c>
      <c r="I26" s="14" t="n">
        <f aca="false">MEDIAN(I16:I25)</f>
        <v>0.333333333333333</v>
      </c>
      <c r="J26" s="14" t="n">
        <f aca="false">MEDIAN(J16:J25)</f>
        <v>0.772788429196098</v>
      </c>
      <c r="K26" s="14" t="n">
        <f aca="false">MEDIAN(K16:K25)</f>
        <v>1</v>
      </c>
      <c r="L26" s="14" t="n">
        <f aca="false">MEDIAN(L16:L25)</f>
        <v>0.761883672866844</v>
      </c>
      <c r="M26" s="14" t="n">
        <f aca="false">MEDIAN(M16:M25)</f>
        <v>0.0416666666666667</v>
      </c>
      <c r="O26" s="11" t="s">
        <v>25</v>
      </c>
      <c r="P26" s="12" t="n">
        <f aca="false">MEDIAN(P16:P25)</f>
        <v>7.69230769230769</v>
      </c>
      <c r="Q26" s="12" t="n">
        <f aca="false">MEDIAN(Q16:Q25)</f>
        <v>41.6666666666667</v>
      </c>
      <c r="R26" s="12" t="n">
        <f aca="false">MEDIAN(R16:R25)</f>
        <v>62.5</v>
      </c>
      <c r="S26" s="12" t="n">
        <f aca="false">MEDIAN(S16:S25)</f>
        <v>71.4285714285714</v>
      </c>
      <c r="T26" s="12" t="n">
        <f aca="false">MEDIAN(T16:T25)</f>
        <v>0</v>
      </c>
      <c r="V26" s="11" t="s">
        <v>25</v>
      </c>
      <c r="W26" s="14" t="n">
        <f aca="false">MEDIAN(W16:W25)</f>
        <v>0.249993750156246</v>
      </c>
      <c r="X26" s="14" t="n">
        <f aca="false">MEDIAN(X16:X25)</f>
        <v>0.416666666666667</v>
      </c>
      <c r="Y26" s="14" t="n">
        <f aca="false">MEDIAN(Y16:Y25)</f>
        <v>0.625</v>
      </c>
      <c r="Z26" s="14" t="n">
        <f aca="false">MEDIAN(Z16:Z25)</f>
        <v>0.714285714285714</v>
      </c>
      <c r="AA26" s="14" t="n">
        <f aca="false">MEDIAN(AA16:AA25)</f>
        <v>0</v>
      </c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5" t="s">
        <v>27</v>
      </c>
      <c r="B27" s="15"/>
      <c r="C27" s="15"/>
      <c r="D27" s="15"/>
      <c r="E27" s="15"/>
      <c r="F27" s="15"/>
      <c r="H27" s="5" t="s">
        <v>27</v>
      </c>
      <c r="I27" s="15"/>
      <c r="J27" s="15"/>
      <c r="K27" s="15"/>
      <c r="L27" s="15"/>
      <c r="M27" s="15"/>
      <c r="O27" s="5" t="s">
        <v>27</v>
      </c>
      <c r="P27" s="15"/>
      <c r="Q27" s="15"/>
      <c r="R27" s="15"/>
      <c r="S27" s="15"/>
      <c r="T27" s="15"/>
      <c r="V27" s="5" t="s">
        <v>27</v>
      </c>
      <c r="W27" s="7"/>
      <c r="X27" s="7"/>
      <c r="Y27" s="7"/>
      <c r="Z27" s="7"/>
      <c r="AA27" s="7"/>
    </row>
    <row r="28" customFormat="false" ht="12.8" hidden="false" customHeight="false" outlineLevel="0" collapsed="false">
      <c r="A28" s="8" t="s">
        <v>15</v>
      </c>
      <c r="B28" s="9" t="n">
        <v>30</v>
      </c>
      <c r="C28" s="9" t="n">
        <v>40.54</v>
      </c>
      <c r="D28" s="9" t="n">
        <v>30</v>
      </c>
      <c r="E28" s="9" t="n">
        <v>54.84</v>
      </c>
      <c r="F28" s="9" t="n">
        <v>2.5</v>
      </c>
      <c r="H28" s="8" t="s">
        <v>15</v>
      </c>
      <c r="I28" s="10" t="n">
        <f aca="false">B28/30</f>
        <v>1</v>
      </c>
      <c r="J28" s="10" t="n">
        <f aca="false">C28/59.46</f>
        <v>0.681802892700975</v>
      </c>
      <c r="K28" s="10" t="n">
        <f aca="false">D28/30</f>
        <v>1</v>
      </c>
      <c r="L28" s="10" t="n">
        <f aca="false">E28/67.74</f>
        <v>0.809565987599646</v>
      </c>
      <c r="M28" s="10" t="n">
        <f aca="false">F28/30</f>
        <v>0.0833333333333333</v>
      </c>
      <c r="O28" s="8" t="s">
        <v>15</v>
      </c>
      <c r="P28" s="9" t="n">
        <f aca="false">1200/39</f>
        <v>30.7692307692308</v>
      </c>
      <c r="Q28" s="9" t="n">
        <f aca="false">500/12</f>
        <v>41.6666666666667</v>
      </c>
      <c r="R28" s="9" t="n">
        <f aca="false">700/8</f>
        <v>87.5</v>
      </c>
      <c r="S28" s="9" t="n">
        <f aca="false">500/7</f>
        <v>71.4285714285714</v>
      </c>
      <c r="T28" s="9" t="n">
        <f aca="false">100/65</f>
        <v>1.53846153846154</v>
      </c>
      <c r="V28" s="8" t="s">
        <v>15</v>
      </c>
      <c r="W28" s="10" t="n">
        <f aca="false">P28/30.77</f>
        <v>0.999975000624985</v>
      </c>
      <c r="X28" s="10" t="n">
        <f aca="false">Q28/100</f>
        <v>0.416666666666667</v>
      </c>
      <c r="Y28" s="10" t="n">
        <f aca="false">R28/100</f>
        <v>0.875</v>
      </c>
      <c r="Z28" s="10" t="n">
        <f aca="false">S28/100</f>
        <v>0.714285714285714</v>
      </c>
      <c r="AA28" s="10" t="n">
        <f aca="false">T28/26.15</f>
        <v>0.0588321812031182</v>
      </c>
    </row>
    <row r="29" customFormat="false" ht="12.8" hidden="false" customHeight="false" outlineLevel="0" collapsed="false">
      <c r="A29" s="8" t="s">
        <v>16</v>
      </c>
      <c r="B29" s="9" t="n">
        <v>30</v>
      </c>
      <c r="C29" s="9" t="n">
        <v>40.54</v>
      </c>
      <c r="D29" s="9" t="n">
        <v>30</v>
      </c>
      <c r="E29" s="9" t="n">
        <v>54.84</v>
      </c>
      <c r="F29" s="9" t="n">
        <v>2.5</v>
      </c>
      <c r="H29" s="8" t="s">
        <v>16</v>
      </c>
      <c r="I29" s="10" t="n">
        <f aca="false">B29/30</f>
        <v>1</v>
      </c>
      <c r="J29" s="10" t="n">
        <f aca="false">C29/59.46</f>
        <v>0.681802892700975</v>
      </c>
      <c r="K29" s="10" t="n">
        <f aca="false">D29/30</f>
        <v>1</v>
      </c>
      <c r="L29" s="10" t="n">
        <f aca="false">E29/67.74</f>
        <v>0.809565987599646</v>
      </c>
      <c r="M29" s="10" t="n">
        <f aca="false">F29/30</f>
        <v>0.0833333333333333</v>
      </c>
      <c r="O29" s="8" t="s">
        <v>16</v>
      </c>
      <c r="P29" s="9" t="n">
        <f aca="false">1200/39</f>
        <v>30.7692307692308</v>
      </c>
      <c r="Q29" s="9" t="n">
        <f aca="false">500/12</f>
        <v>41.6666666666667</v>
      </c>
      <c r="R29" s="9" t="n">
        <f aca="false">700/8</f>
        <v>87.5</v>
      </c>
      <c r="S29" s="9" t="n">
        <f aca="false">500/7</f>
        <v>71.4285714285714</v>
      </c>
      <c r="T29" s="9" t="n">
        <f aca="false">100/65</f>
        <v>1.53846153846154</v>
      </c>
      <c r="V29" s="8" t="s">
        <v>16</v>
      </c>
      <c r="W29" s="10" t="n">
        <f aca="false">P29/30.77</f>
        <v>0.999975000624985</v>
      </c>
      <c r="X29" s="10" t="n">
        <f aca="false">Q29/100</f>
        <v>0.416666666666667</v>
      </c>
      <c r="Y29" s="10" t="n">
        <f aca="false">R29/100</f>
        <v>0.875</v>
      </c>
      <c r="Z29" s="10" t="n">
        <f aca="false">S29/100</f>
        <v>0.714285714285714</v>
      </c>
      <c r="AA29" s="10" t="n">
        <f aca="false">T29/26.15</f>
        <v>0.0588321812031182</v>
      </c>
    </row>
    <row r="30" customFormat="false" ht="12.8" hidden="false" customHeight="false" outlineLevel="0" collapsed="false">
      <c r="A30" s="8" t="s">
        <v>17</v>
      </c>
      <c r="B30" s="9" t="n">
        <v>30</v>
      </c>
      <c r="C30" s="9" t="n">
        <v>40.54</v>
      </c>
      <c r="D30" s="9" t="n">
        <v>30</v>
      </c>
      <c r="E30" s="9" t="n">
        <v>54.84</v>
      </c>
      <c r="F30" s="9" t="n">
        <v>2.5</v>
      </c>
      <c r="H30" s="8" t="s">
        <v>17</v>
      </c>
      <c r="I30" s="10" t="n">
        <f aca="false">B30/30</f>
        <v>1</v>
      </c>
      <c r="J30" s="10" t="n">
        <f aca="false">C30/59.46</f>
        <v>0.681802892700975</v>
      </c>
      <c r="K30" s="10" t="n">
        <f aca="false">D30/30</f>
        <v>1</v>
      </c>
      <c r="L30" s="10" t="n">
        <f aca="false">E30/67.74</f>
        <v>0.809565987599646</v>
      </c>
      <c r="M30" s="10" t="n">
        <f aca="false">F30/30</f>
        <v>0.0833333333333333</v>
      </c>
      <c r="O30" s="8" t="s">
        <v>17</v>
      </c>
      <c r="P30" s="9" t="n">
        <f aca="false">1200/39</f>
        <v>30.7692307692308</v>
      </c>
      <c r="Q30" s="9" t="n">
        <f aca="false">500/12</f>
        <v>41.6666666666667</v>
      </c>
      <c r="R30" s="9" t="n">
        <f aca="false">700/8</f>
        <v>87.5</v>
      </c>
      <c r="S30" s="9" t="n">
        <f aca="false">500/7</f>
        <v>71.4285714285714</v>
      </c>
      <c r="T30" s="9" t="n">
        <f aca="false">100/65</f>
        <v>1.53846153846154</v>
      </c>
      <c r="V30" s="8" t="s">
        <v>17</v>
      </c>
      <c r="W30" s="10" t="n">
        <f aca="false">P30/30.77</f>
        <v>0.999975000624985</v>
      </c>
      <c r="X30" s="10" t="n">
        <f aca="false">Q30/100</f>
        <v>0.416666666666667</v>
      </c>
      <c r="Y30" s="10" t="n">
        <f aca="false">R30/100</f>
        <v>0.875</v>
      </c>
      <c r="Z30" s="10" t="n">
        <f aca="false">S30/100</f>
        <v>0.714285714285714</v>
      </c>
      <c r="AA30" s="10" t="n">
        <f aca="false">T30/26.15</f>
        <v>0.0588321812031182</v>
      </c>
    </row>
    <row r="31" customFormat="false" ht="12.8" hidden="false" customHeight="false" outlineLevel="0" collapsed="false">
      <c r="A31" s="8" t="s">
        <v>18</v>
      </c>
      <c r="B31" s="9" t="n">
        <v>30</v>
      </c>
      <c r="C31" s="9" t="n">
        <v>40.54</v>
      </c>
      <c r="D31" s="9" t="n">
        <v>30</v>
      </c>
      <c r="E31" s="9" t="n">
        <v>54.84</v>
      </c>
      <c r="F31" s="9" t="n">
        <v>2.5</v>
      </c>
      <c r="H31" s="8" t="s">
        <v>18</v>
      </c>
      <c r="I31" s="10" t="n">
        <f aca="false">B31/30</f>
        <v>1</v>
      </c>
      <c r="J31" s="10" t="n">
        <f aca="false">C31/59.46</f>
        <v>0.681802892700975</v>
      </c>
      <c r="K31" s="10" t="n">
        <f aca="false">D31/30</f>
        <v>1</v>
      </c>
      <c r="L31" s="10" t="n">
        <f aca="false">E31/67.74</f>
        <v>0.809565987599646</v>
      </c>
      <c r="M31" s="10" t="n">
        <f aca="false">F31/30</f>
        <v>0.0833333333333333</v>
      </c>
      <c r="O31" s="8" t="s">
        <v>18</v>
      </c>
      <c r="P31" s="9" t="n">
        <f aca="false">1200/39</f>
        <v>30.7692307692308</v>
      </c>
      <c r="Q31" s="9" t="n">
        <f aca="false">500/12</f>
        <v>41.6666666666667</v>
      </c>
      <c r="R31" s="9" t="n">
        <f aca="false">700/8</f>
        <v>87.5</v>
      </c>
      <c r="S31" s="9" t="n">
        <f aca="false">500/7</f>
        <v>71.4285714285714</v>
      </c>
      <c r="T31" s="9" t="n">
        <f aca="false">100/65</f>
        <v>1.53846153846154</v>
      </c>
      <c r="V31" s="8" t="s">
        <v>18</v>
      </c>
      <c r="W31" s="10" t="n">
        <f aca="false">P31/30.77</f>
        <v>0.999975000624985</v>
      </c>
      <c r="X31" s="10" t="n">
        <f aca="false">Q31/100</f>
        <v>0.416666666666667</v>
      </c>
      <c r="Y31" s="10" t="n">
        <f aca="false">R31/100</f>
        <v>0.875</v>
      </c>
      <c r="Z31" s="10" t="n">
        <f aca="false">S31/100</f>
        <v>0.714285714285714</v>
      </c>
      <c r="AA31" s="10" t="n">
        <f aca="false">T31/26.15</f>
        <v>0.0588321812031182</v>
      </c>
    </row>
    <row r="32" customFormat="false" ht="12.8" hidden="false" customHeight="false" outlineLevel="0" collapsed="false">
      <c r="A32" s="8" t="s">
        <v>19</v>
      </c>
      <c r="B32" s="9" t="n">
        <v>30</v>
      </c>
      <c r="C32" s="9" t="n">
        <v>40.54</v>
      </c>
      <c r="D32" s="9" t="n">
        <v>30</v>
      </c>
      <c r="E32" s="9" t="n">
        <v>54.84</v>
      </c>
      <c r="F32" s="9" t="n">
        <v>2.5</v>
      </c>
      <c r="H32" s="8" t="s">
        <v>19</v>
      </c>
      <c r="I32" s="10" t="n">
        <f aca="false">B32/30</f>
        <v>1</v>
      </c>
      <c r="J32" s="10" t="n">
        <f aca="false">C32/59.46</f>
        <v>0.681802892700975</v>
      </c>
      <c r="K32" s="10" t="n">
        <f aca="false">D32/30</f>
        <v>1</v>
      </c>
      <c r="L32" s="10" t="n">
        <f aca="false">E32/67.74</f>
        <v>0.809565987599646</v>
      </c>
      <c r="M32" s="10" t="n">
        <f aca="false">F32/30</f>
        <v>0.0833333333333333</v>
      </c>
      <c r="O32" s="8" t="s">
        <v>19</v>
      </c>
      <c r="P32" s="9" t="n">
        <f aca="false">1200/39</f>
        <v>30.7692307692308</v>
      </c>
      <c r="Q32" s="9" t="n">
        <f aca="false">500/12</f>
        <v>41.6666666666667</v>
      </c>
      <c r="R32" s="9" t="n">
        <f aca="false">700/8</f>
        <v>87.5</v>
      </c>
      <c r="S32" s="9" t="n">
        <f aca="false">500/7</f>
        <v>71.4285714285714</v>
      </c>
      <c r="T32" s="9" t="n">
        <f aca="false">100/65</f>
        <v>1.53846153846154</v>
      </c>
      <c r="V32" s="8" t="s">
        <v>19</v>
      </c>
      <c r="W32" s="10" t="n">
        <f aca="false">P32/30.77</f>
        <v>0.999975000624985</v>
      </c>
      <c r="X32" s="10" t="n">
        <f aca="false">Q32/100</f>
        <v>0.416666666666667</v>
      </c>
      <c r="Y32" s="10" t="n">
        <f aca="false">R32/100</f>
        <v>0.875</v>
      </c>
      <c r="Z32" s="10" t="n">
        <f aca="false">S32/100</f>
        <v>0.714285714285714</v>
      </c>
      <c r="AA32" s="10" t="n">
        <f aca="false">T32/26.15</f>
        <v>0.0588321812031182</v>
      </c>
    </row>
    <row r="33" customFormat="false" ht="12.8" hidden="false" customHeight="false" outlineLevel="0" collapsed="false">
      <c r="A33" s="8" t="s">
        <v>20</v>
      </c>
      <c r="B33" s="9" t="n">
        <v>30</v>
      </c>
      <c r="C33" s="9" t="n">
        <v>40.54</v>
      </c>
      <c r="D33" s="9" t="n">
        <v>30</v>
      </c>
      <c r="E33" s="9" t="n">
        <v>54.84</v>
      </c>
      <c r="F33" s="9" t="n">
        <v>1.25</v>
      </c>
      <c r="H33" s="8" t="s">
        <v>20</v>
      </c>
      <c r="I33" s="10" t="n">
        <f aca="false">B33/30</f>
        <v>1</v>
      </c>
      <c r="J33" s="10" t="n">
        <f aca="false">C33/59.46</f>
        <v>0.681802892700975</v>
      </c>
      <c r="K33" s="10" t="n">
        <f aca="false">D33/30</f>
        <v>1</v>
      </c>
      <c r="L33" s="10" t="n">
        <f aca="false">E33/67.74</f>
        <v>0.809565987599646</v>
      </c>
      <c r="M33" s="10" t="n">
        <f aca="false">F33/30</f>
        <v>0.0416666666666667</v>
      </c>
      <c r="O33" s="8" t="s">
        <v>20</v>
      </c>
      <c r="P33" s="9" t="n">
        <f aca="false">1200/39</f>
        <v>30.7692307692308</v>
      </c>
      <c r="Q33" s="9" t="n">
        <f aca="false">500/12</f>
        <v>41.6666666666667</v>
      </c>
      <c r="R33" s="9" t="n">
        <f aca="false">700/8</f>
        <v>87.5</v>
      </c>
      <c r="S33" s="9" t="n">
        <f aca="false">500/7</f>
        <v>71.4285714285714</v>
      </c>
      <c r="T33" s="9" t="n">
        <f aca="false">100/65</f>
        <v>1.53846153846154</v>
      </c>
      <c r="V33" s="8" t="s">
        <v>20</v>
      </c>
      <c r="W33" s="10" t="n">
        <f aca="false">P33/30.77</f>
        <v>0.999975000624985</v>
      </c>
      <c r="X33" s="10" t="n">
        <f aca="false">Q33/100</f>
        <v>0.416666666666667</v>
      </c>
      <c r="Y33" s="10" t="n">
        <f aca="false">R33/100</f>
        <v>0.875</v>
      </c>
      <c r="Z33" s="10" t="n">
        <f aca="false">S33/100</f>
        <v>0.714285714285714</v>
      </c>
      <c r="AA33" s="10" t="n">
        <f aca="false">T33/26.15</f>
        <v>0.0588321812031182</v>
      </c>
    </row>
    <row r="34" customFormat="false" ht="12.8" hidden="false" customHeight="false" outlineLevel="0" collapsed="false">
      <c r="A34" s="8" t="s">
        <v>21</v>
      </c>
      <c r="B34" s="9" t="n">
        <v>30</v>
      </c>
      <c r="C34" s="9" t="n">
        <v>40.54</v>
      </c>
      <c r="D34" s="9" t="n">
        <v>30</v>
      </c>
      <c r="E34" s="9" t="n">
        <v>54.84</v>
      </c>
      <c r="F34" s="9" t="n">
        <v>1.25</v>
      </c>
      <c r="H34" s="8" t="s">
        <v>21</v>
      </c>
      <c r="I34" s="10" t="n">
        <f aca="false">B34/30</f>
        <v>1</v>
      </c>
      <c r="J34" s="10" t="n">
        <f aca="false">C34/59.46</f>
        <v>0.681802892700975</v>
      </c>
      <c r="K34" s="10" t="n">
        <f aca="false">D34/30</f>
        <v>1</v>
      </c>
      <c r="L34" s="10" t="n">
        <f aca="false">E34/67.74</f>
        <v>0.809565987599646</v>
      </c>
      <c r="M34" s="10" t="n">
        <f aca="false">F34/30</f>
        <v>0.0416666666666667</v>
      </c>
      <c r="O34" s="8" t="s">
        <v>21</v>
      </c>
      <c r="P34" s="9" t="n">
        <f aca="false">1200/39</f>
        <v>30.7692307692308</v>
      </c>
      <c r="Q34" s="9" t="n">
        <f aca="false">500/12</f>
        <v>41.6666666666667</v>
      </c>
      <c r="R34" s="9" t="n">
        <f aca="false">700/8</f>
        <v>87.5</v>
      </c>
      <c r="S34" s="9" t="n">
        <f aca="false">500/7</f>
        <v>71.4285714285714</v>
      </c>
      <c r="T34" s="9" t="n">
        <f aca="false">100/65</f>
        <v>1.53846153846154</v>
      </c>
      <c r="V34" s="8" t="s">
        <v>21</v>
      </c>
      <c r="W34" s="10" t="n">
        <f aca="false">P34/30.77</f>
        <v>0.999975000624985</v>
      </c>
      <c r="X34" s="10" t="n">
        <f aca="false">Q34/100</f>
        <v>0.416666666666667</v>
      </c>
      <c r="Y34" s="10" t="n">
        <f aca="false">R34/100</f>
        <v>0.875</v>
      </c>
      <c r="Z34" s="10" t="n">
        <f aca="false">S34/100</f>
        <v>0.714285714285714</v>
      </c>
      <c r="AA34" s="10" t="n">
        <f aca="false">T34/26.15</f>
        <v>0.0588321812031182</v>
      </c>
    </row>
    <row r="35" customFormat="false" ht="12.8" hidden="false" customHeight="false" outlineLevel="0" collapsed="false">
      <c r="A35" s="8" t="s">
        <v>22</v>
      </c>
      <c r="B35" s="9" t="n">
        <v>30</v>
      </c>
      <c r="C35" s="9" t="n">
        <v>40.54</v>
      </c>
      <c r="D35" s="9" t="n">
        <v>30</v>
      </c>
      <c r="E35" s="9" t="n">
        <v>54.84</v>
      </c>
      <c r="F35" s="9" t="n">
        <v>1.25</v>
      </c>
      <c r="H35" s="8" t="s">
        <v>22</v>
      </c>
      <c r="I35" s="10" t="n">
        <f aca="false">B35/30</f>
        <v>1</v>
      </c>
      <c r="J35" s="10" t="n">
        <f aca="false">C35/59.46</f>
        <v>0.681802892700975</v>
      </c>
      <c r="K35" s="10" t="n">
        <f aca="false">D35/30</f>
        <v>1</v>
      </c>
      <c r="L35" s="10" t="n">
        <f aca="false">E35/67.74</f>
        <v>0.809565987599646</v>
      </c>
      <c r="M35" s="10" t="n">
        <f aca="false">F35/30</f>
        <v>0.0416666666666667</v>
      </c>
      <c r="O35" s="8" t="s">
        <v>22</v>
      </c>
      <c r="P35" s="9" t="n">
        <f aca="false">1200/39</f>
        <v>30.7692307692308</v>
      </c>
      <c r="Q35" s="9" t="n">
        <f aca="false">500/12</f>
        <v>41.6666666666667</v>
      </c>
      <c r="R35" s="9" t="n">
        <f aca="false">700/8</f>
        <v>87.5</v>
      </c>
      <c r="S35" s="9" t="n">
        <f aca="false">500/7</f>
        <v>71.4285714285714</v>
      </c>
      <c r="T35" s="9" t="n">
        <f aca="false">100/65</f>
        <v>1.53846153846154</v>
      </c>
      <c r="V35" s="8" t="s">
        <v>22</v>
      </c>
      <c r="W35" s="10" t="n">
        <f aca="false">P35/30.77</f>
        <v>0.999975000624985</v>
      </c>
      <c r="X35" s="10" t="n">
        <f aca="false">Q35/100</f>
        <v>0.416666666666667</v>
      </c>
      <c r="Y35" s="10" t="n">
        <f aca="false">R35/100</f>
        <v>0.875</v>
      </c>
      <c r="Z35" s="10" t="n">
        <f aca="false">S35/100</f>
        <v>0.714285714285714</v>
      </c>
      <c r="AA35" s="10" t="n">
        <f aca="false">T35/26.15</f>
        <v>0.0588321812031182</v>
      </c>
    </row>
    <row r="36" customFormat="false" ht="12.8" hidden="false" customHeight="false" outlineLevel="0" collapsed="false">
      <c r="A36" s="8" t="s">
        <v>23</v>
      </c>
      <c r="B36" s="9" t="n">
        <v>30</v>
      </c>
      <c r="C36" s="9" t="n">
        <v>40.54</v>
      </c>
      <c r="D36" s="9" t="n">
        <v>30</v>
      </c>
      <c r="E36" s="9" t="n">
        <v>54.84</v>
      </c>
      <c r="F36" s="9" t="n">
        <v>1.25</v>
      </c>
      <c r="H36" s="8" t="s">
        <v>23</v>
      </c>
      <c r="I36" s="10" t="n">
        <f aca="false">B36/30</f>
        <v>1</v>
      </c>
      <c r="J36" s="10" t="n">
        <f aca="false">C36/59.46</f>
        <v>0.681802892700975</v>
      </c>
      <c r="K36" s="10" t="n">
        <f aca="false">D36/30</f>
        <v>1</v>
      </c>
      <c r="L36" s="10" t="n">
        <f aca="false">E36/67.74</f>
        <v>0.809565987599646</v>
      </c>
      <c r="M36" s="10" t="n">
        <f aca="false">F36/30</f>
        <v>0.0416666666666667</v>
      </c>
      <c r="O36" s="8" t="s">
        <v>23</v>
      </c>
      <c r="P36" s="9" t="n">
        <f aca="false">1200/39</f>
        <v>30.7692307692308</v>
      </c>
      <c r="Q36" s="9" t="n">
        <f aca="false">500/12</f>
        <v>41.6666666666667</v>
      </c>
      <c r="R36" s="9" t="n">
        <f aca="false">700/8</f>
        <v>87.5</v>
      </c>
      <c r="S36" s="9" t="n">
        <f aca="false">500/7</f>
        <v>71.4285714285714</v>
      </c>
      <c r="T36" s="9" t="n">
        <f aca="false">100/65</f>
        <v>1.53846153846154</v>
      </c>
      <c r="V36" s="8" t="s">
        <v>23</v>
      </c>
      <c r="W36" s="10" t="n">
        <f aca="false">P36/30.77</f>
        <v>0.999975000624985</v>
      </c>
      <c r="X36" s="10" t="n">
        <f aca="false">Q36/100</f>
        <v>0.416666666666667</v>
      </c>
      <c r="Y36" s="10" t="n">
        <f aca="false">R36/100</f>
        <v>0.875</v>
      </c>
      <c r="Z36" s="10" t="n">
        <f aca="false">S36/100</f>
        <v>0.714285714285714</v>
      </c>
      <c r="AA36" s="10" t="n">
        <f aca="false">T36/26.15</f>
        <v>0.0588321812031182</v>
      </c>
    </row>
    <row r="37" customFormat="false" ht="12.8" hidden="false" customHeight="false" outlineLevel="0" collapsed="false">
      <c r="A37" s="8" t="s">
        <v>24</v>
      </c>
      <c r="B37" s="9" t="n">
        <v>30</v>
      </c>
      <c r="C37" s="9" t="n">
        <v>40.54</v>
      </c>
      <c r="D37" s="9" t="n">
        <v>30</v>
      </c>
      <c r="E37" s="9" t="n">
        <v>54.84</v>
      </c>
      <c r="F37" s="9" t="n">
        <v>1.25</v>
      </c>
      <c r="H37" s="8" t="s">
        <v>24</v>
      </c>
      <c r="I37" s="10" t="n">
        <f aca="false">B37/30</f>
        <v>1</v>
      </c>
      <c r="J37" s="10" t="n">
        <f aca="false">C37/59.46</f>
        <v>0.681802892700975</v>
      </c>
      <c r="K37" s="10" t="n">
        <f aca="false">D37/30</f>
        <v>1</v>
      </c>
      <c r="L37" s="10" t="n">
        <f aca="false">E37/67.74</f>
        <v>0.809565987599646</v>
      </c>
      <c r="M37" s="10" t="n">
        <f aca="false">F37/30</f>
        <v>0.0416666666666667</v>
      </c>
      <c r="O37" s="8" t="s">
        <v>24</v>
      </c>
      <c r="P37" s="9" t="n">
        <f aca="false">1200/39</f>
        <v>30.7692307692308</v>
      </c>
      <c r="Q37" s="9" t="n">
        <f aca="false">500/12</f>
        <v>41.6666666666667</v>
      </c>
      <c r="R37" s="9" t="n">
        <f aca="false">700/8</f>
        <v>87.5</v>
      </c>
      <c r="S37" s="9" t="n">
        <f aca="false">500/7</f>
        <v>71.4285714285714</v>
      </c>
      <c r="T37" s="9" t="n">
        <f aca="false">100/65</f>
        <v>1.53846153846154</v>
      </c>
      <c r="V37" s="8" t="s">
        <v>24</v>
      </c>
      <c r="W37" s="10" t="n">
        <f aca="false">P37/30.77</f>
        <v>0.999975000624985</v>
      </c>
      <c r="X37" s="10" t="n">
        <f aca="false">Q37/100</f>
        <v>0.416666666666667</v>
      </c>
      <c r="Y37" s="10" t="n">
        <f aca="false">R37/100</f>
        <v>0.875</v>
      </c>
      <c r="Z37" s="10" t="n">
        <f aca="false">S37/100</f>
        <v>0.714285714285714</v>
      </c>
      <c r="AA37" s="10" t="n">
        <f aca="false">T37/26.15</f>
        <v>0.0588321812031182</v>
      </c>
    </row>
    <row r="38" s="13" customFormat="true" ht="12.8" hidden="false" customHeight="false" outlineLevel="0" collapsed="false">
      <c r="A38" s="11" t="s">
        <v>25</v>
      </c>
      <c r="B38" s="12" t="n">
        <f aca="false">MEDIAN(B28:B37)</f>
        <v>30</v>
      </c>
      <c r="C38" s="12" t="n">
        <f aca="false">MEDIAN(C28:C37)</f>
        <v>40.54</v>
      </c>
      <c r="D38" s="12" t="n">
        <f aca="false">MEDIAN(D28:D37)</f>
        <v>30</v>
      </c>
      <c r="E38" s="12" t="n">
        <f aca="false">MEDIAN(E28:E37)</f>
        <v>54.84</v>
      </c>
      <c r="F38" s="12" t="n">
        <f aca="false">MEDIAN(F28:F37)</f>
        <v>1.875</v>
      </c>
      <c r="H38" s="11" t="s">
        <v>25</v>
      </c>
      <c r="I38" s="14" t="n">
        <f aca="false">MEDIAN(I28:I37)</f>
        <v>1</v>
      </c>
      <c r="J38" s="14" t="n">
        <f aca="false">MEDIAN(J28:J37)</f>
        <v>0.681802892700975</v>
      </c>
      <c r="K38" s="14" t="n">
        <f aca="false">MEDIAN(K28:K37)</f>
        <v>1</v>
      </c>
      <c r="L38" s="14" t="n">
        <f aca="false">MEDIAN(L28:L37)</f>
        <v>0.809565987599646</v>
      </c>
      <c r="M38" s="14" t="n">
        <f aca="false">MEDIAN(M28:M37)</f>
        <v>0.0625</v>
      </c>
      <c r="O38" s="11" t="s">
        <v>25</v>
      </c>
      <c r="P38" s="12" t="n">
        <f aca="false">MEDIAN(P28:P37)</f>
        <v>30.7692307692308</v>
      </c>
      <c r="Q38" s="12" t="n">
        <f aca="false">MEDIAN(Q28:Q37)</f>
        <v>41.6666666666667</v>
      </c>
      <c r="R38" s="12" t="n">
        <f aca="false">MEDIAN(R28:R37)</f>
        <v>87.5</v>
      </c>
      <c r="S38" s="12" t="n">
        <f aca="false">MEDIAN(S28:S37)</f>
        <v>71.4285714285714</v>
      </c>
      <c r="T38" s="12" t="n">
        <f aca="false">MEDIAN(T28:T37)</f>
        <v>1.53846153846154</v>
      </c>
      <c r="V38" s="11" t="s">
        <v>25</v>
      </c>
      <c r="W38" s="14" t="n">
        <f aca="false">MEDIAN(W28:W37)</f>
        <v>0.999975000624985</v>
      </c>
      <c r="X38" s="14" t="n">
        <f aca="false">MEDIAN(X28:X37)</f>
        <v>0.416666666666667</v>
      </c>
      <c r="Y38" s="14" t="n">
        <f aca="false">MEDIAN(Y28:Y37)</f>
        <v>0.875</v>
      </c>
      <c r="Z38" s="14" t="n">
        <f aca="false">MEDIAN(Z28:Z37)</f>
        <v>0.714285714285714</v>
      </c>
      <c r="AA38" s="14" t="n">
        <f aca="false">MEDIAN(AA28:AA37)</f>
        <v>0.0588321812031182</v>
      </c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5" t="s">
        <v>28</v>
      </c>
      <c r="B39" s="15"/>
      <c r="C39" s="15"/>
      <c r="D39" s="15"/>
      <c r="E39" s="15"/>
      <c r="F39" s="15"/>
      <c r="H39" s="5" t="s">
        <v>28</v>
      </c>
      <c r="I39" s="15"/>
      <c r="J39" s="15"/>
      <c r="K39" s="15"/>
      <c r="L39" s="15"/>
      <c r="M39" s="15"/>
      <c r="O39" s="5" t="s">
        <v>28</v>
      </c>
      <c r="P39" s="15"/>
      <c r="Q39" s="15"/>
      <c r="R39" s="15"/>
      <c r="S39" s="15"/>
      <c r="T39" s="15"/>
      <c r="V39" s="5" t="s">
        <v>28</v>
      </c>
      <c r="W39" s="7"/>
      <c r="X39" s="7"/>
      <c r="Y39" s="7"/>
      <c r="Z39" s="7"/>
      <c r="AA39" s="7"/>
    </row>
    <row r="40" customFormat="false" ht="12.8" hidden="false" customHeight="false" outlineLevel="0" collapsed="false">
      <c r="A40" s="8" t="s">
        <v>15</v>
      </c>
      <c r="B40" s="9" t="n">
        <v>5</v>
      </c>
      <c r="C40" s="9" t="n">
        <v>37.84</v>
      </c>
      <c r="D40" s="9" t="n">
        <v>30</v>
      </c>
      <c r="E40" s="9" t="n">
        <v>58.06</v>
      </c>
      <c r="F40" s="9" t="n">
        <v>2.5</v>
      </c>
      <c r="H40" s="8" t="s">
        <v>15</v>
      </c>
      <c r="I40" s="10" t="n">
        <f aca="false">B40/30</f>
        <v>0.166666666666667</v>
      </c>
      <c r="J40" s="10" t="n">
        <f aca="false">C40/59.46</f>
        <v>0.636394214598049</v>
      </c>
      <c r="K40" s="10" t="n">
        <f aca="false">D40/30</f>
        <v>1</v>
      </c>
      <c r="L40" s="10" t="n">
        <f aca="false">E40/67.74</f>
        <v>0.857100679067021</v>
      </c>
      <c r="M40" s="10" t="n">
        <f aca="false">F40/30</f>
        <v>0.0833333333333333</v>
      </c>
      <c r="O40" s="8" t="s">
        <v>15</v>
      </c>
      <c r="P40" s="9" t="n">
        <f aca="false">200/39</f>
        <v>5.12820512820513</v>
      </c>
      <c r="Q40" s="9" t="n">
        <f aca="false">400/12</f>
        <v>33.3333333333333</v>
      </c>
      <c r="R40" s="9" t="n">
        <f aca="false">700/8</f>
        <v>87.5</v>
      </c>
      <c r="S40" s="9" t="n">
        <f aca="false">500/7</f>
        <v>71.4285714285714</v>
      </c>
      <c r="T40" s="9" t="n">
        <f aca="false">200/65</f>
        <v>3.07692307692308</v>
      </c>
      <c r="V40" s="8" t="s">
        <v>15</v>
      </c>
      <c r="W40" s="10" t="n">
        <f aca="false">P40/30.77</f>
        <v>0.166662500104164</v>
      </c>
      <c r="X40" s="10" t="n">
        <f aca="false">Q40/100</f>
        <v>0.333333333333333</v>
      </c>
      <c r="Y40" s="10" t="n">
        <f aca="false">R40/100</f>
        <v>0.875</v>
      </c>
      <c r="Z40" s="10" t="n">
        <f aca="false">S40/100</f>
        <v>0.714285714285714</v>
      </c>
      <c r="AA40" s="10" t="n">
        <f aca="false">T40/26.15</f>
        <v>0.117664362406236</v>
      </c>
    </row>
    <row r="41" customFormat="false" ht="12.8" hidden="false" customHeight="false" outlineLevel="0" collapsed="false">
      <c r="A41" s="8" t="s">
        <v>16</v>
      </c>
      <c r="B41" s="9" t="n">
        <v>5</v>
      </c>
      <c r="C41" s="9" t="n">
        <v>40.54</v>
      </c>
      <c r="D41" s="9" t="n">
        <v>30</v>
      </c>
      <c r="E41" s="9" t="n">
        <v>58.06</v>
      </c>
      <c r="F41" s="9" t="n">
        <v>3.75</v>
      </c>
      <c r="H41" s="8" t="s">
        <v>16</v>
      </c>
      <c r="I41" s="10" t="n">
        <f aca="false">B41/30</f>
        <v>0.166666666666667</v>
      </c>
      <c r="J41" s="10" t="n">
        <f aca="false">C41/59.46</f>
        <v>0.681802892700975</v>
      </c>
      <c r="K41" s="10" t="n">
        <f aca="false">D41/30</f>
        <v>1</v>
      </c>
      <c r="L41" s="10" t="n">
        <f aca="false">E41/67.74</f>
        <v>0.857100679067021</v>
      </c>
      <c r="M41" s="10" t="n">
        <f aca="false">F41/30</f>
        <v>0.125</v>
      </c>
      <c r="O41" s="8" t="s">
        <v>16</v>
      </c>
      <c r="P41" s="9" t="n">
        <f aca="false">200/39</f>
        <v>5.12820512820513</v>
      </c>
      <c r="Q41" s="9" t="n">
        <f aca="false">400/12</f>
        <v>33.3333333333333</v>
      </c>
      <c r="R41" s="9" t="n">
        <f aca="false">800/8</f>
        <v>100</v>
      </c>
      <c r="S41" s="9" t="n">
        <f aca="false">500/7</f>
        <v>71.4285714285714</v>
      </c>
      <c r="T41" s="9" t="n">
        <f aca="false">300/65</f>
        <v>4.61538461538462</v>
      </c>
      <c r="V41" s="8" t="s">
        <v>16</v>
      </c>
      <c r="W41" s="10" t="n">
        <f aca="false">P41/30.77</f>
        <v>0.166662500104164</v>
      </c>
      <c r="X41" s="10" t="n">
        <f aca="false">Q41/100</f>
        <v>0.333333333333333</v>
      </c>
      <c r="Y41" s="10" t="n">
        <f aca="false">R41/100</f>
        <v>1</v>
      </c>
      <c r="Z41" s="10" t="n">
        <f aca="false">S41/100</f>
        <v>0.714285714285714</v>
      </c>
      <c r="AA41" s="10" t="n">
        <f aca="false">T41/26.15</f>
        <v>0.176496543609355</v>
      </c>
    </row>
    <row r="42" customFormat="false" ht="12.8" hidden="false" customHeight="false" outlineLevel="0" collapsed="false">
      <c r="A42" s="8" t="s">
        <v>17</v>
      </c>
      <c r="B42" s="9" t="n">
        <v>5</v>
      </c>
      <c r="C42" s="9" t="n">
        <v>37.84</v>
      </c>
      <c r="D42" s="9" t="n">
        <v>30</v>
      </c>
      <c r="E42" s="9" t="n">
        <v>54.84</v>
      </c>
      <c r="F42" s="9" t="n">
        <v>2.5</v>
      </c>
      <c r="H42" s="8" t="s">
        <v>17</v>
      </c>
      <c r="I42" s="10" t="n">
        <f aca="false">B42/30</f>
        <v>0.166666666666667</v>
      </c>
      <c r="J42" s="10" t="n">
        <f aca="false">C42/59.46</f>
        <v>0.636394214598049</v>
      </c>
      <c r="K42" s="10" t="n">
        <f aca="false">D42/30</f>
        <v>1</v>
      </c>
      <c r="L42" s="10" t="n">
        <f aca="false">E42/67.74</f>
        <v>0.809565987599646</v>
      </c>
      <c r="M42" s="10" t="n">
        <f aca="false">F42/30</f>
        <v>0.0833333333333333</v>
      </c>
      <c r="O42" s="8" t="s">
        <v>17</v>
      </c>
      <c r="P42" s="9" t="n">
        <f aca="false">200/39</f>
        <v>5.12820512820513</v>
      </c>
      <c r="Q42" s="9" t="n">
        <f aca="false">300/12</f>
        <v>25</v>
      </c>
      <c r="R42" s="9" t="n">
        <f aca="false">700/8</f>
        <v>87.5</v>
      </c>
      <c r="S42" s="9" t="n">
        <f aca="false">500/7</f>
        <v>71.4285714285714</v>
      </c>
      <c r="T42" s="9" t="n">
        <f aca="false">200/65</f>
        <v>3.07692307692308</v>
      </c>
      <c r="V42" s="8" t="s">
        <v>17</v>
      </c>
      <c r="W42" s="10" t="n">
        <f aca="false">P42/30.77</f>
        <v>0.166662500104164</v>
      </c>
      <c r="X42" s="10" t="n">
        <f aca="false">Q42/100</f>
        <v>0.25</v>
      </c>
      <c r="Y42" s="10" t="n">
        <f aca="false">R42/100</f>
        <v>0.875</v>
      </c>
      <c r="Z42" s="10" t="n">
        <f aca="false">S42/100</f>
        <v>0.714285714285714</v>
      </c>
      <c r="AA42" s="10" t="n">
        <f aca="false">T42/26.15</f>
        <v>0.117664362406236</v>
      </c>
    </row>
    <row r="43" customFormat="false" ht="12.8" hidden="false" customHeight="false" outlineLevel="0" collapsed="false">
      <c r="A43" s="8" t="s">
        <v>18</v>
      </c>
      <c r="B43" s="9" t="n">
        <v>5</v>
      </c>
      <c r="C43" s="9" t="n">
        <v>37.84</v>
      </c>
      <c r="D43" s="9" t="n">
        <v>30</v>
      </c>
      <c r="E43" s="9" t="n">
        <v>58.06</v>
      </c>
      <c r="F43" s="9" t="n">
        <v>2.5</v>
      </c>
      <c r="H43" s="8" t="s">
        <v>18</v>
      </c>
      <c r="I43" s="10" t="n">
        <f aca="false">B43/30</f>
        <v>0.166666666666667</v>
      </c>
      <c r="J43" s="10" t="n">
        <f aca="false">C43/59.46</f>
        <v>0.636394214598049</v>
      </c>
      <c r="K43" s="10" t="n">
        <f aca="false">D43/30</f>
        <v>1</v>
      </c>
      <c r="L43" s="10" t="n">
        <f aca="false">E43/67.74</f>
        <v>0.857100679067021</v>
      </c>
      <c r="M43" s="10" t="n">
        <f aca="false">F43/30</f>
        <v>0.0833333333333333</v>
      </c>
      <c r="O43" s="8" t="s">
        <v>18</v>
      </c>
      <c r="P43" s="9" t="n">
        <f aca="false">100/39</f>
        <v>2.56410256410256</v>
      </c>
      <c r="Q43" s="9" t="n">
        <f aca="false">400/12</f>
        <v>33.3333333333333</v>
      </c>
      <c r="R43" s="9" t="n">
        <f aca="false">700/8</f>
        <v>87.5</v>
      </c>
      <c r="S43" s="9" t="n">
        <f aca="false">500/7</f>
        <v>71.4285714285714</v>
      </c>
      <c r="T43" s="9" t="n">
        <f aca="false">200/65</f>
        <v>3.07692307692308</v>
      </c>
      <c r="V43" s="8" t="s">
        <v>18</v>
      </c>
      <c r="W43" s="10" t="n">
        <f aca="false">P43/30.77</f>
        <v>0.0833312500520819</v>
      </c>
      <c r="X43" s="10" t="n">
        <f aca="false">Q43/100</f>
        <v>0.333333333333333</v>
      </c>
      <c r="Y43" s="10" t="n">
        <f aca="false">R43/100</f>
        <v>0.875</v>
      </c>
      <c r="Z43" s="10" t="n">
        <f aca="false">S43/100</f>
        <v>0.714285714285714</v>
      </c>
      <c r="AA43" s="10" t="n">
        <f aca="false">T43/26.15</f>
        <v>0.117664362406236</v>
      </c>
    </row>
    <row r="44" customFormat="false" ht="12.8" hidden="false" customHeight="false" outlineLevel="0" collapsed="false">
      <c r="A44" s="8" t="s">
        <v>19</v>
      </c>
      <c r="B44" s="9" t="n">
        <v>7.5</v>
      </c>
      <c r="C44" s="9" t="n">
        <v>37.84</v>
      </c>
      <c r="D44" s="9" t="n">
        <v>30</v>
      </c>
      <c r="E44" s="9" t="n">
        <v>58.06</v>
      </c>
      <c r="F44" s="9" t="n">
        <v>2.5</v>
      </c>
      <c r="H44" s="8" t="s">
        <v>19</v>
      </c>
      <c r="I44" s="10" t="n">
        <f aca="false">B44/30</f>
        <v>0.25</v>
      </c>
      <c r="J44" s="10" t="n">
        <f aca="false">C44/59.46</f>
        <v>0.636394214598049</v>
      </c>
      <c r="K44" s="10" t="n">
        <f aca="false">D44/30</f>
        <v>1</v>
      </c>
      <c r="L44" s="10" t="n">
        <f aca="false">E44/67.74</f>
        <v>0.857100679067021</v>
      </c>
      <c r="M44" s="10" t="n">
        <f aca="false">F44/30</f>
        <v>0.0833333333333333</v>
      </c>
      <c r="O44" s="8" t="s">
        <v>19</v>
      </c>
      <c r="P44" s="9" t="n">
        <f aca="false">200/39</f>
        <v>5.12820512820513</v>
      </c>
      <c r="Q44" s="9" t="n">
        <f aca="false">400/12</f>
        <v>33.3333333333333</v>
      </c>
      <c r="R44" s="9" t="n">
        <f aca="false">700/8</f>
        <v>87.5</v>
      </c>
      <c r="S44" s="9" t="n">
        <f aca="false">500/7</f>
        <v>71.4285714285714</v>
      </c>
      <c r="T44" s="9" t="n">
        <f aca="false">200/65</f>
        <v>3.07692307692308</v>
      </c>
      <c r="V44" s="8" t="s">
        <v>19</v>
      </c>
      <c r="W44" s="10" t="n">
        <f aca="false">P44/30.77</f>
        <v>0.166662500104164</v>
      </c>
      <c r="X44" s="10" t="n">
        <f aca="false">Q44/100</f>
        <v>0.333333333333333</v>
      </c>
      <c r="Y44" s="10" t="n">
        <f aca="false">R44/100</f>
        <v>0.875</v>
      </c>
      <c r="Z44" s="10" t="n">
        <f aca="false">S44/100</f>
        <v>0.714285714285714</v>
      </c>
      <c r="AA44" s="10" t="n">
        <f aca="false">T44/26.15</f>
        <v>0.117664362406236</v>
      </c>
    </row>
    <row r="45" customFormat="false" ht="12.8" hidden="false" customHeight="false" outlineLevel="0" collapsed="false">
      <c r="A45" s="8" t="s">
        <v>20</v>
      </c>
      <c r="B45" s="9" t="n">
        <v>12.5</v>
      </c>
      <c r="C45" s="9" t="n">
        <v>40.54</v>
      </c>
      <c r="D45" s="9" t="n">
        <v>30</v>
      </c>
      <c r="E45" s="9" t="n">
        <v>58.06</v>
      </c>
      <c r="F45" s="9" t="n">
        <v>3.75</v>
      </c>
      <c r="H45" s="8" t="s">
        <v>20</v>
      </c>
      <c r="I45" s="10" t="n">
        <f aca="false">B45/30</f>
        <v>0.416666666666667</v>
      </c>
      <c r="J45" s="10" t="n">
        <f aca="false">C45/59.46</f>
        <v>0.681802892700975</v>
      </c>
      <c r="K45" s="10" t="n">
        <f aca="false">D45/30</f>
        <v>1</v>
      </c>
      <c r="L45" s="10" t="n">
        <f aca="false">E45/67.74</f>
        <v>0.857100679067021</v>
      </c>
      <c r="M45" s="10" t="n">
        <f aca="false">F45/30</f>
        <v>0.125</v>
      </c>
      <c r="O45" s="8" t="s">
        <v>20</v>
      </c>
      <c r="P45" s="9" t="n">
        <f aca="false">400/39</f>
        <v>10.2564102564103</v>
      </c>
      <c r="Q45" s="9" t="n">
        <f aca="false">400/12</f>
        <v>33.3333333333333</v>
      </c>
      <c r="R45" s="9" t="n">
        <f aca="false">800/8</f>
        <v>100</v>
      </c>
      <c r="S45" s="9" t="n">
        <f aca="false">500/7</f>
        <v>71.4285714285714</v>
      </c>
      <c r="T45" s="9" t="n">
        <f aca="false">200/65</f>
        <v>3.07692307692308</v>
      </c>
      <c r="V45" s="8" t="s">
        <v>20</v>
      </c>
      <c r="W45" s="10" t="n">
        <f aca="false">P45/30.77</f>
        <v>0.33332500020833</v>
      </c>
      <c r="X45" s="10" t="n">
        <f aca="false">Q45/100</f>
        <v>0.333333333333333</v>
      </c>
      <c r="Y45" s="10" t="n">
        <f aca="false">R45/100</f>
        <v>1</v>
      </c>
      <c r="Z45" s="10" t="n">
        <f aca="false">S45/100</f>
        <v>0.714285714285714</v>
      </c>
      <c r="AA45" s="10" t="n">
        <f aca="false">T45/26.15</f>
        <v>0.117664362406236</v>
      </c>
    </row>
    <row r="46" customFormat="false" ht="12.8" hidden="false" customHeight="false" outlineLevel="0" collapsed="false">
      <c r="A46" s="8" t="s">
        <v>21</v>
      </c>
      <c r="B46" s="9" t="n">
        <v>7.5</v>
      </c>
      <c r="C46" s="9" t="n">
        <v>37.84</v>
      </c>
      <c r="D46" s="9" t="n">
        <v>30</v>
      </c>
      <c r="E46" s="9" t="n">
        <v>54.84</v>
      </c>
      <c r="F46" s="9" t="n">
        <v>2.5</v>
      </c>
      <c r="H46" s="8" t="s">
        <v>21</v>
      </c>
      <c r="I46" s="10" t="n">
        <f aca="false">B46/30</f>
        <v>0.25</v>
      </c>
      <c r="J46" s="10" t="n">
        <f aca="false">C46/59.46</f>
        <v>0.636394214598049</v>
      </c>
      <c r="K46" s="10" t="n">
        <f aca="false">D46/30</f>
        <v>1</v>
      </c>
      <c r="L46" s="10" t="n">
        <f aca="false">E46/67.74</f>
        <v>0.809565987599646</v>
      </c>
      <c r="M46" s="10" t="n">
        <f aca="false">F46/30</f>
        <v>0.0833333333333333</v>
      </c>
      <c r="O46" s="8" t="s">
        <v>21</v>
      </c>
      <c r="P46" s="9" t="n">
        <f aca="false">200/39</f>
        <v>5.12820512820513</v>
      </c>
      <c r="Q46" s="9" t="n">
        <f aca="false">300/12</f>
        <v>25</v>
      </c>
      <c r="R46" s="9" t="n">
        <f aca="false">800/8</f>
        <v>100</v>
      </c>
      <c r="S46" s="9" t="n">
        <f aca="false">500/7</f>
        <v>71.4285714285714</v>
      </c>
      <c r="T46" s="9" t="n">
        <f aca="false">200/65</f>
        <v>3.07692307692308</v>
      </c>
      <c r="V46" s="8" t="s">
        <v>21</v>
      </c>
      <c r="W46" s="10" t="n">
        <f aca="false">P46/30.77</f>
        <v>0.166662500104164</v>
      </c>
      <c r="X46" s="10" t="n">
        <f aca="false">Q46/100</f>
        <v>0.25</v>
      </c>
      <c r="Y46" s="10" t="n">
        <f aca="false">R46/100</f>
        <v>1</v>
      </c>
      <c r="Z46" s="10" t="n">
        <f aca="false">S46/100</f>
        <v>0.714285714285714</v>
      </c>
      <c r="AA46" s="10" t="n">
        <f aca="false">T46/26.15</f>
        <v>0.117664362406236</v>
      </c>
    </row>
    <row r="47" customFormat="false" ht="12.8" hidden="false" customHeight="false" outlineLevel="0" collapsed="false">
      <c r="A47" s="8" t="s">
        <v>22</v>
      </c>
      <c r="B47" s="9" t="n">
        <v>5</v>
      </c>
      <c r="C47" s="9" t="n">
        <v>37.84</v>
      </c>
      <c r="D47" s="9" t="n">
        <v>30</v>
      </c>
      <c r="E47" s="9" t="n">
        <v>58.06</v>
      </c>
      <c r="F47" s="9" t="n">
        <v>3.75</v>
      </c>
      <c r="H47" s="8" t="s">
        <v>22</v>
      </c>
      <c r="I47" s="10" t="n">
        <f aca="false">B47/30</f>
        <v>0.166666666666667</v>
      </c>
      <c r="J47" s="10" t="n">
        <f aca="false">C47/59.46</f>
        <v>0.636394214598049</v>
      </c>
      <c r="K47" s="10" t="n">
        <f aca="false">D47/30</f>
        <v>1</v>
      </c>
      <c r="L47" s="10" t="n">
        <f aca="false">E47/67.74</f>
        <v>0.857100679067021</v>
      </c>
      <c r="M47" s="10" t="n">
        <f aca="false">F47/30</f>
        <v>0.125</v>
      </c>
      <c r="O47" s="8" t="s">
        <v>22</v>
      </c>
      <c r="P47" s="9" t="n">
        <f aca="false">200/39</f>
        <v>5.12820512820513</v>
      </c>
      <c r="Q47" s="9" t="n">
        <f aca="false">300/12</f>
        <v>25</v>
      </c>
      <c r="R47" s="9" t="n">
        <f aca="false">800/8</f>
        <v>100</v>
      </c>
      <c r="S47" s="9" t="n">
        <f aca="false">500/7</f>
        <v>71.4285714285714</v>
      </c>
      <c r="T47" s="9" t="n">
        <f aca="false">200/65</f>
        <v>3.07692307692308</v>
      </c>
      <c r="V47" s="8" t="s">
        <v>22</v>
      </c>
      <c r="W47" s="10" t="n">
        <f aca="false">P47/30.77</f>
        <v>0.166662500104164</v>
      </c>
      <c r="X47" s="10" t="n">
        <f aca="false">Q47/100</f>
        <v>0.25</v>
      </c>
      <c r="Y47" s="10" t="n">
        <f aca="false">R47/100</f>
        <v>1</v>
      </c>
      <c r="Z47" s="10" t="n">
        <f aca="false">S47/100</f>
        <v>0.714285714285714</v>
      </c>
      <c r="AA47" s="10" t="n">
        <f aca="false">T47/26.15</f>
        <v>0.117664362406236</v>
      </c>
    </row>
    <row r="48" customFormat="false" ht="12.8" hidden="false" customHeight="false" outlineLevel="0" collapsed="false">
      <c r="A48" s="8" t="s">
        <v>23</v>
      </c>
      <c r="B48" s="9" t="n">
        <v>5</v>
      </c>
      <c r="C48" s="9" t="n">
        <v>37.84</v>
      </c>
      <c r="D48" s="9" t="n">
        <v>30</v>
      </c>
      <c r="E48" s="9" t="n">
        <v>58.06</v>
      </c>
      <c r="F48" s="9" t="n">
        <v>2.5</v>
      </c>
      <c r="H48" s="8" t="s">
        <v>23</v>
      </c>
      <c r="I48" s="10" t="n">
        <f aca="false">B48/30</f>
        <v>0.166666666666667</v>
      </c>
      <c r="J48" s="10" t="n">
        <f aca="false">C48/59.46</f>
        <v>0.636394214598049</v>
      </c>
      <c r="K48" s="10" t="n">
        <f aca="false">D48/30</f>
        <v>1</v>
      </c>
      <c r="L48" s="10" t="n">
        <f aca="false">E48/67.74</f>
        <v>0.857100679067021</v>
      </c>
      <c r="M48" s="10" t="n">
        <f aca="false">F48/30</f>
        <v>0.0833333333333333</v>
      </c>
      <c r="O48" s="8" t="s">
        <v>23</v>
      </c>
      <c r="P48" s="9" t="n">
        <f aca="false">100/39</f>
        <v>2.56410256410256</v>
      </c>
      <c r="Q48" s="9" t="n">
        <f aca="false">300/12</f>
        <v>25</v>
      </c>
      <c r="R48" s="9" t="n">
        <f aca="false">800/8</f>
        <v>100</v>
      </c>
      <c r="S48" s="9" t="n">
        <f aca="false">500/7</f>
        <v>71.4285714285714</v>
      </c>
      <c r="T48" s="9" t="n">
        <f aca="false">200/65</f>
        <v>3.07692307692308</v>
      </c>
      <c r="V48" s="8" t="s">
        <v>23</v>
      </c>
      <c r="W48" s="10" t="n">
        <f aca="false">P48/30.77</f>
        <v>0.0833312500520819</v>
      </c>
      <c r="X48" s="10" t="n">
        <f aca="false">Q48/100</f>
        <v>0.25</v>
      </c>
      <c r="Y48" s="10" t="n">
        <f aca="false">R48/100</f>
        <v>1</v>
      </c>
      <c r="Z48" s="10" t="n">
        <f aca="false">S48/100</f>
        <v>0.714285714285714</v>
      </c>
      <c r="AA48" s="10" t="n">
        <f aca="false">T48/26.15</f>
        <v>0.117664362406236</v>
      </c>
    </row>
    <row r="49" customFormat="false" ht="12.8" hidden="false" customHeight="false" outlineLevel="0" collapsed="false">
      <c r="A49" s="8" t="s">
        <v>24</v>
      </c>
      <c r="B49" s="9" t="n">
        <v>7.5</v>
      </c>
      <c r="C49" s="9" t="n">
        <v>37.84</v>
      </c>
      <c r="D49" s="9" t="n">
        <v>30</v>
      </c>
      <c r="E49" s="9" t="n">
        <v>51.61</v>
      </c>
      <c r="F49" s="9" t="n">
        <v>1.25</v>
      </c>
      <c r="H49" s="8" t="s">
        <v>24</v>
      </c>
      <c r="I49" s="10" t="n">
        <f aca="false">B49/30</f>
        <v>0.25</v>
      </c>
      <c r="J49" s="10" t="n">
        <f aca="false">C49/59.46</f>
        <v>0.636394214598049</v>
      </c>
      <c r="K49" s="10" t="n">
        <f aca="false">D49/30</f>
        <v>1</v>
      </c>
      <c r="L49" s="10" t="n">
        <f aca="false">E49/67.74</f>
        <v>0.761883672866844</v>
      </c>
      <c r="M49" s="10" t="n">
        <f aca="false">F49/30</f>
        <v>0.0416666666666667</v>
      </c>
      <c r="O49" s="8" t="s">
        <v>24</v>
      </c>
      <c r="P49" s="9" t="n">
        <f aca="false">200/39</f>
        <v>5.12820512820513</v>
      </c>
      <c r="Q49" s="9" t="n">
        <f aca="false">400/12</f>
        <v>33.3333333333333</v>
      </c>
      <c r="R49" s="9" t="n">
        <f aca="false">800/8</f>
        <v>100</v>
      </c>
      <c r="S49" s="9" t="n">
        <f aca="false">500/7</f>
        <v>71.4285714285714</v>
      </c>
      <c r="T49" s="9" t="n">
        <f aca="false">300/65</f>
        <v>4.61538461538462</v>
      </c>
      <c r="V49" s="8" t="s">
        <v>24</v>
      </c>
      <c r="W49" s="10" t="n">
        <f aca="false">P49/30.77</f>
        <v>0.166662500104164</v>
      </c>
      <c r="X49" s="10" t="n">
        <f aca="false">Q49/100</f>
        <v>0.333333333333333</v>
      </c>
      <c r="Y49" s="10" t="n">
        <f aca="false">R49/100</f>
        <v>1</v>
      </c>
      <c r="Z49" s="10" t="n">
        <f aca="false">S49/100</f>
        <v>0.714285714285714</v>
      </c>
      <c r="AA49" s="10" t="n">
        <f aca="false">T49/26.15</f>
        <v>0.176496543609355</v>
      </c>
    </row>
    <row r="50" s="13" customFormat="true" ht="12.8" hidden="false" customHeight="false" outlineLevel="0" collapsed="false">
      <c r="A50" s="11" t="s">
        <v>25</v>
      </c>
      <c r="B50" s="12" t="n">
        <f aca="false">MEDIAN(B40:B49)</f>
        <v>5</v>
      </c>
      <c r="C50" s="12" t="n">
        <f aca="false">MEDIAN(C40:C49)</f>
        <v>37.84</v>
      </c>
      <c r="D50" s="12" t="n">
        <f aca="false">MEDIAN(D40:D49)</f>
        <v>30</v>
      </c>
      <c r="E50" s="12" t="n">
        <f aca="false">MEDIAN(E40:E49)</f>
        <v>58.06</v>
      </c>
      <c r="F50" s="12" t="n">
        <f aca="false">MEDIAN(F40:F49)</f>
        <v>2.5</v>
      </c>
      <c r="H50" s="11" t="s">
        <v>25</v>
      </c>
      <c r="I50" s="14" t="n">
        <f aca="false">MEDIAN(I40:I49)</f>
        <v>0.166666666666667</v>
      </c>
      <c r="J50" s="14" t="n">
        <f aca="false">MEDIAN(J40:J49)</f>
        <v>0.636394214598049</v>
      </c>
      <c r="K50" s="14" t="n">
        <f aca="false">MEDIAN(K40:K49)</f>
        <v>1</v>
      </c>
      <c r="L50" s="14" t="n">
        <f aca="false">MEDIAN(L40:L49)</f>
        <v>0.857100679067021</v>
      </c>
      <c r="M50" s="14" t="n">
        <f aca="false">MEDIAN(M40:M49)</f>
        <v>0.0833333333333333</v>
      </c>
      <c r="O50" s="11" t="s">
        <v>25</v>
      </c>
      <c r="P50" s="12" t="n">
        <f aca="false">MEDIAN(P40:P49)</f>
        <v>5.12820512820513</v>
      </c>
      <c r="Q50" s="12" t="n">
        <f aca="false">MEDIAN(Q40:Q49)</f>
        <v>33.3333333333333</v>
      </c>
      <c r="R50" s="12" t="n">
        <f aca="false">MEDIAN(R40:R49)</f>
        <v>100</v>
      </c>
      <c r="S50" s="12" t="n">
        <f aca="false">MEDIAN(S40:S49)</f>
        <v>71.4285714285714</v>
      </c>
      <c r="T50" s="12" t="n">
        <f aca="false">MEDIAN(T40:T49)</f>
        <v>3.07692307692308</v>
      </c>
      <c r="V50" s="11" t="s">
        <v>25</v>
      </c>
      <c r="W50" s="14" t="n">
        <f aca="false">MEDIAN(W40:W49)</f>
        <v>0.166662500104164</v>
      </c>
      <c r="X50" s="14" t="n">
        <f aca="false">MEDIAN(X40:X49)</f>
        <v>0.333333333333333</v>
      </c>
      <c r="Y50" s="14" t="n">
        <f aca="false">MEDIAN(Y40:Y49)</f>
        <v>1</v>
      </c>
      <c r="Z50" s="14" t="n">
        <f aca="false">MEDIAN(Z40:Z49)</f>
        <v>0.714285714285714</v>
      </c>
      <c r="AA50" s="14" t="n">
        <f aca="false">MEDIAN(AA40:AA49)</f>
        <v>0.117664362406236</v>
      </c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5" t="s">
        <v>29</v>
      </c>
      <c r="B51" s="15"/>
      <c r="C51" s="15"/>
      <c r="D51" s="15"/>
      <c r="E51" s="15"/>
      <c r="F51" s="15"/>
      <c r="H51" s="5" t="s">
        <v>29</v>
      </c>
      <c r="I51" s="15"/>
      <c r="J51" s="15"/>
      <c r="K51" s="15"/>
      <c r="L51" s="15"/>
      <c r="M51" s="15"/>
      <c r="O51" s="5" t="s">
        <v>29</v>
      </c>
      <c r="P51" s="15"/>
      <c r="Q51" s="15"/>
      <c r="R51" s="15"/>
      <c r="S51" s="15"/>
      <c r="T51" s="15"/>
      <c r="V51" s="5" t="s">
        <v>29</v>
      </c>
      <c r="W51" s="7"/>
      <c r="X51" s="7"/>
      <c r="Y51" s="7"/>
      <c r="Z51" s="7"/>
      <c r="AA51" s="7"/>
    </row>
    <row r="52" customFormat="false" ht="12.8" hidden="false" customHeight="false" outlineLevel="0" collapsed="false">
      <c r="A52" s="8" t="s">
        <v>15</v>
      </c>
      <c r="B52" s="9" t="n">
        <v>7.5</v>
      </c>
      <c r="C52" s="9" t="n">
        <v>35.14</v>
      </c>
      <c r="D52" s="9" t="n">
        <v>30</v>
      </c>
      <c r="E52" s="9" t="n">
        <v>54.84</v>
      </c>
      <c r="F52" s="9" t="n">
        <v>30</v>
      </c>
      <c r="H52" s="8" t="s">
        <v>15</v>
      </c>
      <c r="I52" s="10" t="n">
        <f aca="false">B52/30</f>
        <v>0.25</v>
      </c>
      <c r="J52" s="10" t="n">
        <f aca="false">C52/59.46</f>
        <v>0.590985536495123</v>
      </c>
      <c r="K52" s="10" t="n">
        <f aca="false">D52/30</f>
        <v>1</v>
      </c>
      <c r="L52" s="10" t="n">
        <f aca="false">E52/67.74</f>
        <v>0.809565987599646</v>
      </c>
      <c r="M52" s="10" t="n">
        <f aca="false">F52/30</f>
        <v>1</v>
      </c>
      <c r="O52" s="8" t="s">
        <v>15</v>
      </c>
      <c r="P52" s="9" t="n">
        <f aca="false">200/39</f>
        <v>5.12820512820513</v>
      </c>
      <c r="Q52" s="9" t="n">
        <f aca="false">400/12</f>
        <v>33.3333333333333</v>
      </c>
      <c r="R52" s="9" t="n">
        <f aca="false">600/8</f>
        <v>75</v>
      </c>
      <c r="S52" s="9" t="n">
        <f aca="false">500/7</f>
        <v>71.4285714285714</v>
      </c>
      <c r="T52" s="9" t="n">
        <f aca="false">1700/65</f>
        <v>26.1538461538462</v>
      </c>
      <c r="V52" s="8" t="s">
        <v>15</v>
      </c>
      <c r="W52" s="10" t="n">
        <f aca="false">P52/30.77</f>
        <v>0.166662500104164</v>
      </c>
      <c r="X52" s="10" t="n">
        <f aca="false">Q52/100</f>
        <v>0.333333333333333</v>
      </c>
      <c r="Y52" s="10" t="n">
        <f aca="false">R52/100</f>
        <v>0.75</v>
      </c>
      <c r="Z52" s="10" t="n">
        <f aca="false">S52/100</f>
        <v>0.714285714285714</v>
      </c>
      <c r="AA52" s="10" t="n">
        <f aca="false">T52/26.15</f>
        <v>1.00014708045301</v>
      </c>
    </row>
    <row r="53" customFormat="false" ht="12.8" hidden="false" customHeight="false" outlineLevel="0" collapsed="false">
      <c r="A53" s="8" t="s">
        <v>16</v>
      </c>
      <c r="B53" s="9" t="n">
        <v>7.5</v>
      </c>
      <c r="C53" s="9" t="n">
        <v>37.84</v>
      </c>
      <c r="D53" s="9" t="n">
        <v>30</v>
      </c>
      <c r="E53" s="9" t="n">
        <v>54.84</v>
      </c>
      <c r="F53" s="9" t="n">
        <v>30</v>
      </c>
      <c r="H53" s="8" t="s">
        <v>16</v>
      </c>
      <c r="I53" s="10" t="n">
        <f aca="false">B53/30</f>
        <v>0.25</v>
      </c>
      <c r="J53" s="10" t="n">
        <f aca="false">C53/59.46</f>
        <v>0.636394214598049</v>
      </c>
      <c r="K53" s="10" t="n">
        <f aca="false">D53/30</f>
        <v>1</v>
      </c>
      <c r="L53" s="10" t="n">
        <f aca="false">E53/67.74</f>
        <v>0.809565987599646</v>
      </c>
      <c r="M53" s="10" t="n">
        <f aca="false">F53/30</f>
        <v>1</v>
      </c>
      <c r="O53" s="8" t="s">
        <v>16</v>
      </c>
      <c r="P53" s="9" t="n">
        <f aca="false">200/39</f>
        <v>5.12820512820513</v>
      </c>
      <c r="Q53" s="9" t="n">
        <f aca="false">200/12</f>
        <v>16.6666666666667</v>
      </c>
      <c r="R53" s="9" t="n">
        <f aca="false">400/8</f>
        <v>50</v>
      </c>
      <c r="S53" s="9" t="n">
        <f aca="false">500/7</f>
        <v>71.4285714285714</v>
      </c>
      <c r="T53" s="9" t="n">
        <f aca="false">1700/65</f>
        <v>26.1538461538462</v>
      </c>
      <c r="V53" s="8" t="s">
        <v>16</v>
      </c>
      <c r="W53" s="10" t="n">
        <f aca="false">P53/30.77</f>
        <v>0.166662500104164</v>
      </c>
      <c r="X53" s="10" t="n">
        <f aca="false">Q53/100</f>
        <v>0.166666666666667</v>
      </c>
      <c r="Y53" s="10" t="n">
        <f aca="false">R53/100</f>
        <v>0.5</v>
      </c>
      <c r="Z53" s="10" t="n">
        <f aca="false">S53/100</f>
        <v>0.714285714285714</v>
      </c>
      <c r="AA53" s="10" t="n">
        <f aca="false">T53/26.15</f>
        <v>1.00014708045301</v>
      </c>
    </row>
    <row r="54" customFormat="false" ht="12.8" hidden="false" customHeight="false" outlineLevel="0" collapsed="false">
      <c r="A54" s="8" t="s">
        <v>17</v>
      </c>
      <c r="B54" s="9" t="n">
        <v>7.5</v>
      </c>
      <c r="C54" s="9" t="n">
        <v>35.14</v>
      </c>
      <c r="D54" s="9" t="n">
        <v>30</v>
      </c>
      <c r="E54" s="9" t="n">
        <v>58.06</v>
      </c>
      <c r="F54" s="9" t="n">
        <v>30</v>
      </c>
      <c r="H54" s="8" t="s">
        <v>17</v>
      </c>
      <c r="I54" s="10" t="n">
        <f aca="false">B54/30</f>
        <v>0.25</v>
      </c>
      <c r="J54" s="10" t="n">
        <f aca="false">C54/59.46</f>
        <v>0.590985536495123</v>
      </c>
      <c r="K54" s="10" t="n">
        <f aca="false">D54/30</f>
        <v>1</v>
      </c>
      <c r="L54" s="10" t="n">
        <f aca="false">E54/67.74</f>
        <v>0.857100679067021</v>
      </c>
      <c r="M54" s="10" t="n">
        <f aca="false">F54/30</f>
        <v>1</v>
      </c>
      <c r="O54" s="8" t="s">
        <v>17</v>
      </c>
      <c r="P54" s="9" t="n">
        <f aca="false">200/39</f>
        <v>5.12820512820513</v>
      </c>
      <c r="Q54" s="9" t="n">
        <f aca="false">400/12</f>
        <v>33.3333333333333</v>
      </c>
      <c r="R54" s="9" t="n">
        <f aca="false">600/8</f>
        <v>75</v>
      </c>
      <c r="S54" s="9" t="n">
        <f aca="false">500/7</f>
        <v>71.4285714285714</v>
      </c>
      <c r="T54" s="9" t="n">
        <f aca="false">1700/65</f>
        <v>26.1538461538462</v>
      </c>
      <c r="V54" s="8" t="s">
        <v>17</v>
      </c>
      <c r="W54" s="10" t="n">
        <f aca="false">P54/30.77</f>
        <v>0.166662500104164</v>
      </c>
      <c r="X54" s="10" t="n">
        <f aca="false">Q54/100</f>
        <v>0.333333333333333</v>
      </c>
      <c r="Y54" s="10" t="n">
        <f aca="false">R54/100</f>
        <v>0.75</v>
      </c>
      <c r="Z54" s="10" t="n">
        <f aca="false">S54/100</f>
        <v>0.714285714285714</v>
      </c>
      <c r="AA54" s="10" t="n">
        <f aca="false">T54/26.15</f>
        <v>1.00014708045301</v>
      </c>
    </row>
    <row r="55" customFormat="false" ht="12.8" hidden="false" customHeight="false" outlineLevel="0" collapsed="false">
      <c r="A55" s="8" t="s">
        <v>18</v>
      </c>
      <c r="B55" s="9" t="n">
        <v>7.5</v>
      </c>
      <c r="C55" s="9" t="n">
        <v>37.84</v>
      </c>
      <c r="D55" s="9" t="n">
        <v>30</v>
      </c>
      <c r="E55" s="9" t="n">
        <v>58.06</v>
      </c>
      <c r="F55" s="9" t="n">
        <v>30</v>
      </c>
      <c r="H55" s="8" t="s">
        <v>18</v>
      </c>
      <c r="I55" s="10" t="n">
        <f aca="false">B55/30</f>
        <v>0.25</v>
      </c>
      <c r="J55" s="10" t="n">
        <f aca="false">C55/59.46</f>
        <v>0.636394214598049</v>
      </c>
      <c r="K55" s="10" t="n">
        <f aca="false">D55/30</f>
        <v>1</v>
      </c>
      <c r="L55" s="10" t="n">
        <f aca="false">E55/67.74</f>
        <v>0.857100679067021</v>
      </c>
      <c r="M55" s="10" t="n">
        <f aca="false">F55/30</f>
        <v>1</v>
      </c>
      <c r="O55" s="8" t="s">
        <v>18</v>
      </c>
      <c r="P55" s="9" t="n">
        <f aca="false">200/39</f>
        <v>5.12820512820513</v>
      </c>
      <c r="Q55" s="9" t="n">
        <f aca="false">300/12</f>
        <v>25</v>
      </c>
      <c r="R55" s="9" t="n">
        <f aca="false">700/8</f>
        <v>87.5</v>
      </c>
      <c r="S55" s="9" t="n">
        <f aca="false">500/7</f>
        <v>71.4285714285714</v>
      </c>
      <c r="T55" s="9" t="n">
        <f aca="false">1700/65</f>
        <v>26.1538461538462</v>
      </c>
      <c r="V55" s="8" t="s">
        <v>18</v>
      </c>
      <c r="W55" s="10" t="n">
        <f aca="false">P55/30.77</f>
        <v>0.166662500104164</v>
      </c>
      <c r="X55" s="10" t="n">
        <f aca="false">Q55/100</f>
        <v>0.25</v>
      </c>
      <c r="Y55" s="10" t="n">
        <f aca="false">R55/100</f>
        <v>0.875</v>
      </c>
      <c r="Z55" s="10" t="n">
        <f aca="false">S55/100</f>
        <v>0.714285714285714</v>
      </c>
      <c r="AA55" s="10" t="n">
        <f aca="false">T55/26.15</f>
        <v>1.00014708045301</v>
      </c>
    </row>
    <row r="56" customFormat="false" ht="12.8" hidden="false" customHeight="false" outlineLevel="0" collapsed="false">
      <c r="A56" s="8" t="s">
        <v>19</v>
      </c>
      <c r="B56" s="9" t="n">
        <v>12.5</v>
      </c>
      <c r="C56" s="9" t="n">
        <v>37.84</v>
      </c>
      <c r="D56" s="9" t="n">
        <v>30</v>
      </c>
      <c r="E56" s="9" t="n">
        <v>54.84</v>
      </c>
      <c r="F56" s="9" t="n">
        <v>30</v>
      </c>
      <c r="H56" s="8" t="s">
        <v>19</v>
      </c>
      <c r="I56" s="10" t="n">
        <f aca="false">B56/30</f>
        <v>0.416666666666667</v>
      </c>
      <c r="J56" s="10" t="n">
        <f aca="false">C56/59.46</f>
        <v>0.636394214598049</v>
      </c>
      <c r="K56" s="10" t="n">
        <f aca="false">D56/30</f>
        <v>1</v>
      </c>
      <c r="L56" s="10" t="n">
        <f aca="false">E56/67.74</f>
        <v>0.809565987599646</v>
      </c>
      <c r="M56" s="10" t="n">
        <f aca="false">F56/30</f>
        <v>1</v>
      </c>
      <c r="O56" s="8" t="s">
        <v>19</v>
      </c>
      <c r="P56" s="9" t="n">
        <f aca="false">400/39</f>
        <v>10.2564102564103</v>
      </c>
      <c r="Q56" s="9" t="n">
        <f aca="false">400/12</f>
        <v>33.3333333333333</v>
      </c>
      <c r="R56" s="9" t="n">
        <f aca="false">500/8</f>
        <v>62.5</v>
      </c>
      <c r="S56" s="9" t="n">
        <f aca="false">500/7</f>
        <v>71.4285714285714</v>
      </c>
      <c r="T56" s="9" t="n">
        <f aca="false">1700/65</f>
        <v>26.1538461538462</v>
      </c>
      <c r="V56" s="8" t="s">
        <v>19</v>
      </c>
      <c r="W56" s="10" t="n">
        <f aca="false">P56/30.77</f>
        <v>0.33332500020833</v>
      </c>
      <c r="X56" s="10" t="n">
        <f aca="false">Q56/100</f>
        <v>0.333333333333333</v>
      </c>
      <c r="Y56" s="10" t="n">
        <f aca="false">R56/100</f>
        <v>0.625</v>
      </c>
      <c r="Z56" s="10" t="n">
        <f aca="false">S56/100</f>
        <v>0.714285714285714</v>
      </c>
      <c r="AA56" s="10" t="n">
        <f aca="false">T56/26.15</f>
        <v>1.00014708045301</v>
      </c>
    </row>
    <row r="57" customFormat="false" ht="12.8" hidden="false" customHeight="false" outlineLevel="0" collapsed="false">
      <c r="A57" s="8" t="s">
        <v>20</v>
      </c>
      <c r="B57" s="9" t="n">
        <v>7.5</v>
      </c>
      <c r="C57" s="9" t="n">
        <v>35.14</v>
      </c>
      <c r="D57" s="9" t="n">
        <v>30</v>
      </c>
      <c r="E57" s="9" t="n">
        <v>54.84</v>
      </c>
      <c r="F57" s="9" t="n">
        <v>30</v>
      </c>
      <c r="H57" s="8" t="s">
        <v>20</v>
      </c>
      <c r="I57" s="10" t="n">
        <f aca="false">B57/30</f>
        <v>0.25</v>
      </c>
      <c r="J57" s="10" t="n">
        <f aca="false">C57/59.46</f>
        <v>0.590985536495123</v>
      </c>
      <c r="K57" s="10" t="n">
        <f aca="false">D57/30</f>
        <v>1</v>
      </c>
      <c r="L57" s="10" t="n">
        <f aca="false">E57/67.74</f>
        <v>0.809565987599646</v>
      </c>
      <c r="M57" s="10" t="n">
        <f aca="false">F57/30</f>
        <v>1</v>
      </c>
      <c r="O57" s="8" t="s">
        <v>20</v>
      </c>
      <c r="P57" s="9" t="n">
        <f aca="false">200/39</f>
        <v>5.12820512820513</v>
      </c>
      <c r="Q57" s="9" t="n">
        <f aca="false">400/12</f>
        <v>33.3333333333333</v>
      </c>
      <c r="R57" s="9" t="n">
        <f aca="false">500/8</f>
        <v>62.5</v>
      </c>
      <c r="S57" s="9" t="n">
        <f aca="false">500/7</f>
        <v>71.4285714285714</v>
      </c>
      <c r="T57" s="9" t="n">
        <f aca="false">1700/65</f>
        <v>26.1538461538462</v>
      </c>
      <c r="V57" s="8" t="s">
        <v>20</v>
      </c>
      <c r="W57" s="10" t="n">
        <f aca="false">P57/30.77</f>
        <v>0.166662500104164</v>
      </c>
      <c r="X57" s="10" t="n">
        <f aca="false">Q57/100</f>
        <v>0.333333333333333</v>
      </c>
      <c r="Y57" s="10" t="n">
        <f aca="false">R57/100</f>
        <v>0.625</v>
      </c>
      <c r="Z57" s="10" t="n">
        <f aca="false">S57/100</f>
        <v>0.714285714285714</v>
      </c>
      <c r="AA57" s="10" t="n">
        <f aca="false">T57/26.15</f>
        <v>1.00014708045301</v>
      </c>
    </row>
    <row r="58" customFormat="false" ht="12.8" hidden="false" customHeight="false" outlineLevel="0" collapsed="false">
      <c r="A58" s="8" t="s">
        <v>21</v>
      </c>
      <c r="B58" s="9" t="n">
        <v>12.5</v>
      </c>
      <c r="C58" s="9" t="n">
        <v>35.14</v>
      </c>
      <c r="D58" s="9" t="n">
        <v>30</v>
      </c>
      <c r="E58" s="9" t="n">
        <v>58.06</v>
      </c>
      <c r="F58" s="9" t="n">
        <v>30</v>
      </c>
      <c r="H58" s="8" t="s">
        <v>21</v>
      </c>
      <c r="I58" s="10" t="n">
        <f aca="false">B58/30</f>
        <v>0.416666666666667</v>
      </c>
      <c r="J58" s="10" t="n">
        <f aca="false">C58/59.46</f>
        <v>0.590985536495123</v>
      </c>
      <c r="K58" s="10" t="n">
        <f aca="false">D58/30</f>
        <v>1</v>
      </c>
      <c r="L58" s="10" t="n">
        <f aca="false">E58/67.74</f>
        <v>0.857100679067021</v>
      </c>
      <c r="M58" s="10" t="n">
        <f aca="false">F58/30</f>
        <v>1</v>
      </c>
      <c r="O58" s="8" t="s">
        <v>21</v>
      </c>
      <c r="P58" s="9" t="n">
        <f aca="false">400/39</f>
        <v>10.2564102564103</v>
      </c>
      <c r="Q58" s="9" t="n">
        <f aca="false">200/12</f>
        <v>16.6666666666667</v>
      </c>
      <c r="R58" s="9" t="n">
        <f aca="false">700/8</f>
        <v>87.5</v>
      </c>
      <c r="S58" s="9" t="n">
        <f aca="false">500/7</f>
        <v>71.4285714285714</v>
      </c>
      <c r="T58" s="9" t="n">
        <f aca="false">1700/65</f>
        <v>26.1538461538462</v>
      </c>
      <c r="V58" s="8" t="s">
        <v>21</v>
      </c>
      <c r="W58" s="10" t="n">
        <f aca="false">P58/30.77</f>
        <v>0.33332500020833</v>
      </c>
      <c r="X58" s="10" t="n">
        <f aca="false">Q58/100</f>
        <v>0.166666666666667</v>
      </c>
      <c r="Y58" s="10" t="n">
        <f aca="false">R58/100</f>
        <v>0.875</v>
      </c>
      <c r="Z58" s="10" t="n">
        <f aca="false">S58/100</f>
        <v>0.714285714285714</v>
      </c>
      <c r="AA58" s="10" t="n">
        <f aca="false">T58/26.15</f>
        <v>1.00014708045301</v>
      </c>
    </row>
    <row r="59" customFormat="false" ht="12.8" hidden="false" customHeight="false" outlineLevel="0" collapsed="false">
      <c r="A59" s="8" t="s">
        <v>22</v>
      </c>
      <c r="B59" s="9" t="n">
        <v>7.5</v>
      </c>
      <c r="C59" s="9" t="n">
        <v>37.84</v>
      </c>
      <c r="D59" s="9" t="n">
        <v>30</v>
      </c>
      <c r="E59" s="9" t="n">
        <v>51.61</v>
      </c>
      <c r="F59" s="9" t="n">
        <v>30</v>
      </c>
      <c r="H59" s="8" t="s">
        <v>22</v>
      </c>
      <c r="I59" s="10" t="n">
        <f aca="false">B59/30</f>
        <v>0.25</v>
      </c>
      <c r="J59" s="10" t="n">
        <f aca="false">C59/59.46</f>
        <v>0.636394214598049</v>
      </c>
      <c r="K59" s="10" t="n">
        <f aca="false">D59/30</f>
        <v>1</v>
      </c>
      <c r="L59" s="10" t="n">
        <f aca="false">E59/67.74</f>
        <v>0.761883672866844</v>
      </c>
      <c r="M59" s="10" t="n">
        <f aca="false">F59/30</f>
        <v>1</v>
      </c>
      <c r="O59" s="8" t="s">
        <v>22</v>
      </c>
      <c r="P59" s="9" t="n">
        <f aca="false">200/39</f>
        <v>5.12820512820513</v>
      </c>
      <c r="Q59" s="9" t="n">
        <f aca="false">300/12</f>
        <v>25</v>
      </c>
      <c r="R59" s="9" t="n">
        <f aca="false">500/8</f>
        <v>62.5</v>
      </c>
      <c r="S59" s="9" t="n">
        <f aca="false">400/7</f>
        <v>57.1428571428571</v>
      </c>
      <c r="T59" s="9" t="n">
        <f aca="false">1700/65</f>
        <v>26.1538461538462</v>
      </c>
      <c r="V59" s="8" t="s">
        <v>22</v>
      </c>
      <c r="W59" s="10" t="n">
        <f aca="false">P59/30.77</f>
        <v>0.166662500104164</v>
      </c>
      <c r="X59" s="10" t="n">
        <f aca="false">Q59/100</f>
        <v>0.25</v>
      </c>
      <c r="Y59" s="10" t="n">
        <f aca="false">R59/100</f>
        <v>0.625</v>
      </c>
      <c r="Z59" s="10" t="n">
        <f aca="false">S59/100</f>
        <v>0.571428571428571</v>
      </c>
      <c r="AA59" s="10" t="n">
        <f aca="false">T59/26.15</f>
        <v>1.00014708045301</v>
      </c>
    </row>
    <row r="60" customFormat="false" ht="12.8" hidden="false" customHeight="false" outlineLevel="0" collapsed="false">
      <c r="A60" s="8" t="s">
        <v>23</v>
      </c>
      <c r="B60" s="9" t="n">
        <v>10</v>
      </c>
      <c r="C60" s="9" t="n">
        <v>35.14</v>
      </c>
      <c r="D60" s="9" t="n">
        <v>30</v>
      </c>
      <c r="E60" s="9" t="n">
        <v>54.84</v>
      </c>
      <c r="F60" s="9" t="n">
        <v>30</v>
      </c>
      <c r="H60" s="8" t="s">
        <v>23</v>
      </c>
      <c r="I60" s="10" t="n">
        <f aca="false">B60/30</f>
        <v>0.333333333333333</v>
      </c>
      <c r="J60" s="10" t="n">
        <f aca="false">C60/59.46</f>
        <v>0.590985536495123</v>
      </c>
      <c r="K60" s="10" t="n">
        <f aca="false">D60/30</f>
        <v>1</v>
      </c>
      <c r="L60" s="10" t="n">
        <f aca="false">E60/67.74</f>
        <v>0.809565987599646</v>
      </c>
      <c r="M60" s="10" t="n">
        <f aca="false">F60/30</f>
        <v>1</v>
      </c>
      <c r="O60" s="8" t="s">
        <v>23</v>
      </c>
      <c r="P60" s="9" t="n">
        <f aca="false">300/39</f>
        <v>7.69230769230769</v>
      </c>
      <c r="Q60" s="9" t="n">
        <f aca="false">400/12</f>
        <v>33.3333333333333</v>
      </c>
      <c r="R60" s="9" t="n">
        <f aca="false">400/8</f>
        <v>50</v>
      </c>
      <c r="S60" s="9" t="n">
        <f aca="false">500/7</f>
        <v>71.4285714285714</v>
      </c>
      <c r="T60" s="9" t="n">
        <f aca="false">1700/65</f>
        <v>26.1538461538462</v>
      </c>
      <c r="V60" s="8" t="s">
        <v>23</v>
      </c>
      <c r="W60" s="10" t="n">
        <f aca="false">P60/30.77</f>
        <v>0.249993750156246</v>
      </c>
      <c r="X60" s="10" t="n">
        <f aca="false">Q60/100</f>
        <v>0.333333333333333</v>
      </c>
      <c r="Y60" s="10" t="n">
        <f aca="false">R60/100</f>
        <v>0.5</v>
      </c>
      <c r="Z60" s="10" t="n">
        <f aca="false">S60/100</f>
        <v>0.714285714285714</v>
      </c>
      <c r="AA60" s="10" t="n">
        <f aca="false">T60/26.15</f>
        <v>1.00014708045301</v>
      </c>
    </row>
    <row r="61" customFormat="false" ht="12.8" hidden="false" customHeight="false" outlineLevel="0" collapsed="false">
      <c r="A61" s="8" t="s">
        <v>24</v>
      </c>
      <c r="B61" s="9" t="n">
        <v>7.5</v>
      </c>
      <c r="C61" s="9" t="n">
        <v>35.14</v>
      </c>
      <c r="D61" s="9" t="n">
        <v>30</v>
      </c>
      <c r="E61" s="9" t="n">
        <v>54.84</v>
      </c>
      <c r="F61" s="9" t="n">
        <v>30</v>
      </c>
      <c r="H61" s="8" t="s">
        <v>24</v>
      </c>
      <c r="I61" s="10" t="n">
        <f aca="false">B61/30</f>
        <v>0.25</v>
      </c>
      <c r="J61" s="10" t="n">
        <f aca="false">C61/59.46</f>
        <v>0.590985536495123</v>
      </c>
      <c r="K61" s="10" t="n">
        <f aca="false">D61/30</f>
        <v>1</v>
      </c>
      <c r="L61" s="10" t="n">
        <f aca="false">E61/67.74</f>
        <v>0.809565987599646</v>
      </c>
      <c r="M61" s="10" t="n">
        <f aca="false">F61/30</f>
        <v>1</v>
      </c>
      <c r="O61" s="8" t="s">
        <v>24</v>
      </c>
      <c r="P61" s="9" t="n">
        <f aca="false">200/39</f>
        <v>5.12820512820513</v>
      </c>
      <c r="Q61" s="9" t="n">
        <f aca="false">400/12</f>
        <v>33.3333333333333</v>
      </c>
      <c r="R61" s="9" t="n">
        <f aca="false">600/8</f>
        <v>75</v>
      </c>
      <c r="S61" s="9" t="n">
        <f aca="false">500/7</f>
        <v>71.4285714285714</v>
      </c>
      <c r="T61" s="9" t="n">
        <f aca="false">1700/65</f>
        <v>26.1538461538462</v>
      </c>
      <c r="V61" s="8" t="s">
        <v>24</v>
      </c>
      <c r="W61" s="10" t="n">
        <f aca="false">P61/30.77</f>
        <v>0.166662500104164</v>
      </c>
      <c r="X61" s="10" t="n">
        <f aca="false">Q61/100</f>
        <v>0.333333333333333</v>
      </c>
      <c r="Y61" s="10" t="n">
        <f aca="false">R61/100</f>
        <v>0.75</v>
      </c>
      <c r="Z61" s="10" t="n">
        <f aca="false">S61/100</f>
        <v>0.714285714285714</v>
      </c>
      <c r="AA61" s="10" t="n">
        <f aca="false">T61/26.15</f>
        <v>1.00014708045301</v>
      </c>
    </row>
    <row r="62" s="13" customFormat="true" ht="12.8" hidden="false" customHeight="false" outlineLevel="0" collapsed="false">
      <c r="A62" s="11" t="s">
        <v>25</v>
      </c>
      <c r="B62" s="12" t="n">
        <f aca="false">MEDIAN(B52:B61)</f>
        <v>7.5</v>
      </c>
      <c r="C62" s="12" t="n">
        <f aca="false">MEDIAN(C52:C61)</f>
        <v>35.14</v>
      </c>
      <c r="D62" s="12" t="n">
        <f aca="false">MEDIAN(D52:D61)</f>
        <v>30</v>
      </c>
      <c r="E62" s="12" t="n">
        <f aca="false">MEDIAN(E52:E61)</f>
        <v>54.84</v>
      </c>
      <c r="F62" s="12" t="n">
        <f aca="false">MEDIAN(F52:F61)</f>
        <v>30</v>
      </c>
      <c r="H62" s="11" t="s">
        <v>25</v>
      </c>
      <c r="I62" s="14" t="n">
        <f aca="false">MEDIAN(I52:I61)</f>
        <v>0.25</v>
      </c>
      <c r="J62" s="14" t="n">
        <f aca="false">MEDIAN(J52:J61)</f>
        <v>0.590985536495123</v>
      </c>
      <c r="K62" s="14" t="n">
        <f aca="false">MEDIAN(K52:K61)</f>
        <v>1</v>
      </c>
      <c r="L62" s="14" t="n">
        <f aca="false">MEDIAN(L52:L61)</f>
        <v>0.809565987599646</v>
      </c>
      <c r="M62" s="14" t="n">
        <f aca="false">MEDIAN(M52:M61)</f>
        <v>1</v>
      </c>
      <c r="O62" s="11" t="s">
        <v>25</v>
      </c>
      <c r="P62" s="12" t="n">
        <f aca="false">MEDIAN(P52:P61)</f>
        <v>5.12820512820513</v>
      </c>
      <c r="Q62" s="12" t="n">
        <f aca="false">MEDIAN(Q52:Q61)</f>
        <v>33.3333333333333</v>
      </c>
      <c r="R62" s="12" t="n">
        <f aca="false">MEDIAN(R52:R61)</f>
        <v>68.75</v>
      </c>
      <c r="S62" s="12" t="n">
        <f aca="false">MEDIAN(S52:S61)</f>
        <v>71.4285714285714</v>
      </c>
      <c r="T62" s="12" t="n">
        <f aca="false">MEDIAN(T52:T61)</f>
        <v>26.1538461538462</v>
      </c>
      <c r="V62" s="11" t="s">
        <v>25</v>
      </c>
      <c r="W62" s="14" t="n">
        <f aca="false">MEDIAN(W52:W61)</f>
        <v>0.166662500104164</v>
      </c>
      <c r="X62" s="14" t="n">
        <f aca="false">MEDIAN(X52:X61)</f>
        <v>0.333333333333333</v>
      </c>
      <c r="Y62" s="14" t="n">
        <f aca="false">MEDIAN(Y52:Y61)</f>
        <v>0.6875</v>
      </c>
      <c r="Z62" s="14" t="n">
        <f aca="false">MEDIAN(Z52:Z61)</f>
        <v>0.714285714285714</v>
      </c>
      <c r="AA62" s="14" t="n">
        <f aca="false">MEDIAN(AA52:AA61)</f>
        <v>1.00014708045301</v>
      </c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</sheetData>
  <mergeCells count="22">
    <mergeCell ref="A1:M1"/>
    <mergeCell ref="O1:AA1"/>
    <mergeCell ref="B3:F3"/>
    <mergeCell ref="I3:M3"/>
    <mergeCell ref="P3:T3"/>
    <mergeCell ref="W3:AA3"/>
    <mergeCell ref="B15:F15"/>
    <mergeCell ref="I15:M15"/>
    <mergeCell ref="P15:T15"/>
    <mergeCell ref="W15:AA15"/>
    <mergeCell ref="B27:F27"/>
    <mergeCell ref="I27:M27"/>
    <mergeCell ref="P27:T27"/>
    <mergeCell ref="W27:AA27"/>
    <mergeCell ref="B39:F39"/>
    <mergeCell ref="I39:M39"/>
    <mergeCell ref="P39:T39"/>
    <mergeCell ref="W39:AA39"/>
    <mergeCell ref="B51:F51"/>
    <mergeCell ref="I51:M51"/>
    <mergeCell ref="P51:T51"/>
    <mergeCell ref="W51:AA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2022-07-20T10:39:28Z</dcterms:created>
  <dc:creator>Viet-Khoa Tran-Nguyen</dc:creator>
  <dc:description/>
  <dc:language>en-US</dc:language>
  <cp:lastModifiedBy>Viet-Khoa Tran-Nguyen</cp:lastModifiedBy>
  <dcterms:modified xsi:type="dcterms:W3CDTF">2023-03-09T11:44:14Z</dcterms:modified>
  <cp:revision>72</cp:revision>
  <dc:subject/>
  <dc:title/>
</cp:coreProperties>
</file>