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000000"/>
      <sz val="10"/>
      <vertAlign val="subscript"/>
    </font>
    <font>
      <name val="Calibri"/>
      <charset val="204"/>
      <family val="2"/>
      <color rgb="FF000000"/>
      <sz val="10"/>
    </font>
    <font>
      <name val="Calibri"/>
      <charset val="204"/>
      <family val="2"/>
      <color rgb="FF000000"/>
      <sz val="10"/>
      <vertAlign val="subscript"/>
    </font>
    <font>
      <name val="Calibri"/>
      <charset val="204"/>
      <family val="2"/>
      <color theme="1"/>
      <sz val="10"/>
      <scheme val="minor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1" fillId="0" borderId="4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3" fillId="0" borderId="13" applyAlignment="1" pivotButton="0" quotePrefix="0" xfId="0">
      <alignment horizontal="center" vertical="center" wrapText="1"/>
    </xf>
    <xf numFmtId="0" fontId="3" fillId="0" borderId="12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3" fillId="0" borderId="12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5" fillId="0" borderId="1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13" pivotButton="0" quotePrefix="0" xfId="0"/>
    <xf numFmtId="0" fontId="0" fillId="0" borderId="18" pivotButton="0" quotePrefix="0" xfId="0"/>
    <xf numFmtId="0" fontId="1" fillId="0" borderId="14" applyAlignment="1" pivotButton="0" quotePrefix="0" xfId="0">
      <alignment horizontal="center" vertical="center" wrapText="1"/>
    </xf>
    <xf numFmtId="0" fontId="0" fillId="0" borderId="2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8"/>
  <sheetViews>
    <sheetView tabSelected="1" topLeftCell="A7" zoomScale="80" zoomScaleNormal="80" zoomScaleSheetLayoutView="40" workbookViewId="0">
      <selection activeCell="C9" sqref="C9:Z9"/>
    </sheetView>
  </sheetViews>
  <sheetFormatPr baseColWidth="8" defaultRowHeight="14.4"/>
  <cols>
    <col width="14.88671875" customWidth="1" min="1" max="1"/>
    <col width="6.77734375" customWidth="1" min="2" max="26"/>
  </cols>
  <sheetData>
    <row r="1" ht="40.05" customHeight="1" thickBot="1">
      <c r="A1" s="23" t="inlineStr">
        <is>
          <t>Наименование района</t>
        </is>
      </c>
      <c r="B1" s="23" t="n"/>
      <c r="C1" s="30" t="inlineStr">
        <is>
          <t>Минск</t>
        </is>
      </c>
      <c r="D1" s="33" t="n"/>
      <c r="E1" s="30" t="inlineStr">
        <is>
          <t>Воложин</t>
        </is>
      </c>
      <c r="F1" s="33" t="n"/>
      <c r="G1" s="30" t="inlineStr">
        <is>
          <t>Дзержинск</t>
        </is>
      </c>
      <c r="H1" s="33" t="n"/>
      <c r="I1" s="30" t="inlineStr">
        <is>
          <t>Копыль</t>
        </is>
      </c>
      <c r="J1" s="33" t="n"/>
      <c r="K1" s="30" t="inlineStr">
        <is>
          <t>Клецк</t>
        </is>
      </c>
      <c r="L1" s="33" t="n"/>
      <c r="M1" s="30" t="inlineStr">
        <is>
          <t>Крупки</t>
        </is>
      </c>
      <c r="N1" s="33" t="n"/>
      <c r="O1" s="30" t="inlineStr">
        <is>
          <t>Логойск</t>
        </is>
      </c>
      <c r="P1" s="33" t="n"/>
      <c r="Q1" s="30" t="inlineStr">
        <is>
          <t>Любань</t>
        </is>
      </c>
      <c r="R1" s="33" t="n"/>
      <c r="S1" s="30" t="inlineStr">
        <is>
          <t>Молодечно</t>
        </is>
      </c>
      <c r="T1" s="33" t="n"/>
      <c r="U1" s="30" t="inlineStr">
        <is>
          <t>Мядель</t>
        </is>
      </c>
      <c r="V1" s="33" t="n"/>
      <c r="W1" s="30" t="inlineStr">
        <is>
          <t>Несвиж</t>
        </is>
      </c>
      <c r="X1" s="33" t="n"/>
      <c r="Y1" s="30" t="inlineStr">
        <is>
          <t>Смолевичи</t>
        </is>
      </c>
      <c r="Z1" s="33" t="n"/>
    </row>
    <row r="2" ht="40.05" customHeight="1" thickBot="1">
      <c r="A2" s="34" t="n"/>
      <c r="B2" s="34" t="n"/>
      <c r="C2" s="3" t="inlineStr">
        <is>
          <t>гор</t>
        </is>
      </c>
      <c r="D2" s="13" t="inlineStr">
        <is>
          <t>сел</t>
        </is>
      </c>
      <c r="E2" s="3" t="inlineStr">
        <is>
          <t>гор</t>
        </is>
      </c>
      <c r="F2" s="13" t="inlineStr">
        <is>
          <t>сел</t>
        </is>
      </c>
      <c r="G2" s="13" t="inlineStr">
        <is>
          <t>гор</t>
        </is>
      </c>
      <c r="H2" s="13" t="inlineStr">
        <is>
          <t>сел</t>
        </is>
      </c>
      <c r="I2" s="13" t="inlineStr">
        <is>
          <t>гор</t>
        </is>
      </c>
      <c r="J2" s="13" t="inlineStr">
        <is>
          <t>сел</t>
        </is>
      </c>
      <c r="K2" s="13" t="inlineStr">
        <is>
          <t>гор</t>
        </is>
      </c>
      <c r="L2" s="13" t="inlineStr">
        <is>
          <t>сел</t>
        </is>
      </c>
      <c r="M2" s="13" t="inlineStr">
        <is>
          <t>гор</t>
        </is>
      </c>
      <c r="N2" s="13" t="inlineStr">
        <is>
          <t>сел</t>
        </is>
      </c>
      <c r="O2" s="13" t="inlineStr">
        <is>
          <t>гор</t>
        </is>
      </c>
      <c r="P2" s="13" t="inlineStr">
        <is>
          <t>сел</t>
        </is>
      </c>
      <c r="Q2" s="13" t="inlineStr">
        <is>
          <t>гор</t>
        </is>
      </c>
      <c r="R2" s="13" t="inlineStr">
        <is>
          <t>сел</t>
        </is>
      </c>
      <c r="S2" s="13" t="inlineStr">
        <is>
          <t>гор</t>
        </is>
      </c>
      <c r="T2" s="13" t="inlineStr">
        <is>
          <t>сел</t>
        </is>
      </c>
      <c r="U2" s="13" t="inlineStr">
        <is>
          <t>гор</t>
        </is>
      </c>
      <c r="V2" s="13" t="inlineStr">
        <is>
          <t>сел</t>
        </is>
      </c>
      <c r="W2" s="13" t="inlineStr">
        <is>
          <t>гор</t>
        </is>
      </c>
      <c r="X2" s="13" t="inlineStr">
        <is>
          <t>сел</t>
        </is>
      </c>
      <c r="Y2" s="13" t="inlineStr">
        <is>
          <t>гор</t>
        </is>
      </c>
      <c r="Z2" s="13" t="inlineStr">
        <is>
          <t>сел</t>
        </is>
      </c>
    </row>
    <row r="3" ht="79.95" customHeight="1" thickBot="1">
      <c r="A3" s="3" t="inlineStr">
        <is>
          <t>Численность абонентов ТфОП</t>
        </is>
      </c>
      <c r="B3" s="3" t="inlineStr">
        <is>
          <t>Nаб</t>
        </is>
      </c>
      <c r="C3" s="23" t="inlineStr">
        <is>
          <t>-</t>
        </is>
      </c>
      <c r="D3" s="23" t="inlineStr">
        <is>
          <t>32041</t>
        </is>
      </c>
      <c r="E3" s="23" t="inlineStr">
        <is>
          <t>2349</t>
        </is>
      </c>
      <c r="F3" s="23" t="inlineStr">
        <is>
          <t>2815</t>
        </is>
      </c>
      <c r="G3" s="23" t="inlineStr">
        <is>
          <t>7935</t>
        </is>
      </c>
      <c r="H3" s="23" t="inlineStr">
        <is>
          <t>3175</t>
        </is>
      </c>
      <c r="I3" s="23" t="inlineStr">
        <is>
          <t>2433</t>
        </is>
      </c>
      <c r="J3" s="23" t="inlineStr">
        <is>
          <t>2442</t>
        </is>
      </c>
      <c r="K3" s="23" t="inlineStr">
        <is>
          <t>2689</t>
        </is>
      </c>
      <c r="L3" s="23" t="inlineStr">
        <is>
          <t>2161</t>
        </is>
      </c>
      <c r="M3" s="23" t="inlineStr">
        <is>
          <t>1690</t>
        </is>
      </c>
      <c r="N3" s="23" t="inlineStr">
        <is>
          <t>1665</t>
        </is>
      </c>
      <c r="O3" s="23" t="inlineStr">
        <is>
          <t>3598</t>
        </is>
      </c>
      <c r="P3" s="23" t="inlineStr">
        <is>
          <t>2398</t>
        </is>
      </c>
      <c r="Q3" s="23" t="inlineStr">
        <is>
          <t>2735</t>
        </is>
      </c>
      <c r="R3" s="23" t="inlineStr">
        <is>
          <t>2159</t>
        </is>
      </c>
      <c r="S3" s="23" t="inlineStr">
        <is>
          <t>26809</t>
        </is>
      </c>
      <c r="T3" s="23" t="inlineStr">
        <is>
          <t>4741</t>
        </is>
      </c>
      <c r="U3" s="23" t="inlineStr">
        <is>
          <t>1414</t>
        </is>
      </c>
      <c r="V3" s="23" t="inlineStr">
        <is>
          <t>1715</t>
        </is>
      </c>
      <c r="W3" s="23" t="inlineStr">
        <is>
          <t>3691</t>
        </is>
      </c>
      <c r="X3" s="23" t="inlineStr">
        <is>
          <t>2761</t>
        </is>
      </c>
      <c r="Y3" s="23" t="inlineStr">
        <is>
          <t>4656</t>
        </is>
      </c>
      <c r="Z3" s="23" t="inlineStr">
        <is>
          <t>4317</t>
        </is>
      </c>
    </row>
    <row r="4" ht="79.95" customHeight="1" thickBot="1">
      <c r="A4" s="1" t="inlineStr">
        <is>
          <t>Число абонентов, пользующихся услугой ШПД</t>
        </is>
      </c>
      <c r="B4" s="14" t="inlineStr">
        <is>
          <r>
            <t>N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ШПД</t>
          </r>
        </is>
      </c>
      <c r="C4" s="13" t="inlineStr">
        <is>
          <t>-</t>
        </is>
      </c>
      <c r="D4" s="13">
        <f>ROUNDUP(D3*0.7,0)</f>
        <v/>
      </c>
      <c r="E4" s="13">
        <f>ROUNDUP(E3*0.7,0)</f>
        <v/>
      </c>
      <c r="F4" s="13">
        <f>ROUNDUP(F3*0.7,0)</f>
        <v/>
      </c>
      <c r="G4" s="13">
        <f>ROUNDUP(G3*0.7,0)</f>
        <v/>
      </c>
      <c r="H4" s="13">
        <f>ROUNDUP(H3*0.7,0)</f>
        <v/>
      </c>
      <c r="I4" s="13">
        <f>ROUNDUP(I3*0.7,0)</f>
        <v/>
      </c>
      <c r="J4" s="13">
        <f>ROUNDUP(J3*0.7,0)</f>
        <v/>
      </c>
      <c r="K4" s="13">
        <f>ROUNDUP(K3*0.7,0)</f>
        <v/>
      </c>
      <c r="L4" s="13">
        <f>ROUNDUP(L3*0.7,0)</f>
        <v/>
      </c>
      <c r="M4" s="13">
        <f>ROUNDUP(M3*0.7,0)</f>
        <v/>
      </c>
      <c r="N4" s="13">
        <f>ROUNDUP(N3*0.7,0)</f>
        <v/>
      </c>
      <c r="O4" s="13">
        <f>ROUNDUP(O3*0.7,0)</f>
        <v/>
      </c>
      <c r="P4" s="13">
        <f>ROUNDUP(P3*0.7,0)</f>
        <v/>
      </c>
      <c r="Q4" s="13">
        <f>ROUNDUP(Q3*0.7,0)</f>
        <v/>
      </c>
      <c r="R4" s="13">
        <f>ROUNDUP(R3*0.7,0)</f>
        <v/>
      </c>
      <c r="S4" s="13">
        <f>ROUNDUP(S3*0.7,0)</f>
        <v/>
      </c>
      <c r="T4" s="13">
        <f>ROUNDUP(T3*0.7,0)</f>
        <v/>
      </c>
      <c r="U4" s="13">
        <f>ROUNDUP(U3*0.7,0)</f>
        <v/>
      </c>
      <c r="V4" s="13">
        <f>ROUNDUP(V3*0.7,0)</f>
        <v/>
      </c>
      <c r="W4" s="13">
        <f>ROUNDUP(W3*0.7,0)</f>
        <v/>
      </c>
      <c r="X4" s="13">
        <f>ROUNDUP(X3*0.7,0)</f>
        <v/>
      </c>
      <c r="Y4" s="13">
        <f>ROUNDUP(Y3*0.7,0)</f>
        <v/>
      </c>
      <c r="Z4" s="13">
        <f>ROUNDUP(Z3*0.7,0)</f>
        <v/>
      </c>
    </row>
    <row r="5" ht="79.95" customHeight="1" thickBot="1">
      <c r="A5" s="1" t="inlineStr">
        <is>
          <t>Число активных абонентов ШПД (одновременно пользующихся данной услугой)</t>
        </is>
      </c>
      <c r="B5" s="14" t="inlineStr">
        <is>
          <r>
            <t>N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ШПДа</t>
          </r>
        </is>
      </c>
      <c r="C5" s="14" t="inlineStr">
        <is>
          <t>-</t>
        </is>
      </c>
      <c r="D5" s="14">
        <f>ROUNDUP(D4*0.3,0)</f>
        <v/>
      </c>
      <c r="E5" s="14">
        <f>ROUNDUP(E4*0.3,0)</f>
        <v/>
      </c>
      <c r="F5" s="14">
        <f>ROUNDUP(F4*0.3,0)</f>
        <v/>
      </c>
      <c r="G5" s="14">
        <f>ROUNDUP(G4*0.3,0)</f>
        <v/>
      </c>
      <c r="H5" s="14">
        <f>ROUNDUP(H4*0.3,0)</f>
        <v/>
      </c>
      <c r="I5" s="14">
        <f>ROUNDUP(I4*0.3,0)</f>
        <v/>
      </c>
      <c r="J5" s="14">
        <f>ROUNDUP(J4*0.3,0)</f>
        <v/>
      </c>
      <c r="K5" s="14">
        <f>ROUNDUP(K4*0.3,0)</f>
        <v/>
      </c>
      <c r="L5" s="14">
        <f>ROUNDUP(L4*0.3,0)</f>
        <v/>
      </c>
      <c r="M5" s="14">
        <f>ROUNDUP(M4*0.3,0)</f>
        <v/>
      </c>
      <c r="N5" s="14">
        <f>ROUNDUP(N4*0.3,0)</f>
        <v/>
      </c>
      <c r="O5" s="14">
        <f>ROUNDUP(O4*0.3,0)</f>
        <v/>
      </c>
      <c r="P5" s="14">
        <f>ROUNDUP(P4*0.3,0)</f>
        <v/>
      </c>
      <c r="Q5" s="14">
        <f>ROUNDUP(Q4*0.3,0)</f>
        <v/>
      </c>
      <c r="R5" s="14">
        <f>ROUNDUP(R4*0.3,0)</f>
        <v/>
      </c>
      <c r="S5" s="14">
        <f>ROUNDUP(S4*0.3,0)</f>
        <v/>
      </c>
      <c r="T5" s="14">
        <f>ROUNDUP(T4*0.3,0)</f>
        <v/>
      </c>
      <c r="U5" s="14">
        <f>ROUNDUP(U4*0.3,0)</f>
        <v/>
      </c>
      <c r="V5" s="14">
        <f>ROUNDUP(V4*0.3,0)</f>
        <v/>
      </c>
      <c r="W5" s="14">
        <f>ROUNDUP(W4*0.3,0)</f>
        <v/>
      </c>
      <c r="X5" s="14">
        <f>ROUNDUP(X4*0.3,0)</f>
        <v/>
      </c>
      <c r="Y5" s="14">
        <f>ROUNDUP(Y4*0.3,0)</f>
        <v/>
      </c>
      <c r="Z5" s="14">
        <f>ROUNDUP(Z4*0.3,0)</f>
        <v/>
      </c>
    </row>
    <row r="6" ht="79.95" customHeight="1" thickBot="1">
      <c r="A6" s="1" t="inlineStr">
        <is>
          <t>Пропускная способность внутризонового канала ШПД, Мбит/с</t>
        </is>
      </c>
      <c r="B6" s="14" t="inlineStr">
        <is>
          <r>
            <t>B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ШПД</t>
          </r>
        </is>
      </c>
      <c r="C6" s="14" t="inlineStr">
        <is>
          <t>-</t>
        </is>
      </c>
      <c r="D6" s="14">
        <f>(D3*7.5*0.7*0.3)/75</f>
        <v/>
      </c>
      <c r="E6" s="14">
        <f>(E3*7.5*0.7*0.3)/75</f>
        <v/>
      </c>
      <c r="F6" s="14">
        <f>(F3*7.5*0.7*0.3)/75</f>
        <v/>
      </c>
      <c r="G6" s="14">
        <f>(G3*7.5*0.7*0.3)/75</f>
        <v/>
      </c>
      <c r="H6" s="14">
        <f>(H3*7.5*0.7*0.3)/75</f>
        <v/>
      </c>
      <c r="I6" s="14">
        <f>(I3*7.5*0.7*0.3)/75</f>
        <v/>
      </c>
      <c r="J6" s="14">
        <f>(J3*7.5*0.7*0.3)/75</f>
        <v/>
      </c>
      <c r="K6" s="14">
        <f>(K3*7.5*0.7*0.3)/75</f>
        <v/>
      </c>
      <c r="L6" s="14">
        <f>(L3*7.5*0.7*0.3)/75</f>
        <v/>
      </c>
      <c r="M6" s="14">
        <f>(M3*7.5*0.7*0.3)/75</f>
        <v/>
      </c>
      <c r="N6" s="14">
        <f>(N3*7.5*0.7*0.3)/75</f>
        <v/>
      </c>
      <c r="O6" s="14">
        <f>(O3*7.5*0.7*0.3)/75</f>
        <v/>
      </c>
      <c r="P6" s="14">
        <f>(P3*7.5*0.7*0.3)/75</f>
        <v/>
      </c>
      <c r="Q6" s="14">
        <f>(Q3*7.5*0.7*0.3)/75</f>
        <v/>
      </c>
      <c r="R6" s="14">
        <f>(R3*7.5*0.7*0.3)/75</f>
        <v/>
      </c>
      <c r="S6" s="14">
        <f>(S3*7.5*0.7*0.3)/75</f>
        <v/>
      </c>
      <c r="T6" s="14">
        <f>(T3*7.5*0.7*0.3)/75</f>
        <v/>
      </c>
      <c r="U6" s="14">
        <f>(U3*7.5*0.7*0.3)/75</f>
        <v/>
      </c>
      <c r="V6" s="14">
        <f>(V3*7.5*0.7*0.3)/75</f>
        <v/>
      </c>
      <c r="W6" s="14">
        <f>(W3*7.5*0.7*0.3)/75</f>
        <v/>
      </c>
      <c r="X6" s="14">
        <f>(X3*7.5*0.7*0.3)/75</f>
        <v/>
      </c>
      <c r="Y6" s="14">
        <f>(Y3*7.5*0.7*0.3)/75</f>
        <v/>
      </c>
      <c r="Z6" s="14">
        <f>(Z3*7.5*0.7*0.3)/75</f>
        <v/>
      </c>
    </row>
    <row r="7" ht="79.95" customHeight="1" thickBot="1">
      <c r="A7" s="1" t="inlineStr">
        <is>
          <t>Число абонентов, пользующихся услугой VoIP</t>
        </is>
      </c>
      <c r="B7" s="14" t="inlineStr">
        <is>
          <r>
            <t>N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VOIP</t>
          </r>
        </is>
      </c>
      <c r="C7" s="14" t="inlineStr">
        <is>
          <t>-</t>
        </is>
      </c>
      <c r="D7" s="14">
        <f>ROUNDUP(D3*0.3,0)</f>
        <v/>
      </c>
      <c r="E7" s="14">
        <f>ROUNDUP(E3*0.3,0)</f>
        <v/>
      </c>
      <c r="F7" s="14">
        <f>ROUNDUP(F3*0.3,0)</f>
        <v/>
      </c>
      <c r="G7" s="14">
        <f>ROUNDUP(G3*0.3,0)</f>
        <v/>
      </c>
      <c r="H7" s="14">
        <f>ROUNDUP(H3*0.3,0)</f>
        <v/>
      </c>
      <c r="I7" s="14">
        <f>ROUNDUP(I3*0.3,0)</f>
        <v/>
      </c>
      <c r="J7" s="14">
        <f>ROUNDUP(J3*0.3,0)</f>
        <v/>
      </c>
      <c r="K7" s="14">
        <f>ROUNDUP(K3*0.3,0)</f>
        <v/>
      </c>
      <c r="L7" s="14">
        <f>ROUNDUP(L3*0.3,0)</f>
        <v/>
      </c>
      <c r="M7" s="14">
        <f>ROUNDUP(M3*0.3,0)</f>
        <v/>
      </c>
      <c r="N7" s="14">
        <f>ROUNDUP(N3*0.3,0)</f>
        <v/>
      </c>
      <c r="O7" s="14">
        <f>ROUNDUP(O3*0.3,0)</f>
        <v/>
      </c>
      <c r="P7" s="14">
        <f>ROUNDUP(P3*0.3,0)</f>
        <v/>
      </c>
      <c r="Q7" s="14">
        <f>ROUNDUP(Q3*0.3,0)</f>
        <v/>
      </c>
      <c r="R7" s="14">
        <f>ROUNDUP(R3*0.3,0)</f>
        <v/>
      </c>
      <c r="S7" s="14">
        <f>ROUNDUP(S3*0.3,0)</f>
        <v/>
      </c>
      <c r="T7" s="14">
        <f>ROUNDUP(T3*0.3,0)</f>
        <v/>
      </c>
      <c r="U7" s="14">
        <f>ROUNDUP(U3*0.3,0)</f>
        <v/>
      </c>
      <c r="V7" s="14">
        <f>ROUNDUP(V3*0.3,0)</f>
        <v/>
      </c>
      <c r="W7" s="14">
        <f>ROUNDUP(W3*0.3,0)</f>
        <v/>
      </c>
      <c r="X7" s="14">
        <f>ROUNDUP(X3*0.3,0)</f>
        <v/>
      </c>
      <c r="Y7" s="14">
        <f>ROUNDUP(Y3*0.3,0)</f>
        <v/>
      </c>
      <c r="Z7" s="14">
        <f>ROUNDUP(Z3*0.3,0)</f>
        <v/>
      </c>
    </row>
    <row r="8" ht="79.95" customHeight="1" thickBot="1">
      <c r="A8" s="1" t="inlineStr">
        <is>
          <t>Число активных абонентов VoIP</t>
        </is>
      </c>
      <c r="B8" s="14" t="inlineStr">
        <is>
          <r>
            <t>N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VOIPа</t>
          </r>
        </is>
      </c>
      <c r="C8" s="15" t="inlineStr">
        <is>
          <t>-</t>
        </is>
      </c>
      <c r="D8" s="15">
        <f>ROUNDUP(D7*0.15,0)</f>
        <v/>
      </c>
      <c r="E8" s="15">
        <f>ROUNDUP(E7*0.15,0)</f>
        <v/>
      </c>
      <c r="F8" s="15">
        <f>ROUNDUP(F7*0.15,0)</f>
        <v/>
      </c>
      <c r="G8" s="15">
        <f>ROUNDUP(G7*0.15,0)</f>
        <v/>
      </c>
      <c r="H8" s="15">
        <f>ROUNDUP(H7*0.15,0)</f>
        <v/>
      </c>
      <c r="I8" s="15">
        <f>ROUNDUP(I7*0.15,0)</f>
        <v/>
      </c>
      <c r="J8" s="15">
        <f>ROUNDUP(J7*0.15,0)</f>
        <v/>
      </c>
      <c r="K8" s="15">
        <f>ROUNDUP(K7*0.15,0)</f>
        <v/>
      </c>
      <c r="L8" s="15">
        <f>ROUNDUP(L7*0.15,0)</f>
        <v/>
      </c>
      <c r="M8" s="15">
        <f>ROUNDUP(M7*0.15,0)</f>
        <v/>
      </c>
      <c r="N8" s="15">
        <f>ROUNDUP(N7*0.15,0)</f>
        <v/>
      </c>
      <c r="O8" s="15">
        <f>ROUNDUP(O7*0.15,0)</f>
        <v/>
      </c>
      <c r="P8" s="15">
        <f>ROUNDUP(P7*0.15,0)</f>
        <v/>
      </c>
      <c r="Q8" s="15">
        <f>ROUNDUP(Q7*0.15,0)</f>
        <v/>
      </c>
      <c r="R8" s="15">
        <f>ROUNDUP(R7*0.15,0)</f>
        <v/>
      </c>
      <c r="S8" s="15">
        <f>ROUNDUP(S7*0.15,0)</f>
        <v/>
      </c>
      <c r="T8" s="15">
        <f>ROUNDUP(T7*0.15,0)</f>
        <v/>
      </c>
      <c r="U8" s="15">
        <f>ROUNDUP(U7*0.15,0)</f>
        <v/>
      </c>
      <c r="V8" s="15">
        <f>ROUNDUP(V7*0.15,0)</f>
        <v/>
      </c>
      <c r="W8" s="15">
        <f>ROUNDUP(W7*0.15,0)</f>
        <v/>
      </c>
      <c r="X8" s="15">
        <f>ROUNDUP(X7*0.15,0)</f>
        <v/>
      </c>
      <c r="Y8" s="15">
        <f>ROUNDUP(Y7*0.15,0)</f>
        <v/>
      </c>
      <c r="Z8" s="15">
        <f>ROUNDUP(Z7*0.15,0)</f>
        <v/>
      </c>
    </row>
    <row r="9" ht="79.95" customHeight="1" thickBot="1">
      <c r="A9" s="1" t="inlineStr">
        <is>
          <t>Пропускная способность канала услуги VoIP, Мбит/с</t>
        </is>
      </c>
      <c r="B9" s="14" t="inlineStr">
        <is>
          <r>
            <t>B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VOIP</t>
          </r>
        </is>
      </c>
      <c r="C9" s="16" t="inlineStr">
        <is>
          <t>-</t>
        </is>
      </c>
      <c r="D9" s="16">
        <f>D8*0.064</f>
        <v/>
      </c>
      <c r="E9" s="16">
        <f>E8*0.064</f>
        <v/>
      </c>
      <c r="F9" s="16">
        <f>F8*0.064</f>
        <v/>
      </c>
      <c r="G9" s="16">
        <f>G8*0.064</f>
        <v/>
      </c>
      <c r="H9" s="16">
        <f>H8*0.064</f>
        <v/>
      </c>
      <c r="I9" s="16">
        <f>I8*0.064</f>
        <v/>
      </c>
      <c r="J9" s="16">
        <f>J8*0.064</f>
        <v/>
      </c>
      <c r="K9" s="16">
        <f>K8*0.064</f>
        <v/>
      </c>
      <c r="L9" s="16">
        <f>L8*0.064</f>
        <v/>
      </c>
      <c r="M9" s="16">
        <f>M8*0.064</f>
        <v/>
      </c>
      <c r="N9" s="16">
        <f>N8*0.064</f>
        <v/>
      </c>
      <c r="O9" s="16">
        <f>O8*0.064</f>
        <v/>
      </c>
      <c r="P9" s="16">
        <f>P8*0.064</f>
        <v/>
      </c>
      <c r="Q9" s="16">
        <f>Q8*0.064</f>
        <v/>
      </c>
      <c r="R9" s="16">
        <f>R8*0.064</f>
        <v/>
      </c>
      <c r="S9" s="16">
        <f>S8*0.064</f>
        <v/>
      </c>
      <c r="T9" s="16">
        <f>T8*0.064</f>
        <v/>
      </c>
      <c r="U9" s="16">
        <f>U8*0.064</f>
        <v/>
      </c>
      <c r="V9" s="16">
        <f>V8*0.064</f>
        <v/>
      </c>
      <c r="W9" s="16">
        <f>W8*0.064</f>
        <v/>
      </c>
      <c r="X9" s="16">
        <f>X8*0.064</f>
        <v/>
      </c>
      <c r="Y9" s="16">
        <f>Y8*0.064</f>
        <v/>
      </c>
      <c r="Z9" s="16">
        <f>Z8*0.064</f>
        <v/>
      </c>
    </row>
    <row r="10" ht="79.95" customHeight="1" thickBot="1">
      <c r="A10" s="1" t="inlineStr">
        <is>
          <t>Число абонентов, пользующихся услугой VPN</t>
        </is>
      </c>
      <c r="B10" s="14" t="inlineStr">
        <is>
          <r>
            <t>N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VPN</t>
          </r>
        </is>
      </c>
      <c r="C10" s="15" t="inlineStr">
        <is>
          <t>-</t>
        </is>
      </c>
      <c r="D10" s="15">
        <f>ROUNDUP(D3*0.01,0)</f>
        <v/>
      </c>
      <c r="E10" s="15">
        <f>ROUNDUP(E3*0.01,0)</f>
        <v/>
      </c>
      <c r="F10" s="15">
        <f>ROUNDUP(F3*0.01,0)</f>
        <v/>
      </c>
      <c r="G10" s="15">
        <f>ROUNDUP(G3*0.01,0)</f>
        <v/>
      </c>
      <c r="H10" s="15">
        <f>ROUNDUP(H3*0.01,0)</f>
        <v/>
      </c>
      <c r="I10" s="15">
        <f>ROUNDUP(I3*0.01,0)</f>
        <v/>
      </c>
      <c r="J10" s="15">
        <f>ROUNDUP(J3*0.01,0)</f>
        <v/>
      </c>
      <c r="K10" s="15">
        <f>ROUNDUP(K3*0.01,0)</f>
        <v/>
      </c>
      <c r="L10" s="15">
        <f>ROUNDUP(L3*0.01,0)</f>
        <v/>
      </c>
      <c r="M10" s="15">
        <f>ROUNDUP(M3*0.01,0)</f>
        <v/>
      </c>
      <c r="N10" s="15">
        <f>ROUNDUP(N3*0.01,0)</f>
        <v/>
      </c>
      <c r="O10" s="15">
        <f>ROUNDUP(O3*0.01,0)</f>
        <v/>
      </c>
      <c r="P10" s="15">
        <f>ROUNDUP(P3*0.01,0)</f>
        <v/>
      </c>
      <c r="Q10" s="15">
        <f>ROUNDUP(Q3*0.01,0)</f>
        <v/>
      </c>
      <c r="R10" s="15">
        <f>ROUNDUP(R3*0.01,0)</f>
        <v/>
      </c>
      <c r="S10" s="15">
        <f>ROUNDUP(S3*0.01,0)</f>
        <v/>
      </c>
      <c r="T10" s="15">
        <f>ROUNDUP(T3*0.01,0)</f>
        <v/>
      </c>
      <c r="U10" s="15">
        <f>ROUNDUP(U3*0.01,0)</f>
        <v/>
      </c>
      <c r="V10" s="15">
        <f>ROUNDUP(V3*0.01,0)</f>
        <v/>
      </c>
      <c r="W10" s="15">
        <f>ROUNDUP(W3*0.01,0)</f>
        <v/>
      </c>
      <c r="X10" s="15">
        <f>ROUNDUP(X3*0.01,0)</f>
        <v/>
      </c>
      <c r="Y10" s="15">
        <f>ROUNDUP(Y3*0.01,0)</f>
        <v/>
      </c>
      <c r="Z10" s="15">
        <f>ROUNDUP(Z3*0.01,0)</f>
        <v/>
      </c>
    </row>
    <row r="11" ht="79.95" customHeight="1" thickBot="1">
      <c r="A11" s="3" t="inlineStr">
        <is>
          <t>Число активных абонентов VPN</t>
        </is>
      </c>
      <c r="B11" s="13" t="inlineStr">
        <is>
          <r>
            <t>N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VPNа</t>
          </r>
        </is>
      </c>
      <c r="C11" s="13" t="inlineStr">
        <is>
          <t>-</t>
        </is>
      </c>
      <c r="D11" s="13">
        <f>ROUNDUP(D10*0.3,0)</f>
        <v/>
      </c>
      <c r="E11" s="13">
        <f>ROUNDUP(E10*0.3,0)</f>
        <v/>
      </c>
      <c r="F11" s="13">
        <f>ROUNDUP(F10*0.3,0)</f>
        <v/>
      </c>
      <c r="G11" s="13">
        <f>ROUNDUP(G10*0.3,0)</f>
        <v/>
      </c>
      <c r="H11" s="13">
        <f>ROUNDUP(H10*0.3,0)</f>
        <v/>
      </c>
      <c r="I11" s="13">
        <f>ROUNDUP(I10*0.3,0)</f>
        <v/>
      </c>
      <c r="J11" s="13">
        <f>ROUNDUP(J10*0.3,0)</f>
        <v/>
      </c>
      <c r="K11" s="13">
        <f>ROUNDUP(K10*0.3,0)</f>
        <v/>
      </c>
      <c r="L11" s="13">
        <f>ROUNDUP(L10*0.3,0)</f>
        <v/>
      </c>
      <c r="M11" s="13">
        <f>ROUNDUP(M10*0.3,0)</f>
        <v/>
      </c>
      <c r="N11" s="13">
        <f>ROUNDUP(N10*0.3,0)</f>
        <v/>
      </c>
      <c r="O11" s="13">
        <f>ROUNDUP(O10*0.3,0)</f>
        <v/>
      </c>
      <c r="P11" s="13">
        <f>ROUNDUP(P10*0.3,0)</f>
        <v/>
      </c>
      <c r="Q11" s="13">
        <f>ROUNDUP(Q10*0.3,0)</f>
        <v/>
      </c>
      <c r="R11" s="13">
        <f>ROUNDUP(R10*0.3,0)</f>
        <v/>
      </c>
      <c r="S11" s="13">
        <f>ROUNDUP(S10*0.3,0)</f>
        <v/>
      </c>
      <c r="T11" s="13">
        <f>ROUNDUP(T10*0.3,0)</f>
        <v/>
      </c>
      <c r="U11" s="13">
        <f>ROUNDUP(U10*0.3,0)</f>
        <v/>
      </c>
      <c r="V11" s="13">
        <f>ROUNDUP(V10*0.3,0)</f>
        <v/>
      </c>
      <c r="W11" s="13">
        <f>ROUNDUP(W10*0.3,0)</f>
        <v/>
      </c>
      <c r="X11" s="13">
        <f>ROUNDUP(X10*0.3,0)</f>
        <v/>
      </c>
      <c r="Y11" s="13">
        <f>ROUNDUP(Y10*0.3,0)</f>
        <v/>
      </c>
      <c r="Z11" s="13">
        <f>ROUNDUP(Z10*0.3,0)</f>
        <v/>
      </c>
    </row>
    <row r="12" ht="79.95" customHeight="1" thickBot="1">
      <c r="A12" s="1" t="inlineStr">
        <is>
          <t>Пропускная способность каналов VPN, Мбит/с</t>
        </is>
      </c>
      <c r="B12" s="14" t="inlineStr">
        <is>
          <r>
            <t>B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VPN</t>
          </r>
        </is>
      </c>
      <c r="C12" s="17" t="inlineStr">
        <is>
          <t>-</t>
        </is>
      </c>
      <c r="D12" s="17">
        <f>D3*0.01*0.3*10</f>
        <v/>
      </c>
      <c r="E12" s="17">
        <f>E3*0.01*0.3*10</f>
        <v/>
      </c>
      <c r="F12" s="17">
        <f>F3*0.01*0.3*10</f>
        <v/>
      </c>
      <c r="G12" s="17">
        <f>G3*0.01*0.3*10</f>
        <v/>
      </c>
      <c r="H12" s="17">
        <f>H3*0.01*0.3*10</f>
        <v/>
      </c>
      <c r="I12" s="17">
        <f>I3*0.01*0.3*10</f>
        <v/>
      </c>
      <c r="J12" s="17">
        <f>J3*0.01*0.3*10</f>
        <v/>
      </c>
      <c r="K12" s="17">
        <f>K3*0.01*0.3*10</f>
        <v/>
      </c>
      <c r="L12" s="17">
        <f>L3*0.01*0.3*10</f>
        <v/>
      </c>
      <c r="M12" s="17">
        <f>M3*0.01*0.3*10</f>
        <v/>
      </c>
      <c r="N12" s="17">
        <f>N3*0.01*0.3*10</f>
        <v/>
      </c>
      <c r="O12" s="17">
        <f>O3*0.01*0.3*10</f>
        <v/>
      </c>
      <c r="P12" s="17">
        <f>P3*0.01*0.3*10</f>
        <v/>
      </c>
      <c r="Q12" s="17">
        <f>Q3*0.01*0.3*10</f>
        <v/>
      </c>
      <c r="R12" s="17">
        <f>R3*0.01*0.3*10</f>
        <v/>
      </c>
      <c r="S12" s="17">
        <f>S3*0.01*0.3*10</f>
        <v/>
      </c>
      <c r="T12" s="17">
        <f>T3*0.01*0.3*10</f>
        <v/>
      </c>
      <c r="U12" s="17">
        <f>U3*0.01*0.3*10</f>
        <v/>
      </c>
      <c r="V12" s="17">
        <f>V3*0.01*0.3*10</f>
        <v/>
      </c>
      <c r="W12" s="17">
        <f>W3*0.01*0.3*10</f>
        <v/>
      </c>
      <c r="X12" s="17">
        <f>X3*0.01*0.3*10</f>
        <v/>
      </c>
      <c r="Y12" s="17">
        <f>Y3*0.01*0.3*10</f>
        <v/>
      </c>
      <c r="Z12" s="17">
        <f>Z3*0.01*0.3*10</f>
        <v/>
      </c>
    </row>
    <row r="13" ht="79.95" customHeight="1" thickBot="1">
      <c r="A13" s="5" t="inlineStr">
        <is>
          <t>Число абонентов, пользующихся услугой ВКС</t>
        </is>
      </c>
      <c r="B13" s="19" t="inlineStr">
        <is>
          <r>
            <t>N</t>
          </r>
          <r>
            <rPr>
              <rFont val="Calibri"/>
              <charset val="204"/>
              <family val="2"/>
              <color rgb="FF000000"/>
              <sz val="10"/>
              <vertAlign val="subscript"/>
            </rPr>
            <t>ВКС</t>
          </r>
        </is>
      </c>
      <c r="C13" s="18" t="inlineStr">
        <is>
          <t>-</t>
        </is>
      </c>
      <c r="D13" s="18">
        <f>ROUNDUP(D3*0.01,0)</f>
        <v/>
      </c>
      <c r="E13" s="18">
        <f>ROUNDUP(E3*0.01,0)</f>
        <v/>
      </c>
      <c r="F13" s="18">
        <f>ROUNDUP(F3*0.01,0)</f>
        <v/>
      </c>
      <c r="G13" s="18">
        <f>ROUNDUP(G3*0.01,0)</f>
        <v/>
      </c>
      <c r="H13" s="18">
        <f>ROUNDUP(H3*0.01,0)</f>
        <v/>
      </c>
      <c r="I13" s="18">
        <f>ROUNDUP(I3*0.01,0)</f>
        <v/>
      </c>
      <c r="J13" s="18">
        <f>ROUNDUP(J3*0.01,0)</f>
        <v/>
      </c>
      <c r="K13" s="18">
        <f>ROUNDUP(K3*0.01,0)</f>
        <v/>
      </c>
      <c r="L13" s="18">
        <f>ROUNDUP(L3*0.01,0)</f>
        <v/>
      </c>
      <c r="M13" s="18">
        <f>ROUNDUP(M3*0.01,0)</f>
        <v/>
      </c>
      <c r="N13" s="18">
        <f>ROUNDUP(N3*0.01,0)</f>
        <v/>
      </c>
      <c r="O13" s="18">
        <f>ROUNDUP(O3*0.01,0)</f>
        <v/>
      </c>
      <c r="P13" s="18">
        <f>ROUNDUP(P3*0.01,0)</f>
        <v/>
      </c>
      <c r="Q13" s="18">
        <f>ROUNDUP(Q3*0.01,0)</f>
        <v/>
      </c>
      <c r="R13" s="18">
        <f>ROUNDUP(R3*0.01,0)</f>
        <v/>
      </c>
      <c r="S13" s="18">
        <f>ROUNDUP(S3*0.01,0)</f>
        <v/>
      </c>
      <c r="T13" s="18">
        <f>ROUNDUP(T3*0.01,0)</f>
        <v/>
      </c>
      <c r="U13" s="18">
        <f>ROUNDUP(U3*0.01,0)</f>
        <v/>
      </c>
      <c r="V13" s="18">
        <f>ROUNDUP(V3*0.01,0)</f>
        <v/>
      </c>
      <c r="W13" s="18">
        <f>ROUNDUP(W3*0.01,0)</f>
        <v/>
      </c>
      <c r="X13" s="18">
        <f>ROUNDUP(X3*0.01,0)</f>
        <v/>
      </c>
      <c r="Y13" s="18">
        <f>ROUNDUP(Y3*0.01,0)</f>
        <v/>
      </c>
      <c r="Z13" s="18">
        <f>ROUNDUP(Z3*0.01,0)</f>
        <v/>
      </c>
    </row>
    <row r="14" ht="79.95" customHeight="1" thickBot="1">
      <c r="A14" s="5" t="inlineStr">
        <is>
          <t>Число активных абонентов ВКС</t>
        </is>
      </c>
      <c r="B14" s="19" t="inlineStr">
        <is>
          <r>
            <t>N</t>
          </r>
          <r>
            <rPr>
              <rFont val="Calibri"/>
              <charset val="204"/>
              <family val="2"/>
              <color rgb="FF000000"/>
              <sz val="10"/>
              <vertAlign val="subscript"/>
            </rPr>
            <t>ВКСа</t>
          </r>
        </is>
      </c>
      <c r="C14" s="19" t="inlineStr">
        <is>
          <t>-</t>
        </is>
      </c>
      <c r="D14" s="19">
        <f>ROUNDUP(D13*0.1,0)</f>
        <v/>
      </c>
      <c r="E14" s="19">
        <f>ROUNDUP(E13*0.1,0)</f>
        <v/>
      </c>
      <c r="F14" s="19">
        <f>ROUNDUP(F13*0.1,0)</f>
        <v/>
      </c>
      <c r="G14" s="19">
        <f>ROUNDUP(G13*0.1,0)</f>
        <v/>
      </c>
      <c r="H14" s="19">
        <f>ROUNDUP(H13*0.1,0)</f>
        <v/>
      </c>
      <c r="I14" s="19">
        <f>ROUNDUP(I13*0.1,0)</f>
        <v/>
      </c>
      <c r="J14" s="19">
        <f>ROUNDUP(J13*0.1,0)</f>
        <v/>
      </c>
      <c r="K14" s="19">
        <f>ROUNDUP(K13*0.1,0)</f>
        <v/>
      </c>
      <c r="L14" s="19">
        <f>ROUNDUP(L13*0.1,0)</f>
        <v/>
      </c>
      <c r="M14" s="19">
        <f>ROUNDUP(M13*0.1,0)</f>
        <v/>
      </c>
      <c r="N14" s="19">
        <f>ROUNDUP(N13*0.1,0)</f>
        <v/>
      </c>
      <c r="O14" s="19">
        <f>ROUNDUP(O13*0.1,0)</f>
        <v/>
      </c>
      <c r="P14" s="19">
        <f>ROUNDUP(P13*0.1,0)</f>
        <v/>
      </c>
      <c r="Q14" s="19">
        <f>ROUNDUP(Q13*0.1,0)</f>
        <v/>
      </c>
      <c r="R14" s="19">
        <f>ROUNDUP(R13*0.1,0)</f>
        <v/>
      </c>
      <c r="S14" s="19">
        <f>ROUNDUP(S13*0.1,0)</f>
        <v/>
      </c>
      <c r="T14" s="19">
        <f>ROUNDUP(T13*0.1,0)</f>
        <v/>
      </c>
      <c r="U14" s="19">
        <f>ROUNDUP(U13*0.1,0)</f>
        <v/>
      </c>
      <c r="V14" s="19">
        <f>ROUNDUP(V13*0.1,0)</f>
        <v/>
      </c>
      <c r="W14" s="19">
        <f>ROUNDUP(W13*0.1,0)</f>
        <v/>
      </c>
      <c r="X14" s="19">
        <f>ROUNDUP(X13*0.1,0)</f>
        <v/>
      </c>
      <c r="Y14" s="19">
        <f>ROUNDUP(Y13*0.1,0)</f>
        <v/>
      </c>
      <c r="Z14" s="19">
        <f>ROUNDUP(Z13*0.1,0)</f>
        <v/>
      </c>
    </row>
    <row r="15" ht="79.95" customHeight="1" thickBot="1">
      <c r="A15" s="7" t="inlineStr">
        <is>
          <t>Пропускная способность ВКС, Мбит/с</t>
        </is>
      </c>
      <c r="B15" s="20" t="inlineStr">
        <is>
          <r>
            <t>B</t>
          </r>
          <r>
            <rPr>
              <rFont val="Calibri"/>
              <charset val="204"/>
              <family val="2"/>
              <color rgb="FF000000"/>
              <sz val="10"/>
              <vertAlign val="subscript"/>
            </rPr>
            <t>ВКС</t>
          </r>
        </is>
      </c>
      <c r="C15" s="20" t="inlineStr">
        <is>
          <t>-</t>
        </is>
      </c>
      <c r="D15" s="20">
        <f>D14*2</f>
        <v/>
      </c>
      <c r="E15" s="20">
        <f>E14*2</f>
        <v/>
      </c>
      <c r="F15" s="20">
        <f>F14*2</f>
        <v/>
      </c>
      <c r="G15" s="20">
        <f>G14*2</f>
        <v/>
      </c>
      <c r="H15" s="20">
        <f>H14*2</f>
        <v/>
      </c>
      <c r="I15" s="20">
        <f>I14*2</f>
        <v/>
      </c>
      <c r="J15" s="20">
        <f>J14*2</f>
        <v/>
      </c>
      <c r="K15" s="20">
        <f>K14*2</f>
        <v/>
      </c>
      <c r="L15" s="20">
        <f>L14*2</f>
        <v/>
      </c>
      <c r="M15" s="20">
        <f>M14*2</f>
        <v/>
      </c>
      <c r="N15" s="20">
        <f>N14*2</f>
        <v/>
      </c>
      <c r="O15" s="20">
        <f>O14*2</f>
        <v/>
      </c>
      <c r="P15" s="20">
        <f>P14*2</f>
        <v/>
      </c>
      <c r="Q15" s="20">
        <f>Q14*2</f>
        <v/>
      </c>
      <c r="R15" s="20">
        <f>R14*2</f>
        <v/>
      </c>
      <c r="S15" s="20">
        <f>S14*2</f>
        <v/>
      </c>
      <c r="T15" s="20">
        <f>T14*2</f>
        <v/>
      </c>
      <c r="U15" s="20">
        <f>U14*2</f>
        <v/>
      </c>
      <c r="V15" s="20">
        <f>V14*2</f>
        <v/>
      </c>
      <c r="W15" s="20">
        <f>W14*2</f>
        <v/>
      </c>
      <c r="X15" s="20">
        <f>X14*2</f>
        <v/>
      </c>
      <c r="Y15" s="20">
        <f>Y14*2</f>
        <v/>
      </c>
      <c r="Z15" s="20">
        <f>Z14*2</f>
        <v/>
      </c>
    </row>
    <row r="16" ht="79.95" customHeight="1" thickBot="1">
      <c r="A16" s="9" t="inlineStr">
        <is>
          <t>Пропускная способность канала услуги IPTV, BIPTV, Мбит/с</t>
        </is>
      </c>
      <c r="B16" s="10" t="inlineStr">
        <is>
          <t>BIPTV</t>
        </is>
      </c>
      <c r="C16" s="30">
        <f>100*2+47*19</f>
        <v/>
      </c>
      <c r="D16" s="35" t="n"/>
      <c r="E16" s="35" t="n"/>
      <c r="F16" s="35" t="n"/>
      <c r="G16" s="35" t="n"/>
      <c r="H16" s="35" t="n"/>
      <c r="I16" s="35" t="n"/>
      <c r="J16" s="35" t="n"/>
      <c r="K16" s="35" t="n"/>
      <c r="L16" s="35" t="n"/>
      <c r="M16" s="35" t="n"/>
      <c r="N16" s="35" t="n"/>
      <c r="O16" s="35" t="n"/>
      <c r="P16" s="35" t="n"/>
      <c r="Q16" s="35" t="n"/>
      <c r="R16" s="35" t="n"/>
      <c r="S16" s="35" t="n"/>
      <c r="T16" s="35" t="n"/>
      <c r="U16" s="35" t="n"/>
      <c r="V16" s="35" t="n"/>
      <c r="W16" s="35" t="n"/>
      <c r="X16" s="35" t="n"/>
      <c r="Y16" s="35" t="n"/>
      <c r="Z16" s="33" t="n"/>
    </row>
    <row r="17" ht="79.95" customHeight="1" thickBot="1">
      <c r="A17" s="5" t="inlineStr">
        <is>
          <t>Итоговая пропускная способность, Мбит/с</t>
        </is>
      </c>
      <c r="B17" s="14" t="inlineStr">
        <is>
          <r>
            <t>B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СУМ</t>
          </r>
        </is>
      </c>
      <c r="C17" s="14" t="inlineStr">
        <is>
          <t>-</t>
        </is>
      </c>
      <c r="D17" s="14">
        <f>D15+D12+D9+D6</f>
        <v/>
      </c>
      <c r="E17" s="14">
        <f>E15+E12+E9+E6</f>
        <v/>
      </c>
      <c r="F17" s="14">
        <f>F15+F12+F9+F6</f>
        <v/>
      </c>
      <c r="G17" s="14">
        <f>G15+G12+G9+G6</f>
        <v/>
      </c>
      <c r="H17" s="14">
        <f>H15+H12+H9+H6</f>
        <v/>
      </c>
      <c r="I17" s="14">
        <f>I15+I12+I9+I6</f>
        <v/>
      </c>
      <c r="J17" s="14">
        <f>J15+J12+J9+J6</f>
        <v/>
      </c>
      <c r="K17" s="14">
        <f>K15+K12+K9+K6</f>
        <v/>
      </c>
      <c r="L17" s="14">
        <f>L15+L12+L9+L6</f>
        <v/>
      </c>
      <c r="M17" s="14">
        <f>M15+M12+M9+M6</f>
        <v/>
      </c>
      <c r="N17" s="14">
        <f>N15+N12+N9+N6</f>
        <v/>
      </c>
      <c r="O17" s="14">
        <f>O15+O12+O9+O6</f>
        <v/>
      </c>
      <c r="P17" s="14">
        <f>P15+P12+P9+P6</f>
        <v/>
      </c>
      <c r="Q17" s="14">
        <f>Q15+Q12+Q9+Q6</f>
        <v/>
      </c>
      <c r="R17" s="14">
        <f>R15+R12+R9+R6</f>
        <v/>
      </c>
      <c r="S17" s="14">
        <f>S15+S12+S9+S6</f>
        <v/>
      </c>
      <c r="T17" s="14">
        <f>T15+T12+T9+T6</f>
        <v/>
      </c>
      <c r="U17" s="14">
        <f>U15+U12+U9+U6</f>
        <v/>
      </c>
      <c r="V17" s="14">
        <f>V15+V12+V9+V6</f>
        <v/>
      </c>
      <c r="W17" s="14">
        <f>W15+W12+W9+W6</f>
        <v/>
      </c>
      <c r="X17" s="14">
        <f>X15+X12+X9+X6</f>
        <v/>
      </c>
      <c r="Y17" s="14">
        <f>Y15+Y12+Y9+Y6</f>
        <v/>
      </c>
      <c r="Z17" s="14">
        <f>Z15+Z12+Z9+Z6</f>
        <v/>
      </c>
    </row>
    <row r="18" ht="79.95" customHeight="1" thickBot="1">
      <c r="A18" s="5" t="inlineStr">
        <is>
          <t>Итоговая пропускная способность по району, Мбит/с</t>
        </is>
      </c>
      <c r="B18" s="14" t="inlineStr">
        <is>
          <r>
            <t>B</t>
          </r>
          <r>
            <rPr>
              <rFont val="Times New Roman"/>
              <charset val="204"/>
              <family val="1"/>
              <color rgb="FF000000"/>
              <sz val="10"/>
              <vertAlign val="subscript"/>
            </rPr>
            <t>СУМ</t>
          </r>
        </is>
      </c>
      <c r="C18" s="36">
        <f>D17</f>
        <v/>
      </c>
      <c r="D18" s="37" t="n"/>
      <c r="E18" s="36">
        <f>E17+F17</f>
        <v/>
      </c>
      <c r="F18" s="37" t="n"/>
      <c r="G18" s="36">
        <f>G17+H17</f>
        <v/>
      </c>
      <c r="H18" s="37" t="n"/>
      <c r="I18" s="36">
        <f>I17+J17</f>
        <v/>
      </c>
      <c r="J18" s="37" t="n"/>
      <c r="K18" s="36">
        <f>K17+L17</f>
        <v/>
      </c>
      <c r="L18" s="37" t="n"/>
      <c r="M18" s="36">
        <f>M17+N17</f>
        <v/>
      </c>
      <c r="N18" s="37" t="n"/>
      <c r="O18" s="36">
        <f>O17+P17</f>
        <v/>
      </c>
      <c r="P18" s="37" t="n"/>
      <c r="Q18" s="36">
        <f>Q17+R17</f>
        <v/>
      </c>
      <c r="R18" s="37" t="n"/>
      <c r="S18" s="36">
        <f>S17+T17</f>
        <v/>
      </c>
      <c r="T18" s="37" t="n"/>
      <c r="U18" s="36">
        <f>U17+V17</f>
        <v/>
      </c>
      <c r="V18" s="37" t="n"/>
      <c r="W18" s="36">
        <f>W17+X17</f>
        <v/>
      </c>
      <c r="X18" s="37" t="n"/>
      <c r="Y18" s="36">
        <f>Y17+Z17</f>
        <v/>
      </c>
      <c r="Z18" s="37" t="n"/>
    </row>
  </sheetData>
  <mergeCells count="38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A1:A2"/>
    <mergeCell ref="B1:B2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C16:Z16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</mergeCells>
  <pageMargins left="0.7" right="0.7" top="0.75" bottom="0.75" header="0.3" footer="0.3"/>
  <pageSetup orientation="landscape" paperSize="9" scale="2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2021-12-09T07:10:07Z</dcterms:modified>
  <cp:lastModifiedBy>User</cp:lastModifiedBy>
  <cp:lastPrinted>2021-11-29T08:07:22Z</cp:lastPrinted>
</cp:coreProperties>
</file>