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000000"/>
      <sz val="7"/>
    </font>
    <font>
      <name val="Times New Roman"/>
      <charset val="204"/>
      <family val="1"/>
      <color rgb="FF000000"/>
      <sz val="8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11"/>
      <vertAlign val="subscript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8"/>
    </font>
    <font>
      <name val="Times New Roman"/>
      <charset val="204"/>
      <family val="1"/>
      <color rgb="FF000000"/>
      <sz val="16"/>
    </font>
    <font>
      <name val="Calibri"/>
      <family val="2"/>
      <color theme="1"/>
      <sz val="16"/>
      <scheme val="minor"/>
    </font>
    <font>
      <name val="Times New Roman"/>
      <charset val="204"/>
      <family val="1"/>
      <color theme="1"/>
      <sz val="16"/>
    </font>
    <font>
      <name val="Times New Roman"/>
      <charset val="204"/>
      <family val="1"/>
      <color theme="1"/>
      <sz val="16"/>
      <vertAlign val="subscript"/>
    </font>
  </fonts>
  <fills count="2">
    <fill>
      <patternFill/>
    </fill>
    <fill>
      <patternFill patternType="gray125"/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18" applyAlignment="1" pivotButton="0" quotePrefix="0" xfId="0">
      <alignment horizontal="center" vertical="center" wrapText="1"/>
    </xf>
    <xf numFmtId="0" fontId="11" fillId="0" borderId="10" applyAlignment="1" pivotButton="0" quotePrefix="0" xfId="0">
      <alignment horizontal="center" vertical="center" wrapText="1"/>
    </xf>
    <xf numFmtId="0" fontId="11" fillId="0" borderId="11" applyAlignment="1" pivotButton="0" quotePrefix="0" xfId="0">
      <alignment horizontal="center" vertical="center" wrapText="1"/>
    </xf>
    <xf numFmtId="0" fontId="11" fillId="0" borderId="6" applyAlignment="1" pivotButton="0" quotePrefix="0" xfId="0">
      <alignment horizontal="center" vertical="center" wrapText="1"/>
    </xf>
    <xf numFmtId="0" fontId="11" fillId="0" borderId="5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0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8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11" fillId="0" borderId="7" applyAlignment="1" pivotButton="0" quotePrefix="0" xfId="0">
      <alignment horizontal="center" vertical="center" wrapText="1"/>
    </xf>
    <xf numFmtId="0" fontId="11" fillId="0" borderId="11" applyAlignment="1" pivotButton="0" quotePrefix="0" xfId="0">
      <alignment horizontal="center" vertical="center" wrapText="1"/>
    </xf>
    <xf numFmtId="0" fontId="9" fillId="0" borderId="13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9" fillId="0" borderId="17" applyAlignment="1" pivotButton="0" quotePrefix="0" xfId="0">
      <alignment horizontal="center" vertical="center" wrapText="1"/>
    </xf>
    <xf numFmtId="0" fontId="9" fillId="0" borderId="18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7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8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9" fillId="0" borderId="12" applyAlignment="1" pivotButton="0" quotePrefix="0" xfId="0">
      <alignment horizontal="center" vertical="center" wrapText="1"/>
    </xf>
    <xf numFmtId="0" fontId="10" fillId="0" borderId="13" applyAlignment="1" pivotButton="0" quotePrefix="0" xfId="0">
      <alignment horizontal="center" vertical="center"/>
    </xf>
    <xf numFmtId="0" fontId="10" fillId="0" borderId="14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7" fillId="0" borderId="7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vertical="center"/>
    </xf>
    <xf numFmtId="0" fontId="0" fillId="0" borderId="15" applyAlignment="1" pivotButton="0" quotePrefix="0" xfId="0">
      <alignment vertical="center"/>
    </xf>
    <xf numFmtId="0" fontId="2" fillId="0" borderId="13" applyAlignment="1" pivotButton="0" quotePrefix="0" xfId="0">
      <alignment horizontal="center" vertical="center" wrapText="1"/>
    </xf>
    <xf numFmtId="0" fontId="2" fillId="0" borderId="16" applyAlignment="1" pivotButton="0" quotePrefix="0" xfId="0">
      <alignment horizontal="center" vertical="center" wrapText="1"/>
    </xf>
    <xf numFmtId="0" fontId="2" fillId="0" borderId="14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9" fillId="0" borderId="26" applyAlignment="1" pivotButton="0" quotePrefix="0" xfId="0">
      <alignment horizontal="center" vertical="center" wrapText="1"/>
    </xf>
    <xf numFmtId="0" fontId="0" fillId="0" borderId="30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18" pivotButton="0" quotePrefix="0" xfId="0"/>
    <xf numFmtId="0" fontId="0" fillId="0" borderId="5" pivotButton="0" quotePrefix="0" xfId="0"/>
    <xf numFmtId="0" fontId="0" fillId="0" borderId="11" pivotButton="0" quotePrefix="0" xfId="0"/>
    <xf numFmtId="0" fontId="9" fillId="0" borderId="23" applyAlignment="1" pivotButton="0" quotePrefix="0" xfId="0">
      <alignment horizontal="center" vertical="center" wrapText="1"/>
    </xf>
    <xf numFmtId="0" fontId="0" fillId="0" borderId="3" pivotButton="0" quotePrefix="0" xfId="0"/>
    <xf numFmtId="0" fontId="9" fillId="0" borderId="25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19"/>
  <sheetViews>
    <sheetView tabSelected="1" topLeftCell="A16" zoomScale="50" zoomScaleNormal="50" zoomScaleSheetLayoutView="80" workbookViewId="0">
      <selection activeCell="Y12" sqref="Y12:Z12"/>
    </sheetView>
  </sheetViews>
  <sheetFormatPr baseColWidth="8" defaultRowHeight="14.4"/>
  <cols>
    <col width="17" customWidth="1" style="22" min="1" max="1"/>
    <col width="11.44140625" bestFit="1" customWidth="1" style="22" min="3" max="3"/>
    <col width="11" bestFit="1" customWidth="1" style="22" min="4" max="5"/>
    <col width="11.44140625" bestFit="1" customWidth="1" style="22" min="5" max="5"/>
    <col width="11" bestFit="1" customWidth="1" style="22" min="6" max="7"/>
    <col width="11.44140625" bestFit="1" customWidth="1" style="22" min="7" max="7"/>
    <col width="11" bestFit="1" customWidth="1" style="22" min="8" max="9"/>
    <col width="11.44140625" bestFit="1" customWidth="1" style="22" min="9" max="9"/>
    <col width="11" bestFit="1" customWidth="1" style="22" min="10" max="11"/>
    <col width="11.44140625" bestFit="1" customWidth="1" style="22" min="11" max="11"/>
    <col width="11" bestFit="1" customWidth="1" style="22" min="12" max="13"/>
    <col width="11.44140625" bestFit="1" customWidth="1" style="22" min="13" max="13"/>
    <col width="11" bestFit="1" customWidth="1" style="22" min="14" max="15"/>
    <col width="11.44140625" bestFit="1" customWidth="1" style="22" min="15" max="15"/>
    <col width="11" bestFit="1" customWidth="1" style="22" min="16" max="17"/>
    <col width="11.44140625" bestFit="1" customWidth="1" style="22" min="17" max="17"/>
    <col width="11" bestFit="1" customWidth="1" style="22" min="18" max="19"/>
    <col width="11.44140625" bestFit="1" customWidth="1" style="22" min="19" max="19"/>
    <col width="11" bestFit="1" customWidth="1" style="22" min="20" max="21"/>
    <col width="11.44140625" bestFit="1" customWidth="1" style="22" min="21" max="21"/>
    <col width="11" bestFit="1" customWidth="1" style="22" min="22" max="23"/>
    <col width="11.44140625" bestFit="1" customWidth="1" style="22" min="23" max="23"/>
    <col width="11" bestFit="1" customWidth="1" style="22" min="24" max="25"/>
    <col width="11.44140625" bestFit="1" customWidth="1" style="22" min="25" max="25"/>
    <col width="11" bestFit="1" customWidth="1" style="22" min="26" max="27"/>
    <col width="11" bestFit="1" customWidth="1" style="22" min="27" max="28"/>
    <col width="8.88671875" customWidth="1" style="22" min="43" max="48"/>
    <col width="8.88671875" customWidth="1" style="22" min="44" max="49"/>
  </cols>
  <sheetData>
    <row r="1" ht="26.4" customHeight="1" s="22" thickBot="1">
      <c r="A1" s="72" t="inlineStr">
        <is>
          <t>Наименование района</t>
        </is>
      </c>
      <c r="B1" s="72" t="n"/>
      <c r="C1" s="43" t="inlineStr">
        <is>
          <t>Минск</t>
        </is>
      </c>
      <c r="D1" s="73" t="n"/>
      <c r="E1" s="43" t="inlineStr">
        <is>
          <t>Березино</t>
        </is>
      </c>
      <c r="F1" s="73" t="n"/>
      <c r="G1" s="43" t="inlineStr">
        <is>
          <t>Воложин</t>
        </is>
      </c>
      <c r="H1" s="73" t="n"/>
      <c r="I1" s="43" t="inlineStr">
        <is>
          <t>Вилейка</t>
        </is>
      </c>
      <c r="J1" s="73" t="n"/>
      <c r="K1" s="43" t="inlineStr">
        <is>
          <t>Копыль</t>
        </is>
      </c>
      <c r="L1" s="73" t="n"/>
      <c r="M1" s="43" t="inlineStr">
        <is>
          <t>Логойск</t>
        </is>
      </c>
      <c r="N1" s="73" t="n"/>
      <c r="O1" s="43" t="inlineStr">
        <is>
          <t>Любань</t>
        </is>
      </c>
      <c r="P1" s="73" t="n"/>
      <c r="Q1" s="43" t="inlineStr">
        <is>
          <t>Молодечно</t>
        </is>
      </c>
      <c r="R1" s="73" t="n"/>
      <c r="S1" s="43" t="inlineStr">
        <is>
          <t>Солигорск</t>
        </is>
      </c>
      <c r="T1" s="73" t="n"/>
      <c r="U1" s="43" t="inlineStr">
        <is>
          <t>Слуцк</t>
        </is>
      </c>
      <c r="V1" s="73" t="n"/>
      <c r="W1" s="43" t="inlineStr">
        <is>
          <t>Смолевичи</t>
        </is>
      </c>
      <c r="X1" s="73" t="n"/>
      <c r="Y1" s="43" t="inlineStr">
        <is>
          <t>Столбцы</t>
        </is>
      </c>
      <c r="Z1" s="73" t="n"/>
      <c r="AA1" s="45" t="inlineStr"/>
    </row>
    <row r="2" ht="91.8" customHeight="1" s="22" thickBot="1">
      <c r="A2" s="74" t="n"/>
      <c r="B2" s="74" t="n"/>
      <c r="C2" s="35" t="inlineStr">
        <is>
          <t>гор</t>
        </is>
      </c>
      <c r="D2" s="21" t="inlineStr">
        <is>
          <t>сел</t>
        </is>
      </c>
      <c r="E2" s="21" t="inlineStr">
        <is>
          <t>гор</t>
        </is>
      </c>
      <c r="F2" s="21" t="inlineStr">
        <is>
          <t>сел</t>
        </is>
      </c>
      <c r="G2" s="21" t="inlineStr">
        <is>
          <t>гор</t>
        </is>
      </c>
      <c r="H2" s="37" t="inlineStr">
        <is>
          <t>сел</t>
        </is>
      </c>
      <c r="I2" s="37" t="inlineStr">
        <is>
          <t>гор</t>
        </is>
      </c>
      <c r="J2" s="37" t="inlineStr">
        <is>
          <t>сел</t>
        </is>
      </c>
      <c r="K2" s="37" t="inlineStr">
        <is>
          <t>гор</t>
        </is>
      </c>
      <c r="L2" s="37" t="inlineStr">
        <is>
          <t>сел</t>
        </is>
      </c>
      <c r="M2" s="37" t="inlineStr">
        <is>
          <t>гор</t>
        </is>
      </c>
      <c r="N2" s="37" t="inlineStr">
        <is>
          <t>сел</t>
        </is>
      </c>
      <c r="O2" s="37" t="inlineStr">
        <is>
          <t>гор</t>
        </is>
      </c>
      <c r="P2" s="37" t="inlineStr">
        <is>
          <t>сел</t>
        </is>
      </c>
      <c r="Q2" s="37" t="inlineStr">
        <is>
          <t>гор</t>
        </is>
      </c>
      <c r="R2" s="37" t="inlineStr">
        <is>
          <t>сел</t>
        </is>
      </c>
      <c r="S2" s="37" t="inlineStr">
        <is>
          <t>гор</t>
        </is>
      </c>
      <c r="T2" s="37" t="inlineStr">
        <is>
          <t>сел</t>
        </is>
      </c>
      <c r="U2" s="37" t="inlineStr">
        <is>
          <t>гор</t>
        </is>
      </c>
      <c r="V2" s="37" t="inlineStr">
        <is>
          <t>сел</t>
        </is>
      </c>
      <c r="W2" s="37" t="inlineStr">
        <is>
          <t>гор</t>
        </is>
      </c>
      <c r="X2" s="37" t="inlineStr">
        <is>
          <t>сел</t>
        </is>
      </c>
      <c r="Y2" s="37" t="inlineStr">
        <is>
          <t>гор</t>
        </is>
      </c>
      <c r="Z2" s="37" t="inlineStr">
        <is>
          <t>сел</t>
        </is>
      </c>
    </row>
    <row r="3" ht="105.6" customHeight="1" s="22" thickBot="1">
      <c r="A3" s="20" t="inlineStr">
        <is>
          <t>Численность населения, тыс. чел</t>
        </is>
      </c>
      <c r="B3" s="20" t="inlineStr">
        <is>
          <t>N</t>
        </is>
      </c>
      <c r="C3" s="21" t="inlineStr">
        <is>
          <t>2009.786</t>
        </is>
      </c>
      <c r="D3" s="21" t="inlineStr">
        <is>
          <t>232.175</t>
        </is>
      </c>
      <c r="E3" s="21" t="inlineStr">
        <is>
          <t>11.45</t>
        </is>
      </c>
      <c r="F3" s="21" t="inlineStr">
        <is>
          <t>11.31</t>
        </is>
      </c>
      <c r="G3" s="21" t="inlineStr">
        <is>
          <t>10.012</t>
        </is>
      </c>
      <c r="H3" s="21" t="inlineStr">
        <is>
          <t>20.393</t>
        </is>
      </c>
      <c r="I3" s="21" t="inlineStr">
        <is>
          <t>27.167</t>
        </is>
      </c>
      <c r="J3" s="21" t="inlineStr">
        <is>
          <t>20.695</t>
        </is>
      </c>
      <c r="K3" s="21" t="inlineStr">
        <is>
          <t>10.367</t>
        </is>
      </c>
      <c r="L3" s="21" t="inlineStr">
        <is>
          <t>17.69</t>
        </is>
      </c>
      <c r="M3" s="21" t="inlineStr">
        <is>
          <t>15.336</t>
        </is>
      </c>
      <c r="N3" s="21" t="inlineStr">
        <is>
          <t>17.373</t>
        </is>
      </c>
      <c r="O3" s="21" t="inlineStr">
        <is>
          <t>11.654</t>
        </is>
      </c>
      <c r="P3" s="21" t="inlineStr">
        <is>
          <t>15.641</t>
        </is>
      </c>
      <c r="Q3" s="21" t="inlineStr">
        <is>
          <t>91.063</t>
        </is>
      </c>
      <c r="R3" s="21" t="inlineStr">
        <is>
          <t>34.355</t>
        </is>
      </c>
      <c r="S3" s="21" t="inlineStr">
        <is>
          <t>100.824</t>
        </is>
      </c>
      <c r="T3" s="21" t="inlineStr">
        <is>
          <t>19.076</t>
        </is>
      </c>
      <c r="U3" s="21" t="inlineStr">
        <is>
          <t>61.396</t>
        </is>
      </c>
      <c r="V3" s="21" t="inlineStr">
        <is>
          <t>26.802</t>
        </is>
      </c>
      <c r="W3" s="21" t="inlineStr">
        <is>
          <t>19.844</t>
        </is>
      </c>
      <c r="X3" s="21" t="inlineStr">
        <is>
          <t>31.276</t>
        </is>
      </c>
      <c r="Y3" s="21" t="inlineStr">
        <is>
          <t>17.42</t>
        </is>
      </c>
      <c r="Z3" s="21" t="inlineStr">
        <is>
          <t>21.054</t>
        </is>
      </c>
    </row>
    <row r="4" ht="106.8" customHeight="1" s="22" thickBot="1">
      <c r="A4" s="13" t="inlineStr">
        <is>
          <t>Норма телефонной плотности</t>
        </is>
      </c>
      <c r="B4" s="34" t="inlineStr">
        <is>
          <t>a</t>
        </is>
      </c>
      <c r="C4" s="21" t="inlineStr">
        <is>
          <t>415</t>
        </is>
      </c>
      <c r="D4" s="21" t="inlineStr">
        <is>
          <t>150</t>
        </is>
      </c>
      <c r="E4" s="21" t="inlineStr">
        <is>
          <t>255</t>
        </is>
      </c>
      <c r="F4" s="21" t="inlineStr">
        <is>
          <t>150</t>
        </is>
      </c>
      <c r="G4" s="21" t="inlineStr">
        <is>
          <t>255</t>
        </is>
      </c>
      <c r="H4" s="21" t="inlineStr">
        <is>
          <t>150</t>
        </is>
      </c>
      <c r="I4" s="21" t="inlineStr">
        <is>
          <t>290</t>
        </is>
      </c>
      <c r="J4" s="21" t="inlineStr">
        <is>
          <t>150</t>
        </is>
      </c>
      <c r="K4" s="21" t="inlineStr">
        <is>
          <t>255</t>
        </is>
      </c>
      <c r="L4" s="21" t="inlineStr">
        <is>
          <t>150</t>
        </is>
      </c>
      <c r="M4" s="21" t="inlineStr">
        <is>
          <t>255</t>
        </is>
      </c>
      <c r="N4" s="21" t="inlineStr">
        <is>
          <t>150</t>
        </is>
      </c>
      <c r="O4" s="21" t="inlineStr">
        <is>
          <t>255</t>
        </is>
      </c>
      <c r="P4" s="21" t="inlineStr">
        <is>
          <t>150</t>
        </is>
      </c>
      <c r="Q4" s="21" t="inlineStr">
        <is>
          <t>320</t>
        </is>
      </c>
      <c r="R4" s="21" t="inlineStr">
        <is>
          <t>150</t>
        </is>
      </c>
      <c r="S4" s="21" t="inlineStr">
        <is>
          <t>370</t>
        </is>
      </c>
      <c r="T4" s="21" t="inlineStr">
        <is>
          <t>150</t>
        </is>
      </c>
      <c r="U4" s="21" t="inlineStr">
        <is>
          <t>320</t>
        </is>
      </c>
      <c r="V4" s="21" t="inlineStr">
        <is>
          <t>150</t>
        </is>
      </c>
      <c r="W4" s="21" t="inlineStr">
        <is>
          <t>255</t>
        </is>
      </c>
      <c r="X4" s="21" t="inlineStr">
        <is>
          <t>150</t>
        </is>
      </c>
      <c r="Y4" s="21" t="inlineStr">
        <is>
          <t>255</t>
        </is>
      </c>
      <c r="Z4" s="21" t="inlineStr">
        <is>
          <t>150</t>
        </is>
      </c>
      <c r="AA4" s="25" t="n"/>
      <c r="AB4" s="25" t="n"/>
      <c r="AC4" s="25" t="n"/>
      <c r="AD4" s="25" t="n"/>
      <c r="AE4" s="25" t="n"/>
      <c r="AF4" s="25" t="n"/>
      <c r="AG4" s="25" t="n"/>
      <c r="AH4" s="25" t="n"/>
      <c r="AI4" s="25" t="n"/>
      <c r="AJ4" s="25" t="n"/>
      <c r="AK4" s="25" t="n"/>
      <c r="AL4" s="25" t="n"/>
      <c r="AM4" s="25" t="n"/>
      <c r="AN4" s="25" t="n"/>
      <c r="AO4" s="25" t="n"/>
      <c r="AP4" s="25" t="n"/>
      <c r="AQ4" s="25" t="n"/>
      <c r="AR4" s="25" t="n"/>
      <c r="AS4" s="25" t="n"/>
      <c r="AT4" s="25" t="n"/>
      <c r="AU4" s="25" t="n"/>
      <c r="AV4" s="25" t="n"/>
      <c r="AW4" s="25" t="n"/>
    </row>
    <row r="5" ht="82.2" customHeight="1" s="22" thickBot="1">
      <c r="A5" s="13" t="inlineStr">
        <is>
          <t>Численность абонентов, чел</t>
        </is>
      </c>
      <c r="B5" s="35" t="inlineStr">
        <is>
          <t>Nаб</t>
        </is>
      </c>
      <c r="C5" s="37">
        <f>ROUNDUP(C3*C4*0.92,0)</f>
        <v/>
      </c>
      <c r="D5" s="37">
        <f>ROUNDUP(D3*D4*0.92,0)</f>
        <v/>
      </c>
      <c r="E5" s="37">
        <f>ROUNDUP(E3*E4*0.92,0)</f>
        <v/>
      </c>
      <c r="F5" s="37">
        <f>ROUNDUP(F3*F4*0.92,0)</f>
        <v/>
      </c>
      <c r="G5" s="37">
        <f>ROUNDUP(G3*G4*0.92,0)</f>
        <v/>
      </c>
      <c r="H5" s="37">
        <f>ROUNDUP(H3*H4*0.92,0)</f>
        <v/>
      </c>
      <c r="I5" s="37">
        <f>ROUNDUP(I3*I4*0.92,0)</f>
        <v/>
      </c>
      <c r="J5" s="37">
        <f>ROUNDUP(J3*J4*0.92,0)</f>
        <v/>
      </c>
      <c r="K5" s="37">
        <f>ROUNDUP(K3*K4*0.92,0)</f>
        <v/>
      </c>
      <c r="L5" s="37">
        <f>ROUNDUP(L3*L4*0.92,0)</f>
        <v/>
      </c>
      <c r="M5" s="37">
        <f>ROUNDUP(M3*M4*0.92,0)</f>
        <v/>
      </c>
      <c r="N5" s="37">
        <f>ROUNDUP(N3*N4*0.92,0)</f>
        <v/>
      </c>
      <c r="O5" s="37">
        <f>ROUNDUP(O3*O4*0.92,0)</f>
        <v/>
      </c>
      <c r="P5" s="37">
        <f>ROUNDUP(P3*P4*0.92,0)</f>
        <v/>
      </c>
      <c r="Q5" s="37">
        <f>ROUNDUP(Q3*Q4*0.92,0)</f>
        <v/>
      </c>
      <c r="R5" s="37">
        <f>ROUNDUP(R3*R4*0.92,0)</f>
        <v/>
      </c>
      <c r="S5" s="37">
        <f>ROUNDUP(S3*S4*0.92,0)</f>
        <v/>
      </c>
      <c r="T5" s="37">
        <f>ROUNDUP(T3*T4*0.92,0)</f>
        <v/>
      </c>
      <c r="U5" s="37">
        <f>ROUNDUP(U3*U4*0.92,0)</f>
        <v/>
      </c>
      <c r="V5" s="37">
        <f>ROUNDUP(V3*V4*0.92,0)</f>
        <v/>
      </c>
      <c r="W5" s="37">
        <f>ROUNDUP(W3*W4*0.92,0)</f>
        <v/>
      </c>
      <c r="X5" s="37">
        <f>ROUNDUP(X3*X4*0.92,0)</f>
        <v/>
      </c>
      <c r="Y5" s="37">
        <f>ROUNDUP(Y3*Y4*0.92,0)</f>
        <v/>
      </c>
      <c r="Z5" s="37">
        <f>ROUNDUP(Z3*Z4*0.92,0)</f>
        <v/>
      </c>
    </row>
    <row r="6" ht="118.2" customHeight="1" s="22" thickBot="1">
      <c r="A6" s="13" t="inlineStr">
        <is>
          <t>Удельный обмен на одного абонента, разг./сутки</t>
        </is>
      </c>
      <c r="B6" s="35" t="inlineStr">
        <is>
          <t>Cаб</t>
        </is>
      </c>
      <c r="C6" s="21" t="inlineStr">
        <is>
          <t>0.3</t>
        </is>
      </c>
      <c r="D6" s="21" t="inlineStr">
        <is>
          <t>0.12</t>
        </is>
      </c>
      <c r="E6" s="21" t="inlineStr">
        <is>
          <t>0.7</t>
        </is>
      </c>
      <c r="F6" s="21" t="inlineStr">
        <is>
          <t>0.12</t>
        </is>
      </c>
      <c r="G6" s="21" t="inlineStr">
        <is>
          <t>0.7</t>
        </is>
      </c>
      <c r="H6" s="21" t="inlineStr">
        <is>
          <t>0.12</t>
        </is>
      </c>
      <c r="I6" s="21" t="inlineStr">
        <is>
          <t>0.6</t>
        </is>
      </c>
      <c r="J6" s="21" t="inlineStr">
        <is>
          <t>0.12</t>
        </is>
      </c>
      <c r="K6" s="21" t="inlineStr">
        <is>
          <t>0.7</t>
        </is>
      </c>
      <c r="L6" s="21" t="inlineStr">
        <is>
          <t>0.12</t>
        </is>
      </c>
      <c r="M6" s="21" t="inlineStr">
        <is>
          <t>0.7</t>
        </is>
      </c>
      <c r="N6" s="21" t="inlineStr">
        <is>
          <t>0.12</t>
        </is>
      </c>
      <c r="O6" s="21" t="inlineStr">
        <is>
          <t>0.7</t>
        </is>
      </c>
      <c r="P6" s="21" t="inlineStr">
        <is>
          <t>0.12</t>
        </is>
      </c>
      <c r="Q6" s="21" t="inlineStr">
        <is>
          <t>0.5</t>
        </is>
      </c>
      <c r="R6" s="21" t="inlineStr">
        <is>
          <t>0.12</t>
        </is>
      </c>
      <c r="S6" s="21" t="inlineStr">
        <is>
          <t>0.4</t>
        </is>
      </c>
      <c r="T6" s="21" t="inlineStr">
        <is>
          <t>0.12</t>
        </is>
      </c>
      <c r="U6" s="21" t="inlineStr">
        <is>
          <t>0.5</t>
        </is>
      </c>
      <c r="V6" s="21" t="inlineStr">
        <is>
          <t>0.12</t>
        </is>
      </c>
      <c r="W6" s="21" t="inlineStr">
        <is>
          <t>0.7</t>
        </is>
      </c>
      <c r="X6" s="21" t="inlineStr">
        <is>
          <t>0.12</t>
        </is>
      </c>
      <c r="Y6" s="21" t="inlineStr">
        <is>
          <t>0.7</t>
        </is>
      </c>
      <c r="Z6" s="21" t="inlineStr">
        <is>
          <t>0.12</t>
        </is>
      </c>
      <c r="AA6" s="25" t="n"/>
      <c r="AB6" s="25" t="n"/>
      <c r="AC6" s="25" t="n"/>
      <c r="AD6" s="25" t="n"/>
      <c r="AE6" s="25" t="n"/>
      <c r="AF6" s="25" t="n"/>
      <c r="AG6" s="25" t="n"/>
      <c r="AH6" s="25" t="n"/>
      <c r="AI6" s="25" t="n"/>
      <c r="AJ6" s="25" t="n"/>
      <c r="AK6" s="25" t="n"/>
      <c r="AL6" s="25" t="n"/>
      <c r="AM6" s="25" t="n"/>
      <c r="AN6" s="25" t="n"/>
      <c r="AO6" s="25" t="n"/>
      <c r="AP6" s="25" t="n"/>
      <c r="AQ6" s="25" t="n"/>
      <c r="AR6" s="25" t="n"/>
      <c r="AS6" s="25" t="n"/>
      <c r="AT6" s="25" t="n"/>
      <c r="AU6" s="25" t="n"/>
      <c r="AV6" s="25" t="n"/>
      <c r="AW6" s="25" t="n"/>
    </row>
    <row r="7" ht="77.40000000000001" customHeight="1" s="22" thickBot="1">
      <c r="A7" s="13" t="inlineStr">
        <is>
          <t>Время занятия ЗСЛ, мин</t>
        </is>
      </c>
      <c r="B7" s="34" t="inlineStr">
        <is>
          <t>tзсл</t>
        </is>
      </c>
      <c r="C7" s="30" t="n">
        <v>3.88</v>
      </c>
      <c r="D7" s="75" t="n"/>
      <c r="E7" s="75" t="n"/>
      <c r="F7" s="75" t="n"/>
      <c r="G7" s="75" t="n"/>
      <c r="H7" s="75" t="n"/>
      <c r="I7" s="75" t="n"/>
      <c r="J7" s="75" t="n"/>
      <c r="K7" s="75" t="n"/>
      <c r="L7" s="75" t="n"/>
      <c r="M7" s="75" t="n"/>
      <c r="N7" s="75" t="n"/>
      <c r="O7" s="75" t="n"/>
      <c r="P7" s="75" t="n"/>
      <c r="Q7" s="75" t="n"/>
      <c r="R7" s="75" t="n"/>
      <c r="S7" s="75" t="n"/>
      <c r="T7" s="75" t="n"/>
      <c r="U7" s="75" t="n"/>
      <c r="V7" s="75" t="n"/>
      <c r="W7" s="75" t="n"/>
      <c r="X7" s="75" t="n"/>
      <c r="Y7" s="75" t="n"/>
      <c r="Z7" s="73" t="n"/>
    </row>
    <row r="8" ht="99" customHeight="1" s="22" thickBot="1">
      <c r="A8" s="13" t="inlineStr">
        <is>
          <t>Время занятия СЛМ, мин</t>
        </is>
      </c>
      <c r="B8" s="34" t="inlineStr">
        <is>
          <t>tслм</t>
        </is>
      </c>
      <c r="C8" s="13" t="n">
        <v>4.25</v>
      </c>
      <c r="D8" s="76" t="n"/>
      <c r="E8" s="76" t="n"/>
      <c r="F8" s="76" t="n"/>
      <c r="G8" s="76" t="n"/>
      <c r="H8" s="76" t="n"/>
      <c r="I8" s="76" t="n"/>
      <c r="J8" s="76" t="n"/>
      <c r="K8" s="76" t="n"/>
      <c r="L8" s="76" t="n"/>
      <c r="M8" s="76" t="n"/>
      <c r="N8" s="76" t="n"/>
      <c r="O8" s="76" t="n"/>
      <c r="P8" s="76" t="n"/>
      <c r="Q8" s="76" t="n"/>
      <c r="R8" s="76" t="n"/>
      <c r="S8" s="76" t="n"/>
      <c r="T8" s="76" t="n"/>
      <c r="U8" s="76" t="n"/>
      <c r="V8" s="76" t="n"/>
      <c r="W8" s="76" t="n"/>
      <c r="X8" s="76" t="n"/>
      <c r="Y8" s="76" t="n"/>
      <c r="Z8" s="77" t="n"/>
    </row>
    <row r="9" ht="131.4" customHeight="1" s="22" thickBot="1">
      <c r="A9" s="13" t="inlineStr">
        <is>
          <t>Исход. обмен телефонного трафика, разг./сутки</t>
        </is>
      </c>
      <c r="B9" s="35" t="inlineStr">
        <is>
          <t>QИСХ</t>
        </is>
      </c>
      <c r="C9" s="21">
        <f>ROUNDUP(C6*C5+D6*D5,0)</f>
        <v/>
      </c>
      <c r="D9" s="78" t="n"/>
      <c r="E9" s="21">
        <f>ROUNDUP(E6*E5+F6*F5,0)</f>
        <v/>
      </c>
      <c r="F9" s="78" t="n"/>
      <c r="G9" s="21">
        <f>ROUNDUP(G6*G5+H6*H5,0)</f>
        <v/>
      </c>
      <c r="H9" s="78" t="n"/>
      <c r="I9" s="21">
        <f>ROUNDUP(I6*I5+J6*J5,0)</f>
        <v/>
      </c>
      <c r="J9" s="78" t="n"/>
      <c r="K9" s="21">
        <f>ROUNDUP(K6*K5+L6*L5,0)</f>
        <v/>
      </c>
      <c r="L9" s="78" t="n"/>
      <c r="M9" s="21">
        <f>ROUNDUP(M6*M5+N6*N5,0)</f>
        <v/>
      </c>
      <c r="N9" s="78" t="n"/>
      <c r="O9" s="21">
        <f>ROUNDUP(O6*O5+P6*P5,0)</f>
        <v/>
      </c>
      <c r="P9" s="78" t="n"/>
      <c r="Q9" s="21">
        <f>ROUNDUP(Q6*Q5+R6*R5,0)</f>
        <v/>
      </c>
      <c r="R9" s="78" t="n"/>
      <c r="S9" s="21">
        <f>ROUNDUP(S6*S5+T6*T5,0)</f>
        <v/>
      </c>
      <c r="T9" s="78" t="n"/>
      <c r="U9" s="21">
        <f>ROUNDUP(U6*U5+V6*V5,0)</f>
        <v/>
      </c>
      <c r="V9" s="78" t="n"/>
      <c r="W9" s="21">
        <f>ROUNDUP(W6*W5+X6*X5,0)</f>
        <v/>
      </c>
      <c r="X9" s="78" t="n"/>
      <c r="Y9" s="21">
        <f>ROUNDUP(Y6*Y5+Z6*Z5,0)</f>
        <v/>
      </c>
      <c r="Z9" s="78" t="n"/>
    </row>
    <row r="10" ht="99.59999999999999" customHeight="1" s="22" thickBot="1">
      <c r="A10" s="13" t="inlineStr">
        <is>
          <t>Исходящая нагрузка от аб-в, Эрл</t>
        </is>
      </c>
      <c r="B10" s="35" t="inlineStr">
        <is>
          <t>YЗСЛ</t>
        </is>
      </c>
      <c r="C10" s="79">
        <f>(C9*$C7*0.11)/60</f>
        <v/>
      </c>
      <c r="D10" s="80" t="n"/>
      <c r="E10" s="79">
        <f>(E9*$C7*0.11)/60</f>
        <v/>
      </c>
      <c r="F10" s="80" t="n"/>
      <c r="G10" s="79">
        <f>(G9*$C7*0.11)/60</f>
        <v/>
      </c>
      <c r="H10" s="80" t="n"/>
      <c r="I10" s="79">
        <f>(I9*$C7*0.11)/60</f>
        <v/>
      </c>
      <c r="J10" s="80" t="n"/>
      <c r="K10" s="79">
        <f>(K9*$C7*0.11)/60</f>
        <v/>
      </c>
      <c r="L10" s="80" t="n"/>
      <c r="M10" s="79">
        <f>(M9*$C7*0.11)/60</f>
        <v/>
      </c>
      <c r="N10" s="80" t="n"/>
      <c r="O10" s="79">
        <f>(O9*$C7*0.11)/60</f>
        <v/>
      </c>
      <c r="P10" s="80" t="n"/>
      <c r="Q10" s="79">
        <f>(Q9*$C7*0.11)/60</f>
        <v/>
      </c>
      <c r="R10" s="80" t="n"/>
      <c r="S10" s="79">
        <f>(S9*$C7*0.11)/60</f>
        <v/>
      </c>
      <c r="T10" s="80" t="n"/>
      <c r="U10" s="79">
        <f>(U9*$C7*0.11)/60</f>
        <v/>
      </c>
      <c r="V10" s="80" t="n"/>
      <c r="W10" s="79">
        <f>(W9*$C7*0.11)/60</f>
        <v/>
      </c>
      <c r="X10" s="80" t="n"/>
      <c r="Y10" s="79">
        <f>(Y9*$C7*0.11)/60</f>
        <v/>
      </c>
      <c r="Z10" s="80" t="n"/>
    </row>
    <row r="11" ht="100.2" customHeight="1" s="22" thickBot="1">
      <c r="A11" s="13" t="inlineStr">
        <is>
          <t>Количество ЗСЛ</t>
        </is>
      </c>
      <c r="B11" s="35" t="inlineStr">
        <is>
          <t>VЗСЛ</t>
        </is>
      </c>
      <c r="C11" s="79" t="n">
        <v>0</v>
      </c>
      <c r="D11" s="80" t="n"/>
      <c r="E11" s="81" t="n">
        <v>0</v>
      </c>
      <c r="F11" s="80" t="n"/>
      <c r="G11" s="81" t="n">
        <v>0</v>
      </c>
      <c r="H11" s="80" t="n"/>
      <c r="I11" s="81" t="n">
        <v>0</v>
      </c>
      <c r="J11" s="80" t="n"/>
      <c r="K11" s="81" t="n">
        <v>0</v>
      </c>
      <c r="L11" s="80" t="n"/>
      <c r="M11" s="81" t="n">
        <v>0</v>
      </c>
      <c r="N11" s="80" t="n"/>
      <c r="O11" s="81" t="n">
        <v>0</v>
      </c>
      <c r="P11" s="80" t="n"/>
      <c r="Q11" s="81" t="n">
        <v>0</v>
      </c>
      <c r="R11" s="80" t="n"/>
      <c r="S11" s="81" t="n">
        <v>0</v>
      </c>
      <c r="T11" s="80" t="n"/>
      <c r="U11" s="81" t="n">
        <v>0</v>
      </c>
      <c r="V11" s="80" t="n"/>
      <c r="W11" s="81" t="n">
        <v>0</v>
      </c>
      <c r="X11" s="80" t="n"/>
      <c r="Y11" s="81" t="n">
        <v>0</v>
      </c>
      <c r="Z11" s="80" t="n"/>
    </row>
    <row r="12" ht="179.4" customHeight="1" s="22" thickBot="1">
      <c r="A12" s="15" t="inlineStr">
        <is>
          <t>Количество каналов Е12, необходимое для организации ЗСЛ</t>
        </is>
      </c>
      <c r="B12" s="29" t="inlineStr">
        <is>
          <t>NE12</t>
        </is>
      </c>
      <c r="C12" s="15">
        <f>ROUNDUP(C11/31,0)</f>
        <v/>
      </c>
      <c r="D12" s="78" t="n"/>
      <c r="E12" s="15">
        <f>ROUNDUP(E11/31,0)</f>
        <v/>
      </c>
      <c r="F12" s="78" t="n"/>
      <c r="G12" s="15">
        <f>ROUNDUP(G11/31,0)</f>
        <v/>
      </c>
      <c r="H12" s="78" t="n"/>
      <c r="I12" s="15">
        <f>ROUNDUP(I11/31,0)</f>
        <v/>
      </c>
      <c r="J12" s="78" t="n"/>
      <c r="K12" s="15">
        <f>ROUNDUP(K11/31,0)</f>
        <v/>
      </c>
      <c r="L12" s="78" t="n"/>
      <c r="M12" s="15">
        <f>ROUNDUP(M11/31,0)</f>
        <v/>
      </c>
      <c r="N12" s="78" t="n"/>
      <c r="O12" s="15">
        <f>ROUNDUP(O11/31,0)</f>
        <v/>
      </c>
      <c r="P12" s="78" t="n"/>
      <c r="Q12" s="15">
        <f>ROUNDUP(Q11/31,0)</f>
        <v/>
      </c>
      <c r="R12" s="78" t="n"/>
      <c r="S12" s="15">
        <f>ROUNDUP(S11/31,0)</f>
        <v/>
      </c>
      <c r="T12" s="78" t="n"/>
      <c r="U12" s="15">
        <f>ROUNDUP(U11/31,0)</f>
        <v/>
      </c>
      <c r="V12" s="78" t="n"/>
      <c r="W12" s="15">
        <f>ROUNDUP(W11/31,0)</f>
        <v/>
      </c>
      <c r="X12" s="78" t="n"/>
      <c r="Y12" s="15">
        <f>ROUNDUP(Y11/31,0)</f>
        <v/>
      </c>
      <c r="Z12" s="78" t="n"/>
    </row>
    <row r="13" ht="132.6" customHeight="1" s="22" thickBot="1">
      <c r="A13" s="17" t="inlineStr">
        <is>
          <t>Входящий обмен телефонного трафика, разг./сутки</t>
        </is>
      </c>
      <c r="B13" s="18" t="inlineStr">
        <is>
          <r>
            <t>Q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ВХАБ</t>
          </r>
        </is>
      </c>
      <c r="C13" s="15">
        <f>C9/0.8</f>
        <v/>
      </c>
      <c r="D13" s="78" t="n"/>
      <c r="E13" s="15">
        <f>E9/0.8</f>
        <v/>
      </c>
      <c r="F13" s="78" t="n"/>
      <c r="G13" s="15">
        <f>G9/0.8</f>
        <v/>
      </c>
      <c r="H13" s="78" t="n"/>
      <c r="I13" s="15">
        <f>I9/0.8</f>
        <v/>
      </c>
      <c r="J13" s="78" t="n"/>
      <c r="K13" s="15">
        <f>K9/0.8</f>
        <v/>
      </c>
      <c r="L13" s="78" t="n"/>
      <c r="M13" s="15">
        <f>M9/0.8</f>
        <v/>
      </c>
      <c r="N13" s="78" t="n"/>
      <c r="O13" s="15">
        <f>O9/0.8</f>
        <v/>
      </c>
      <c r="P13" s="78" t="n"/>
      <c r="Q13" s="15">
        <f>Q9/0.8</f>
        <v/>
      </c>
      <c r="R13" s="78" t="n"/>
      <c r="S13" s="15">
        <f>S9/0.8</f>
        <v/>
      </c>
      <c r="T13" s="78" t="n"/>
      <c r="U13" s="15">
        <f>U9/0.8</f>
        <v/>
      </c>
      <c r="V13" s="78" t="n"/>
      <c r="W13" s="15">
        <f>W9/0.8</f>
        <v/>
      </c>
      <c r="X13" s="78" t="n"/>
      <c r="Y13" s="15">
        <f>Y9/0.8</f>
        <v/>
      </c>
      <c r="Z13" s="78" t="n"/>
    </row>
    <row r="14" ht="112.8" customHeight="1" s="22" thickBot="1">
      <c r="A14" s="17" t="inlineStr">
        <is>
          <t>Входящая нагрузка от абонентов, Эрл</t>
        </is>
      </c>
      <c r="B14" s="18" t="inlineStr">
        <is>
          <r>
            <t>Y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СЛМ</t>
          </r>
        </is>
      </c>
      <c r="C14" s="15">
        <f>(C13*4.25*0.12)/60</f>
        <v/>
      </c>
      <c r="D14" s="78" t="n"/>
      <c r="E14" s="15">
        <f>(E13*4.25*0.12)/60</f>
        <v/>
      </c>
      <c r="F14" s="78" t="n"/>
      <c r="G14" s="15">
        <f>(G13*4.25*0.12)/60</f>
        <v/>
      </c>
      <c r="H14" s="78" t="n"/>
      <c r="I14" s="15">
        <f>(I13*4.25*0.12)/60</f>
        <v/>
      </c>
      <c r="J14" s="78" t="n"/>
      <c r="K14" s="15">
        <f>(K13*4.25*0.12)/60</f>
        <v/>
      </c>
      <c r="L14" s="78" t="n"/>
      <c r="M14" s="15">
        <f>(M13*4.25*0.12)/60</f>
        <v/>
      </c>
      <c r="N14" s="78" t="n"/>
      <c r="O14" s="15">
        <f>(O13*4.25*0.12)/60</f>
        <v/>
      </c>
      <c r="P14" s="78" t="n"/>
      <c r="Q14" s="15">
        <f>(Q13*4.25*0.12)/60</f>
        <v/>
      </c>
      <c r="R14" s="78" t="n"/>
      <c r="S14" s="15">
        <f>(S13*4.25*0.12)/60</f>
        <v/>
      </c>
      <c r="T14" s="78" t="n"/>
      <c r="U14" s="15">
        <f>(U13*4.25*0.12)/60</f>
        <v/>
      </c>
      <c r="V14" s="78" t="n"/>
      <c r="W14" s="15">
        <f>(W13*4.25*0.12)/60</f>
        <v/>
      </c>
      <c r="X14" s="78" t="n"/>
      <c r="Y14" s="15">
        <f>(Y13*4.25*0.12)/60</f>
        <v/>
      </c>
      <c r="Z14" s="78" t="n"/>
    </row>
    <row r="15" ht="72" customHeight="1" s="22" thickBot="1">
      <c r="A15" s="17" t="inlineStr">
        <is>
          <t>Количество СЛМ</t>
        </is>
      </c>
      <c r="B15" s="18" t="inlineStr">
        <is>
          <r>
            <t>N</t>
          </r>
          <r>
            <rPr>
              <rFont val="Times New Roman"/>
              <charset val="204"/>
              <family val="1"/>
              <color theme="1"/>
              <sz val="16"/>
              <vertAlign val="subscript"/>
            </rPr>
            <t>СЛМ</t>
          </r>
        </is>
      </c>
      <c r="C15" s="15" t="n">
        <v>0</v>
      </c>
      <c r="D15" s="78" t="n"/>
      <c r="E15" s="15" t="n">
        <v>0</v>
      </c>
      <c r="F15" s="78" t="n"/>
      <c r="G15" s="15" t="n">
        <v>0</v>
      </c>
      <c r="H15" s="78" t="n"/>
      <c r="I15" s="15" t="n">
        <v>0</v>
      </c>
      <c r="J15" s="78" t="n"/>
      <c r="K15" s="15" t="n">
        <v>0</v>
      </c>
      <c r="L15" s="78" t="n"/>
      <c r="M15" s="15" t="n">
        <v>0</v>
      </c>
      <c r="N15" s="78" t="n"/>
      <c r="O15" s="15" t="n">
        <v>0</v>
      </c>
      <c r="P15" s="78" t="n"/>
      <c r="Q15" s="15" t="n">
        <v>0</v>
      </c>
      <c r="R15" s="78" t="n"/>
      <c r="S15" s="15" t="n">
        <v>0</v>
      </c>
      <c r="T15" s="78" t="n"/>
      <c r="U15" s="15" t="n">
        <v>0</v>
      </c>
      <c r="V15" s="78" t="n"/>
      <c r="W15" s="15" t="n">
        <v>0</v>
      </c>
      <c r="X15" s="78" t="n"/>
      <c r="Y15" s="15" t="n">
        <v>0</v>
      </c>
      <c r="Z15" s="78" t="n"/>
    </row>
    <row r="16" ht="147.6" customHeight="1" s="22" thickBot="1">
      <c r="A16" s="17" t="inlineStr">
        <is>
          <t>Количество каналов Е12, необходимое для организации СЛМ</t>
        </is>
      </c>
      <c r="B16" s="18" t="inlineStr">
        <is>
          <t>NE12</t>
        </is>
      </c>
      <c r="C16" s="15">
        <f>ROUNDUP(C15/31,0)</f>
        <v/>
      </c>
      <c r="D16" s="78" t="n"/>
      <c r="E16" s="15">
        <f>ROUNDUP(E15/31,0)</f>
        <v/>
      </c>
      <c r="F16" s="78" t="n"/>
      <c r="G16" s="15">
        <f>ROUNDUP(G15/31,0)</f>
        <v/>
      </c>
      <c r="H16" s="78" t="n"/>
      <c r="I16" s="15">
        <f>ROUNDUP(I15/31,0)</f>
        <v/>
      </c>
      <c r="J16" s="78" t="n"/>
      <c r="K16" s="15">
        <f>ROUNDUP(K15/31,0)</f>
        <v/>
      </c>
      <c r="L16" s="78" t="n"/>
      <c r="M16" s="15">
        <f>ROUNDUP(M15/31,0)</f>
        <v/>
      </c>
      <c r="N16" s="78" t="n"/>
      <c r="O16" s="15">
        <f>ROUNDUP(O15/31,0)</f>
        <v/>
      </c>
      <c r="P16" s="78" t="n"/>
      <c r="Q16" s="15">
        <f>ROUNDUP(Q15/31,0)</f>
        <v/>
      </c>
      <c r="R16" s="78" t="n"/>
      <c r="S16" s="15">
        <f>ROUNDUP(S15/31,0)</f>
        <v/>
      </c>
      <c r="T16" s="78" t="n"/>
      <c r="U16" s="15">
        <f>ROUNDUP(U15/31,0)</f>
        <v/>
      </c>
      <c r="V16" s="78" t="n"/>
      <c r="W16" s="15">
        <f>ROUNDUP(W15/31,0)</f>
        <v/>
      </c>
      <c r="X16" s="78" t="n"/>
      <c r="Y16" s="15">
        <f>ROUNDUP(Y15/31,0)</f>
        <v/>
      </c>
      <c r="Z16" s="78" t="n"/>
    </row>
    <row r="17" ht="93.59999999999999" customHeight="1" s="22" thickBot="1">
      <c r="A17" s="17" t="inlineStr">
        <is>
          <t>Число каналов Е12 для аренды каналов</t>
        </is>
      </c>
      <c r="B17" s="18" t="n"/>
      <c r="C17" s="28">
        <f>C5*0.005</f>
        <v/>
      </c>
      <c r="D17" s="28" t="inlineStr">
        <is>
          <t>-</t>
        </is>
      </c>
      <c r="E17" s="28">
        <f>ROUNDUP(E5*0.005,0)</f>
        <v/>
      </c>
      <c r="F17" s="28" t="inlineStr">
        <is>
          <t>-</t>
        </is>
      </c>
      <c r="G17" s="28">
        <f>ROUNDUP(G5*0.005,0)</f>
        <v/>
      </c>
      <c r="H17" s="28" t="inlineStr">
        <is>
          <t>-</t>
        </is>
      </c>
      <c r="I17" s="28">
        <f>ROUNDUP(I5*0.005,0)</f>
        <v/>
      </c>
      <c r="J17" s="28" t="inlineStr">
        <is>
          <t>-</t>
        </is>
      </c>
      <c r="K17" s="28">
        <f>ROUNDUP(K5*0.005,0)</f>
        <v/>
      </c>
      <c r="L17" s="28" t="inlineStr">
        <is>
          <t>-</t>
        </is>
      </c>
      <c r="M17" s="28">
        <f>ROUNDUP(M5*0.005,0)</f>
        <v/>
      </c>
      <c r="N17" s="28" t="inlineStr">
        <is>
          <t>-</t>
        </is>
      </c>
      <c r="O17" s="28">
        <f>ROUNDUP(O5*0.005,0)</f>
        <v/>
      </c>
      <c r="P17" s="28" t="inlineStr">
        <is>
          <t>-</t>
        </is>
      </c>
      <c r="Q17" s="28">
        <f>ROUNDUP(Q5*0.005,0)</f>
        <v/>
      </c>
      <c r="R17" s="28" t="inlineStr">
        <is>
          <t>-</t>
        </is>
      </c>
      <c r="S17" s="28">
        <f>ROUNDUP(S5*0.005,0)</f>
        <v/>
      </c>
      <c r="T17" s="28" t="inlineStr">
        <is>
          <t>-</t>
        </is>
      </c>
      <c r="U17" s="28">
        <f>ROUNDUP(U5*0.005,0)</f>
        <v/>
      </c>
      <c r="V17" s="28" t="inlineStr">
        <is>
          <t>-</t>
        </is>
      </c>
      <c r="W17" s="28">
        <f>ROUNDUP(W5*0.005,0)</f>
        <v/>
      </c>
      <c r="X17" s="28" t="inlineStr">
        <is>
          <t>-</t>
        </is>
      </c>
      <c r="Y17" s="28">
        <f>ROUNDUP(Y5*0.005,0)</f>
        <v/>
      </c>
      <c r="Z17" s="15" t="inlineStr">
        <is>
          <t>-</t>
        </is>
      </c>
    </row>
    <row r="18" ht="79.2" customHeight="1" s="22" thickBot="1">
      <c r="A18" s="17" t="inlineStr">
        <is>
          <t>Общее количество каналов Е12</t>
        </is>
      </c>
      <c r="B18" s="18" t="n"/>
      <c r="C18" s="28">
        <f>C16+C17+C12</f>
        <v/>
      </c>
      <c r="D18" s="28" t="inlineStr">
        <is>
          <t>-</t>
        </is>
      </c>
      <c r="E18" s="28">
        <f>E16+E17+E12</f>
        <v/>
      </c>
      <c r="F18" s="28" t="inlineStr">
        <is>
          <t>-</t>
        </is>
      </c>
      <c r="G18" s="28">
        <f>G16+G17+G12</f>
        <v/>
      </c>
      <c r="H18" s="28" t="inlineStr">
        <is>
          <t>-</t>
        </is>
      </c>
      <c r="I18" s="28">
        <f>I16+I17+I12</f>
        <v/>
      </c>
      <c r="J18" s="28" t="inlineStr">
        <is>
          <t>-</t>
        </is>
      </c>
      <c r="K18" s="28">
        <f>K16+K17+K12</f>
        <v/>
      </c>
      <c r="L18" s="28" t="inlineStr">
        <is>
          <t>-</t>
        </is>
      </c>
      <c r="M18" s="28">
        <f>M16+M17+M12</f>
        <v/>
      </c>
      <c r="N18" s="28" t="inlineStr">
        <is>
          <t>-</t>
        </is>
      </c>
      <c r="O18" s="28">
        <f>O16+O17+O12</f>
        <v/>
      </c>
      <c r="P18" s="28" t="inlineStr">
        <is>
          <t>-</t>
        </is>
      </c>
      <c r="Q18" s="28">
        <f>Q16+Q17+Q12</f>
        <v/>
      </c>
      <c r="R18" s="28" t="inlineStr">
        <is>
          <t>-</t>
        </is>
      </c>
      <c r="S18" s="28">
        <f>S16+S17+S12</f>
        <v/>
      </c>
      <c r="T18" s="28" t="inlineStr">
        <is>
          <t>-</t>
        </is>
      </c>
      <c r="U18" s="28">
        <f>U16+U17+U12</f>
        <v/>
      </c>
      <c r="V18" s="28" t="inlineStr">
        <is>
          <t>-</t>
        </is>
      </c>
      <c r="W18" s="28">
        <f>W16+W17+W12</f>
        <v/>
      </c>
      <c r="X18" s="28" t="inlineStr">
        <is>
          <t>-</t>
        </is>
      </c>
      <c r="Y18" s="28">
        <f>Y16+Y17+Y12</f>
        <v/>
      </c>
      <c r="Z18" s="15" t="inlineStr">
        <is>
          <t>-</t>
        </is>
      </c>
    </row>
    <row r="19" ht="141.6" customHeight="1" s="22" thickBot="1">
      <c r="A19" s="17" t="inlineStr">
        <is>
          <t>Общее количество каналов Е12 с учётом запаса на перспективу</t>
        </is>
      </c>
      <c r="B19" s="18" t="n"/>
      <c r="C19" s="15">
        <f>ROUNDUP(C18*1.3,0)</f>
        <v/>
      </c>
      <c r="D19" s="78" t="n"/>
      <c r="E19" s="15">
        <f>ROUNDUP(E18*1.3,0)</f>
        <v/>
      </c>
      <c r="F19" s="78" t="n"/>
      <c r="G19" s="15">
        <f>ROUNDUP(G18*1.3,0)</f>
        <v/>
      </c>
      <c r="H19" s="78" t="n"/>
      <c r="I19" s="15">
        <f>ROUNDUP(I18*1.3,0)</f>
        <v/>
      </c>
      <c r="J19" s="78" t="n"/>
      <c r="K19" s="15">
        <f>ROUNDUP(K18*1.3,0)</f>
        <v/>
      </c>
      <c r="L19" s="78" t="n"/>
      <c r="M19" s="15">
        <f>ROUNDUP(M18*1.3,0)</f>
        <v/>
      </c>
      <c r="N19" s="78" t="n"/>
      <c r="O19" s="15">
        <f>ROUNDUP(O18*1.3,0)</f>
        <v/>
      </c>
      <c r="P19" s="78" t="n"/>
      <c r="Q19" s="15">
        <f>ROUNDUP(Q18*1.3,0)</f>
        <v/>
      </c>
      <c r="R19" s="78" t="n"/>
      <c r="S19" s="15">
        <f>ROUNDUP(S18*1.3,0)</f>
        <v/>
      </c>
      <c r="T19" s="78" t="n"/>
      <c r="U19" s="15">
        <f>ROUNDUP(U18*1.3,0)</f>
        <v/>
      </c>
      <c r="V19" s="78" t="n"/>
      <c r="W19" s="15">
        <f>ROUNDUP(W18*1.3,0)</f>
        <v/>
      </c>
      <c r="X19" s="78" t="n"/>
      <c r="Y19" s="15">
        <f>ROUNDUP(Y18*1.3,0)</f>
        <v/>
      </c>
      <c r="Z19" s="78" t="n"/>
    </row>
  </sheetData>
  <mergeCells count="125"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1:A2"/>
    <mergeCell ref="B1:B2"/>
    <mergeCell ref="Y1:Z1"/>
    <mergeCell ref="AA1:AB1"/>
    <mergeCell ref="C7:Z7"/>
    <mergeCell ref="C8:Z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Y9:Z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  <mergeCell ref="W10:X10"/>
    <mergeCell ref="Y10:Z10"/>
    <mergeCell ref="C11:D11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1"/>
    <mergeCell ref="Y11:Z11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W12:X12"/>
    <mergeCell ref="Y12:Z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</mergeCells>
  <pageMargins left="0.7" right="0.7" top="0.75" bottom="0.75" header="0.3" footer="0.3"/>
  <pageSetup orientation="portrait" paperSize="9" scale="3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2021-12-04T07:22:20Z</dcterms:modified>
  <cp:lastModifiedBy>User</cp:lastModifiedBy>
  <cp:lastPrinted>2021-10-11T10:32:05Z</cp:lastPrinted>
</cp:coreProperties>
</file>