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kursach_telegram\"/>
    </mc:Choice>
  </mc:AlternateContent>
  <xr:revisionPtr revIDLastSave="0" documentId="13_ncr:1_{9B8C9994-569A-42AF-A12D-CBC67253F3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I17" i="1" s="1"/>
  <c r="J5" i="1"/>
  <c r="K5" i="1"/>
  <c r="K17" i="1" s="1"/>
  <c r="L5" i="1"/>
  <c r="M5" i="1"/>
  <c r="M17" i="1" s="1"/>
  <c r="N5" i="1"/>
  <c r="O5" i="1"/>
  <c r="P5" i="1"/>
  <c r="Q5" i="1"/>
  <c r="R5" i="1"/>
  <c r="S5" i="1"/>
  <c r="T5" i="1"/>
  <c r="U5" i="1"/>
  <c r="V5" i="1"/>
  <c r="W5" i="1"/>
  <c r="X5" i="1"/>
  <c r="Y5" i="1"/>
  <c r="Z5" i="1"/>
  <c r="C5" i="1"/>
  <c r="C17" i="1" s="1"/>
  <c r="F26" i="2"/>
  <c r="Q25" i="2"/>
  <c r="M25" i="2"/>
  <c r="F25" i="2"/>
  <c r="J25" i="2" s="1"/>
  <c r="F24" i="2"/>
  <c r="Q23" i="2"/>
  <c r="M23" i="2"/>
  <c r="F23" i="2"/>
  <c r="F22" i="2"/>
  <c r="Q21" i="2"/>
  <c r="M21" i="2"/>
  <c r="F21" i="2"/>
  <c r="R21" i="2" s="1"/>
  <c r="F20" i="2"/>
  <c r="Q19" i="2"/>
  <c r="M19" i="2"/>
  <c r="F19" i="2"/>
  <c r="R19" i="2" s="1"/>
  <c r="S19" i="2" s="1"/>
  <c r="T19" i="2" s="1"/>
  <c r="F18" i="2"/>
  <c r="Q17" i="2"/>
  <c r="M17" i="2"/>
  <c r="F17" i="2"/>
  <c r="F16" i="2"/>
  <c r="R15" i="2"/>
  <c r="Q15" i="2"/>
  <c r="S15" i="2" s="1"/>
  <c r="T15" i="2" s="1"/>
  <c r="M15" i="2"/>
  <c r="F15" i="2"/>
  <c r="F14" i="2"/>
  <c r="R13" i="2"/>
  <c r="Q13" i="2"/>
  <c r="S13" i="2" s="1"/>
  <c r="T13" i="2" s="1"/>
  <c r="M13" i="2"/>
  <c r="F13" i="2"/>
  <c r="F12" i="2"/>
  <c r="Q11" i="2"/>
  <c r="M11" i="2"/>
  <c r="F11" i="2"/>
  <c r="J11" i="2" s="1"/>
  <c r="F10" i="2"/>
  <c r="Q9" i="2"/>
  <c r="M9" i="2"/>
  <c r="F9" i="2"/>
  <c r="J9" i="2" s="1"/>
  <c r="F8" i="2"/>
  <c r="Q7" i="2"/>
  <c r="M7" i="2"/>
  <c r="F7" i="2"/>
  <c r="J7" i="2" s="1"/>
  <c r="F6" i="2"/>
  <c r="R5" i="2"/>
  <c r="Q5" i="2"/>
  <c r="M5" i="2"/>
  <c r="F5" i="2"/>
  <c r="J5" i="2" s="1"/>
  <c r="K5" i="2" s="1"/>
  <c r="F4" i="2"/>
  <c r="Q3" i="2"/>
  <c r="M3" i="2"/>
  <c r="F3" i="2"/>
  <c r="S17" i="1"/>
  <c r="U17" i="1"/>
  <c r="E16" i="1"/>
  <c r="G16" i="1"/>
  <c r="I16" i="1"/>
  <c r="K16" i="1"/>
  <c r="M16" i="1"/>
  <c r="O16" i="1"/>
  <c r="Q16" i="1"/>
  <c r="S16" i="1"/>
  <c r="U16" i="1"/>
  <c r="W16" i="1"/>
  <c r="Y16" i="1"/>
  <c r="C16" i="1"/>
  <c r="E12" i="1"/>
  <c r="G12" i="1"/>
  <c r="I12" i="1"/>
  <c r="K12" i="1"/>
  <c r="M12" i="1"/>
  <c r="O12" i="1"/>
  <c r="Q12" i="1"/>
  <c r="S12" i="1"/>
  <c r="U12" i="1"/>
  <c r="W12" i="1"/>
  <c r="Y12" i="1"/>
  <c r="C12" i="1"/>
  <c r="Y9" i="1" l="1"/>
  <c r="Y10" i="1" s="1"/>
  <c r="U18" i="1"/>
  <c r="U19" i="1" s="1"/>
  <c r="S9" i="1"/>
  <c r="S10" i="1" s="1"/>
  <c r="Q9" i="1"/>
  <c r="Q10" i="1" s="1"/>
  <c r="M18" i="1"/>
  <c r="M19" i="1" s="1"/>
  <c r="M9" i="1"/>
  <c r="M10" i="1" s="1"/>
  <c r="K9" i="1"/>
  <c r="K10" i="1" s="1"/>
  <c r="K18" i="1"/>
  <c r="K19" i="1" s="1"/>
  <c r="I9" i="1"/>
  <c r="I10" i="1" s="1"/>
  <c r="I18" i="1"/>
  <c r="I19" i="1" s="1"/>
  <c r="G9" i="1"/>
  <c r="G10" i="1" s="1"/>
  <c r="E9" i="1"/>
  <c r="E10" i="1" s="1"/>
  <c r="E17" i="1"/>
  <c r="E18" i="1" s="1"/>
  <c r="E19" i="1" s="1"/>
  <c r="C18" i="1"/>
  <c r="C19" i="1" s="1"/>
  <c r="S18" i="1"/>
  <c r="S19" i="1" s="1"/>
  <c r="S11" i="2"/>
  <c r="T11" i="2" s="1"/>
  <c r="J17" i="2"/>
  <c r="K17" i="2" s="1"/>
  <c r="G17" i="1"/>
  <c r="G18" i="1" s="1"/>
  <c r="G19" i="1" s="1"/>
  <c r="J23" i="2"/>
  <c r="J13" i="2"/>
  <c r="Q17" i="1"/>
  <c r="Q18" i="1" s="1"/>
  <c r="Q19" i="1" s="1"/>
  <c r="R11" i="2"/>
  <c r="J3" i="2"/>
  <c r="O9" i="1"/>
  <c r="O10" i="1" s="1"/>
  <c r="R7" i="2"/>
  <c r="S7" i="2" s="1"/>
  <c r="T7" i="2" s="1"/>
  <c r="R17" i="2"/>
  <c r="S17" i="2" s="1"/>
  <c r="T17" i="2" s="1"/>
  <c r="R9" i="2"/>
  <c r="S9" i="2" s="1"/>
  <c r="T9" i="2" s="1"/>
  <c r="J15" i="2"/>
  <c r="W9" i="1"/>
  <c r="W10" i="1" s="1"/>
  <c r="U9" i="1"/>
  <c r="U13" i="1" s="1"/>
  <c r="U14" i="1" s="1"/>
  <c r="S5" i="2"/>
  <c r="T5" i="2" s="1"/>
  <c r="K7" i="2"/>
  <c r="N7" i="2"/>
  <c r="O7" i="2" s="1"/>
  <c r="S21" i="2"/>
  <c r="T21" i="2" s="1"/>
  <c r="N13" i="2"/>
  <c r="O13" i="2" s="1"/>
  <c r="K13" i="2"/>
  <c r="K9" i="2"/>
  <c r="N9" i="2"/>
  <c r="O9" i="2" s="1"/>
  <c r="N25" i="2"/>
  <c r="O25" i="2" s="1"/>
  <c r="K25" i="2"/>
  <c r="K11" i="2"/>
  <c r="N11" i="2"/>
  <c r="O11" i="2" s="1"/>
  <c r="N3" i="2"/>
  <c r="O3" i="2" s="1"/>
  <c r="K3" i="2"/>
  <c r="N15" i="2"/>
  <c r="O15" i="2" s="1"/>
  <c r="K15" i="2"/>
  <c r="K23" i="2"/>
  <c r="N23" i="2"/>
  <c r="O23" i="2" s="1"/>
  <c r="R25" i="2"/>
  <c r="S25" i="2" s="1"/>
  <c r="T25" i="2" s="1"/>
  <c r="N5" i="2"/>
  <c r="O5" i="2" s="1"/>
  <c r="R23" i="2"/>
  <c r="S23" i="2" s="1"/>
  <c r="T23" i="2" s="1"/>
  <c r="J21" i="2"/>
  <c r="J19" i="2"/>
  <c r="R3" i="2"/>
  <c r="S3" i="2" s="1"/>
  <c r="T3" i="2" s="1"/>
  <c r="Y17" i="1"/>
  <c r="Y18" i="1" s="1"/>
  <c r="Y19" i="1" s="1"/>
  <c r="W17" i="1"/>
  <c r="W18" i="1" s="1"/>
  <c r="W19" i="1" s="1"/>
  <c r="O17" i="1"/>
  <c r="O18" i="1" s="1"/>
  <c r="O19" i="1" s="1"/>
  <c r="C9" i="1"/>
  <c r="C10" i="1" s="1"/>
  <c r="Y13" i="1" l="1"/>
  <c r="Y14" i="1" s="1"/>
  <c r="Q13" i="1"/>
  <c r="Q14" i="1" s="1"/>
  <c r="G13" i="1"/>
  <c r="G14" i="1" s="1"/>
  <c r="W13" i="1"/>
  <c r="W14" i="1" s="1"/>
  <c r="U10" i="1"/>
  <c r="S13" i="1"/>
  <c r="S14" i="1" s="1"/>
  <c r="O13" i="1"/>
  <c r="O14" i="1" s="1"/>
  <c r="M13" i="1"/>
  <c r="M14" i="1" s="1"/>
  <c r="K13" i="1"/>
  <c r="K14" i="1" s="1"/>
  <c r="I13" i="1"/>
  <c r="I14" i="1" s="1"/>
  <c r="E13" i="1"/>
  <c r="E14" i="1" s="1"/>
  <c r="N17" i="2"/>
  <c r="O17" i="2" s="1"/>
  <c r="N21" i="2"/>
  <c r="O21" i="2" s="1"/>
  <c r="K21" i="2"/>
  <c r="K19" i="2"/>
  <c r="N19" i="2"/>
  <c r="O19" i="2" s="1"/>
  <c r="C13" i="1"/>
  <c r="C14" i="1" s="1"/>
</calcChain>
</file>

<file path=xl/sharedStrings.xml><?xml version="1.0" encoding="utf-8"?>
<sst xmlns="http://schemas.openxmlformats.org/spreadsheetml/2006/main" count="224" uniqueCount="69">
  <si>
    <t>Наименование района</t>
  </si>
  <si>
    <t>гор</t>
  </si>
  <si>
    <t>сел</t>
  </si>
  <si>
    <t>Численность населения, тыс. чел</t>
  </si>
  <si>
    <t>N</t>
  </si>
  <si>
    <t>Норма телефонной плотности</t>
  </si>
  <si>
    <t>a</t>
  </si>
  <si>
    <t>Численность абонентов, чел</t>
  </si>
  <si>
    <t>Nаб</t>
  </si>
  <si>
    <t>Удельный обмен на одного абонента, разг./сутки</t>
  </si>
  <si>
    <t>Cаб</t>
  </si>
  <si>
    <t>Время занятия ЗСЛ, мин</t>
  </si>
  <si>
    <t>tзсл</t>
  </si>
  <si>
    <t>Время занятия СЛМ, мин</t>
  </si>
  <si>
    <t>tслм</t>
  </si>
  <si>
    <t>Исход. обмен телефонного трафика, разг./сутки</t>
  </si>
  <si>
    <t>Исходящая нагрузка от аб-в, Эрл</t>
  </si>
  <si>
    <t>Количество ЗСЛ</t>
  </si>
  <si>
    <t>Входящий обмен телефонного трафика, разг./сутки</t>
  </si>
  <si>
    <r>
      <t>Q</t>
    </r>
    <r>
      <rPr>
        <vertAlign val="subscript"/>
        <sz val="11"/>
        <color theme="1"/>
        <rFont val="Times New Roman"/>
        <family val="1"/>
        <charset val="204"/>
      </rPr>
      <t>ВХАБ</t>
    </r>
  </si>
  <si>
    <t>Входящая нагрузка от абонентов, Эрл</t>
  </si>
  <si>
    <t>Количество СЛМ</t>
  </si>
  <si>
    <r>
      <t>N</t>
    </r>
    <r>
      <rPr>
        <vertAlign val="subscript"/>
        <sz val="11"/>
        <color theme="1"/>
        <rFont val="Times New Roman"/>
        <family val="1"/>
        <charset val="204"/>
      </rPr>
      <t>СЛМ</t>
    </r>
  </si>
  <si>
    <t>Количество каналов Е12, необходимое для организации ЗСЛ</t>
  </si>
  <si>
    <r>
      <t>N</t>
    </r>
    <r>
      <rPr>
        <sz val="8"/>
        <color theme="1"/>
        <rFont val="Times New Roman"/>
        <family val="1"/>
        <charset val="204"/>
      </rPr>
      <t>E12</t>
    </r>
  </si>
  <si>
    <t>Количество каналов Е12, необходимое для организации СЛМ</t>
  </si>
  <si>
    <t>Общее количество каналов Е12 с учётом запаса на перспективу</t>
  </si>
  <si>
    <t>Общее количество каналов Е12</t>
  </si>
  <si>
    <t>Число каналов Е12 для аренды каналов</t>
  </si>
  <si>
    <t>Минск</t>
  </si>
  <si>
    <t>Воложин</t>
  </si>
  <si>
    <t>Держинск</t>
  </si>
  <si>
    <t>Копыль</t>
  </si>
  <si>
    <t>Клецк</t>
  </si>
  <si>
    <t>Крупки</t>
  </si>
  <si>
    <t>Логойск</t>
  </si>
  <si>
    <t>Любань</t>
  </si>
  <si>
    <t>Молодечно</t>
  </si>
  <si>
    <t>Мядель</t>
  </si>
  <si>
    <t>Несвиж</t>
  </si>
  <si>
    <t>Смолевичи</t>
  </si>
  <si>
    <t>415</t>
  </si>
  <si>
    <t>150</t>
  </si>
  <si>
    <t>255</t>
  </si>
  <si>
    <t>320</t>
  </si>
  <si>
    <t>370</t>
  </si>
  <si>
    <t>215</t>
  </si>
  <si>
    <t>0,3</t>
  </si>
  <si>
    <t>0,12</t>
  </si>
  <si>
    <t>0,7</t>
  </si>
  <si>
    <t>0,5</t>
  </si>
  <si>
    <t>0,4</t>
  </si>
  <si>
    <r>
      <t>Q</t>
    </r>
    <r>
      <rPr>
        <sz val="8"/>
        <color rgb="FF000000"/>
        <rFont val="Times New Roman"/>
        <family val="1"/>
        <charset val="204"/>
      </rPr>
      <t>ИСХ</t>
    </r>
  </si>
  <si>
    <r>
      <t>Y</t>
    </r>
    <r>
      <rPr>
        <sz val="8"/>
        <color rgb="FF000000"/>
        <rFont val="Times New Roman"/>
        <family val="1"/>
        <charset val="204"/>
      </rPr>
      <t>ЗСЛ</t>
    </r>
  </si>
  <si>
    <r>
      <t>V</t>
    </r>
    <r>
      <rPr>
        <sz val="8"/>
        <color rgb="FF000000"/>
        <rFont val="Times New Roman"/>
        <family val="1"/>
        <charset val="204"/>
      </rPr>
      <t>ЗСЛ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</si>
  <si>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СЛМ</t>
    </r>
  </si>
  <si>
    <t>-</t>
  </si>
  <si>
    <t>QИСХ</t>
  </si>
  <si>
    <t>YЗСЛ</t>
  </si>
  <si>
    <t>VЗСЛ</t>
  </si>
  <si>
    <t>NE12</t>
  </si>
  <si>
    <r>
      <t>Q</t>
    </r>
    <r>
      <rPr>
        <vertAlign val="subscript"/>
        <sz val="16"/>
        <color theme="1"/>
        <rFont val="Times New Roman"/>
        <family val="1"/>
        <charset val="204"/>
      </rPr>
      <t>ВХАБ</t>
    </r>
  </si>
  <si>
    <r>
      <t>Y</t>
    </r>
    <r>
      <rPr>
        <vertAlign val="subscript"/>
        <sz val="16"/>
        <color theme="1"/>
        <rFont val="Times New Roman"/>
        <family val="1"/>
        <charset val="204"/>
      </rPr>
      <t>СЛМ</t>
    </r>
  </si>
  <si>
    <r>
      <t>N</t>
    </r>
    <r>
      <rPr>
        <vertAlign val="subscript"/>
        <sz val="16"/>
        <color theme="1"/>
        <rFont val="Times New Roman"/>
        <family val="1"/>
        <charset val="204"/>
      </rPr>
      <t>СЛМ</t>
    </r>
  </si>
  <si>
    <t>{% for city in cities %}{{city}}</t>
  </si>
  <si>
    <t>{% for population_size in population_sizes %}{{population_size}}{%+ endfor%}</t>
  </si>
  <si>
    <t>{%+ endfor%}</t>
  </si>
  <si>
    <t>{% for norm in norms_of_telephone_density %}{{norm}}{%+ endfor%}</t>
  </si>
  <si>
    <t>{% for norm in number_of_subscribers %}{{norm}}{%+ endfor%}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</si>
</sst>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0" xfId="0" applyBorder="1"/>
    <xf numFmtId="0" fontId="9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zoomScale="50" zoomScaleNormal="50" zoomScaleSheetLayoutView="80" workbookViewId="0">
      <selection activeCell="O3" sqref="O3"/>
    </sheetView>
  </sheetViews>
  <sheetFormatPr defaultRowHeight="14.4" x14ac:dyDescent="0.3"/>
  <cols>
    <col min="1" max="1" width="17" customWidth="1"/>
    <col min="3" max="3" width="11.44140625" bestFit="1" customWidth="1"/>
    <col min="4" max="5" width="11" bestFit="1" customWidth="1"/>
    <col min="21" max="26" width="8.88671875" customWidth="1"/>
  </cols>
  <sheetData>
    <row r="1" spans="1:27" ht="26.4" customHeight="1" thickBot="1" x14ac:dyDescent="0.35">
      <c r="A1" s="39" t="s">
        <v>0</v>
      </c>
      <c r="B1" s="41"/>
      <c r="C1" s="42" t="s">
        <v>64</v>
      </c>
      <c r="D1" s="43"/>
      <c r="E1" s="44" t="s">
        <v>66</v>
      </c>
      <c r="F1" s="45"/>
    </row>
    <row r="2" spans="1:27" ht="91.8" customHeight="1" thickBot="1" x14ac:dyDescent="0.35">
      <c r="A2" s="40"/>
      <c r="B2" s="40"/>
      <c r="C2" s="12" t="s">
        <v>1</v>
      </c>
      <c r="D2" s="21" t="s">
        <v>2</v>
      </c>
      <c r="E2" s="21" t="s">
        <v>1</v>
      </c>
      <c r="F2" s="21" t="s">
        <v>2</v>
      </c>
      <c r="G2" s="21" t="s">
        <v>1</v>
      </c>
      <c r="H2" s="26" t="s">
        <v>2</v>
      </c>
      <c r="I2" s="26" t="s">
        <v>1</v>
      </c>
      <c r="J2" s="26" t="s">
        <v>2</v>
      </c>
      <c r="K2" s="26" t="s">
        <v>1</v>
      </c>
      <c r="L2" s="26" t="s">
        <v>2</v>
      </c>
      <c r="M2" s="26" t="s">
        <v>1</v>
      </c>
      <c r="N2" s="26" t="s">
        <v>2</v>
      </c>
      <c r="O2" s="26" t="s">
        <v>1</v>
      </c>
      <c r="P2" s="26" t="s">
        <v>2</v>
      </c>
      <c r="Q2" s="26" t="s">
        <v>1</v>
      </c>
      <c r="R2" s="26" t="s">
        <v>2</v>
      </c>
      <c r="S2" s="26" t="s">
        <v>1</v>
      </c>
      <c r="T2" s="26" t="s">
        <v>2</v>
      </c>
      <c r="U2" s="26" t="s">
        <v>1</v>
      </c>
      <c r="V2" s="26" t="s">
        <v>2</v>
      </c>
      <c r="W2" s="26" t="s">
        <v>1</v>
      </c>
      <c r="X2" s="26" t="s">
        <v>2</v>
      </c>
      <c r="Y2" s="26" t="s">
        <v>1</v>
      </c>
      <c r="Z2" s="26" t="s">
        <v>2</v>
      </c>
    </row>
    <row r="3" spans="1:27" ht="105.6" customHeight="1" thickBot="1" x14ac:dyDescent="0.35">
      <c r="A3" s="20" t="s">
        <v>3</v>
      </c>
      <c r="B3" s="20" t="s">
        <v>4</v>
      </c>
      <c r="C3" s="21" t="s">
        <v>65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06.8" customHeight="1" thickBot="1" x14ac:dyDescent="0.35">
      <c r="A4" s="13" t="s">
        <v>5</v>
      </c>
      <c r="B4" s="23" t="s">
        <v>6</v>
      </c>
      <c r="C4" s="21" t="s">
        <v>67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7" ht="82.2" customHeight="1" thickBot="1" x14ac:dyDescent="0.35">
      <c r="A5" s="13" t="s">
        <v>7</v>
      </c>
      <c r="B5" s="12" t="s">
        <v>8</v>
      </c>
      <c r="C5" s="12" t="e">
        <f>C3*C4*0.92</f>
        <v>#VALUE!</v>
      </c>
      <c r="D5" s="21">
        <f t="shared" ref="D5:Z5" si="0">D3*D4*0.92</f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si="0"/>
        <v>0</v>
      </c>
      <c r="S5" s="24">
        <f t="shared" si="0"/>
        <v>0</v>
      </c>
      <c r="T5" s="24">
        <f t="shared" si="0"/>
        <v>0</v>
      </c>
      <c r="U5" s="24">
        <f t="shared" si="0"/>
        <v>0</v>
      </c>
      <c r="V5" s="24">
        <f t="shared" si="0"/>
        <v>0</v>
      </c>
      <c r="W5" s="24">
        <f t="shared" si="0"/>
        <v>0</v>
      </c>
      <c r="X5" s="24">
        <f t="shared" si="0"/>
        <v>0</v>
      </c>
      <c r="Y5" s="24">
        <f t="shared" si="0"/>
        <v>0</v>
      </c>
      <c r="Z5" s="24">
        <f t="shared" si="0"/>
        <v>0</v>
      </c>
    </row>
    <row r="6" spans="1:27" ht="118.2" customHeight="1" thickBot="1" x14ac:dyDescent="0.35">
      <c r="A6" s="13" t="s">
        <v>9</v>
      </c>
      <c r="B6" s="12" t="s">
        <v>10</v>
      </c>
      <c r="C6" s="21" t="s">
        <v>68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7" ht="77.400000000000006" customHeight="1" thickBot="1" x14ac:dyDescent="0.35">
      <c r="A7" s="13" t="s">
        <v>11</v>
      </c>
      <c r="B7" s="14" t="s">
        <v>12</v>
      </c>
      <c r="C7" s="29">
        <v>3.88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1"/>
    </row>
    <row r="8" spans="1:27" ht="99" customHeight="1" thickBot="1" x14ac:dyDescent="0.35">
      <c r="A8" s="13" t="s">
        <v>13</v>
      </c>
      <c r="B8" s="14" t="s">
        <v>14</v>
      </c>
      <c r="C8" s="32">
        <v>4.25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</row>
    <row r="9" spans="1:27" ht="131.4" customHeight="1" thickBot="1" x14ac:dyDescent="0.35">
      <c r="A9" s="13" t="s">
        <v>15</v>
      </c>
      <c r="B9" s="12" t="s">
        <v>57</v>
      </c>
      <c r="C9" s="35" t="e">
        <f>C6*C5+D6*D5</f>
        <v>#VALUE!</v>
      </c>
      <c r="D9" s="36"/>
      <c r="E9" s="35">
        <f t="shared" ref="E9" si="1">E6*E5+F6*F5</f>
        <v>0</v>
      </c>
      <c r="F9" s="36"/>
      <c r="G9" s="35">
        <f t="shared" ref="G9" si="2">G6*G5+H6*H5</f>
        <v>0</v>
      </c>
      <c r="H9" s="36"/>
      <c r="I9" s="35">
        <f t="shared" ref="I9" si="3">I6*I5+J6*J5</f>
        <v>0</v>
      </c>
      <c r="J9" s="36"/>
      <c r="K9" s="35">
        <f t="shared" ref="K9" si="4">K6*K5+L6*L5</f>
        <v>0</v>
      </c>
      <c r="L9" s="36"/>
      <c r="M9" s="35">
        <f t="shared" ref="M9" si="5">M6*M5+N6*N5</f>
        <v>0</v>
      </c>
      <c r="N9" s="36"/>
      <c r="O9" s="35">
        <f t="shared" ref="O9" si="6">O6*O5+P6*P5</f>
        <v>0</v>
      </c>
      <c r="P9" s="36"/>
      <c r="Q9" s="35">
        <f t="shared" ref="Q9" si="7">Q6*Q5+R6*R5</f>
        <v>0</v>
      </c>
      <c r="R9" s="36"/>
      <c r="S9" s="35">
        <f t="shared" ref="S9" si="8">S6*S5+T6*T5</f>
        <v>0</v>
      </c>
      <c r="T9" s="36"/>
      <c r="U9" s="35">
        <f t="shared" ref="U9" si="9">U6*U5+V6*V5</f>
        <v>0</v>
      </c>
      <c r="V9" s="36"/>
      <c r="W9" s="35">
        <f t="shared" ref="W9" si="10">W6*W5+X6*X5</f>
        <v>0</v>
      </c>
      <c r="X9" s="36"/>
      <c r="Y9" s="35">
        <f t="shared" ref="Y9" si="11">Y6*Y5+Z6*Z5</f>
        <v>0</v>
      </c>
      <c r="Z9" s="36"/>
    </row>
    <row r="10" spans="1:27" ht="99.6" customHeight="1" thickBot="1" x14ac:dyDescent="0.35">
      <c r="A10" s="13" t="s">
        <v>16</v>
      </c>
      <c r="B10" s="12" t="s">
        <v>58</v>
      </c>
      <c r="C10" s="35" t="e">
        <f>(C9*$C7*0.12)/60</f>
        <v>#VALUE!</v>
      </c>
      <c r="D10" s="37"/>
      <c r="E10" s="35">
        <f t="shared" ref="E10" si="12">(E9*$C7*0.12)/60</f>
        <v>0</v>
      </c>
      <c r="F10" s="37"/>
      <c r="G10" s="35">
        <f t="shared" ref="G10" si="13">(G9*$C7*0.12)/60</f>
        <v>0</v>
      </c>
      <c r="H10" s="37"/>
      <c r="I10" s="35">
        <f t="shared" ref="I10" si="14">(I9*$C7*0.12)/60</f>
        <v>0</v>
      </c>
      <c r="J10" s="37"/>
      <c r="K10" s="35">
        <f t="shared" ref="K10" si="15">(K9*$C7*0.12)/60</f>
        <v>0</v>
      </c>
      <c r="L10" s="37"/>
      <c r="M10" s="35">
        <f t="shared" ref="M10" si="16">(M9*$C7*0.12)/60</f>
        <v>0</v>
      </c>
      <c r="N10" s="37"/>
      <c r="O10" s="35">
        <f t="shared" ref="O10" si="17">(O9*$C7*0.12)/60</f>
        <v>0</v>
      </c>
      <c r="P10" s="37"/>
      <c r="Q10" s="35">
        <f t="shared" ref="Q10" si="18">(Q9*$C7*0.12)/60</f>
        <v>0</v>
      </c>
      <c r="R10" s="37"/>
      <c r="S10" s="35">
        <f t="shared" ref="S10" si="19">(S9*$C7*0.12)/60</f>
        <v>0</v>
      </c>
      <c r="T10" s="37"/>
      <c r="U10" s="35">
        <f t="shared" ref="U10" si="20">(U9*$C7*0.12)/60</f>
        <v>0</v>
      </c>
      <c r="V10" s="37"/>
      <c r="W10" s="35">
        <f t="shared" ref="W10" si="21">(W9*$C7*0.12)/60</f>
        <v>0</v>
      </c>
      <c r="X10" s="37"/>
      <c r="Y10" s="35">
        <f>(Y9*$C7*0.12)/60</f>
        <v>0</v>
      </c>
      <c r="Z10" s="37"/>
    </row>
    <row r="11" spans="1:27" ht="100.2" customHeight="1" thickBot="1" x14ac:dyDescent="0.35">
      <c r="A11" s="13" t="s">
        <v>17</v>
      </c>
      <c r="B11" s="12" t="s">
        <v>59</v>
      </c>
      <c r="C11" s="35">
        <v>25</v>
      </c>
      <c r="D11" s="37"/>
      <c r="E11" s="38">
        <v>30</v>
      </c>
      <c r="F11" s="37"/>
      <c r="G11" s="38">
        <v>94</v>
      </c>
      <c r="H11" s="37"/>
      <c r="I11" s="38">
        <v>138</v>
      </c>
      <c r="J11" s="37"/>
      <c r="K11" s="38">
        <v>28</v>
      </c>
      <c r="L11" s="37"/>
      <c r="M11" s="38">
        <v>21</v>
      </c>
      <c r="N11" s="37"/>
      <c r="O11" s="38">
        <v>25</v>
      </c>
      <c r="P11" s="37"/>
      <c r="Q11" s="38">
        <v>30</v>
      </c>
      <c r="R11" s="37"/>
      <c r="S11" s="38">
        <v>136</v>
      </c>
      <c r="T11" s="37"/>
      <c r="U11" s="38">
        <v>22</v>
      </c>
      <c r="V11" s="37"/>
      <c r="W11" s="38">
        <v>35</v>
      </c>
      <c r="X11" s="37"/>
      <c r="Y11" s="38">
        <v>35</v>
      </c>
      <c r="Z11" s="37"/>
    </row>
    <row r="12" spans="1:27" ht="179.4" customHeight="1" thickBot="1" x14ac:dyDescent="0.35">
      <c r="A12" s="15" t="s">
        <v>23</v>
      </c>
      <c r="B12" s="16" t="s">
        <v>60</v>
      </c>
      <c r="C12" s="27">
        <f>ROUNDUP(C11/31,0)</f>
        <v>1</v>
      </c>
      <c r="D12" s="28"/>
      <c r="E12" s="27">
        <f t="shared" ref="E12" si="22">ROUNDUP(E11/31,0)</f>
        <v>1</v>
      </c>
      <c r="F12" s="28"/>
      <c r="G12" s="27">
        <f t="shared" ref="G12" si="23">ROUNDUP(G11/31,0)</f>
        <v>4</v>
      </c>
      <c r="H12" s="28"/>
      <c r="I12" s="27">
        <f t="shared" ref="I12" si="24">ROUNDUP(I11/31,0)</f>
        <v>5</v>
      </c>
      <c r="J12" s="28"/>
      <c r="K12" s="27">
        <f t="shared" ref="K12" si="25">ROUNDUP(K11/31,0)</f>
        <v>1</v>
      </c>
      <c r="L12" s="28"/>
      <c r="M12" s="27">
        <f t="shared" ref="M12" si="26">ROUNDUP(M11/31,0)</f>
        <v>1</v>
      </c>
      <c r="N12" s="28"/>
      <c r="O12" s="27">
        <f t="shared" ref="O12" si="27">ROUNDUP(O11/31,0)</f>
        <v>1</v>
      </c>
      <c r="P12" s="28"/>
      <c r="Q12" s="27">
        <f t="shared" ref="Q12" si="28">ROUNDUP(Q11/31,0)</f>
        <v>1</v>
      </c>
      <c r="R12" s="28"/>
      <c r="S12" s="27">
        <f t="shared" ref="S12" si="29">ROUNDUP(S11/31,0)</f>
        <v>5</v>
      </c>
      <c r="T12" s="28"/>
      <c r="U12" s="27">
        <f t="shared" ref="U12" si="30">ROUNDUP(U11/31,0)</f>
        <v>1</v>
      </c>
      <c r="V12" s="28"/>
      <c r="W12" s="27">
        <f t="shared" ref="W12" si="31">ROUNDUP(W11/31,0)</f>
        <v>2</v>
      </c>
      <c r="X12" s="28"/>
      <c r="Y12" s="27">
        <f t="shared" ref="Y12" si="32">ROUNDUP(Y11/31,0)</f>
        <v>2</v>
      </c>
      <c r="Z12" s="28"/>
    </row>
    <row r="13" spans="1:27" ht="132.6" customHeight="1" thickBot="1" x14ac:dyDescent="0.35">
      <c r="A13" s="17" t="s">
        <v>18</v>
      </c>
      <c r="B13" s="18" t="s">
        <v>61</v>
      </c>
      <c r="C13" s="27" t="e">
        <f>C9/0.8</f>
        <v>#VALUE!</v>
      </c>
      <c r="D13" s="28"/>
      <c r="E13" s="27">
        <f t="shared" ref="E13" si="33">E9/0.8</f>
        <v>0</v>
      </c>
      <c r="F13" s="28"/>
      <c r="G13" s="27">
        <f t="shared" ref="G13" si="34">G9/0.8</f>
        <v>0</v>
      </c>
      <c r="H13" s="28"/>
      <c r="I13" s="27">
        <f t="shared" ref="I13" si="35">I9/0.8</f>
        <v>0</v>
      </c>
      <c r="J13" s="28"/>
      <c r="K13" s="27">
        <f t="shared" ref="K13" si="36">K9/0.8</f>
        <v>0</v>
      </c>
      <c r="L13" s="28"/>
      <c r="M13" s="27">
        <f t="shared" ref="M13" si="37">M9/0.8</f>
        <v>0</v>
      </c>
      <c r="N13" s="28"/>
      <c r="O13" s="27">
        <f t="shared" ref="O13" si="38">O9/0.8</f>
        <v>0</v>
      </c>
      <c r="P13" s="28"/>
      <c r="Q13" s="27">
        <f t="shared" ref="Q13" si="39">Q9/0.8</f>
        <v>0</v>
      </c>
      <c r="R13" s="28"/>
      <c r="S13" s="27">
        <f t="shared" ref="S13" si="40">S9/0.8</f>
        <v>0</v>
      </c>
      <c r="T13" s="28"/>
      <c r="U13" s="27">
        <f t="shared" ref="U13" si="41">U9/0.8</f>
        <v>0</v>
      </c>
      <c r="V13" s="28"/>
      <c r="W13" s="27">
        <f t="shared" ref="W13" si="42">W9/0.8</f>
        <v>0</v>
      </c>
      <c r="X13" s="28"/>
      <c r="Y13" s="27">
        <f t="shared" ref="Y13" si="43">Y9/0.8</f>
        <v>0</v>
      </c>
      <c r="Z13" s="28"/>
    </row>
    <row r="14" spans="1:27" ht="112.8" customHeight="1" thickBot="1" x14ac:dyDescent="0.35">
      <c r="A14" s="17" t="s">
        <v>20</v>
      </c>
      <c r="B14" s="18" t="s">
        <v>62</v>
      </c>
      <c r="C14" s="27" t="e">
        <f>(C13*4.25*0.12)/60</f>
        <v>#VALUE!</v>
      </c>
      <c r="D14" s="28"/>
      <c r="E14" s="27">
        <f t="shared" ref="E14" si="44">(E13*4.25*0.12)/60</f>
        <v>0</v>
      </c>
      <c r="F14" s="28"/>
      <c r="G14" s="27">
        <f t="shared" ref="G14" si="45">(G13*4.25*0.12)/60</f>
        <v>0</v>
      </c>
      <c r="H14" s="28"/>
      <c r="I14" s="27">
        <f t="shared" ref="I14" si="46">(I13*4.25*0.12)/60</f>
        <v>0</v>
      </c>
      <c r="J14" s="28"/>
      <c r="K14" s="27">
        <f t="shared" ref="K14" si="47">(K13*4.25*0.12)/60</f>
        <v>0</v>
      </c>
      <c r="L14" s="28"/>
      <c r="M14" s="27">
        <f t="shared" ref="M14" si="48">(M13*4.25*0.12)/60</f>
        <v>0</v>
      </c>
      <c r="N14" s="28"/>
      <c r="O14" s="27">
        <f t="shared" ref="O14" si="49">(O13*4.25*0.12)/60</f>
        <v>0</v>
      </c>
      <c r="P14" s="28"/>
      <c r="Q14" s="27">
        <f t="shared" ref="Q14" si="50">(Q13*4.25*0.12)/60</f>
        <v>0</v>
      </c>
      <c r="R14" s="28"/>
      <c r="S14" s="27">
        <f t="shared" ref="S14" si="51">(S13*4.25*0.12)/60</f>
        <v>0</v>
      </c>
      <c r="T14" s="28"/>
      <c r="U14" s="27">
        <f t="shared" ref="U14" si="52">(U13*4.25*0.12)/60</f>
        <v>0</v>
      </c>
      <c r="V14" s="28"/>
      <c r="W14" s="27">
        <f t="shared" ref="W14" si="53">(W13*4.25*0.12)/60</f>
        <v>0</v>
      </c>
      <c r="X14" s="28"/>
      <c r="Y14" s="27">
        <f t="shared" ref="Y14" si="54">(Y13*4.25*0.12)/60</f>
        <v>0</v>
      </c>
      <c r="Z14" s="28"/>
    </row>
    <row r="15" spans="1:27" ht="72" customHeight="1" thickBot="1" x14ac:dyDescent="0.35">
      <c r="A15" s="17" t="s">
        <v>21</v>
      </c>
      <c r="B15" s="18" t="s">
        <v>63</v>
      </c>
      <c r="C15" s="27">
        <v>31</v>
      </c>
      <c r="D15" s="28"/>
      <c r="E15" s="27">
        <v>38</v>
      </c>
      <c r="F15" s="28"/>
      <c r="G15" s="27">
        <v>125</v>
      </c>
      <c r="H15" s="28"/>
      <c r="I15" s="27">
        <v>183</v>
      </c>
      <c r="J15" s="28"/>
      <c r="K15" s="27">
        <v>36</v>
      </c>
      <c r="L15" s="28"/>
      <c r="M15" s="27">
        <v>27</v>
      </c>
      <c r="N15" s="28"/>
      <c r="O15" s="27">
        <v>32</v>
      </c>
      <c r="P15" s="28"/>
      <c r="Q15" s="27">
        <v>40</v>
      </c>
      <c r="R15" s="28"/>
      <c r="S15" s="27">
        <v>181</v>
      </c>
      <c r="T15" s="28"/>
      <c r="U15" s="27">
        <v>27</v>
      </c>
      <c r="V15" s="28"/>
      <c r="W15" s="27">
        <v>45</v>
      </c>
      <c r="X15" s="28"/>
      <c r="Y15" s="27">
        <v>45</v>
      </c>
      <c r="Z15" s="28"/>
    </row>
    <row r="16" spans="1:27" ht="147.6" customHeight="1" thickBot="1" x14ac:dyDescent="0.35">
      <c r="A16" s="17" t="s">
        <v>25</v>
      </c>
      <c r="B16" s="18" t="s">
        <v>60</v>
      </c>
      <c r="C16" s="27">
        <f>ROUNDUP(C15/31,0)</f>
        <v>1</v>
      </c>
      <c r="D16" s="28"/>
      <c r="E16" s="27">
        <f t="shared" ref="E16" si="55">ROUNDUP(E15/31,0)</f>
        <v>2</v>
      </c>
      <c r="F16" s="28"/>
      <c r="G16" s="27">
        <f t="shared" ref="G16" si="56">ROUNDUP(G15/31,0)</f>
        <v>5</v>
      </c>
      <c r="H16" s="28"/>
      <c r="I16" s="27">
        <f t="shared" ref="I16" si="57">ROUNDUP(I15/31,0)</f>
        <v>6</v>
      </c>
      <c r="J16" s="28"/>
      <c r="K16" s="27">
        <f t="shared" ref="K16" si="58">ROUNDUP(K15/31,0)</f>
        <v>2</v>
      </c>
      <c r="L16" s="28"/>
      <c r="M16" s="27">
        <f t="shared" ref="M16" si="59">ROUNDUP(M15/31,0)</f>
        <v>1</v>
      </c>
      <c r="N16" s="28"/>
      <c r="O16" s="27">
        <f t="shared" ref="O16" si="60">ROUNDUP(O15/31,0)</f>
        <v>2</v>
      </c>
      <c r="P16" s="28"/>
      <c r="Q16" s="27">
        <f t="shared" ref="Q16" si="61">ROUNDUP(Q15/31,0)</f>
        <v>2</v>
      </c>
      <c r="R16" s="28"/>
      <c r="S16" s="27">
        <f t="shared" ref="S16" si="62">ROUNDUP(S15/31,0)</f>
        <v>6</v>
      </c>
      <c r="T16" s="28"/>
      <c r="U16" s="27">
        <f t="shared" ref="U16" si="63">ROUNDUP(U15/31,0)</f>
        <v>1</v>
      </c>
      <c r="V16" s="28"/>
      <c r="W16" s="27">
        <f t="shared" ref="W16" si="64">ROUNDUP(W15/31,0)</f>
        <v>2</v>
      </c>
      <c r="X16" s="28"/>
      <c r="Y16" s="27">
        <f t="shared" ref="Y16" si="65">ROUNDUP(Y15/31,0)</f>
        <v>2</v>
      </c>
      <c r="Z16" s="28"/>
    </row>
    <row r="17" spans="1:26" ht="93.6" customHeight="1" thickBot="1" x14ac:dyDescent="0.35">
      <c r="A17" s="17" t="s">
        <v>28</v>
      </c>
      <c r="B17" s="18"/>
      <c r="C17" s="19" t="e">
        <f>C5*0.005</f>
        <v>#VALUE!</v>
      </c>
      <c r="D17" s="19" t="s">
        <v>56</v>
      </c>
      <c r="E17" s="19">
        <f>ROUNDUP(E5*0.005,0)</f>
        <v>0</v>
      </c>
      <c r="F17" s="19" t="s">
        <v>56</v>
      </c>
      <c r="G17" s="19">
        <f t="shared" ref="G17:Y17" si="66">ROUNDUP(G5*0.005,0)</f>
        <v>0</v>
      </c>
      <c r="H17" s="19" t="s">
        <v>56</v>
      </c>
      <c r="I17" s="19">
        <f t="shared" si="66"/>
        <v>0</v>
      </c>
      <c r="J17" s="19" t="s">
        <v>56</v>
      </c>
      <c r="K17" s="19">
        <f t="shared" si="66"/>
        <v>0</v>
      </c>
      <c r="L17" s="19" t="s">
        <v>56</v>
      </c>
      <c r="M17" s="19">
        <f t="shared" si="66"/>
        <v>0</v>
      </c>
      <c r="N17" s="19" t="s">
        <v>56</v>
      </c>
      <c r="O17" s="19">
        <f t="shared" si="66"/>
        <v>0</v>
      </c>
      <c r="P17" s="19" t="s">
        <v>56</v>
      </c>
      <c r="Q17" s="19">
        <f t="shared" si="66"/>
        <v>0</v>
      </c>
      <c r="R17" s="19" t="s">
        <v>56</v>
      </c>
      <c r="S17" s="19">
        <f t="shared" si="66"/>
        <v>0</v>
      </c>
      <c r="T17" s="19" t="s">
        <v>56</v>
      </c>
      <c r="U17" s="19">
        <f t="shared" si="66"/>
        <v>0</v>
      </c>
      <c r="V17" s="19" t="s">
        <v>56</v>
      </c>
      <c r="W17" s="19">
        <f t="shared" si="66"/>
        <v>0</v>
      </c>
      <c r="X17" s="19" t="s">
        <v>56</v>
      </c>
      <c r="Y17" s="19">
        <f t="shared" si="66"/>
        <v>0</v>
      </c>
      <c r="Z17" s="15" t="s">
        <v>56</v>
      </c>
    </row>
    <row r="18" spans="1:26" ht="79.2" customHeight="1" thickBot="1" x14ac:dyDescent="0.35">
      <c r="A18" s="17" t="s">
        <v>27</v>
      </c>
      <c r="B18" s="18"/>
      <c r="C18" s="19" t="e">
        <f>C16+C17+C12</f>
        <v>#VALUE!</v>
      </c>
      <c r="D18" s="19" t="s">
        <v>56</v>
      </c>
      <c r="E18" s="19">
        <f t="shared" ref="E18:Y18" si="67">E16+E17+E12</f>
        <v>3</v>
      </c>
      <c r="F18" s="19" t="s">
        <v>56</v>
      </c>
      <c r="G18" s="19">
        <f t="shared" si="67"/>
        <v>9</v>
      </c>
      <c r="H18" s="19" t="s">
        <v>56</v>
      </c>
      <c r="I18" s="19">
        <f t="shared" si="67"/>
        <v>11</v>
      </c>
      <c r="J18" s="19" t="s">
        <v>56</v>
      </c>
      <c r="K18" s="19">
        <f t="shared" si="67"/>
        <v>3</v>
      </c>
      <c r="L18" s="19" t="s">
        <v>56</v>
      </c>
      <c r="M18" s="19">
        <f t="shared" si="67"/>
        <v>2</v>
      </c>
      <c r="N18" s="19" t="s">
        <v>56</v>
      </c>
      <c r="O18" s="19">
        <f t="shared" si="67"/>
        <v>3</v>
      </c>
      <c r="P18" s="19" t="s">
        <v>56</v>
      </c>
      <c r="Q18" s="19">
        <f t="shared" si="67"/>
        <v>3</v>
      </c>
      <c r="R18" s="19" t="s">
        <v>56</v>
      </c>
      <c r="S18" s="19">
        <f t="shared" si="67"/>
        <v>11</v>
      </c>
      <c r="T18" s="19" t="s">
        <v>56</v>
      </c>
      <c r="U18" s="19">
        <f t="shared" si="67"/>
        <v>2</v>
      </c>
      <c r="V18" s="19" t="s">
        <v>56</v>
      </c>
      <c r="W18" s="19">
        <f t="shared" si="67"/>
        <v>4</v>
      </c>
      <c r="X18" s="19" t="s">
        <v>56</v>
      </c>
      <c r="Y18" s="19">
        <f t="shared" si="67"/>
        <v>4</v>
      </c>
      <c r="Z18" s="15" t="s">
        <v>56</v>
      </c>
    </row>
    <row r="19" spans="1:26" ht="141.6" customHeight="1" thickBot="1" x14ac:dyDescent="0.35">
      <c r="A19" s="17" t="s">
        <v>26</v>
      </c>
      <c r="B19" s="18"/>
      <c r="C19" s="27" t="e">
        <f>ROUNDUP(C18*1.3,0)</f>
        <v>#VALUE!</v>
      </c>
      <c r="D19" s="28"/>
      <c r="E19" s="27">
        <f t="shared" ref="E19" si="68">ROUNDUP(E18*1.3,0)</f>
        <v>4</v>
      </c>
      <c r="F19" s="28"/>
      <c r="G19" s="27">
        <f t="shared" ref="G19" si="69">ROUNDUP(G18*1.3,0)</f>
        <v>12</v>
      </c>
      <c r="H19" s="28"/>
      <c r="I19" s="27">
        <f t="shared" ref="I19" si="70">ROUNDUP(I18*1.3,0)</f>
        <v>15</v>
      </c>
      <c r="J19" s="28"/>
      <c r="K19" s="27">
        <f t="shared" ref="K19" si="71">ROUNDUP(K18*1.3,0)</f>
        <v>4</v>
      </c>
      <c r="L19" s="28"/>
      <c r="M19" s="27">
        <f t="shared" ref="M19" si="72">ROUNDUP(M18*1.3,0)</f>
        <v>3</v>
      </c>
      <c r="N19" s="28"/>
      <c r="O19" s="27">
        <f t="shared" ref="O19" si="73">ROUNDUP(O18*1.3,0)</f>
        <v>4</v>
      </c>
      <c r="P19" s="28"/>
      <c r="Q19" s="27">
        <f t="shared" ref="Q19" si="74">ROUNDUP(Q18*1.3,0)</f>
        <v>4</v>
      </c>
      <c r="R19" s="28"/>
      <c r="S19" s="27">
        <f t="shared" ref="S19" si="75">ROUNDUP(S18*1.3,0)</f>
        <v>15</v>
      </c>
      <c r="T19" s="28"/>
      <c r="U19" s="27">
        <f t="shared" ref="U19" si="76">ROUNDUP(U18*1.3,0)</f>
        <v>3</v>
      </c>
      <c r="V19" s="28"/>
      <c r="W19" s="27">
        <f t="shared" ref="W19" si="77">ROUNDUP(W18*1.3,0)</f>
        <v>6</v>
      </c>
      <c r="X19" s="28"/>
      <c r="Y19" s="27">
        <f t="shared" ref="Y19" si="78">ROUNDUP(Y18*1.3,0)</f>
        <v>6</v>
      </c>
      <c r="Z19" s="28"/>
    </row>
  </sheetData>
  <mergeCells count="114">
    <mergeCell ref="O19:P19"/>
    <mergeCell ref="Q19:R19"/>
    <mergeCell ref="S19:T19"/>
    <mergeCell ref="U19:V19"/>
    <mergeCell ref="W19:X19"/>
    <mergeCell ref="C19:D19"/>
    <mergeCell ref="E19:F19"/>
    <mergeCell ref="G19:H19"/>
    <mergeCell ref="I19:J19"/>
    <mergeCell ref="K19:L19"/>
    <mergeCell ref="M19:N19"/>
    <mergeCell ref="O16:P16"/>
    <mergeCell ref="Q16:R16"/>
    <mergeCell ref="S16:T16"/>
    <mergeCell ref="U16:V16"/>
    <mergeCell ref="W16:X16"/>
    <mergeCell ref="C16:D16"/>
    <mergeCell ref="E16:F16"/>
    <mergeCell ref="G16:H16"/>
    <mergeCell ref="I16:J16"/>
    <mergeCell ref="K16:L16"/>
    <mergeCell ref="M16:N16"/>
    <mergeCell ref="M15:N15"/>
    <mergeCell ref="O15:P15"/>
    <mergeCell ref="Q15:R15"/>
    <mergeCell ref="S15:T15"/>
    <mergeCell ref="U15:V15"/>
    <mergeCell ref="W15:X15"/>
    <mergeCell ref="O14:P14"/>
    <mergeCell ref="Q14:R14"/>
    <mergeCell ref="S14:T14"/>
    <mergeCell ref="U14:V14"/>
    <mergeCell ref="W14:X14"/>
    <mergeCell ref="M14:N14"/>
    <mergeCell ref="C15:D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C11:D11"/>
    <mergeCell ref="E11:F11"/>
    <mergeCell ref="G11:H11"/>
    <mergeCell ref="I11:J11"/>
    <mergeCell ref="K11:L11"/>
    <mergeCell ref="M12:N12"/>
    <mergeCell ref="O12:P12"/>
    <mergeCell ref="Q12:R12"/>
    <mergeCell ref="S12:T12"/>
    <mergeCell ref="O11:P11"/>
    <mergeCell ref="Q11:R11"/>
    <mergeCell ref="S11:T11"/>
    <mergeCell ref="M11:N11"/>
    <mergeCell ref="C12:D12"/>
    <mergeCell ref="E12:F12"/>
    <mergeCell ref="G12:H12"/>
    <mergeCell ref="I12:J12"/>
    <mergeCell ref="A1:A2"/>
    <mergeCell ref="B1:B2"/>
    <mergeCell ref="C1:D1"/>
    <mergeCell ref="E1:F1"/>
    <mergeCell ref="M10:N10"/>
    <mergeCell ref="O10:P10"/>
    <mergeCell ref="Q10:R10"/>
    <mergeCell ref="S10:T10"/>
    <mergeCell ref="U10:V10"/>
    <mergeCell ref="C10:D10"/>
    <mergeCell ref="E10:F10"/>
    <mergeCell ref="G10:H10"/>
    <mergeCell ref="I10:J10"/>
    <mergeCell ref="K13:L13"/>
    <mergeCell ref="W10:X10"/>
    <mergeCell ref="Y14:Z14"/>
    <mergeCell ref="M13:N13"/>
    <mergeCell ref="O13:P13"/>
    <mergeCell ref="Q13:R13"/>
    <mergeCell ref="S13:T13"/>
    <mergeCell ref="U13:V13"/>
    <mergeCell ref="W13:X13"/>
    <mergeCell ref="Y13:Z13"/>
    <mergeCell ref="U12:V12"/>
    <mergeCell ref="W12:X12"/>
    <mergeCell ref="U11:V11"/>
    <mergeCell ref="W11:X11"/>
    <mergeCell ref="K10:L10"/>
    <mergeCell ref="K12:L12"/>
    <mergeCell ref="Y15:Z15"/>
    <mergeCell ref="Y16:Z16"/>
    <mergeCell ref="Y19:Z19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3:D13"/>
    <mergeCell ref="E13:F13"/>
    <mergeCell ref="G13:H13"/>
    <mergeCell ref="I13:J13"/>
    <mergeCell ref="Y10:Z10"/>
    <mergeCell ref="Y11:Z11"/>
    <mergeCell ref="Y12:Z12"/>
  </mergeCells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F57F-480E-4C26-9158-5D652892F6A4}">
  <dimension ref="A1:T26"/>
  <sheetViews>
    <sheetView zoomScale="70" zoomScaleNormal="70" zoomScaleSheetLayoutView="50" workbookViewId="0">
      <selection activeCell="G14" sqref="G14"/>
    </sheetView>
  </sheetViews>
  <sheetFormatPr defaultRowHeight="14.4" x14ac:dyDescent="0.3"/>
  <sheetData>
    <row r="1" spans="1:20" ht="138.6" thickBot="1" x14ac:dyDescent="0.35">
      <c r="A1" s="69" t="s">
        <v>0</v>
      </c>
      <c r="B1" s="68"/>
      <c r="C1" s="67" t="s">
        <v>3</v>
      </c>
      <c r="D1" s="68"/>
      <c r="E1" s="2" t="s">
        <v>5</v>
      </c>
      <c r="F1" s="2" t="s">
        <v>7</v>
      </c>
      <c r="G1" s="2" t="s">
        <v>9</v>
      </c>
      <c r="H1" s="2" t="s">
        <v>11</v>
      </c>
      <c r="I1" s="2" t="s">
        <v>13</v>
      </c>
      <c r="J1" s="2" t="s">
        <v>15</v>
      </c>
      <c r="K1" s="2" t="s">
        <v>16</v>
      </c>
      <c r="L1" s="2" t="s">
        <v>17</v>
      </c>
      <c r="M1" s="4" t="s">
        <v>23</v>
      </c>
      <c r="N1" s="5" t="s">
        <v>18</v>
      </c>
      <c r="O1" s="5" t="s">
        <v>20</v>
      </c>
      <c r="P1" s="5" t="s">
        <v>21</v>
      </c>
      <c r="Q1" s="5" t="s">
        <v>25</v>
      </c>
      <c r="R1" s="5" t="s">
        <v>28</v>
      </c>
      <c r="S1" s="5" t="s">
        <v>27</v>
      </c>
      <c r="T1" s="5" t="s">
        <v>26</v>
      </c>
    </row>
    <row r="2" spans="1:20" ht="16.8" thickBot="1" x14ac:dyDescent="0.35">
      <c r="A2" s="70"/>
      <c r="B2" s="68"/>
      <c r="C2" s="67" t="s">
        <v>4</v>
      </c>
      <c r="D2" s="68"/>
      <c r="E2" s="1" t="s">
        <v>6</v>
      </c>
      <c r="F2" s="1" t="s">
        <v>8</v>
      </c>
      <c r="G2" s="1" t="s">
        <v>10</v>
      </c>
      <c r="H2" s="10" t="s">
        <v>12</v>
      </c>
      <c r="I2" s="10" t="s">
        <v>14</v>
      </c>
      <c r="J2" s="1" t="s">
        <v>52</v>
      </c>
      <c r="K2" s="1" t="s">
        <v>53</v>
      </c>
      <c r="L2" s="1" t="s">
        <v>54</v>
      </c>
      <c r="M2" s="9" t="s">
        <v>24</v>
      </c>
      <c r="N2" s="6" t="s">
        <v>19</v>
      </c>
      <c r="O2" s="6" t="s">
        <v>55</v>
      </c>
      <c r="P2" s="6" t="s">
        <v>22</v>
      </c>
      <c r="Q2" s="6" t="s">
        <v>24</v>
      </c>
      <c r="R2" s="6"/>
      <c r="S2" s="6"/>
      <c r="T2" s="6"/>
    </row>
    <row r="3" spans="1:20" ht="15" thickBot="1" x14ac:dyDescent="0.35">
      <c r="A3" s="58" t="s">
        <v>29</v>
      </c>
      <c r="B3" s="1" t="s">
        <v>1</v>
      </c>
      <c r="C3" s="50">
        <v>0</v>
      </c>
      <c r="D3" s="51"/>
      <c r="E3" s="11" t="s">
        <v>41</v>
      </c>
      <c r="F3" s="3">
        <f t="shared" ref="F3:F26" si="0">ROUNDUP(C3*E3*0.92,0)</f>
        <v>0</v>
      </c>
      <c r="G3" s="7" t="s">
        <v>47</v>
      </c>
      <c r="H3" s="61">
        <v>3.88</v>
      </c>
      <c r="I3" s="64">
        <v>4.25</v>
      </c>
      <c r="J3" s="54">
        <f>G3*F3+G4*F4</f>
        <v>2144.52</v>
      </c>
      <c r="K3" s="54">
        <f>(J3*H$3*0.12)/60</f>
        <v>16.641475199999999</v>
      </c>
      <c r="L3" s="54">
        <v>25</v>
      </c>
      <c r="M3" s="48">
        <f>ROUNDUP(L3/31,0)</f>
        <v>1</v>
      </c>
      <c r="N3" s="46">
        <f>J3/0.8</f>
        <v>2680.6499999999996</v>
      </c>
      <c r="O3" s="48">
        <f>(N3*4.25*0.12)/60</f>
        <v>22.785524999999996</v>
      </c>
      <c r="P3" s="48">
        <v>31</v>
      </c>
      <c r="Q3" s="48">
        <f>ROUNDUP(P3/31,0)</f>
        <v>1</v>
      </c>
      <c r="R3" s="8">
        <f>F3*0.005</f>
        <v>0</v>
      </c>
      <c r="S3" s="8">
        <f>Q3+R3+M3</f>
        <v>2</v>
      </c>
      <c r="T3" s="48">
        <f>ROUNDUP(S3*1.3,0)</f>
        <v>3</v>
      </c>
    </row>
    <row r="4" spans="1:20" ht="15" thickBot="1" x14ac:dyDescent="0.35">
      <c r="A4" s="60"/>
      <c r="B4" s="11" t="s">
        <v>2</v>
      </c>
      <c r="C4" s="50">
        <v>129.5</v>
      </c>
      <c r="D4" s="51"/>
      <c r="E4" s="11" t="s">
        <v>42</v>
      </c>
      <c r="F4" s="3">
        <f t="shared" si="0"/>
        <v>17871</v>
      </c>
      <c r="G4" s="7" t="s">
        <v>48</v>
      </c>
      <c r="H4" s="62"/>
      <c r="I4" s="65"/>
      <c r="J4" s="55"/>
      <c r="K4" s="56"/>
      <c r="L4" s="56"/>
      <c r="M4" s="49"/>
      <c r="N4" s="47"/>
      <c r="O4" s="49"/>
      <c r="P4" s="49"/>
      <c r="Q4" s="49"/>
      <c r="R4" s="8" t="s">
        <v>56</v>
      </c>
      <c r="S4" s="8" t="s">
        <v>56</v>
      </c>
      <c r="T4" s="49"/>
    </row>
    <row r="5" spans="1:20" ht="15" thickBot="1" x14ac:dyDescent="0.35">
      <c r="A5" s="58" t="s">
        <v>30</v>
      </c>
      <c r="B5" s="1" t="s">
        <v>1</v>
      </c>
      <c r="C5" s="50">
        <v>11</v>
      </c>
      <c r="D5" s="51"/>
      <c r="E5" s="11" t="s">
        <v>43</v>
      </c>
      <c r="F5" s="3">
        <f t="shared" si="0"/>
        <v>2581</v>
      </c>
      <c r="G5" s="7" t="s">
        <v>49</v>
      </c>
      <c r="H5" s="62"/>
      <c r="I5" s="65"/>
      <c r="J5" s="54">
        <f>G5*F5+G6*F6</f>
        <v>2515.54</v>
      </c>
      <c r="K5" s="54">
        <f>(J5*H$3*0.12)/60</f>
        <v>19.5205904</v>
      </c>
      <c r="L5" s="57">
        <v>30</v>
      </c>
      <c r="M5" s="48">
        <f>ROUNDUP(L5/31,0)</f>
        <v>1</v>
      </c>
      <c r="N5" s="46">
        <f>J5/0.8</f>
        <v>3144.4249999999997</v>
      </c>
      <c r="O5" s="48">
        <f>(N5*4.25*0.12)/60</f>
        <v>26.727612499999999</v>
      </c>
      <c r="P5" s="48">
        <v>38</v>
      </c>
      <c r="Q5" s="48">
        <f>ROUNDUP(P5/31,0)</f>
        <v>2</v>
      </c>
      <c r="R5" s="8">
        <f>ROUNDUP(F5*0.005,0)</f>
        <v>13</v>
      </c>
      <c r="S5" s="8">
        <f>Q5+R5+M5</f>
        <v>16</v>
      </c>
      <c r="T5" s="48">
        <f>ROUNDUP(S5*1.3,0)</f>
        <v>21</v>
      </c>
    </row>
    <row r="6" spans="1:20" ht="15" thickBot="1" x14ac:dyDescent="0.35">
      <c r="A6" s="59"/>
      <c r="B6" s="1" t="s">
        <v>2</v>
      </c>
      <c r="C6" s="50">
        <v>42.8</v>
      </c>
      <c r="D6" s="51"/>
      <c r="E6" s="11" t="s">
        <v>42</v>
      </c>
      <c r="F6" s="3">
        <f t="shared" si="0"/>
        <v>5907</v>
      </c>
      <c r="G6" s="7" t="s">
        <v>48</v>
      </c>
      <c r="H6" s="62"/>
      <c r="I6" s="65"/>
      <c r="J6" s="55"/>
      <c r="K6" s="56"/>
      <c r="L6" s="56"/>
      <c r="M6" s="49"/>
      <c r="N6" s="47"/>
      <c r="O6" s="49"/>
      <c r="P6" s="49"/>
      <c r="Q6" s="49"/>
      <c r="R6" s="8" t="s">
        <v>56</v>
      </c>
      <c r="S6" s="8" t="s">
        <v>56</v>
      </c>
      <c r="T6" s="49"/>
    </row>
    <row r="7" spans="1:20" ht="15" thickBot="1" x14ac:dyDescent="0.35">
      <c r="A7" s="58" t="s">
        <v>31</v>
      </c>
      <c r="B7" s="1" t="s">
        <v>1</v>
      </c>
      <c r="C7" s="50">
        <v>61.5</v>
      </c>
      <c r="D7" s="51"/>
      <c r="E7" s="11" t="s">
        <v>44</v>
      </c>
      <c r="F7" s="3">
        <f t="shared" si="0"/>
        <v>18106</v>
      </c>
      <c r="G7" s="7" t="s">
        <v>50</v>
      </c>
      <c r="H7" s="62"/>
      <c r="I7" s="65"/>
      <c r="J7" s="54">
        <f>G7*F7+G8*F8</f>
        <v>10069.879999999999</v>
      </c>
      <c r="K7" s="54">
        <f>(J7*H$3*0.12)/60</f>
        <v>78.142268799999982</v>
      </c>
      <c r="L7" s="57">
        <v>94</v>
      </c>
      <c r="M7" s="48">
        <f>ROUNDUP(L7/31,0)</f>
        <v>4</v>
      </c>
      <c r="N7" s="46">
        <f>J7/0.8</f>
        <v>12587.349999999999</v>
      </c>
      <c r="O7" s="48">
        <f>(N7*4.25*0.12)/60</f>
        <v>106.99247499999998</v>
      </c>
      <c r="P7" s="48">
        <v>125</v>
      </c>
      <c r="Q7" s="48">
        <f>ROUNDUP(P7/31,0)</f>
        <v>5</v>
      </c>
      <c r="R7" s="8">
        <f>ROUNDUP(F7*0.005,0)</f>
        <v>91</v>
      </c>
      <c r="S7" s="8">
        <f>Q7+R7+M7</f>
        <v>100</v>
      </c>
      <c r="T7" s="48">
        <f>ROUNDUP(S7*1.3,0)</f>
        <v>130</v>
      </c>
    </row>
    <row r="8" spans="1:20" ht="15" thickBot="1" x14ac:dyDescent="0.35">
      <c r="A8" s="59"/>
      <c r="B8" s="1" t="s">
        <v>2</v>
      </c>
      <c r="C8" s="50">
        <v>61.4</v>
      </c>
      <c r="D8" s="51"/>
      <c r="E8" s="11" t="s">
        <v>42</v>
      </c>
      <c r="F8" s="3">
        <f t="shared" si="0"/>
        <v>8474</v>
      </c>
      <c r="G8" s="7" t="s">
        <v>48</v>
      </c>
      <c r="H8" s="62"/>
      <c r="I8" s="65"/>
      <c r="J8" s="55"/>
      <c r="K8" s="56"/>
      <c r="L8" s="56"/>
      <c r="M8" s="49"/>
      <c r="N8" s="47"/>
      <c r="O8" s="49"/>
      <c r="P8" s="49"/>
      <c r="Q8" s="49"/>
      <c r="R8" s="8" t="s">
        <v>56</v>
      </c>
      <c r="S8" s="8" t="s">
        <v>56</v>
      </c>
      <c r="T8" s="49"/>
    </row>
    <row r="9" spans="1:20" ht="15" thickBot="1" x14ac:dyDescent="0.35">
      <c r="A9" s="58" t="s">
        <v>32</v>
      </c>
      <c r="B9" s="1" t="s">
        <v>1</v>
      </c>
      <c r="C9" s="50">
        <v>108</v>
      </c>
      <c r="D9" s="51"/>
      <c r="E9" s="11" t="s">
        <v>45</v>
      </c>
      <c r="F9" s="3">
        <f t="shared" si="0"/>
        <v>36764</v>
      </c>
      <c r="G9" s="7" t="s">
        <v>51</v>
      </c>
      <c r="H9" s="62"/>
      <c r="I9" s="65"/>
      <c r="J9" s="54">
        <f>G9*F9+G10*F10</f>
        <v>15363.08</v>
      </c>
      <c r="K9" s="54">
        <f>(J9*H$3*0.12)/60</f>
        <v>119.21750079999998</v>
      </c>
      <c r="L9" s="57">
        <v>138</v>
      </c>
      <c r="M9" s="48">
        <f>ROUNDUP(L9/31,0)</f>
        <v>5</v>
      </c>
      <c r="N9" s="46">
        <f>J9/0.8</f>
        <v>19203.849999999999</v>
      </c>
      <c r="O9" s="48">
        <f>(N9*4.25*0.12)/60</f>
        <v>163.23272499999996</v>
      </c>
      <c r="P9" s="48">
        <v>183</v>
      </c>
      <c r="Q9" s="48">
        <f>ROUNDUP(P9/31,0)</f>
        <v>6</v>
      </c>
      <c r="R9" s="8">
        <f>ROUNDUP(F9*0.005,0)</f>
        <v>184</v>
      </c>
      <c r="S9" s="8">
        <f>Q9+R9+M9</f>
        <v>195</v>
      </c>
      <c r="T9" s="48">
        <f>ROUNDUP(S9*1.3,0)</f>
        <v>254</v>
      </c>
    </row>
    <row r="10" spans="1:20" ht="15" thickBot="1" x14ac:dyDescent="0.35">
      <c r="A10" s="59"/>
      <c r="B10" s="1" t="s">
        <v>2</v>
      </c>
      <c r="C10" s="50">
        <v>39.700000000000003</v>
      </c>
      <c r="D10" s="51"/>
      <c r="E10" s="11" t="s">
        <v>42</v>
      </c>
      <c r="F10" s="3">
        <f t="shared" si="0"/>
        <v>5479</v>
      </c>
      <c r="G10" s="7" t="s">
        <v>48</v>
      </c>
      <c r="H10" s="62"/>
      <c r="I10" s="65"/>
      <c r="J10" s="55"/>
      <c r="K10" s="56"/>
      <c r="L10" s="56"/>
      <c r="M10" s="49"/>
      <c r="N10" s="47"/>
      <c r="O10" s="49"/>
      <c r="P10" s="49"/>
      <c r="Q10" s="49"/>
      <c r="R10" s="8" t="s">
        <v>56</v>
      </c>
      <c r="S10" s="8" t="s">
        <v>56</v>
      </c>
      <c r="T10" s="49"/>
    </row>
    <row r="11" spans="1:20" ht="15" thickBot="1" x14ac:dyDescent="0.35">
      <c r="A11" s="58" t="s">
        <v>33</v>
      </c>
      <c r="B11" s="1" t="s">
        <v>1</v>
      </c>
      <c r="C11" s="50">
        <v>10.6</v>
      </c>
      <c r="D11" s="51"/>
      <c r="E11" s="11" t="s">
        <v>43</v>
      </c>
      <c r="F11" s="3">
        <f t="shared" si="0"/>
        <v>2487</v>
      </c>
      <c r="G11" s="7">
        <v>0.7</v>
      </c>
      <c r="H11" s="62"/>
      <c r="I11" s="65"/>
      <c r="J11" s="54">
        <f>G11*F11+G12*F12</f>
        <v>2343.7799999999997</v>
      </c>
      <c r="K11" s="54">
        <f>(J11*H$3*0.12)/60</f>
        <v>18.187732799999996</v>
      </c>
      <c r="L11" s="57">
        <v>28</v>
      </c>
      <c r="M11" s="48">
        <f>ROUNDUP(L11/31,0)</f>
        <v>1</v>
      </c>
      <c r="N11" s="46">
        <f>J11/0.8</f>
        <v>2929.7249999999995</v>
      </c>
      <c r="O11" s="48">
        <f>(N11*4.25*0.12)/60</f>
        <v>24.902662499999995</v>
      </c>
      <c r="P11" s="48">
        <v>36</v>
      </c>
      <c r="Q11" s="48">
        <f>ROUNDUP(P11/31,0)</f>
        <v>2</v>
      </c>
      <c r="R11" s="8">
        <f>ROUNDUP(F11*0.005,0)</f>
        <v>13</v>
      </c>
      <c r="S11" s="8">
        <f>Q11+R11+M11</f>
        <v>16</v>
      </c>
      <c r="T11" s="48">
        <f>ROUNDUP(S11*1.3,0)</f>
        <v>21</v>
      </c>
    </row>
    <row r="12" spans="1:20" ht="15" thickBot="1" x14ac:dyDescent="0.35">
      <c r="A12" s="59"/>
      <c r="B12" s="1" t="s">
        <v>2</v>
      </c>
      <c r="C12" s="50">
        <v>36.4</v>
      </c>
      <c r="D12" s="51"/>
      <c r="E12" s="11" t="s">
        <v>42</v>
      </c>
      <c r="F12" s="3">
        <f t="shared" si="0"/>
        <v>5024</v>
      </c>
      <c r="G12" s="7" t="s">
        <v>48</v>
      </c>
      <c r="H12" s="62"/>
      <c r="I12" s="65"/>
      <c r="J12" s="55"/>
      <c r="K12" s="56"/>
      <c r="L12" s="56"/>
      <c r="M12" s="49"/>
      <c r="N12" s="47"/>
      <c r="O12" s="49"/>
      <c r="P12" s="49"/>
      <c r="Q12" s="49"/>
      <c r="R12" s="8" t="s">
        <v>56</v>
      </c>
      <c r="S12" s="8" t="s">
        <v>56</v>
      </c>
      <c r="T12" s="49"/>
    </row>
    <row r="13" spans="1:20" ht="15" thickBot="1" x14ac:dyDescent="0.35">
      <c r="A13" s="58" t="s">
        <v>34</v>
      </c>
      <c r="B13" s="1" t="s">
        <v>1</v>
      </c>
      <c r="C13" s="50">
        <v>8</v>
      </c>
      <c r="D13" s="51"/>
      <c r="E13" s="11" t="s">
        <v>46</v>
      </c>
      <c r="F13" s="3">
        <f t="shared" si="0"/>
        <v>1583</v>
      </c>
      <c r="G13" s="7" t="s">
        <v>49</v>
      </c>
      <c r="H13" s="62"/>
      <c r="I13" s="65"/>
      <c r="J13" s="54">
        <f>G13*F13+G14*F14</f>
        <v>1604.8999999999999</v>
      </c>
      <c r="K13" s="54">
        <f>(J13*H$3*0.12)/60</f>
        <v>12.454023999999999</v>
      </c>
      <c r="L13" s="57">
        <v>21</v>
      </c>
      <c r="M13" s="48">
        <f>ROUNDUP(L13/31,0)</f>
        <v>1</v>
      </c>
      <c r="N13" s="46">
        <f>J13/0.8</f>
        <v>2006.1249999999998</v>
      </c>
      <c r="O13" s="48">
        <f>(N13*4.25*0.12)/60</f>
        <v>17.052062499999995</v>
      </c>
      <c r="P13" s="48">
        <v>27</v>
      </c>
      <c r="Q13" s="48">
        <f>ROUNDUP(P13/31,0)</f>
        <v>1</v>
      </c>
      <c r="R13" s="8">
        <f>ROUNDUP(F13*0.005,0)</f>
        <v>8</v>
      </c>
      <c r="S13" s="8">
        <f>Q13+R13+M13</f>
        <v>10</v>
      </c>
      <c r="T13" s="48">
        <f>ROUNDUP(S13*1.3,0)</f>
        <v>13</v>
      </c>
    </row>
    <row r="14" spans="1:20" ht="15" thickBot="1" x14ac:dyDescent="0.35">
      <c r="A14" s="59"/>
      <c r="B14" s="1" t="s">
        <v>2</v>
      </c>
      <c r="C14" s="50">
        <v>30</v>
      </c>
      <c r="D14" s="51"/>
      <c r="E14" s="11" t="s">
        <v>42</v>
      </c>
      <c r="F14" s="3">
        <f t="shared" si="0"/>
        <v>4140</v>
      </c>
      <c r="G14" s="7" t="s">
        <v>48</v>
      </c>
      <c r="H14" s="62"/>
      <c r="I14" s="65"/>
      <c r="J14" s="55"/>
      <c r="K14" s="56"/>
      <c r="L14" s="56"/>
      <c r="M14" s="49"/>
      <c r="N14" s="47"/>
      <c r="O14" s="49"/>
      <c r="P14" s="49"/>
      <c r="Q14" s="49"/>
      <c r="R14" s="8" t="s">
        <v>56</v>
      </c>
      <c r="S14" s="8" t="s">
        <v>56</v>
      </c>
      <c r="T14" s="49"/>
    </row>
    <row r="15" spans="1:20" ht="15" thickBot="1" x14ac:dyDescent="0.35">
      <c r="A15" s="58" t="s">
        <v>35</v>
      </c>
      <c r="B15" s="1" t="s">
        <v>1</v>
      </c>
      <c r="C15" s="50">
        <v>9.9499999999999993</v>
      </c>
      <c r="D15" s="51"/>
      <c r="E15" s="11" t="s">
        <v>46</v>
      </c>
      <c r="F15" s="3">
        <f t="shared" si="0"/>
        <v>1969</v>
      </c>
      <c r="G15" s="7" t="s">
        <v>49</v>
      </c>
      <c r="H15" s="62"/>
      <c r="I15" s="65"/>
      <c r="J15" s="54">
        <f>G15*F15+G16*F16</f>
        <v>2040.6999999999998</v>
      </c>
      <c r="K15" s="54">
        <f>(J15*H$3*0.12)/60</f>
        <v>15.835831999999998</v>
      </c>
      <c r="L15" s="57">
        <v>25</v>
      </c>
      <c r="M15" s="48">
        <f>ROUNDUP(L15/31,0)</f>
        <v>1</v>
      </c>
      <c r="N15" s="46">
        <f>J15/0.8</f>
        <v>2550.8749999999995</v>
      </c>
      <c r="O15" s="48">
        <f>(N15*4.25*0.12)/60</f>
        <v>21.682437499999995</v>
      </c>
      <c r="P15" s="48">
        <v>32</v>
      </c>
      <c r="Q15" s="48">
        <f>ROUNDUP(P15/31,0)</f>
        <v>2</v>
      </c>
      <c r="R15" s="8">
        <f>ROUNDUP(F15*0.005,0)</f>
        <v>10</v>
      </c>
      <c r="S15" s="8">
        <f>Q15+R15+M15</f>
        <v>13</v>
      </c>
      <c r="T15" s="48">
        <f>ROUNDUP(S15*1.3,0)</f>
        <v>17</v>
      </c>
    </row>
    <row r="16" spans="1:20" ht="15" thickBot="1" x14ac:dyDescent="0.35">
      <c r="A16" s="59"/>
      <c r="B16" s="1" t="s">
        <v>2</v>
      </c>
      <c r="C16" s="50">
        <v>40</v>
      </c>
      <c r="D16" s="51"/>
      <c r="E16" s="11" t="s">
        <v>42</v>
      </c>
      <c r="F16" s="3">
        <f t="shared" si="0"/>
        <v>5520</v>
      </c>
      <c r="G16" s="7" t="s">
        <v>48</v>
      </c>
      <c r="H16" s="62"/>
      <c r="I16" s="65"/>
      <c r="J16" s="55"/>
      <c r="K16" s="56"/>
      <c r="L16" s="56"/>
      <c r="M16" s="49"/>
      <c r="N16" s="47"/>
      <c r="O16" s="49"/>
      <c r="P16" s="49"/>
      <c r="Q16" s="49"/>
      <c r="R16" s="8" t="s">
        <v>56</v>
      </c>
      <c r="S16" s="8" t="s">
        <v>56</v>
      </c>
      <c r="T16" s="49"/>
    </row>
    <row r="17" spans="1:20" ht="15" thickBot="1" x14ac:dyDescent="0.35">
      <c r="A17" s="58" t="s">
        <v>36</v>
      </c>
      <c r="B17" s="1" t="s">
        <v>1</v>
      </c>
      <c r="C17" s="50">
        <v>11.9</v>
      </c>
      <c r="D17" s="51"/>
      <c r="E17" s="11" t="s">
        <v>43</v>
      </c>
      <c r="F17" s="3">
        <f t="shared" si="0"/>
        <v>2792</v>
      </c>
      <c r="G17" s="7" t="s">
        <v>49</v>
      </c>
      <c r="H17" s="62"/>
      <c r="I17" s="65"/>
      <c r="J17" s="54">
        <f>G17*F17+G18*F18</f>
        <v>2621.8399999999997</v>
      </c>
      <c r="K17" s="54">
        <f>(J17*H$3*0.12)/60</f>
        <v>20.345478399999994</v>
      </c>
      <c r="L17" s="57">
        <v>30</v>
      </c>
      <c r="M17" s="48">
        <f>ROUNDUP(L17/31,0)</f>
        <v>1</v>
      </c>
      <c r="N17" s="46">
        <f>J17/0.8</f>
        <v>3277.2999999999993</v>
      </c>
      <c r="O17" s="48">
        <f>(N17*4.25*0.12)/60</f>
        <v>27.857049999999997</v>
      </c>
      <c r="P17" s="48">
        <v>40</v>
      </c>
      <c r="Q17" s="48">
        <f>ROUNDUP(P17/31,0)</f>
        <v>2</v>
      </c>
      <c r="R17" s="8">
        <f>ROUNDUP(F17*0.005,0)</f>
        <v>14</v>
      </c>
      <c r="S17" s="8">
        <f>Q17+R17+M17</f>
        <v>17</v>
      </c>
      <c r="T17" s="48">
        <f>ROUNDUP(S17*1.3,0)</f>
        <v>23</v>
      </c>
    </row>
    <row r="18" spans="1:20" ht="15" thickBot="1" x14ac:dyDescent="0.35">
      <c r="A18" s="59"/>
      <c r="B18" s="1" t="s">
        <v>2</v>
      </c>
      <c r="C18" s="50">
        <v>40.299999999999997</v>
      </c>
      <c r="D18" s="51"/>
      <c r="E18" s="11" t="s">
        <v>42</v>
      </c>
      <c r="F18" s="3">
        <f t="shared" si="0"/>
        <v>5562</v>
      </c>
      <c r="G18" s="7" t="s">
        <v>48</v>
      </c>
      <c r="H18" s="62"/>
      <c r="I18" s="65"/>
      <c r="J18" s="55"/>
      <c r="K18" s="56"/>
      <c r="L18" s="56"/>
      <c r="M18" s="49"/>
      <c r="N18" s="47"/>
      <c r="O18" s="49"/>
      <c r="P18" s="49"/>
      <c r="Q18" s="49"/>
      <c r="R18" s="8" t="s">
        <v>56</v>
      </c>
      <c r="S18" s="8" t="s">
        <v>56</v>
      </c>
      <c r="T18" s="49"/>
    </row>
    <row r="19" spans="1:20" ht="15" thickBot="1" x14ac:dyDescent="0.35">
      <c r="A19" s="58" t="s">
        <v>37</v>
      </c>
      <c r="B19" s="1" t="s">
        <v>1</v>
      </c>
      <c r="C19" s="50">
        <v>98</v>
      </c>
      <c r="D19" s="51"/>
      <c r="E19" s="11" t="s">
        <v>44</v>
      </c>
      <c r="F19" s="3">
        <f t="shared" si="0"/>
        <v>28852</v>
      </c>
      <c r="G19" s="7" t="s">
        <v>50</v>
      </c>
      <c r="H19" s="62"/>
      <c r="I19" s="65"/>
      <c r="J19" s="54">
        <f>G19*F19+G20*F20</f>
        <v>15186.2</v>
      </c>
      <c r="K19" s="54">
        <f>(J19*H$3*0.12)/60</f>
        <v>117.84491199999999</v>
      </c>
      <c r="L19" s="57">
        <v>136</v>
      </c>
      <c r="M19" s="48">
        <f>ROUNDUP(L19/31,0)</f>
        <v>5</v>
      </c>
      <c r="N19" s="46">
        <f>J19/0.8</f>
        <v>18982.75</v>
      </c>
      <c r="O19" s="48">
        <f>(N19*4.25*0.12)/60</f>
        <v>161.353375</v>
      </c>
      <c r="P19" s="48">
        <v>181</v>
      </c>
      <c r="Q19" s="48">
        <f>ROUNDUP(P19/31,0)</f>
        <v>6</v>
      </c>
      <c r="R19" s="8">
        <f>ROUNDUP(F19*0.005,0)</f>
        <v>145</v>
      </c>
      <c r="S19" s="8">
        <f>Q19+R19+M19</f>
        <v>156</v>
      </c>
      <c r="T19" s="48">
        <f>ROUNDUP(S19*1.3,0)</f>
        <v>203</v>
      </c>
    </row>
    <row r="20" spans="1:20" ht="15" thickBot="1" x14ac:dyDescent="0.35">
      <c r="A20" s="59"/>
      <c r="B20" s="1" t="s">
        <v>2</v>
      </c>
      <c r="C20" s="50">
        <v>45.9</v>
      </c>
      <c r="D20" s="51"/>
      <c r="E20" s="11" t="s">
        <v>42</v>
      </c>
      <c r="F20" s="3">
        <f t="shared" si="0"/>
        <v>6335</v>
      </c>
      <c r="G20" s="7" t="s">
        <v>48</v>
      </c>
      <c r="H20" s="62"/>
      <c r="I20" s="65"/>
      <c r="J20" s="55"/>
      <c r="K20" s="56"/>
      <c r="L20" s="56"/>
      <c r="M20" s="49"/>
      <c r="N20" s="47"/>
      <c r="O20" s="49"/>
      <c r="P20" s="49"/>
      <c r="Q20" s="49"/>
      <c r="R20" s="8" t="s">
        <v>56</v>
      </c>
      <c r="S20" s="8" t="s">
        <v>56</v>
      </c>
      <c r="T20" s="49"/>
    </row>
    <row r="21" spans="1:20" ht="15" thickBot="1" x14ac:dyDescent="0.35">
      <c r="A21" s="58" t="s">
        <v>38</v>
      </c>
      <c r="B21" s="1" t="s">
        <v>1</v>
      </c>
      <c r="C21" s="50">
        <v>7.7</v>
      </c>
      <c r="D21" s="51"/>
      <c r="E21" s="11" t="s">
        <v>46</v>
      </c>
      <c r="F21" s="3">
        <f t="shared" si="0"/>
        <v>1524</v>
      </c>
      <c r="G21" s="7" t="s">
        <v>49</v>
      </c>
      <c r="H21" s="62"/>
      <c r="I21" s="65"/>
      <c r="J21" s="54">
        <f>G21*F21+G22*F22</f>
        <v>1656.36</v>
      </c>
      <c r="K21" s="54">
        <f>(J21*H$3*0.12)/60</f>
        <v>12.853353599999998</v>
      </c>
      <c r="L21" s="57">
        <v>22</v>
      </c>
      <c r="M21" s="48">
        <f>ROUNDUP(L21/31,0)</f>
        <v>1</v>
      </c>
      <c r="N21" s="46">
        <f>J21/0.8</f>
        <v>2070.4499999999998</v>
      </c>
      <c r="O21" s="48">
        <f>(N21*4.25*0.12)/60</f>
        <v>17.598824999999994</v>
      </c>
      <c r="P21" s="48">
        <v>27</v>
      </c>
      <c r="Q21" s="48">
        <f>ROUNDUP(P21/31,0)</f>
        <v>1</v>
      </c>
      <c r="R21" s="8">
        <f>ROUNDUP(F21*0.005,0)</f>
        <v>8</v>
      </c>
      <c r="S21" s="8">
        <f>Q21+R21+M21</f>
        <v>10</v>
      </c>
      <c r="T21" s="48">
        <f>ROUNDUP(S21*1.3,0)</f>
        <v>13</v>
      </c>
    </row>
    <row r="22" spans="1:20" ht="15" thickBot="1" x14ac:dyDescent="0.35">
      <c r="A22" s="59"/>
      <c r="B22" s="1" t="s">
        <v>2</v>
      </c>
      <c r="C22" s="50">
        <v>35.6</v>
      </c>
      <c r="D22" s="51"/>
      <c r="E22" s="11" t="s">
        <v>42</v>
      </c>
      <c r="F22" s="3">
        <f t="shared" si="0"/>
        <v>4913</v>
      </c>
      <c r="G22" s="7" t="s">
        <v>48</v>
      </c>
      <c r="H22" s="62"/>
      <c r="I22" s="65"/>
      <c r="J22" s="55"/>
      <c r="K22" s="56"/>
      <c r="L22" s="56"/>
      <c r="M22" s="49"/>
      <c r="N22" s="47"/>
      <c r="O22" s="49"/>
      <c r="P22" s="49"/>
      <c r="Q22" s="49"/>
      <c r="R22" s="8" t="s">
        <v>56</v>
      </c>
      <c r="S22" s="8" t="s">
        <v>56</v>
      </c>
      <c r="T22" s="49"/>
    </row>
    <row r="23" spans="1:20" ht="15" thickBot="1" x14ac:dyDescent="0.35">
      <c r="A23" s="58" t="s">
        <v>39</v>
      </c>
      <c r="B23" s="1" t="s">
        <v>1</v>
      </c>
      <c r="C23" s="50">
        <v>14.3</v>
      </c>
      <c r="D23" s="51"/>
      <c r="E23" s="11" t="s">
        <v>43</v>
      </c>
      <c r="F23" s="3">
        <f t="shared" si="0"/>
        <v>3355</v>
      </c>
      <c r="G23" s="7" t="s">
        <v>49</v>
      </c>
      <c r="H23" s="62"/>
      <c r="I23" s="65"/>
      <c r="J23" s="54">
        <f>G23*F23+G24*F24</f>
        <v>3078.8199999999997</v>
      </c>
      <c r="K23" s="54">
        <f>(J23*H$3*0.12)/60</f>
        <v>23.891643199999997</v>
      </c>
      <c r="L23" s="57">
        <v>35</v>
      </c>
      <c r="M23" s="48">
        <f>ROUNDUP(L23/31,0)</f>
        <v>2</v>
      </c>
      <c r="N23" s="46">
        <f>J23/0.8</f>
        <v>3848.5249999999996</v>
      </c>
      <c r="O23" s="48">
        <f>(N23*4.25*0.12)/60</f>
        <v>32.712462499999994</v>
      </c>
      <c r="P23" s="48">
        <v>45</v>
      </c>
      <c r="Q23" s="48">
        <f>ROUNDUP(P23/31,0)</f>
        <v>2</v>
      </c>
      <c r="R23" s="8">
        <f>ROUNDUP(F23*0.005,0)</f>
        <v>17</v>
      </c>
      <c r="S23" s="8">
        <f>Q23+R23+M23</f>
        <v>21</v>
      </c>
      <c r="T23" s="48">
        <f>ROUNDUP(S23*1.3,0)</f>
        <v>28</v>
      </c>
    </row>
    <row r="24" spans="1:20" ht="15" thickBot="1" x14ac:dyDescent="0.35">
      <c r="A24" s="59"/>
      <c r="B24" s="1" t="s">
        <v>2</v>
      </c>
      <c r="C24" s="50">
        <v>44.1</v>
      </c>
      <c r="D24" s="51"/>
      <c r="E24" s="11" t="s">
        <v>42</v>
      </c>
      <c r="F24" s="3">
        <f t="shared" si="0"/>
        <v>6086</v>
      </c>
      <c r="G24" s="7" t="s">
        <v>48</v>
      </c>
      <c r="H24" s="62"/>
      <c r="I24" s="65"/>
      <c r="J24" s="55"/>
      <c r="K24" s="56"/>
      <c r="L24" s="56"/>
      <c r="M24" s="49"/>
      <c r="N24" s="47"/>
      <c r="O24" s="49"/>
      <c r="P24" s="49"/>
      <c r="Q24" s="49"/>
      <c r="R24" s="8" t="s">
        <v>56</v>
      </c>
      <c r="S24" s="8" t="s">
        <v>56</v>
      </c>
      <c r="T24" s="49"/>
    </row>
    <row r="25" spans="1:20" ht="15" thickBot="1" x14ac:dyDescent="0.35">
      <c r="A25" s="52" t="s">
        <v>40</v>
      </c>
      <c r="B25" s="1" t="s">
        <v>1</v>
      </c>
      <c r="C25" s="50">
        <v>14</v>
      </c>
      <c r="D25" s="51"/>
      <c r="E25" s="11" t="s">
        <v>43</v>
      </c>
      <c r="F25" s="3">
        <f t="shared" si="0"/>
        <v>3285</v>
      </c>
      <c r="G25" s="7" t="s">
        <v>49</v>
      </c>
      <c r="H25" s="62"/>
      <c r="I25" s="65"/>
      <c r="J25" s="54">
        <f>G25*F25+G26*F26</f>
        <v>3034.86</v>
      </c>
      <c r="K25" s="54">
        <f>(J25*H$3*0.12)/60</f>
        <v>23.550513599999999</v>
      </c>
      <c r="L25" s="57">
        <v>35</v>
      </c>
      <c r="M25" s="48">
        <f>ROUNDUP(L25/31,0)</f>
        <v>2</v>
      </c>
      <c r="N25" s="46">
        <f>J25/0.8</f>
        <v>3793.5749999999998</v>
      </c>
      <c r="O25" s="48">
        <f>(N25*4.25*0.12)/60</f>
        <v>32.2453875</v>
      </c>
      <c r="P25" s="48">
        <v>45</v>
      </c>
      <c r="Q25" s="48">
        <f>ROUNDUP(P25/31,0)</f>
        <v>2</v>
      </c>
      <c r="R25" s="8">
        <f>ROUNDUP(F25*0.005,0)</f>
        <v>17</v>
      </c>
      <c r="S25" s="8">
        <f>Q25+R25+M25</f>
        <v>21</v>
      </c>
      <c r="T25" s="48">
        <f>ROUNDUP(S25*1.3,0)</f>
        <v>28</v>
      </c>
    </row>
    <row r="26" spans="1:20" ht="15" thickBot="1" x14ac:dyDescent="0.35">
      <c r="A26" s="53"/>
      <c r="B26" s="1" t="s">
        <v>2</v>
      </c>
      <c r="C26" s="50">
        <v>44.4</v>
      </c>
      <c r="D26" s="51"/>
      <c r="E26" s="11" t="s">
        <v>42</v>
      </c>
      <c r="F26" s="3">
        <f t="shared" si="0"/>
        <v>6128</v>
      </c>
      <c r="G26" s="7" t="s">
        <v>48</v>
      </c>
      <c r="H26" s="63"/>
      <c r="I26" s="66"/>
      <c r="J26" s="55"/>
      <c r="K26" s="56"/>
      <c r="L26" s="56"/>
      <c r="M26" s="49"/>
      <c r="N26" s="47"/>
      <c r="O26" s="49"/>
      <c r="P26" s="49"/>
      <c r="Q26" s="49"/>
      <c r="R26" s="8" t="s">
        <v>56</v>
      </c>
      <c r="S26" s="8" t="s">
        <v>56</v>
      </c>
      <c r="T26" s="49"/>
    </row>
  </sheetData>
  <mergeCells count="150">
    <mergeCell ref="C1:D1"/>
    <mergeCell ref="A1:B1"/>
    <mergeCell ref="A2:B2"/>
    <mergeCell ref="C2:D2"/>
    <mergeCell ref="P11:P12"/>
    <mergeCell ref="Q11:Q12"/>
    <mergeCell ref="T11:T12"/>
    <mergeCell ref="C12:D12"/>
    <mergeCell ref="C11:D11"/>
    <mergeCell ref="C10:D10"/>
    <mergeCell ref="O3:O4"/>
    <mergeCell ref="P3:P4"/>
    <mergeCell ref="Q3:Q4"/>
    <mergeCell ref="T3:T4"/>
    <mergeCell ref="J3:J4"/>
    <mergeCell ref="K3:K4"/>
    <mergeCell ref="L3:L4"/>
    <mergeCell ref="M3:M4"/>
    <mergeCell ref="N3:N4"/>
    <mergeCell ref="C3:D3"/>
    <mergeCell ref="A5:A6"/>
    <mergeCell ref="A9:A10"/>
    <mergeCell ref="Q5:Q6"/>
    <mergeCell ref="T5:T6"/>
    <mergeCell ref="M15:M16"/>
    <mergeCell ref="C15:D15"/>
    <mergeCell ref="N15:N16"/>
    <mergeCell ref="O13:O14"/>
    <mergeCell ref="P13:P14"/>
    <mergeCell ref="Q13:Q14"/>
    <mergeCell ref="T13:T14"/>
    <mergeCell ref="C14:D14"/>
    <mergeCell ref="J13:J14"/>
    <mergeCell ref="K13:K14"/>
    <mergeCell ref="L13:L14"/>
    <mergeCell ref="M13:M14"/>
    <mergeCell ref="C13:D13"/>
    <mergeCell ref="N13:N14"/>
    <mergeCell ref="O19:O20"/>
    <mergeCell ref="P19:P20"/>
    <mergeCell ref="Q19:Q20"/>
    <mergeCell ref="T19:T20"/>
    <mergeCell ref="C20:D20"/>
    <mergeCell ref="N19:N20"/>
    <mergeCell ref="O17:O18"/>
    <mergeCell ref="P17:P18"/>
    <mergeCell ref="Q17:Q18"/>
    <mergeCell ref="T17:T18"/>
    <mergeCell ref="C17:D17"/>
    <mergeCell ref="H3:H26"/>
    <mergeCell ref="I3:I26"/>
    <mergeCell ref="C4:D4"/>
    <mergeCell ref="C5:D5"/>
    <mergeCell ref="C9:D9"/>
    <mergeCell ref="M7:M8"/>
    <mergeCell ref="M5:M6"/>
    <mergeCell ref="N7:N8"/>
    <mergeCell ref="O7:O8"/>
    <mergeCell ref="P7:P8"/>
    <mergeCell ref="Q7:Q8"/>
    <mergeCell ref="T7:T8"/>
    <mergeCell ref="P5:P6"/>
    <mergeCell ref="A13:A14"/>
    <mergeCell ref="A15:A16"/>
    <mergeCell ref="C16:D16"/>
    <mergeCell ref="A3:A4"/>
    <mergeCell ref="A7:A8"/>
    <mergeCell ref="C7:D7"/>
    <mergeCell ref="J7:J8"/>
    <mergeCell ref="K7:K8"/>
    <mergeCell ref="L7:L8"/>
    <mergeCell ref="J5:J6"/>
    <mergeCell ref="K5:K6"/>
    <mergeCell ref="L5:L6"/>
    <mergeCell ref="C8:D8"/>
    <mergeCell ref="C6:D6"/>
    <mergeCell ref="J15:J16"/>
    <mergeCell ref="K15:K16"/>
    <mergeCell ref="L15:L16"/>
    <mergeCell ref="N5:N6"/>
    <mergeCell ref="O5:O6"/>
    <mergeCell ref="N17:N18"/>
    <mergeCell ref="C18:D18"/>
    <mergeCell ref="P9:P10"/>
    <mergeCell ref="Q9:Q10"/>
    <mergeCell ref="T9:T10"/>
    <mergeCell ref="A11:A12"/>
    <mergeCell ref="J11:J12"/>
    <mergeCell ref="K11:K12"/>
    <mergeCell ref="L11:L12"/>
    <mergeCell ref="M11:M12"/>
    <mergeCell ref="N11:N12"/>
    <mergeCell ref="O11:O12"/>
    <mergeCell ref="J9:J10"/>
    <mergeCell ref="K9:K10"/>
    <mergeCell ref="L9:L10"/>
    <mergeCell ref="M9:M10"/>
    <mergeCell ref="N9:N10"/>
    <mergeCell ref="O9:O10"/>
    <mergeCell ref="O15:O16"/>
    <mergeCell ref="P15:P16"/>
    <mergeCell ref="Q15:Q16"/>
    <mergeCell ref="T15:T16"/>
    <mergeCell ref="A19:A20"/>
    <mergeCell ref="C19:D19"/>
    <mergeCell ref="J19:J20"/>
    <mergeCell ref="K19:K20"/>
    <mergeCell ref="L19:L20"/>
    <mergeCell ref="M19:M20"/>
    <mergeCell ref="A17:A18"/>
    <mergeCell ref="J17:J18"/>
    <mergeCell ref="K17:K18"/>
    <mergeCell ref="L17:L18"/>
    <mergeCell ref="M17:M18"/>
    <mergeCell ref="N21:N22"/>
    <mergeCell ref="O21:O22"/>
    <mergeCell ref="P21:P22"/>
    <mergeCell ref="Q21:Q22"/>
    <mergeCell ref="T21:T22"/>
    <mergeCell ref="C22:D22"/>
    <mergeCell ref="A21:A22"/>
    <mergeCell ref="C21:D21"/>
    <mergeCell ref="J21:J22"/>
    <mergeCell ref="K21:K22"/>
    <mergeCell ref="L21:L22"/>
    <mergeCell ref="M21:M22"/>
    <mergeCell ref="N23:N24"/>
    <mergeCell ref="O23:O24"/>
    <mergeCell ref="P23:P24"/>
    <mergeCell ref="Q23:Q24"/>
    <mergeCell ref="T23:T24"/>
    <mergeCell ref="C24:D24"/>
    <mergeCell ref="A23:A24"/>
    <mergeCell ref="C23:D23"/>
    <mergeCell ref="J23:J24"/>
    <mergeCell ref="K23:K24"/>
    <mergeCell ref="L23:L24"/>
    <mergeCell ref="M23:M24"/>
    <mergeCell ref="N25:N26"/>
    <mergeCell ref="O25:O26"/>
    <mergeCell ref="P25:P26"/>
    <mergeCell ref="Q25:Q26"/>
    <mergeCell ref="T25:T26"/>
    <mergeCell ref="C26:D26"/>
    <mergeCell ref="A25:A26"/>
    <mergeCell ref="C25:D25"/>
    <mergeCell ref="J25:J26"/>
    <mergeCell ref="K25:K26"/>
    <mergeCell ref="L25:L26"/>
    <mergeCell ref="M25: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2021-10-11T10:32:05Z</cp:lastPrinted>
  <dcterms:created xsi:type="dcterms:W3CDTF">2015-06-05T18:19:34Z</dcterms:created>
  <dcterms:modified xsi:type="dcterms:W3CDTF">2021-11-28T22:57:19Z</dcterms:modified>
</cp:coreProperties>
</file>