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53,54,55-01.07.-31.12.2019." sheetId="1" state="visible" r:id="rId2"/>
    <sheet name="Pribava" sheetId="2" state="visible" r:id="rId3"/>
    <sheet name="Ukupno" sheetId="3" state="visible" r:id="rId4"/>
    <sheet name="Koeficijenti 30.06.2020." sheetId="4" state="visible" r:id="rId5"/>
    <sheet name="53,54,55 01.01.-30.06.2020." sheetId="5" state="visible" r:id="rId6"/>
    <sheet name="Pribava 2020" sheetId="6" state="visible" r:id="rId7"/>
    <sheet name="Nalog za knjiženje avr" sheetId="7" state="visible" r:id="rId8"/>
    <sheet name="Ostali tr.pribave" sheetId="8" state="visible" r:id="rId9"/>
    <sheet name="AVR 01.07.-31.12.2019." sheetId="9" state="visible" r:id="rId10"/>
  </sheets>
  <definedNames>
    <definedName function="false" hidden="true" localSheetId="4" name="_xlnm._FilterDatabase" vbProcedure="false">'53,54,55 01.01.-30.06.2020.'!$A$1:$E$393</definedName>
    <definedName function="false" hidden="true" localSheetId="0" name="_xlnm._FilterDatabase" vbProcedure="false">'53,54,55-01.07.-31.12.2019.'!$A$1:$E$498</definedName>
    <definedName function="false" hidden="true" localSheetId="1" name="_xlnm._FilterDatabase" vbProcedure="false">Pribava!$A:$D</definedName>
    <definedName function="false" hidden="true" localSheetId="5" name="_xlnm._FilterDatabase" vbProcedure="false">'Pribava 2020'!$A$1:$D$268</definedName>
    <definedName function="false" hidden="false" localSheetId="0" name="_xlnm._FilterDatabase" vbProcedure="false">'53,54,55-01.07.-31.12.2019.'!$A$1:$E$498</definedName>
    <definedName function="false" hidden="false" localSheetId="0" name="_xlnm._FilterDatabase_0" vbProcedure="false">'53,54,55-01.07.-31.12.2019.'!$A$1:$E$498</definedName>
    <definedName function="false" hidden="false" localSheetId="0" name="_xlnm._FilterDatabase_0_0" vbProcedure="false">'53,54,55-01.07.-31.12.2019.'!$A$1:$E$498</definedName>
    <definedName function="false" hidden="false" localSheetId="0" name="_xlnm._FilterDatabase_0_0_0" vbProcedure="false">'53,54,55-01.07.-31.12.2019.'!$A$1:$E$498</definedName>
    <definedName function="false" hidden="false" localSheetId="0" name="_xlnm._FilterDatabase_0_0_0_0" vbProcedure="false">'53,54,55-01.07.-31.12.2019.'!$A$1:$E$498</definedName>
    <definedName function="false" hidden="false" localSheetId="0" name="_xlnm._FilterDatabase_0_0_0_0_0" vbProcedure="false">'53,54,55-01.07.-31.12.2019.'!$A$1:$E$498</definedName>
    <definedName function="false" hidden="false" localSheetId="1" name="_xlnm._FilterDatabase" vbProcedure="false">Pribava!$A$1:$D$323</definedName>
    <definedName function="false" hidden="false" localSheetId="1" name="_xlnm._FilterDatabase_0" vbProcedure="false">Pribava!$A:$D</definedName>
    <definedName function="false" hidden="false" localSheetId="1" name="_xlnm._FilterDatabase_0_0" vbProcedure="false">Pribava!$A:$D</definedName>
    <definedName function="false" hidden="false" localSheetId="1" name="_xlnm._FilterDatabase_0_0_0" vbProcedure="false">Pribava!$A:$D</definedName>
    <definedName function="false" hidden="false" localSheetId="1" name="_xlnm._FilterDatabase_0_0_0_0" vbProcedure="false">Pribava!$A:$D</definedName>
    <definedName function="false" hidden="false" localSheetId="1" name="_xlnm._FilterDatabase_0_0_0_0_0" vbProcedure="false">Pribava!$A:$D</definedName>
    <definedName function="false" hidden="false" localSheetId="4" name="_xlnm._FilterDatabase" vbProcedure="false">'53,54,55 01.01.-30.06.2020.'!$A$1:$E$393</definedName>
    <definedName function="false" hidden="false" localSheetId="4" name="_xlnm._FilterDatabase_0" vbProcedure="false">'53,54,55 01.01.-30.06.2020.'!$A$1:$E$393</definedName>
    <definedName function="false" hidden="false" localSheetId="4" name="_xlnm._FilterDatabase_0_0" vbProcedure="false">'53,54,55 01.01.-30.06.2020.'!$A$1:$E$393</definedName>
    <definedName function="false" hidden="false" localSheetId="4" name="_xlnm._FilterDatabase_0_0_0" vbProcedure="false">'53,54,55 01.01.-30.06.2020.'!$A$1:$E$393</definedName>
    <definedName function="false" hidden="false" localSheetId="4" name="_xlnm._FilterDatabase_0_0_0_0" vbProcedure="false">'53,54,55 01.01.-30.06.2020.'!$A$1:$E$393</definedName>
    <definedName function="false" hidden="false" localSheetId="4" name="_xlnm._FilterDatabase_0_0_0_0_0" vbProcedure="false">'53,54,55 01.01.-30.06.2020.'!$A$1:$E$393</definedName>
    <definedName function="false" hidden="false" localSheetId="5" name="_xlnm._FilterDatabase" vbProcedure="false">'Pribava 2020'!$A$1:$D$268</definedName>
    <definedName function="false" hidden="false" localSheetId="5" name="_xlnm._FilterDatabase_0" vbProcedure="false">'Pribava 2020'!$A$1:$D$268</definedName>
    <definedName function="false" hidden="false" localSheetId="5" name="_xlnm._FilterDatabase_0_0" vbProcedure="false">'Pribava 2020'!$A$1:$D$268</definedName>
    <definedName function="false" hidden="false" localSheetId="5" name="_xlnm._FilterDatabase_0_0_0" vbProcedure="false">'Pribava 2020'!$A$1:$D$268</definedName>
    <definedName function="false" hidden="false" localSheetId="5" name="_xlnm._FilterDatabase_0_0_0_0" vbProcedure="false">'Pribava 2020'!$A$1:$D$268</definedName>
    <definedName function="false" hidden="false" localSheetId="5" name="_xlnm._FilterDatabase_0_0_0_0_0" vbProcedure="false">'Pribava 2020'!$A$1:$D$268</definedName>
  </definedNames>
  <calcPr iterateCount="100" refMode="A1" iterate="false" iterateDelta="0.0001"/>
  <pivotCaches>
    <pivotCache cacheId="1" r:id="rId12"/>
    <pivotCache cacheId="2" r:id="rId13"/>
    <pivotCache cacheId="3" r:id="rId14"/>
    <pivotCache cacheId="4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<sst xmlns="http://schemas.openxmlformats.org/spreadsheetml/2006/main" count="4171" uniqueCount="613">
  <si>
    <t xml:space="preserve">GRUPA</t>
  </si>
  <si>
    <t xml:space="preserve">SEKTOR</t>
  </si>
  <si>
    <t xml:space="preserve">KONTO</t>
  </si>
  <si>
    <t xml:space="preserve">OPIS</t>
  </si>
  <si>
    <t xml:space="preserve">IZNOS</t>
  </si>
  <si>
    <t xml:space="preserve">530</t>
  </si>
  <si>
    <t xml:space="preserve">6</t>
  </si>
  <si>
    <t xml:space="preserve">Troškovi amortizacije nematerijalnih ulaganja</t>
  </si>
  <si>
    <t xml:space="preserve">Sum - IZNOS</t>
  </si>
  <si>
    <t xml:space="preserve">Troškovi amortizacije nekretnina koje se koriste za obavljanje delatnosti</t>
  </si>
  <si>
    <t xml:space="preserve">1</t>
  </si>
  <si>
    <t xml:space="preserve">2</t>
  </si>
  <si>
    <t xml:space="preserve">3</t>
  </si>
  <si>
    <t xml:space="preserve">4</t>
  </si>
  <si>
    <t xml:space="preserve">Total Result</t>
  </si>
  <si>
    <t xml:space="preserve">Troškovi amortizacije postrojenja i opreme</t>
  </si>
  <si>
    <t xml:space="preserve">535</t>
  </si>
  <si>
    <t xml:space="preserve">Troškovi rezervisanja za isplatu otpremnina za odlazak u penziju</t>
  </si>
  <si>
    <t xml:space="preserve">539</t>
  </si>
  <si>
    <t xml:space="preserve">Ostala dugoročna rezervisanja-ao</t>
  </si>
  <si>
    <t xml:space="preserve">Ostala dugoročna rezervisanja-likvidacija</t>
  </si>
  <si>
    <t xml:space="preserve">540</t>
  </si>
  <si>
    <t xml:space="preserve">Troškovi materijala - Uprava</t>
  </si>
  <si>
    <t xml:space="preserve">541</t>
  </si>
  <si>
    <t xml:space="preserve">Troškovi sitnog inventara i rezervnih delova - Uprava</t>
  </si>
  <si>
    <t xml:space="preserve">542</t>
  </si>
  <si>
    <t xml:space="preserve">Troškovi materijala-NEZGODA</t>
  </si>
  <si>
    <t xml:space="preserve">543</t>
  </si>
  <si>
    <t xml:space="preserve">Troškovi materijala-DPZ</t>
  </si>
  <si>
    <t xml:space="preserve">544</t>
  </si>
  <si>
    <t xml:space="preserve">Troškovi materijala-KASKO</t>
  </si>
  <si>
    <t xml:space="preserve">545</t>
  </si>
  <si>
    <t xml:space="preserve">Troškovi materijala-POŽAR</t>
  </si>
  <si>
    <t xml:space="preserve">546</t>
  </si>
  <si>
    <t xml:space="preserve">Troškovi materijala-OSTALA IMOVINA</t>
  </si>
  <si>
    <t xml:space="preserve">547</t>
  </si>
  <si>
    <t xml:space="preserve">Troškovi materijala-AO</t>
  </si>
  <si>
    <t xml:space="preserve">548</t>
  </si>
  <si>
    <t xml:space="preserve">Troškovi materijala-OPŠTA ODGOVORNOST</t>
  </si>
  <si>
    <t xml:space="preserve">549</t>
  </si>
  <si>
    <t xml:space="preserve">Troškovi materijala-FINANSIJSKI GUBICI</t>
  </si>
  <si>
    <t xml:space="preserve">550</t>
  </si>
  <si>
    <t xml:space="preserve">Troškovi materijala-PRAVNA ZAŠTITA</t>
  </si>
  <si>
    <t xml:space="preserve">551</t>
  </si>
  <si>
    <t xml:space="preserve">Troškovi obrazaca stroge evidencije-NEZGODA</t>
  </si>
  <si>
    <t xml:space="preserve">552</t>
  </si>
  <si>
    <t xml:space="preserve">Troškovi obrazaca stroge evidencije-KASKO</t>
  </si>
  <si>
    <t xml:space="preserve">555</t>
  </si>
  <si>
    <t xml:space="preserve">Troškovi obrazaca stroge evidencije-AO</t>
  </si>
  <si>
    <t xml:space="preserve">556</t>
  </si>
  <si>
    <t xml:space="preserve">Troškovi obrazaca stroge evidencije-Plovni objekti</t>
  </si>
  <si>
    <t xml:space="preserve">559</t>
  </si>
  <si>
    <t xml:space="preserve">Troškovi obrazaca</t>
  </si>
  <si>
    <t xml:space="preserve">Troškovi sitnog inventara i rezervnih delova-NEZGODA</t>
  </si>
  <si>
    <t xml:space="preserve">Troškovi sitnog inventara i rezervnih delova-DPZ</t>
  </si>
  <si>
    <t xml:space="preserve">Troškovi sitnog inventara i rezervnih delova-KASKO</t>
  </si>
  <si>
    <t xml:space="preserve">donacije</t>
  </si>
  <si>
    <t xml:space="preserve">Troškovi sitnog inventara i rezervnih delova-POŽAR</t>
  </si>
  <si>
    <t xml:space="preserve">rezervisanja</t>
  </si>
  <si>
    <t xml:space="preserve">Troškovi sitnog inventara i rezervnih delova-OSTALA IMOVINA</t>
  </si>
  <si>
    <t xml:space="preserve">Koeficijent</t>
  </si>
  <si>
    <t xml:space="preserve">čist</t>
  </si>
  <si>
    <t xml:space="preserve">deo ključ</t>
  </si>
  <si>
    <t xml:space="preserve">ukupno</t>
  </si>
  <si>
    <t xml:space="preserve">Troškovi sitnog inventara i rezervnih delova-AO</t>
  </si>
  <si>
    <t xml:space="preserve">Uprava</t>
  </si>
  <si>
    <t xml:space="preserve">Troškovi sitnog inventara i rezervnih delova-OPŠTA ODGOVORNOST</t>
  </si>
  <si>
    <t xml:space="preserve">Pribava</t>
  </si>
  <si>
    <t xml:space="preserve">Troškovi sitnog inventara i rezervnih delova-FINANSIJSKI GUBICI</t>
  </si>
  <si>
    <t xml:space="preserve">Likvidacija</t>
  </si>
  <si>
    <t xml:space="preserve">Troškovi sitnog inventara i rezervnih delova-PRAVNA ZAŠTITA</t>
  </si>
  <si>
    <t xml:space="preserve">Deponovanje</t>
  </si>
  <si>
    <t xml:space="preserve">Troškovi materijala - Likvidacija</t>
  </si>
  <si>
    <t xml:space="preserve">Troškovi sitnog inventara i rezervnih delova - Likvidacija</t>
  </si>
  <si>
    <t xml:space="preserve">Troškovi materijala-Ključ</t>
  </si>
  <si>
    <t xml:space="preserve">Troškovi sitnog inventara i rezervnih delova-za deobu po ključu</t>
  </si>
  <si>
    <t xml:space="preserve">pribava-rezer-donac</t>
  </si>
  <si>
    <t xml:space="preserve">Troškovi goriva - Uprava</t>
  </si>
  <si>
    <t xml:space="preserve">Troškovi električne energije - Uprava</t>
  </si>
  <si>
    <t xml:space="preserve">Troškovi goriva-NEZGODA</t>
  </si>
  <si>
    <t xml:space="preserve">Troškovi goriva-DPZ</t>
  </si>
  <si>
    <t xml:space="preserve">Troškovi goriva-KASKO</t>
  </si>
  <si>
    <t xml:space="preserve">Troškovi goriva-POŽAR</t>
  </si>
  <si>
    <t xml:space="preserve">Troškovi goriva-OSTALA IMOVINA</t>
  </si>
  <si>
    <t xml:space="preserve">Troškovi goriva-AO</t>
  </si>
  <si>
    <t xml:space="preserve">Troškovi goriva-OPŠTA ODGOVORNOST</t>
  </si>
  <si>
    <t xml:space="preserve">Troškovi goriva-FINANSIJSKI GUBICI</t>
  </si>
  <si>
    <t xml:space="preserve">Troškovi goriva-PRAVNA ZAŠTITA</t>
  </si>
  <si>
    <t xml:space="preserve">Troškovi električne energije-AO</t>
  </si>
  <si>
    <t xml:space="preserve">Troškovi goriva - Likvidacija</t>
  </si>
  <si>
    <t xml:space="preserve">Troškovi električne energije - Likvidacija</t>
  </si>
  <si>
    <t xml:space="preserve">Troškovi goriva-za deobu po ključu</t>
  </si>
  <si>
    <t xml:space="preserve">Troškovi električne energije-za deobu po ključu</t>
  </si>
  <si>
    <t xml:space="preserve">Troškovi toplotne energije-za deobu po ključu</t>
  </si>
  <si>
    <t xml:space="preserve">Troškovi transportnih usluga</t>
  </si>
  <si>
    <t xml:space="preserve">Troškovi zakupa -pokretnih stvari</t>
  </si>
  <si>
    <t xml:space="preserve">Troškovi zakupa</t>
  </si>
  <si>
    <t xml:space="preserve">Troškovi održavanja nekretnina, postrojenja i opreme</t>
  </si>
  <si>
    <t xml:space="preserve">Troškovi za stručnu literaturu</t>
  </si>
  <si>
    <t xml:space="preserve">Troškovi PTT saobraćaja</t>
  </si>
  <si>
    <t xml:space="preserve">Troškovi ostalih nepomenutih usluga - spoljni saradnici</t>
  </si>
  <si>
    <t xml:space="preserve">Troškovi transportnih usluga-NEZGODA</t>
  </si>
  <si>
    <t xml:space="preserve">Troškovi transportnih usluga-DPZ</t>
  </si>
  <si>
    <t xml:space="preserve">Troškovi transportnih usluga-KASKO</t>
  </si>
  <si>
    <t xml:space="preserve">Troškovi transportnih usluga-POŽAR</t>
  </si>
  <si>
    <t xml:space="preserve">Troškovi transportnih usluga-OSTALA IMOVINA</t>
  </si>
  <si>
    <t xml:space="preserve">Troškovi transportnih usluga-AO</t>
  </si>
  <si>
    <t xml:space="preserve">Troškovi transportnih usluga-OPŠTA ODGOVORNOST</t>
  </si>
  <si>
    <t xml:space="preserve">Troškovi transportnih usluga-FINANSIJSKI GUBICI</t>
  </si>
  <si>
    <t xml:space="preserve">Troškovi transportnih usluga-PRAVNA ZAŠTITA</t>
  </si>
  <si>
    <t xml:space="preserve">Troškovi zakupa - pokretnih stvari-NEZGODA</t>
  </si>
  <si>
    <t xml:space="preserve">Troškovi zakupa - pokretnih stvari-DPZ</t>
  </si>
  <si>
    <t xml:space="preserve">Troškovi zakupa - pokretnih stvari-KASKO</t>
  </si>
  <si>
    <t xml:space="preserve">Troškovi zakupa - pokretnih stvari-POŽAR</t>
  </si>
  <si>
    <t xml:space="preserve">Troškovi zakupa - pokretnih stvari-OSTALA IMOVINA</t>
  </si>
  <si>
    <t xml:space="preserve">Troškovi zakupa - pokretnih stvari-AO</t>
  </si>
  <si>
    <t xml:space="preserve">Troškovi zakupa - pokretnih stvari-OPŠTA ODGOVORNOST</t>
  </si>
  <si>
    <t xml:space="preserve">Troškovi zakupa - pokretnih stvari-FINANSIJSKI GUBICI</t>
  </si>
  <si>
    <t xml:space="preserve">Troškovi zakupa - pokretnih stvari-PRAVNA ZAŠTITA</t>
  </si>
  <si>
    <t xml:space="preserve">Troškovi zakupa-DPZ</t>
  </si>
  <si>
    <t xml:space="preserve">Troškovi održavanje nekretnina, postrojenja i opreme-NEZGODA</t>
  </si>
  <si>
    <t xml:space="preserve">Troškovi održavanje nekretnina, postrojenja i opreme-DPZ</t>
  </si>
  <si>
    <t xml:space="preserve">Troškovi održavanje nekretnina, postrojenja i opreme-KASKO</t>
  </si>
  <si>
    <t xml:space="preserve">Troškovi održavanje nekretnina, postrojenja i opreme-POŽAR</t>
  </si>
  <si>
    <t xml:space="preserve">Troškovi održavanje nekretnina, postrojenja i opreme-OSTALA IMOVINA</t>
  </si>
  <si>
    <t xml:space="preserve">Troškovi održavanje nekretnina, postrojenja i opreme-AO</t>
  </si>
  <si>
    <t xml:space="preserve">Troškovi održavanje nekretnina, postrojenja i opreme-OPŠTA ODGOVORNOST</t>
  </si>
  <si>
    <t xml:space="preserve">Troškovi održavanje nekretnina, postrojenja i opreme-FINANSIJSKI GUBICI</t>
  </si>
  <si>
    <t xml:space="preserve">Troškovi održavanje nekretnina, postrojenja i opreme-PRAVNA ZAŠTITA</t>
  </si>
  <si>
    <t xml:space="preserve">Troškovi za stručnu literaturu-NEZGODA</t>
  </si>
  <si>
    <t xml:space="preserve">Troškovi za stručnu literaturu-KASKO</t>
  </si>
  <si>
    <t xml:space="preserve">Troškovi PTT saobraćaja-NEZGODA</t>
  </si>
  <si>
    <t xml:space="preserve">Troškovi PTT saobraćaja-DPZ</t>
  </si>
  <si>
    <t xml:space="preserve">Troškovi PTT saobraćaja-KASKO</t>
  </si>
  <si>
    <t xml:space="preserve">Troškovi PTT saobraćaja-POŽAR</t>
  </si>
  <si>
    <t xml:space="preserve">Troškovi PTT saobraćaja-OSTALA IMOVINA</t>
  </si>
  <si>
    <t xml:space="preserve">Troškovi PTT saobraćaja-AO</t>
  </si>
  <si>
    <t xml:space="preserve">Troškovi PTT saobraćaja-OPŠTA ODGOVORNOST</t>
  </si>
  <si>
    <t xml:space="preserve">Troškovi PTT saobraćaja-FINANSIJSKI GUBICI</t>
  </si>
  <si>
    <t xml:space="preserve">Troškovi PTT saobraćaja-PRAVNA ZAŠTITA</t>
  </si>
  <si>
    <t xml:space="preserve">Ostale proizvodne usluge troškovi provizije - NEZGODA-POSREDNICI</t>
  </si>
  <si>
    <t xml:space="preserve">Ostale proizvodne usluge troškovi provizije - NEZGODA-ZASTUPNICI</t>
  </si>
  <si>
    <t xml:space="preserve">Ostale proizvodne usluge troškovi provizije - DPZ-POSREDNICI</t>
  </si>
  <si>
    <t xml:space="preserve">Ostale proizvodne usluge troškovi provizije - DPZ-ZASTUPNICI</t>
  </si>
  <si>
    <t xml:space="preserve">Ostale proizvodne usluge troškovi provizije - KASKO-POSREDNICI</t>
  </si>
  <si>
    <t xml:space="preserve">Ostale proizvodne usluge troškovi provizije - KASKO-ZASTUPNICI</t>
  </si>
  <si>
    <t xml:space="preserve">Ostale proizvodne usluge troškovi provizije - POŽAR-POSREDNICI</t>
  </si>
  <si>
    <t xml:space="preserve">Ostale proizvodne usluge troškovi provizije - POŽAR-ZASTUPNICI</t>
  </si>
  <si>
    <t xml:space="preserve">Ostale proizvodne usluge troškovi provizije - OSTALA IMOVINA-POSREDNICI</t>
  </si>
  <si>
    <t xml:space="preserve">Ostale proizvodne usluge troškovi provizije - OSTALA IMOVINA-ZASTUPNICI</t>
  </si>
  <si>
    <t xml:space="preserve">Ostale proizvodne usluge troškovi provizije - AO-T.PREGLED</t>
  </si>
  <si>
    <t xml:space="preserve">Ostale proizvodne usluge troškovi provizije - AO-ZASTUPNICI</t>
  </si>
  <si>
    <t xml:space="preserve">Ostale proizvodne usluge troškovi provizije - AO-POSREDNICI</t>
  </si>
  <si>
    <t xml:space="preserve">Ostale proizvodne usluge troškovi provizije - Osiguranje od odgovornosti prevoznika za robu prilikom transporta - ZASTUPNICI</t>
  </si>
  <si>
    <t xml:space="preserve">Ostale proizvodne usluge troškovi provizije - Osiguranje od odgovornosti prevoznika za robu prilikom transporta - POSREDNICI</t>
  </si>
  <si>
    <t xml:space="preserve">Ostale proizvodne usluge troškovi provizije - OPŠTA ODGOVORNOST-POSREDNICI</t>
  </si>
  <si>
    <t xml:space="preserve">Ostale proizvodne usluge troškovi provizije - OPŠTA ODGOVORNOST-ZASTUPNICI</t>
  </si>
  <si>
    <t xml:space="preserve">Ostale proizvodne usluge troškovi provizije - FINANSIJSKI GUBICI-POSREDNICI</t>
  </si>
  <si>
    <t xml:space="preserve">Ostale proizvodne usluge troškovi provizije - FINANSIJSKI GUBICI-ZASTUPNICI</t>
  </si>
  <si>
    <t xml:space="preserve">Ostale proizvodne usluge troškovi provizije - PRAVNA ZAŠTITA-POSREDNICI</t>
  </si>
  <si>
    <t xml:space="preserve">Troškovi provizije saosiguranja - Autoodgovornost</t>
  </si>
  <si>
    <t xml:space="preserve">Troškovi provizije saosiguranja- OPŠTA ODGOVORNOST</t>
  </si>
  <si>
    <t xml:space="preserve">Troškovi provizije saosiguranja - OSIGURANJE FINANSIJSKIH GUBITAKA</t>
  </si>
  <si>
    <t xml:space="preserve">Troškovi provizije saosiguranja-NEZGODA</t>
  </si>
  <si>
    <t xml:space="preserve">Troškovi provizije saosiguranja-DPZ</t>
  </si>
  <si>
    <t xml:space="preserve">Troškovi provizije saosiguranja-KASKO</t>
  </si>
  <si>
    <t xml:space="preserve">Troškovi provizije saosiguranja-KASKO OSIGURANJE ŠINSKIH VOZILA</t>
  </si>
  <si>
    <t xml:space="preserve">Troškovi provizije saosiguranja- POŽAR</t>
  </si>
  <si>
    <t xml:space="preserve">Troškovi provizije saosiguranja- OSTALA IMOVINA</t>
  </si>
  <si>
    <t xml:space="preserve">Troškovi provizije reosiguranja - KASKO VAZDUHOPLOV</t>
  </si>
  <si>
    <t xml:space="preserve">Troškovi provizije reosiguranja - AO</t>
  </si>
  <si>
    <t xml:space="preserve">Troškovi provizije ostvarivanja regresnih zahteva-AK</t>
  </si>
  <si>
    <t xml:space="preserve">Troškovi ostalih nepomenutih usluga - spoljni saradnici - NEZGODA</t>
  </si>
  <si>
    <t xml:space="preserve">Troškovi ostalih nepomenutih usluga - spoljni saradnici - DPZ</t>
  </si>
  <si>
    <t xml:space="preserve">Troškovi ostalih nepomenutih usluga - spoljni saradnici - KASKO</t>
  </si>
  <si>
    <t xml:space="preserve">Troškovi ostalih nepomenutih usluga - spoljni saradnici požar i druge opasnosti</t>
  </si>
  <si>
    <t xml:space="preserve">Troškovi ostalih nepomenutih usluga - spoljni saradnici - ostala osiguranja imovine</t>
  </si>
  <si>
    <t xml:space="preserve">Troškovi ostalih nepomenutih usluga - spoljni saradnici - AO</t>
  </si>
  <si>
    <t xml:space="preserve">Troškovi ostalih nepomenutih usluga - spoljni saradnici - osiguranje od opšte odgovornosti</t>
  </si>
  <si>
    <t xml:space="preserve">Troškovi ostalih nepomenutih usluga - spoljni saradnici - FINANSIJSKI GUBICI</t>
  </si>
  <si>
    <t xml:space="preserve">Troškovi ostalih nepomenutih usluga - spoljni saradnici - osiguranje troškova pravne zaštite</t>
  </si>
  <si>
    <t xml:space="preserve">Troškovi zakupa - pokretnih stvari-likvidacija</t>
  </si>
  <si>
    <t xml:space="preserve">Ostale proizvodne usluge</t>
  </si>
  <si>
    <t xml:space="preserve">Troškovi ostalih nepomenutih usluga - spoljni saradnici - likvidacija</t>
  </si>
  <si>
    <t xml:space="preserve">Troškovi transportnih usluga - po ključu</t>
  </si>
  <si>
    <t xml:space="preserve">Troškovi zakupa pokretnih stvari po ključu</t>
  </si>
  <si>
    <t xml:space="preserve">Troškovi zakupa - po ključu</t>
  </si>
  <si>
    <t xml:space="preserve">Troškovi održavanja nekretnine postrojenja i opreme-po ključu</t>
  </si>
  <si>
    <t xml:space="preserve">Troškovi za stručnu literaturu-po ključu</t>
  </si>
  <si>
    <t xml:space="preserve">Troškovi PTT usluga - po ključu</t>
  </si>
  <si>
    <t xml:space="preserve">Troškovi reklame - Uprava</t>
  </si>
  <si>
    <t xml:space="preserve">Troškovi reklame-NEZGODA</t>
  </si>
  <si>
    <t xml:space="preserve">Troškovi reklame-DPZ</t>
  </si>
  <si>
    <t xml:space="preserve">Troškovi reklame-KASKO</t>
  </si>
  <si>
    <t xml:space="preserve">Troškovi reklame-KASKO VAZDUHOPLOVI</t>
  </si>
  <si>
    <t xml:space="preserve">Troškovi reklame-KASKO PLOVNI OBJEKTI</t>
  </si>
  <si>
    <t xml:space="preserve">Troškovi reklame-POŽAR</t>
  </si>
  <si>
    <t xml:space="preserve">Troškovi reklame-OSTALA IMOVINA</t>
  </si>
  <si>
    <t xml:space="preserve">Troškovi reklame-AO</t>
  </si>
  <si>
    <t xml:space="preserve">Troškovi reklame-ODGOVORNOST VAZDUHOPLOVI</t>
  </si>
  <si>
    <t xml:space="preserve">Troškovi reklame - plovni objekti</t>
  </si>
  <si>
    <t xml:space="preserve">Troškovi reklame-OPŠTA ODGOVORNOST</t>
  </si>
  <si>
    <t xml:space="preserve">Troškovi propagande-KASKO</t>
  </si>
  <si>
    <t xml:space="preserve">Troškovi reklame - Likvidacija</t>
  </si>
  <si>
    <t xml:space="preserve">Troškovi reklame i propagande - za deobu po ključu</t>
  </si>
  <si>
    <t xml:space="preserve">Troškovi reprezentacije u objektu</t>
  </si>
  <si>
    <t xml:space="preserve">Troškovi reprezentacije u restoranima, hotelima</t>
  </si>
  <si>
    <t xml:space="preserve">Troškovi reprezentacije u poklonima (robi, novcu)</t>
  </si>
  <si>
    <t xml:space="preserve">Troškovi reprezentacije u objektu-NEZGODA</t>
  </si>
  <si>
    <t xml:space="preserve">Troškovi reprezentacije u objektu-DPZ</t>
  </si>
  <si>
    <t xml:space="preserve">Troškovi reprezentacije u objektu-KASKO</t>
  </si>
  <si>
    <t xml:space="preserve">Troškovi reprezentacije u objektu-POŽAR</t>
  </si>
  <si>
    <t xml:space="preserve">Troškovi reprezentacije u objektu-OSTALA IMOVINA</t>
  </si>
  <si>
    <t xml:space="preserve">Troškovi reprezentacije u objektu-AO</t>
  </si>
  <si>
    <t xml:space="preserve">Troškovi reprezentacije u objektu-OPŠTA ODGOVORNOST</t>
  </si>
  <si>
    <t xml:space="preserve">Troškovi reprezentacije u objektu-FINANSIJSKI GUBICI</t>
  </si>
  <si>
    <t xml:space="preserve">Troškovi reprezentacije u objektu-PRAVNA ZAŠTITA</t>
  </si>
  <si>
    <t xml:space="preserve">Troškovi reprezentacije u reprezentacije u restoranima hotelima-NEZGODA</t>
  </si>
  <si>
    <t xml:space="preserve">Troškovi reprezentacije u restoranima hotelima-DPZ</t>
  </si>
  <si>
    <t xml:space="preserve">Troškovi reprezentacije u reprezentacije u restoranima hotelima-KASKO</t>
  </si>
  <si>
    <t xml:space="preserve">Troškovi reprezentacije u reprezentacije u restoranima hotelima-POŽAR</t>
  </si>
  <si>
    <t xml:space="preserve">Troškovi reprezentacije u reprezentacije u restoranima hotelima-OSTALA IMOVINA</t>
  </si>
  <si>
    <t xml:space="preserve">Troškovi reprezentacije u reprezentacije u restoranima hotelima-AO</t>
  </si>
  <si>
    <t xml:space="preserve">Troškovi reprezentacije u reprezentacije u restoranima hotelima-OPŠTA ODGOVORNOST</t>
  </si>
  <si>
    <t xml:space="preserve">Troškovi reprezentacije u reprezentacije u restoranima hotelima-FINANSIJSKI GUBICI</t>
  </si>
  <si>
    <t xml:space="preserve">Troškovi reprezentacije u reprezentacije u restoranima hotelima-PRAVNA ZAŠTITA</t>
  </si>
  <si>
    <t xml:space="preserve">Troškovi reprezentacije u poklonima, robi - NEZGODE</t>
  </si>
  <si>
    <t xml:space="preserve">Troškovi reprezentacije u poklonima, robi - DPZ</t>
  </si>
  <si>
    <t xml:space="preserve">Troškovi reprezentacije u poklonima, robi - KASKO</t>
  </si>
  <si>
    <t xml:space="preserve">Troškovi reprezentacije u poklonima, robi - POŽAR</t>
  </si>
  <si>
    <t xml:space="preserve">Troškovi reprezentacije u poklonima, robi - OSTALA IMOVINA</t>
  </si>
  <si>
    <t xml:space="preserve">Troškovi reprezentacije u poklonima, robi - AO</t>
  </si>
  <si>
    <t xml:space="preserve">Troškovi reprezentacije u poklonima, robi - OPŠTA ODGOVORNOST</t>
  </si>
  <si>
    <t xml:space="preserve">Troškovi reprezentacije u poklonima, robi - FINANSIJSKI GUBICI</t>
  </si>
  <si>
    <t xml:space="preserve">Troškovi reprezentacije u poklonima, robi - PRAVNA ZAŠTITA</t>
  </si>
  <si>
    <t xml:space="preserve">Troškovi reprezentacije-gratis polise-KASKO</t>
  </si>
  <si>
    <t xml:space="preserve">Troškovi reprezentacije u poklonima (robi)</t>
  </si>
  <si>
    <t xml:space="preserve">Troškovi reprezentacije u objektu - za deobu po ključu</t>
  </si>
  <si>
    <t xml:space="preserve">Troškovi reprezentacije u poklonima robi novcu</t>
  </si>
  <si>
    <t xml:space="preserve">Troškovi reprezentacije u restoranima, hotelima - za deobu po ključu</t>
  </si>
  <si>
    <t xml:space="preserve">Troškovi premije osiguranja zaposlenih</t>
  </si>
  <si>
    <t xml:space="preserve">Troškovi premije osiguranja postrojenja i opreme</t>
  </si>
  <si>
    <t xml:space="preserve">Troškovi premije ostalih osiguranja</t>
  </si>
  <si>
    <t xml:space="preserve">Troškovi PDV-a</t>
  </si>
  <si>
    <t xml:space="preserve">Ostali troškovi poreza - uprava</t>
  </si>
  <si>
    <t xml:space="preserve">Takse za štete</t>
  </si>
  <si>
    <t xml:space="preserve">Takse za regrese</t>
  </si>
  <si>
    <t xml:space="preserve">Troškovi PDV-A po ključu</t>
  </si>
  <si>
    <t xml:space="preserve">Troškovi poreza -ključ</t>
  </si>
  <si>
    <t xml:space="preserve">Taksa za isticanje firme</t>
  </si>
  <si>
    <t xml:space="preserve">Naknada za građevinsko zemljište</t>
  </si>
  <si>
    <t xml:space="preserve">Porez na imovinu</t>
  </si>
  <si>
    <t xml:space="preserve">Sudske takse</t>
  </si>
  <si>
    <t xml:space="preserve">Administrativne takse</t>
  </si>
  <si>
    <t xml:space="preserve">Porez na prenos apsolutnih prava</t>
  </si>
  <si>
    <t xml:space="preserve">Naknada za zaštitu i unapređenje životne sredine</t>
  </si>
  <si>
    <t xml:space="preserve">Naknada za odvodnjavanje</t>
  </si>
  <si>
    <t xml:space="preserve">Bankarski troškovi-slip-NEZGODA</t>
  </si>
  <si>
    <t xml:space="preserve">Bankarski troškovi-slip-DPZ</t>
  </si>
  <si>
    <t xml:space="preserve">Bankarski troškovi-slip-KASKO</t>
  </si>
  <si>
    <t xml:space="preserve">Bankarski troškovi-slip-OSTALA IMOVINA</t>
  </si>
  <si>
    <t xml:space="preserve">Bankarski troškovi-slip-AO</t>
  </si>
  <si>
    <t xml:space="preserve">Bankarski troškovi-slip-OPŠTA ODGOVORNOST</t>
  </si>
  <si>
    <t xml:space="preserve">Bankarski troškovi za kupovinu deviza -DPZ</t>
  </si>
  <si>
    <t xml:space="preserve">Bankarski troškovi za kupovinu deviza-AK</t>
  </si>
  <si>
    <t xml:space="preserve">Bankarski troškovi za kupovinu deviza - AO</t>
  </si>
  <si>
    <t xml:space="preserve">Bankarski troškovi-HOV</t>
  </si>
  <si>
    <t xml:space="preserve">Troškovi za poslove platnog prometa</t>
  </si>
  <si>
    <t xml:space="preserve">Ostale bankarske usluge</t>
  </si>
  <si>
    <t xml:space="preserve">Ostale troškovi nadzora banke</t>
  </si>
  <si>
    <t xml:space="preserve">Bankarski troškovi za kupovinu deviza-ostalo</t>
  </si>
  <si>
    <t xml:space="preserve">Troškovi advokatskih usluga</t>
  </si>
  <si>
    <t xml:space="preserve">Troškovi zdravstvenih usluga</t>
  </si>
  <si>
    <t xml:space="preserve">Ostali troškovi neproizvodnih usluga</t>
  </si>
  <si>
    <t xml:space="preserve">Troškovi stručnog usavršavanja</t>
  </si>
  <si>
    <t xml:space="preserve">Troškovi-konsultantske usluge</t>
  </si>
  <si>
    <t xml:space="preserve">Troškovi seminara</t>
  </si>
  <si>
    <t xml:space="preserve">Troškovi veštačenja</t>
  </si>
  <si>
    <t xml:space="preserve">Troškovi zdravstvenih usluga-NEZGODA</t>
  </si>
  <si>
    <t xml:space="preserve">Troškovi zdravstvenih usluga-DPZ</t>
  </si>
  <si>
    <t xml:space="preserve">Troškovi zdravstvenih usluga-KASKO</t>
  </si>
  <si>
    <t xml:space="preserve">Troškovi zdravstvenih usluga-AO</t>
  </si>
  <si>
    <t xml:space="preserve">Ostali troškovi neproizvodnih usluga-NEZGODA</t>
  </si>
  <si>
    <t xml:space="preserve">Ostali troškovi neproizvodnih usluga-DPZ</t>
  </si>
  <si>
    <t xml:space="preserve">Ostali troškovi neproizvodnih usluga-KASKO</t>
  </si>
  <si>
    <t xml:space="preserve">Ostali troškovi neproizvodnih usluga-POŽAR</t>
  </si>
  <si>
    <t xml:space="preserve">Ostali troškovi neproizvodnih usluga-OSTALA IMOVINA</t>
  </si>
  <si>
    <t xml:space="preserve">Ostali troškovi neproizvodnih usluga-AO</t>
  </si>
  <si>
    <t xml:space="preserve">Ostali troškovi neproizvodnih usluga-ODGOVORNOST PLOVNI OBJEKTI</t>
  </si>
  <si>
    <t xml:space="preserve">Ostali troškovi neproizvodnih usluga-OPŠTA ODGOVORNOST</t>
  </si>
  <si>
    <t xml:space="preserve">Ostali troškovi neproizvodnih usluga-FINANSIJSKI GUBICI</t>
  </si>
  <si>
    <t xml:space="preserve">Ostali troškovi neproizvodnih usluga-PRAVNA ZAŠTITA</t>
  </si>
  <si>
    <t xml:space="preserve">Troškovi stručnog usavršavanja-NEZGODA</t>
  </si>
  <si>
    <t xml:space="preserve">Troškovi stručnog usavršavanja-DPZ</t>
  </si>
  <si>
    <t xml:space="preserve">Troškovi stručnog usavršavanja-KASKO</t>
  </si>
  <si>
    <t xml:space="preserve">Troškovi stručnog usavršavanja-AO</t>
  </si>
  <si>
    <t xml:space="preserve">Troškovi-konsultantske usluge-NEZGODA</t>
  </si>
  <si>
    <t xml:space="preserve">Troškovi-konsultantske usluge-KASKO</t>
  </si>
  <si>
    <t xml:space="preserve">Troškovi seminara-NEZGODA</t>
  </si>
  <si>
    <t xml:space="preserve">Troškovi seminara-DPZ</t>
  </si>
  <si>
    <t xml:space="preserve">Troškovi seminara-KASKO</t>
  </si>
  <si>
    <t xml:space="preserve">Troškovi seminara-POŽAR</t>
  </si>
  <si>
    <t xml:space="preserve">Troškovi seminara-OSTALA IMOVINA</t>
  </si>
  <si>
    <t xml:space="preserve">Troškovi seminara-AO</t>
  </si>
  <si>
    <t xml:space="preserve">Troškovi seminara-OPŠTA ODGOVORNOST</t>
  </si>
  <si>
    <t xml:space="preserve">Troškovi seminara-FINANSIJSKI GUBICI</t>
  </si>
  <si>
    <t xml:space="preserve">Troškovi seminara-PRAVNA ZAŠTITA</t>
  </si>
  <si>
    <t xml:space="preserve">Troškovi u sudskom postupku</t>
  </si>
  <si>
    <t xml:space="preserve">Troškovi veštačenja-Likvidacija</t>
  </si>
  <si>
    <t xml:space="preserve">Troškovi usluga izvršitelja - likvidacija</t>
  </si>
  <si>
    <t xml:space="preserve">Troškovi advokatskih usluga-po ključu</t>
  </si>
  <si>
    <t xml:space="preserve">Troškovi čišćenja - deoba po ključu</t>
  </si>
  <si>
    <t xml:space="preserve">Troškovi neproizvodnih usluga-za deobu po ključu</t>
  </si>
  <si>
    <t xml:space="preserve">Troškovi zdravstvenih usluga - za deobu po ključu</t>
  </si>
  <si>
    <t xml:space="preserve">Troškovi stručnog usavršavanja - deoba po ključu</t>
  </si>
  <si>
    <t xml:space="preserve">Troškovi veštačenja-po ključu</t>
  </si>
  <si>
    <t xml:space="preserve">Troškovi usluga izvršitelja po ključu</t>
  </si>
  <si>
    <t xml:space="preserve">Doprinosi Privrednim komorama -uprava</t>
  </si>
  <si>
    <t xml:space="preserve">Članarina UOO-uprava</t>
  </si>
  <si>
    <t xml:space="preserve">Doprinosi Privrednim komorama-NEZGODA</t>
  </si>
  <si>
    <t xml:space="preserve">Doprinosi Privrednim komorama-DPZ</t>
  </si>
  <si>
    <t xml:space="preserve">Doprinosi Privrednim komorama-KASKO</t>
  </si>
  <si>
    <t xml:space="preserve">Doprinosi Privrednim komorama-AO</t>
  </si>
  <si>
    <t xml:space="preserve">Doprinosi Privrednim komorama- Likvidacija</t>
  </si>
  <si>
    <t xml:space="preserve">Doprinosi Privrednim komorama -Ključ</t>
  </si>
  <si>
    <t xml:space="preserve">Članarina UOO</t>
  </si>
  <si>
    <t xml:space="preserve">Članarina registracije vozila AMSO</t>
  </si>
  <si>
    <t xml:space="preserve">Donatorstvo</t>
  </si>
  <si>
    <t xml:space="preserve">Zarade i naknade zarada (neto)</t>
  </si>
  <si>
    <t xml:space="preserve">Porez na zarade i naknade zarada na teret zaposlenog</t>
  </si>
  <si>
    <t xml:space="preserve">Doprinos PIO na zarade i naknade zarada na teret zaposlenog</t>
  </si>
  <si>
    <t xml:space="preserve">Doprinos za zdravstvo na zarade i naknade zarada na teret zaposlenog</t>
  </si>
  <si>
    <t xml:space="preserve">Doprinos za nezaposlenost na zarade i naknade zarada na teret zaposlenog</t>
  </si>
  <si>
    <t xml:space="preserve">Zarade i naknade zarada neto-NEZGODA</t>
  </si>
  <si>
    <t xml:space="preserve">Zarade i naknade zarada neto-DPZ</t>
  </si>
  <si>
    <t xml:space="preserve">Zarade i naknade zarada neto-KASKO</t>
  </si>
  <si>
    <t xml:space="preserve">Zarade i naknade zarada neto-KASKO VAZDUHOPLOVI</t>
  </si>
  <si>
    <t xml:space="preserve">Zarade i naknade zarada neto-POŽAR</t>
  </si>
  <si>
    <t xml:space="preserve">Zarade i naknade zarada neto-OSTALA IMOVINA</t>
  </si>
  <si>
    <t xml:space="preserve">Zarade i naknade zarada neto-AO</t>
  </si>
  <si>
    <t xml:space="preserve">Zarade i naknade zarada neto-ODGOVORNOST PLOVNI OBJEKTI</t>
  </si>
  <si>
    <t xml:space="preserve">Zarade i naknade zarada neto-OPŠTA ODGOVORNOST</t>
  </si>
  <si>
    <t xml:space="preserve">Zarade i naknade zarada neto-FINANSIJSKI GUBICI</t>
  </si>
  <si>
    <t xml:space="preserve">Zarade i naknade zarada neto-PRAVNA ZAŠTITA</t>
  </si>
  <si>
    <t xml:space="preserve">Porez na zarade i naknade zarada na teret zaposlenog-NEZGODA</t>
  </si>
  <si>
    <t xml:space="preserve">Porez na zarade i naknade zarada na teret zaposlenog-DPZ</t>
  </si>
  <si>
    <t xml:space="preserve">Porez na zarade i naknade zarada na teret zaposlenog-KASKO</t>
  </si>
  <si>
    <t xml:space="preserve">Porez na zarade i naknade zarada na teret zaposlenog-KASKO VAZDUHOPLOVI</t>
  </si>
  <si>
    <t xml:space="preserve">Porez na zarade i naknade zarada na teret zaposlenog-POŽAR</t>
  </si>
  <si>
    <t xml:space="preserve">Porez na zarade i naknade zarada na teret zaposlenog-OSTALA IMOVINA</t>
  </si>
  <si>
    <t xml:space="preserve">Porez na zarade i naknade zarada na teret zaposlenog-AO</t>
  </si>
  <si>
    <t xml:space="preserve">Porez na zarade i naknade zarada na teret zaposlenog-ODGOVORNOST PLOVNI OBJEKTI</t>
  </si>
  <si>
    <t xml:space="preserve">Porez na zarade i naknade zarada na teret zaposlenog-OPŠTA ODGOVORNOST</t>
  </si>
  <si>
    <t xml:space="preserve">Porez na zarade i naknade zarada na teret zaposlenog-FINANSIJSKI GUBICI</t>
  </si>
  <si>
    <t xml:space="preserve">Porez na zarade i naknade zarada na teret zaposlenog-PRAVNA ZAŠTITA</t>
  </si>
  <si>
    <t xml:space="preserve">Doprinos PIO na zarada na teret zaposlenog-NEZGODA</t>
  </si>
  <si>
    <t xml:space="preserve">Doprinos PIO na zarade na teret zaposlenog-DPZ</t>
  </si>
  <si>
    <t xml:space="preserve">Doprinos PIO na zarada na teret zaposlenog-KASKO</t>
  </si>
  <si>
    <t xml:space="preserve">Doprinos PIO na zarada na teret zaposlenog-KASKO VAZDUHOPLOVI</t>
  </si>
  <si>
    <t xml:space="preserve">Doprinos PIO na zarada na teret zaposlenog-POŽAR</t>
  </si>
  <si>
    <t xml:space="preserve">Doprinos PIO na zarada na teret zaposlenog-OSTALA IMOVINA</t>
  </si>
  <si>
    <t xml:space="preserve">Doprinos PIO na zarada na teret zaposlenog-AO</t>
  </si>
  <si>
    <t xml:space="preserve">Doprinos PIO na zarada na teret zaposlenog-ODGOVORNOST PLOVNI OBJEKTI</t>
  </si>
  <si>
    <t xml:space="preserve">Doprinos PIO na zarada na teret zaposlenog-OPŠTA ODGOVORNOST</t>
  </si>
  <si>
    <t xml:space="preserve">Doprinos PIO na zarada na teret zaposlenog-FINANSIJSKI GUBICI</t>
  </si>
  <si>
    <t xml:space="preserve">Doprinos PIO na zarada na teret zaposlenog-PRAVNA ZAŠTITA</t>
  </si>
  <si>
    <t xml:space="preserve">Doprinos za zdravstvo na zarade i naknade zarada na teret zaposlenog-NEZGODA</t>
  </si>
  <si>
    <t xml:space="preserve">Doprinos za zdravstvo na zarade i naknade zarada na teret zaposlenog-DPZ</t>
  </si>
  <si>
    <t xml:space="preserve">Doprinos za zdravstvo na zarade i naknade zarada na teret zaposlenog-KASKO</t>
  </si>
  <si>
    <t xml:space="preserve">Doprinos za zdravstvo na zarade i naknade zarada na teret zaposlenog-KASKO VAZDUHOPLOVI</t>
  </si>
  <si>
    <t xml:space="preserve">Doprinos za zdravstvo na zarade i naknade zarada na teret zaposlenog-POŽAR</t>
  </si>
  <si>
    <t xml:space="preserve">Doprinos za zdravstvo na zarade i naknade zarada na teret zaposlenog-OSTALA IMOVINA</t>
  </si>
  <si>
    <t xml:space="preserve">Doprinos za zdravstvo na zarade i naknade zarada na teret zaposlenog-AO</t>
  </si>
  <si>
    <t xml:space="preserve">Doprinos za zdravstvo na zarade i naknade zarada na teret zaposlenog-ODGOVORNOST PLOVNI OBJEKTI</t>
  </si>
  <si>
    <t xml:space="preserve">Doprinos za zdravstvo na zarade i naknade zarada na teret zaposlenog-OPŠTA ODGOVORNOST</t>
  </si>
  <si>
    <t xml:space="preserve">Doprinos za zdravstvo na zarade i naknade zarada na teret zaposlenog-FINANSIJSKI GUBICI</t>
  </si>
  <si>
    <t xml:space="preserve">Doprinos za zdravstvo na zarade i naknade zarada na teret zaposlenog-PRAVNA ZAŠTITA</t>
  </si>
  <si>
    <t xml:space="preserve">Doprinos za nezaposlenost na zarade i naknade zarada na teret zaposlenog-NEZGODA</t>
  </si>
  <si>
    <t xml:space="preserve">Doprinos za nezaposlenost na zarade i naknade zarada na teret zaposlenog-DPZ</t>
  </si>
  <si>
    <t xml:space="preserve">Doprinos za nezaposlenost na zarade i naknade zarada na teret zaposlenog-KASKO</t>
  </si>
  <si>
    <t xml:space="preserve">Doprinos za nezaposlenost na zarade i naknade zarada na teret zaposlenog-KASKO VAZDUHOPLOVI</t>
  </si>
  <si>
    <t xml:space="preserve">Doprinos za nezaposlenost na zarade i naknade zarada na teret zaposlenog-POŽAR</t>
  </si>
  <si>
    <t xml:space="preserve">Doprinos za nezaposlenost na zarade i naknade zarada na teret zaposlenog-OSTALA IMOVINA</t>
  </si>
  <si>
    <t xml:space="preserve">Doprinos za nezaposlenost na zarade i naknade zarada na teret zaposlenog-AO</t>
  </si>
  <si>
    <t xml:space="preserve">Doprinos za nezaposlenost na zarade i naknade zarada na teret zaposlenog-ODGOVORNOST PLOVNI OBJEKTI</t>
  </si>
  <si>
    <t xml:space="preserve">Doprinos za nezaposlenost na zarade i naknade zarada na teret zaposlenog-OPŠTA ODGOVORNOST</t>
  </si>
  <si>
    <t xml:space="preserve">Doprinos za nezaposlenost na zarade i naknade zarada na teret zaposlenog-FINANSIJSKI GUBICI</t>
  </si>
  <si>
    <t xml:space="preserve">Doprinos za nezaposlenost na zarade i naknade zarada na teret zaposlenog-PRAVNA ZAŠTITA</t>
  </si>
  <si>
    <t xml:space="preserve">Zarade i naknade zarada (neto)-po ključu</t>
  </si>
  <si>
    <t xml:space="preserve">Porez na zarade i naknade zarada na teret zaposlenog-po ključu</t>
  </si>
  <si>
    <t xml:space="preserve">Doprinos PIO na zarade i naknade zarada na teret zaposlenog-po ključu</t>
  </si>
  <si>
    <t xml:space="preserve">Doprinos za zdravstvo na zarade i naknade zarada na teret zaposlenog-po ključu</t>
  </si>
  <si>
    <t xml:space="preserve">Doprinos za nezaposlenost na zarade i naknade zarada na teret zaposlenog-po ključu</t>
  </si>
  <si>
    <t xml:space="preserve">Doprinos za PIO na zarade i naknade zarada na teret poslodavca</t>
  </si>
  <si>
    <t xml:space="preserve">Doprinos za zdravstvo na zarade i naknade zarada na teret poslodavca</t>
  </si>
  <si>
    <t xml:space="preserve">Doprinos za PIO na zarade i naknade zarada na teret poslodavca-NEZGODA</t>
  </si>
  <si>
    <t xml:space="preserve">Doprinos za PIO na zarade i naknade zarada na teret poslodavca-DPZ</t>
  </si>
  <si>
    <t xml:space="preserve">Doprinos za PIO na zarade i naknade zarada na teret poslodavca-KASKO</t>
  </si>
  <si>
    <t xml:space="preserve">Doprinos za PIO na zarade i naknade zarada na teret poslodavca-KASKO VAZDUHOPLOVI</t>
  </si>
  <si>
    <t xml:space="preserve">Doprinos za PIO na zarade i naknade zarada na teret poslodavca-POŽAR</t>
  </si>
  <si>
    <t xml:space="preserve">Doprinos za PIO na zarade i naknade zarada na teret poslodavca-OSTALA IMOVINA</t>
  </si>
  <si>
    <t xml:space="preserve">Doprinos za PIO na zarade i naknade zarada na teret poslodavca-AO</t>
  </si>
  <si>
    <t xml:space="preserve">Doprinos za PIO na zarade i naknade zarada na teret poslodavca-ODGOVORNOST PLOVNI OBJEKTI</t>
  </si>
  <si>
    <t xml:space="preserve">Doprinos za PIO na zarade i naknade zarada na teret poslodavca-OPŠTA ODGOVORNOST</t>
  </si>
  <si>
    <t xml:space="preserve">Doprinos za PIO na zarade i naknade zarada na teret poslodavca-FINANSIJSKI GUBICI</t>
  </si>
  <si>
    <t xml:space="preserve">Doprinos za PIO na zarade i naknade zarada na teret poslodavca-PRAVNA ZAŠTITA</t>
  </si>
  <si>
    <t xml:space="preserve">Doprinos za zdravstvo na zarade i naknade zarada na teret poslodavca-NEZGODA</t>
  </si>
  <si>
    <t xml:space="preserve">Doprinos za zdravstvo na zarade i naknade zarada na teret poslodavca-DPZ</t>
  </si>
  <si>
    <t xml:space="preserve">Doprinos za zdravstvo na zarade i naknade zarada na teret poslodavca-KASKO</t>
  </si>
  <si>
    <t xml:space="preserve">Doprinos za zdravstvo na zarade i naknade zarada na teret poslodavca-KASKO VAZDUHOPLOVI</t>
  </si>
  <si>
    <t xml:space="preserve">Doprinos za zdravstvo na zarade i naknade zarada na teret poslodavca-POŽAR</t>
  </si>
  <si>
    <t xml:space="preserve">Doprinos za zdravstvo na zarade i naknade zarada na teret poslodavca-OSTALA IMOVINA</t>
  </si>
  <si>
    <t xml:space="preserve">Doprinos za zdravstvo na zarade i naknade zarada na teret poslodavca-AO</t>
  </si>
  <si>
    <t xml:space="preserve">Doprinos za zdravstvo na zarade i naknade zarada na teret poslodavca-ODGOVORNOST PLOVNI OBJEKTI</t>
  </si>
  <si>
    <t xml:space="preserve">Doprinos za zdravstvo na zarade i naknade zarada na teret poslodavca-OPŠTA ODGOVORNOST</t>
  </si>
  <si>
    <t xml:space="preserve">Doprinos za zdravstvo na zarade i naknade zarada na teret poslodavca-FINANSIJSKI GUBICI</t>
  </si>
  <si>
    <t xml:space="preserve">Doprinos za zdravstvo na zarade i naknade zarada na teret poslodavca-PRAVNA ZAŠTITA</t>
  </si>
  <si>
    <t xml:space="preserve">Naknada za obavezu za zapošljavanje osoba sa invaliditetom</t>
  </si>
  <si>
    <t xml:space="preserve">Doprinos za PIO na zarade i naknade zarada na teret poslodavca-po ključu</t>
  </si>
  <si>
    <t xml:space="preserve">Doprinos za zdravstvo na zarade i naknade zarada na teret poslodavca-po ključu</t>
  </si>
  <si>
    <t xml:space="preserve">Troškovi naknada po Ugovoru o delu (bruto) - Uprava</t>
  </si>
  <si>
    <t xml:space="preserve">Troškovi naknada po Ugovoru o delu (bruto) - Likvidacija</t>
  </si>
  <si>
    <t xml:space="preserve">Troškovi naknada po Ugovoru o delu (bruto) - deoba po ključu</t>
  </si>
  <si>
    <t xml:space="preserve">Troškova naknada po Ugovoru o zakupu sa FL (bruto)-AO</t>
  </si>
  <si>
    <t xml:space="preserve">Troškovi naknada-solidarna pomoć ostalim FL</t>
  </si>
  <si>
    <t xml:space="preserve">Bruto naknade članovima Upravnog odbora</t>
  </si>
  <si>
    <t xml:space="preserve">Bruto naknade članovima Nadzornog odbora</t>
  </si>
  <si>
    <t xml:space="preserve">Troškovi za otpremninu radi odlaska u penziju</t>
  </si>
  <si>
    <t xml:space="preserve">Troškovi prevoza na rad i sa rada</t>
  </si>
  <si>
    <t xml:space="preserve">Troškovi dnevnica za službena putovanja-u inostranstvu</t>
  </si>
  <si>
    <t xml:space="preserve">Troškovi prevoza na službenom putu - u inostranstvu</t>
  </si>
  <si>
    <t xml:space="preserve">Troškovi smeštaja na službenom putu-u inostranstvu</t>
  </si>
  <si>
    <t xml:space="preserve">Ostali troškovi zaposlenima</t>
  </si>
  <si>
    <t xml:space="preserve">Troškovi solidrne pomoći zaposlenima u slučaju smrti zaposlenog ili člana njegove porodice</t>
  </si>
  <si>
    <t xml:space="preserve">Ostali troškovi solidarne pomoći zaposlenima</t>
  </si>
  <si>
    <t xml:space="preserve">Troškovi Otpremnina-NEZGODA</t>
  </si>
  <si>
    <t xml:space="preserve">Troškovi Otpremnina-DPZ</t>
  </si>
  <si>
    <t xml:space="preserve">Troškovi Otpremnina-KASKO</t>
  </si>
  <si>
    <t xml:space="preserve">Troškovi Otpremnina-AO</t>
  </si>
  <si>
    <t xml:space="preserve">Troškovi prevoza za dolazak i odlazak sa posla-NEZGODA</t>
  </si>
  <si>
    <t xml:space="preserve">Troškovi prevoza za dolazak i odlazak sa posla-DPZ</t>
  </si>
  <si>
    <t xml:space="preserve">Troškovi prevoza za dolazak i odlazak sa posla-KASKO</t>
  </si>
  <si>
    <t xml:space="preserve">Troškovi prevoza za dolazak i odlazak sa posla-KASKO VAZDUHOPLOVI</t>
  </si>
  <si>
    <t xml:space="preserve">Troškovi prevoza za dolazak i odlazak sa posla-POŽAR</t>
  </si>
  <si>
    <t xml:space="preserve">Troškovi prevoza za dolazak i odlazak sa posla-OSTALA IMOVINA</t>
  </si>
  <si>
    <t xml:space="preserve">Troškovi prevoza za dolazak i odlazak sa posla-AO</t>
  </si>
  <si>
    <t xml:space="preserve">Troškovi prevoza za dolazak i odlazak sa posla-ODGOVORNOST PLOVNI OBJEKTI</t>
  </si>
  <si>
    <t xml:space="preserve">Troškovi prevoza za dolazak i odlazak sa posla-OPŠTA ODGOVORNOST</t>
  </si>
  <si>
    <t xml:space="preserve">Troškovi prevoza za dolazak i odlazak sa posla-FINANSIJSKI GUBICI</t>
  </si>
  <si>
    <t xml:space="preserve">Troškovi prevoza za dolazak i odlazak sa posla-PRAVNA ZAŠTITA</t>
  </si>
  <si>
    <t xml:space="preserve">Troškovi prevoza na službenom putu-NEZGODA</t>
  </si>
  <si>
    <t xml:space="preserve">Troškovi prevoza na službenom putu-DPZ</t>
  </si>
  <si>
    <t xml:space="preserve">Troškovi prevoza na službenom putu-KASKO</t>
  </si>
  <si>
    <t xml:space="preserve">Troškovi prevoza na službenom putu-POŽAR</t>
  </si>
  <si>
    <t xml:space="preserve">Troškovi prevoza na službenom putu-OSTALA IMOVINA</t>
  </si>
  <si>
    <t xml:space="preserve">Troškovi prevoza na službenom putu-AO</t>
  </si>
  <si>
    <t xml:space="preserve">Troškovi prevoza na službenom putu-OPŠTA ODGOVORNOST</t>
  </si>
  <si>
    <t xml:space="preserve">Troškovi prevoza na službenom putu-FINANSIJSKI GUBICI</t>
  </si>
  <si>
    <t xml:space="preserve">Troškovi prevoza na službenom putu-PRAVNA ZAŠTITA</t>
  </si>
  <si>
    <t xml:space="preserve">Troškovi smeštaja na službenom putu-NEZGODA</t>
  </si>
  <si>
    <t xml:space="preserve">Troškovi smeštaja na službenom putu-DPZ</t>
  </si>
  <si>
    <t xml:space="preserve">Troškovi smeštaja na službenom putu-KASKO</t>
  </si>
  <si>
    <t xml:space="preserve">Troškovi smeštaja na službenom putu-POŽAR</t>
  </si>
  <si>
    <t xml:space="preserve">Troškovi smeštaja na službenom putu-OSTALA IMOVINA</t>
  </si>
  <si>
    <t xml:space="preserve">Troškovi smeštaja na službenom putu-AO</t>
  </si>
  <si>
    <t xml:space="preserve">Troškovi smeštaja na službenom putu-OPŠTA ODGOVORNOST</t>
  </si>
  <si>
    <t xml:space="preserve">Troškovi smeštaja na službenom putu-FINANSIJSKI GUBICI</t>
  </si>
  <si>
    <t xml:space="preserve">Troškovi smeštaja na službenom putu-PRAVNA ZAŠTITA</t>
  </si>
  <si>
    <t xml:space="preserve">Ostali troškovi zaposlenima-NEZGODA</t>
  </si>
  <si>
    <t xml:space="preserve">Ostali troškovi zaposlenima-DPZ</t>
  </si>
  <si>
    <t xml:space="preserve">Ostali troškovi zaposlenima-KASKO</t>
  </si>
  <si>
    <t xml:space="preserve">Ostali troškovi zaposlenima-POŽAR</t>
  </si>
  <si>
    <t xml:space="preserve">Ostali troškovi zaposlenima-OSTALA IMOVINA</t>
  </si>
  <si>
    <t xml:space="preserve">Ostali troškovi zaposlenima-AO</t>
  </si>
  <si>
    <t xml:space="preserve">Ostali troškovi zaposlenima-OPŠTA ODGOVORNOST</t>
  </si>
  <si>
    <t xml:space="preserve">Ostali troškovi zaposlenima-FINANSIJSKI GUBICI</t>
  </si>
  <si>
    <t xml:space="preserve">Ostali troškovi zaposlenima-PRAVNA ZAŠTITA</t>
  </si>
  <si>
    <t xml:space="preserve">Troškovi solidarne pomoći zaposlenima-NEZGODA</t>
  </si>
  <si>
    <t xml:space="preserve">Troškovi solidarne pomoći zaposlenima-DPZ</t>
  </si>
  <si>
    <t xml:space="preserve">Troškovi solidarne pomoći zaposlenima-KASKO</t>
  </si>
  <si>
    <t xml:space="preserve">Troškovi solidarne pomoći zaposlenima-POŽAR</t>
  </si>
  <si>
    <t xml:space="preserve">Troškovi solidarne pomoći zaposlenima-OSTALA IMOVINA</t>
  </si>
  <si>
    <t xml:space="preserve">Troškovi solidarne pomoći zaposlenima-AO</t>
  </si>
  <si>
    <t xml:space="preserve">Troškovi solidarne pomoći zaposlenima-OPŠTA ODGOVORNOST</t>
  </si>
  <si>
    <t xml:space="preserve">Troškovi solidarne pomoći zaposlenima-FINANSIJSKI GUBICI</t>
  </si>
  <si>
    <t xml:space="preserve">Troškovi solidarne pomoći zaposlenima-PRAVNA ZAŠTITA</t>
  </si>
  <si>
    <t xml:space="preserve">Troškovi prevoza za dolazak i odlazak sa posla</t>
  </si>
  <si>
    <t xml:space="preserve">Troškovi smeštaja na službenom putu u zemlji</t>
  </si>
  <si>
    <t xml:space="preserve">Troškovi za otpremninu radi odlaska u penziju-po ključu</t>
  </si>
  <si>
    <t xml:space="preserve">Troškovi prevoza na rad i sa rada-po ključu</t>
  </si>
  <si>
    <t xml:space="preserve">Troškovi smeštaja na službenom putu-u inostranstvu-po ključu</t>
  </si>
  <si>
    <t xml:space="preserve">Ostali troškovi zaposlenima-po ključu</t>
  </si>
  <si>
    <t xml:space="preserve">Troškovi solidrne pomoći zaposlenima u slučaju smrti zaposlenog ili člana njegove porodice-po ključu</t>
  </si>
  <si>
    <t xml:space="preserve">Ostali troškovi solidarne pomoći zaposlenima- po ključu</t>
  </si>
  <si>
    <t xml:space="preserve">VO</t>
  </si>
  <si>
    <t xml:space="preserve">10</t>
  </si>
  <si>
    <t xml:space="preserve">01</t>
  </si>
  <si>
    <t xml:space="preserve">02</t>
  </si>
  <si>
    <t xml:space="preserve">03</t>
  </si>
  <si>
    <t xml:space="preserve">04</t>
  </si>
  <si>
    <t xml:space="preserve">08</t>
  </si>
  <si>
    <t xml:space="preserve">05</t>
  </si>
  <si>
    <t xml:space="preserve">09</t>
  </si>
  <si>
    <t xml:space="preserve">06</t>
  </si>
  <si>
    <t xml:space="preserve">13</t>
  </si>
  <si>
    <t xml:space="preserve">16</t>
  </si>
  <si>
    <t xml:space="preserve">17</t>
  </si>
  <si>
    <t xml:space="preserve">11</t>
  </si>
  <si>
    <t xml:space="preserve">12</t>
  </si>
  <si>
    <t xml:space="preserve">Premija</t>
  </si>
  <si>
    <t xml:space="preserve">Direktni-bez avr</t>
  </si>
  <si>
    <t xml:space="preserve">Ključ-bez avr</t>
  </si>
  <si>
    <t xml:space="preserve">Ukupni troškovi bez AVR 01.07.-31.12.2019.</t>
  </si>
  <si>
    <t xml:space="preserve">Čisti troškovi 01.01.-30.06.2020.</t>
  </si>
  <si>
    <t xml:space="preserve">Ukupno troškovi bez AVR</t>
  </si>
  <si>
    <t xml:space="preserve">prenosna/premija</t>
  </si>
  <si>
    <t xml:space="preserve">AVR 30.06.2020.</t>
  </si>
  <si>
    <t xml:space="preserve">AVR STANJE 31.12.2019.</t>
  </si>
  <si>
    <t xml:space="preserve">Razlika-doknjižavanje 30.06.2020.</t>
  </si>
  <si>
    <t xml:space="preserve">U GK proknjiženo</t>
  </si>
  <si>
    <t xml:space="preserve">DEO</t>
  </si>
  <si>
    <t xml:space="preserve">Σ</t>
  </si>
  <si>
    <t xml:space="preserve">01.07.-31.12.2019.</t>
  </si>
  <si>
    <t xml:space="preserve">Ključ – pribava</t>
  </si>
  <si>
    <t xml:space="preserve">CEO KLJUČ</t>
  </si>
  <si>
    <t xml:space="preserve">∑</t>
  </si>
  <si>
    <t xml:space="preserve">Donacije ne</t>
  </si>
  <si>
    <t xml:space="preserve">Za ragraničenje</t>
  </si>
  <si>
    <t xml:space="preserve">T</t>
  </si>
  <si>
    <t xml:space="preserve">P</t>
  </si>
  <si>
    <t xml:space="preserve">07</t>
  </si>
  <si>
    <t xml:space="preserve">Šifra</t>
  </si>
  <si>
    <t xml:space="preserve">Vrsta osiguranja</t>
  </si>
  <si>
    <t xml:space="preserve">Premija koja ima prenosnu</t>
  </si>
  <si>
    <t xml:space="preserve">Prenosna 
premija</t>
  </si>
  <si>
    <t xml:space="preserve">Prenosna/premija koja ima prenosnu</t>
  </si>
  <si>
    <t xml:space="preserve">Sum - premija</t>
  </si>
  <si>
    <t xml:space="preserve">Sum - prenosna</t>
  </si>
  <si>
    <t xml:space="preserve">Osiguranje od posledica nezgode</t>
  </si>
  <si>
    <t xml:space="preserve">Dobrovoljno zdravstveno osiguranje</t>
  </si>
  <si>
    <t xml:space="preserve">Osiguranje motornih vozila kasko</t>
  </si>
  <si>
    <t xml:space="preserve">Osiguranje kasko šinska vozila</t>
  </si>
  <si>
    <t xml:space="preserve">Avio kasko</t>
  </si>
  <si>
    <t xml:space="preserve">Plovni kasko</t>
  </si>
  <si>
    <t xml:space="preserve">Transport</t>
  </si>
  <si>
    <t xml:space="preserve">Osiguranje imovine od požara i dr. opasnosti</t>
  </si>
  <si>
    <t xml:space="preserve">Ostala osiguranja imovine</t>
  </si>
  <si>
    <t xml:space="preserve">Osiguranje autoodgovornosti</t>
  </si>
  <si>
    <t xml:space="preserve">Avio odgovornost</t>
  </si>
  <si>
    <t xml:space="preserve">Osiguranje odg. plovni objekti</t>
  </si>
  <si>
    <t xml:space="preserve">Opšta odgovornost</t>
  </si>
  <si>
    <t xml:space="preserve">Finansijski gubici</t>
  </si>
  <si>
    <t xml:space="preserve">Pravna zaštita</t>
  </si>
  <si>
    <t xml:space="preserve">Šifra VO</t>
  </si>
  <si>
    <t xml:space="preserve">Koeficijent pribava</t>
  </si>
  <si>
    <t xml:space="preserve">Koef.uprava</t>
  </si>
  <si>
    <t xml:space="preserve">Sektor</t>
  </si>
  <si>
    <t xml:space="preserve">Prosečan br.zaposlenih</t>
  </si>
  <si>
    <t xml:space="preserve">Donacije</t>
  </si>
  <si>
    <t xml:space="preserve">ključ</t>
  </si>
  <si>
    <t xml:space="preserve">PRIBAVA</t>
  </si>
  <si>
    <t xml:space="preserve">Troškovi PTT saobraćaja-ODGOVORNOST PLOVNI OBJEKTI</t>
  </si>
  <si>
    <t xml:space="preserve">Troškovi provizije reosiguranja - KASKO</t>
  </si>
  <si>
    <t xml:space="preserve">Ugovor o poslovno-tehničkoj saradnji-po ključu</t>
  </si>
  <si>
    <t xml:space="preserve">Troškovi reprezentacije - gratis potraživanja od kupaca po osnovu izvršenih usluga</t>
  </si>
  <si>
    <t xml:space="preserve">Troškovi reprezentacije-gratis polise-NEZGODE</t>
  </si>
  <si>
    <t xml:space="preserve">Trošak reprezentacije-gratis polise-DPZ</t>
  </si>
  <si>
    <t xml:space="preserve">Troškovi reprezentacije-gratis polise-AO</t>
  </si>
  <si>
    <t xml:space="preserve">Bankarski troškovi-slip-ODGOVORNOST PLOVNI OBJEKTI</t>
  </si>
  <si>
    <t xml:space="preserve">Zarade i naknade zarada neto-KASKO PLOVNI OBJEKTI</t>
  </si>
  <si>
    <t xml:space="preserve">Zarade i naknade zarada neto-ROBA U PREVOZU</t>
  </si>
  <si>
    <t xml:space="preserve">Porez na zarade i naknade zarada na teret zaposlenog-KASKO PLOVNI OBJEKTI</t>
  </si>
  <si>
    <t xml:space="preserve">Porez na zarade i naknade zarada na teret zaposlenog-ROBA U PREVOZU</t>
  </si>
  <si>
    <t xml:space="preserve">Doprinos PIO na zarada na teret zaposlenog-KASKO PLOVNI OBJEKTI</t>
  </si>
  <si>
    <t xml:space="preserve">Doprinos PIO na zarada na teret zaposlenog-ROBA U PREVOZU</t>
  </si>
  <si>
    <t xml:space="preserve">Doprinos za zdravstvo na zarade i naknade zarada na teret zaposlenog-KASKO PLOVNI OBJEKTI</t>
  </si>
  <si>
    <t xml:space="preserve">Doprinos za zdravstvo na zarade i naknade zarada na teret zaposlenog-ROBA U PREVOZU</t>
  </si>
  <si>
    <t xml:space="preserve">Doprinos za zdravstvo na zarade i naknade zarada na teret zaposlenog-ODGOVORNOST VAZDUHOPLOVI</t>
  </si>
  <si>
    <t xml:space="preserve">Doprinos za nezaposlenost na zarade i naknade zarada na teret zaposlenog-KASKO PLOVNI OBJEKTI</t>
  </si>
  <si>
    <t xml:space="preserve">Doprinos za nezaposlenost na zarade i naknade zarada na teret zaposlenog-ROBA U PREVOZU</t>
  </si>
  <si>
    <t xml:space="preserve">Doprinos za PIO na zarade i naknade zarada na teret poslodavca-KASKO PLOVNI OBJEKTI</t>
  </si>
  <si>
    <t xml:space="preserve">Doprinos za PIO na zarade i naknade zarada na teret poslodavca-ROBA U PREVOZU</t>
  </si>
  <si>
    <t xml:space="preserve">Doprinos za zdravstvo na zarade i naknade zarada na teret poslodavca-KASKO PLOVNI OBJEKTI</t>
  </si>
  <si>
    <t xml:space="preserve">Doprinos za zdravstvo na zarade i naknade zarada na teret poslodavca-ROBA U PREVOZU</t>
  </si>
  <si>
    <t xml:space="preserve">Troškovi naknada po Ugovoru o delu bruto-deoba po ključu</t>
  </si>
  <si>
    <t xml:space="preserve">Bruto naknada članovima Izvršnog odbora</t>
  </si>
  <si>
    <t xml:space="preserve">Troškovi prevoza na službenom putu-u zemlji</t>
  </si>
  <si>
    <t xml:space="preserve">konto</t>
  </si>
  <si>
    <t xml:space="preserve">opis</t>
  </si>
  <si>
    <t xml:space="preserve">Čisti trošak 31.03.</t>
  </si>
  <si>
    <t xml:space="preserve">Sum - Čisti trošak 31.03.</t>
  </si>
  <si>
    <t xml:space="preserve">Konto</t>
  </si>
  <si>
    <t xml:space="preserve">Opis</t>
  </si>
  <si>
    <t xml:space="preserve">iznos</t>
  </si>
  <si>
    <t xml:space="preserve">Ključ pribava</t>
  </si>
  <si>
    <t xml:space="preserve">Direktno pribava</t>
  </si>
  <si>
    <t xml:space="preserve">Direktno + Ključ</t>
  </si>
  <si>
    <t xml:space="preserve">Ne koristimo o obračunu AVR</t>
  </si>
  <si>
    <t xml:space="preserve">AVR-NEZGODA</t>
  </si>
  <si>
    <t xml:space="preserve">AVR-DPZ</t>
  </si>
  <si>
    <t xml:space="preserve">AVR-KASKO</t>
  </si>
  <si>
    <t xml:space="preserve">AVR-OSIGURANJE ŠINSKIH VOZILA</t>
  </si>
  <si>
    <t xml:space="preserve">AVR-osiguranje imovine od požara i drugih opasnosti</t>
  </si>
  <si>
    <t xml:space="preserve">AVR-ostala osiguranja imovine</t>
  </si>
  <si>
    <t xml:space="preserve">AVR-AO-PROVIZIJA</t>
  </si>
  <si>
    <t xml:space="preserve">AVR-OPŠTA ODGOVORNOST</t>
  </si>
  <si>
    <t xml:space="preserve">AVR - OSIGURANjE FINANSIJSKIH GUBITAKA</t>
  </si>
  <si>
    <t xml:space="preserve">AVR-OSIGURANJE TROŠKOVA PRAVNE ZAŠTITE</t>
  </si>
  <si>
    <t xml:space="preserve">UKUPNO PRIBAVA</t>
  </si>
  <si>
    <t xml:space="preserve">PROVIZIJA</t>
  </si>
  <si>
    <t xml:space="preserve">Ostali tr.pribave</t>
  </si>
  <si>
    <t xml:space="preserve">v</t>
  </si>
  <si>
    <t xml:space="preserve">Duguje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</si>
</sst>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#,##0.00"/>
    <numFmt numFmtId="167" formatCode="#,##0.000000"/>
    <numFmt numFmtId="168" formatCode="#,##0.000000000000000"/>
    <numFmt numFmtId="169" formatCode="#,##0.00000000000000"/>
    <numFmt numFmtId="170" formatCode="0.00000000"/>
    <numFmt numFmtId="171" formatCode="0.000000000"/>
    <numFmt numFmtId="172" formatCode="#,##0.000000000"/>
    <numFmt numFmtId="173" formatCode="0.000000000000000"/>
    <numFmt numFmtId="174" formatCode="0.000000"/>
    <numFmt numFmtId="175" formatCode="#,##0"/>
    <numFmt numFmtId="176" formatCode="0"/>
  </numFmts>
  <fonts count="1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name val="Arial"/>
      <family val="2"/>
      <charset val="238"/>
    </font>
    <font>
      <sz val="9"/>
      <color rgb="FF000000"/>
      <name val="Calibri"/>
      <family val="2"/>
      <charset val="238"/>
    </font>
    <font>
      <sz val="10"/>
      <name val="Times New Roman"/>
      <family val="1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Times New Roman"/>
      <family val="1"/>
      <charset val="238"/>
    </font>
    <font>
      <b val="true"/>
      <sz val="11"/>
      <color rgb="FFFF0000"/>
      <name val="Calibri"/>
      <family val="2"/>
      <charset val="238"/>
    </font>
    <font>
      <b val="true"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1"/>
      <family val="0"/>
      <charset val="238"/>
    </font>
    <font>
      <b val="true"/>
      <sz val="10"/>
      <color rgb="FF000000"/>
      <name val="Arial1"/>
      <family val="0"/>
      <charset val="238"/>
    </font>
    <font>
      <b val="true"/>
      <sz val="10"/>
      <color rgb="FF000000"/>
      <name val="Liberation Sans1"/>
      <family val="0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0C0C0"/>
        <bgColor rgb="FFB4C7DC"/>
      </patternFill>
    </fill>
    <fill>
      <patternFill patternType="solid">
        <fgColor rgb="FFBDD7EE"/>
        <bgColor rgb="FFB4C7DC"/>
      </patternFill>
    </fill>
    <fill>
      <patternFill patternType="solid">
        <fgColor rgb="FF729FCF"/>
        <bgColor rgb="FF969696"/>
      </patternFill>
    </fill>
    <fill>
      <patternFill patternType="solid">
        <fgColor rgb="FFDEE6EF"/>
        <bgColor rgb="FFD9D9D9"/>
      </patternFill>
    </fill>
    <fill>
      <patternFill patternType="solid">
        <fgColor rgb="FFB4C7DC"/>
        <bgColor rgb="FFC0C0C0"/>
      </patternFill>
    </fill>
    <fill>
      <patternFill patternType="solid">
        <fgColor rgb="FFD9D9D9"/>
        <bgColor rgb="FFDEE6EF"/>
      </patternFill>
    </fill>
    <fill>
      <patternFill patternType="solid">
        <fgColor rgb="FFFF0000"/>
        <bgColor rgb="FF9933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7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4" fillId="7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79">
  <cacheSource type="worksheet">
    <worksheetSource ref="A1:E480" sheet="53,54,55-01.07.-31.12.2019."/>
  </cacheSource>
  <cacheFields count="5">
    <cacheField name="GRUPA" numFmtId="0">
      <sharedItems count="19" containsMixedTypes="0" containsSemiMixedTypes="0" containsString="1" containsNumber="0">
        <s v="530"/>
        <s v="535"/>
        <s v="539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5"/>
        <s v="556"/>
        <s v="559"/>
      </sharedItems>
    </cacheField>
    <cacheField name="SEKTOR" numFmtId="0">
      <sharedItems count="5" containsMixedTypes="0" containsSemiMixedTypes="0" containsString="1" containsNumber="0">
        <s v="1"/>
        <s v="2"/>
        <s v="3"/>
        <s v="4"/>
        <s v="6"/>
      </sharedItems>
    </cacheField>
    <cacheField name="KONTO" numFmtId="0">
      <sharedItems count="479" containsMixedTypes="0" containsSemiMixedTypes="0" containsString="0" containsNumber="1">
        <n v="53060"/>
        <n v="53061"/>
        <n v="53062"/>
        <n v="55011"/>
        <n v="55012"/>
        <n v="55013"/>
        <n v="55014"/>
        <n v="55015"/>
        <n v="55031"/>
        <n v="55032"/>
        <n v="55033"/>
        <n v="55034"/>
        <n v="55035"/>
        <n v="55061"/>
        <n v="55062"/>
        <n v="55063"/>
        <n v="55064"/>
        <n v="55065"/>
        <n v="55113"/>
        <n v="55114"/>
        <n v="55133"/>
        <n v="55134"/>
        <n v="55160"/>
        <n v="55163"/>
        <n v="55164"/>
        <n v="55210"/>
        <n v="55230"/>
        <n v="55260"/>
        <n v="55913"/>
        <n v="55933"/>
        <n v="55963"/>
        <n v="535600"/>
        <n v="539300"/>
        <n v="540100"/>
        <n v="540110"/>
        <n v="540217"/>
        <n v="540300"/>
        <n v="540310"/>
        <n v="540601"/>
        <n v="540611"/>
        <n v="541100"/>
        <n v="541110"/>
        <n v="541300"/>
        <n v="541310"/>
        <n v="541601"/>
        <n v="541611"/>
        <n v="541621"/>
        <n v="542100"/>
        <n v="542110"/>
        <n v="542120"/>
        <n v="542130"/>
        <n v="542140"/>
        <n v="542150"/>
        <n v="542180"/>
        <n v="542300"/>
        <n v="542310"/>
        <n v="542320"/>
        <n v="542330"/>
        <n v="542340"/>
        <n v="542350"/>
        <n v="542370"/>
        <n v="542380"/>
        <n v="542600"/>
        <n v="542610"/>
        <n v="542620"/>
        <n v="542630"/>
        <n v="542640"/>
        <n v="542650"/>
        <n v="542681"/>
        <n v="543100"/>
        <n v="543300"/>
        <n v="543600"/>
        <n v="544100"/>
        <n v="544110"/>
        <n v="544120"/>
        <n v="544300"/>
        <n v="544301"/>
        <n v="544302"/>
        <n v="544601"/>
        <n v="544602"/>
        <n v="544604"/>
        <n v="545611"/>
        <n v="545612"/>
        <n v="545613"/>
        <n v="546100"/>
        <n v="546115"/>
        <n v="546301"/>
        <n v="546302"/>
        <n v="546600"/>
        <n v="546610"/>
        <n v="546611"/>
        <n v="546612"/>
        <n v="546613"/>
        <n v="546614"/>
        <n v="546615"/>
        <n v="546616"/>
        <n v="546617"/>
        <n v="546618"/>
        <n v="547420"/>
        <n v="547611"/>
        <n v="547621"/>
        <n v="547631"/>
        <n v="547691"/>
        <n v="548100"/>
        <n v="548110"/>
        <n v="548120"/>
        <n v="548130"/>
        <n v="548160"/>
        <n v="548170"/>
        <n v="548180"/>
        <n v="548300"/>
        <n v="548301"/>
        <n v="548302"/>
        <n v="548303"/>
        <n v="548305"/>
        <n v="548307"/>
        <n v="548308"/>
        <n v="548310"/>
        <n v="548402"/>
        <n v="548405"/>
        <n v="548600"/>
        <n v="548601"/>
        <n v="548611"/>
        <n v="548621"/>
        <n v="548631"/>
        <n v="548661"/>
        <n v="548671"/>
        <n v="548681"/>
        <n v="548682"/>
        <n v="549100"/>
        <n v="549101"/>
        <n v="549300"/>
        <n v="549600"/>
        <n v="549611"/>
        <n v="549631"/>
        <n v="549651"/>
        <n v="555631"/>
        <n v="556111"/>
        <n v="556121"/>
        <n v="559111"/>
        <n v="559142"/>
        <n v="559152"/>
        <n v="559162"/>
        <n v="559171"/>
        <n v="559191"/>
        <n v="559192"/>
        <n v="559361"/>
        <n v="559371"/>
        <n v="559391"/>
        <n v="559392"/>
        <n v="559611"/>
        <n v="559662"/>
        <n v="559671"/>
        <n v="559691"/>
        <n v="559692"/>
        <n v="5392010"/>
        <n v="5402001"/>
        <n v="5402002"/>
        <n v="5402003"/>
        <n v="5402008"/>
        <n v="5402009"/>
        <n v="5402010"/>
        <n v="5402013"/>
        <n v="5402016"/>
        <n v="5402017"/>
        <n v="5402101"/>
        <n v="5402103"/>
        <n v="5402110"/>
        <n v="5402112"/>
        <n v="5402201"/>
        <n v="5402202"/>
        <n v="5402203"/>
        <n v="5402208"/>
        <n v="5402209"/>
        <n v="5402210"/>
        <n v="5402213"/>
        <n v="5402216"/>
        <n v="5402217"/>
        <n v="5412001"/>
        <n v="5412002"/>
        <n v="5412003"/>
        <n v="5412008"/>
        <n v="5412009"/>
        <n v="5412010"/>
        <n v="5412013"/>
        <n v="5412016"/>
        <n v="5412017"/>
        <n v="5412110"/>
        <n v="5422001"/>
        <n v="5422002"/>
        <n v="5422003"/>
        <n v="5422008"/>
        <n v="5422009"/>
        <n v="5422010"/>
        <n v="5422013"/>
        <n v="5422016"/>
        <n v="5422017"/>
        <n v="5422101"/>
        <n v="5422102"/>
        <n v="5422103"/>
        <n v="5422108"/>
        <n v="5422109"/>
        <n v="5422110"/>
        <n v="5422113"/>
        <n v="5422116"/>
        <n v="5422117"/>
        <n v="5422202"/>
        <n v="5422301"/>
        <n v="5422302"/>
        <n v="5422303"/>
        <n v="5422308"/>
        <n v="5422309"/>
        <n v="5422310"/>
        <n v="5422313"/>
        <n v="5422316"/>
        <n v="5422317"/>
        <n v="5422401"/>
        <n v="5422403"/>
        <n v="5422501"/>
        <n v="5422502"/>
        <n v="5422503"/>
        <n v="5422508"/>
        <n v="5422509"/>
        <n v="5422510"/>
        <n v="5422513"/>
        <n v="5422516"/>
        <n v="5422517"/>
        <n v="5422721"/>
        <n v="5422722"/>
        <n v="5422723"/>
        <n v="5422724"/>
        <n v="5422728"/>
        <n v="5422729"/>
        <n v="5422801"/>
        <n v="5422802"/>
        <n v="5422803"/>
        <n v="5422808"/>
        <n v="5422809"/>
        <n v="5422810"/>
        <n v="5422813"/>
        <n v="5422816"/>
        <n v="5422817"/>
        <n v="5432001"/>
        <n v="5432002"/>
        <n v="5432003"/>
        <n v="5432005"/>
        <n v="5432006"/>
        <n v="5432008"/>
        <n v="5432009"/>
        <n v="5432010"/>
        <n v="5432011"/>
        <n v="5432012"/>
        <n v="5432013"/>
        <n v="5432103"/>
        <n v="5442001"/>
        <n v="5442002"/>
        <n v="5442003"/>
        <n v="5442008"/>
        <n v="5442009"/>
        <n v="5442010"/>
        <n v="5442013"/>
        <n v="5442016"/>
        <n v="5442017"/>
        <n v="5442101"/>
        <n v="5442102"/>
        <n v="5442103"/>
        <n v="5442108"/>
        <n v="5442109"/>
        <n v="5442110"/>
        <n v="5442113"/>
        <n v="5442116"/>
        <n v="5442117"/>
        <n v="5442201"/>
        <n v="5442202"/>
        <n v="5442203"/>
        <n v="5442208"/>
        <n v="5442209"/>
        <n v="5442210"/>
        <n v="5442213"/>
        <n v="5442216"/>
        <n v="5442217"/>
        <n v="5442303"/>
        <n v="5472301"/>
        <n v="5472302"/>
        <n v="5472303"/>
        <n v="5472309"/>
        <n v="5472310"/>
        <n v="5472313"/>
        <n v="5473102"/>
        <n v="5473103"/>
        <n v="5473110"/>
        <n v="5482101"/>
        <n v="5482102"/>
        <n v="5482103"/>
        <n v="5482110"/>
        <n v="5482201"/>
        <n v="5482202"/>
        <n v="5482203"/>
        <n v="5482208"/>
        <n v="5482209"/>
        <n v="5482210"/>
        <n v="5482212"/>
        <n v="5482213"/>
        <n v="5482216"/>
        <n v="5482217"/>
        <n v="5482301"/>
        <n v="5482302"/>
        <n v="5482303"/>
        <n v="5482310"/>
        <n v="5482601"/>
        <n v="5482603"/>
        <n v="5482701"/>
        <n v="5482702"/>
        <n v="5482703"/>
        <n v="5482708"/>
        <n v="5482709"/>
        <n v="5482710"/>
        <n v="5482713"/>
        <n v="5482716"/>
        <n v="5482717"/>
        <n v="5492001"/>
        <n v="5492002"/>
        <n v="5492003"/>
        <n v="5492010"/>
        <n v="5502101"/>
        <n v="5502102"/>
        <n v="5502103"/>
        <n v="5502105"/>
        <n v="5502108"/>
        <n v="5502109"/>
        <n v="5502110"/>
        <n v="5502112"/>
        <n v="5502113"/>
        <n v="5502116"/>
        <n v="5502117"/>
        <n v="5502201"/>
        <n v="5502202"/>
        <n v="5502203"/>
        <n v="5502205"/>
        <n v="5502208"/>
        <n v="5502209"/>
        <n v="5502210"/>
        <n v="5502212"/>
        <n v="5502213"/>
        <n v="5502216"/>
        <n v="5502217"/>
        <n v="5502301"/>
        <n v="5502302"/>
        <n v="5502303"/>
        <n v="5502305"/>
        <n v="5502308"/>
        <n v="5502309"/>
        <n v="5502310"/>
        <n v="5502312"/>
        <n v="5502313"/>
        <n v="5502316"/>
        <n v="5502317"/>
        <n v="5502401"/>
        <n v="5502402"/>
        <n v="5502403"/>
        <n v="5502405"/>
        <n v="5502408"/>
        <n v="5502409"/>
        <n v="5502410"/>
        <n v="5502412"/>
        <n v="5502413"/>
        <n v="5502416"/>
        <n v="5502417"/>
        <n v="5502501"/>
        <n v="5502502"/>
        <n v="5502503"/>
        <n v="5502505"/>
        <n v="5502508"/>
        <n v="5502509"/>
        <n v="5502510"/>
        <n v="5502512"/>
        <n v="5502513"/>
        <n v="5502516"/>
        <n v="5502517"/>
        <n v="5512301"/>
        <n v="5512302"/>
        <n v="5512303"/>
        <n v="5512305"/>
        <n v="5512308"/>
        <n v="5512309"/>
        <n v="5512310"/>
        <n v="5512312"/>
        <n v="5512313"/>
        <n v="5512316"/>
        <n v="5512317"/>
        <n v="5512401"/>
        <n v="5512402"/>
        <n v="5512403"/>
        <n v="5512405"/>
        <n v="5512408"/>
        <n v="5512409"/>
        <n v="5512410"/>
        <n v="5512412"/>
        <n v="5512413"/>
        <n v="5512416"/>
        <n v="5512417"/>
        <n v="5552110"/>
        <n v="5592101"/>
        <n v="5592102"/>
        <n v="5592103"/>
        <n v="5592110"/>
        <n v="5592301"/>
        <n v="5592302"/>
        <n v="5592303"/>
        <n v="5592305"/>
        <n v="5592308"/>
        <n v="5592309"/>
        <n v="5592310"/>
        <n v="5592312"/>
        <n v="5592313"/>
        <n v="5592316"/>
        <n v="5592317"/>
        <n v="5592501"/>
        <n v="5592502"/>
        <n v="5592503"/>
        <n v="5592508"/>
        <n v="5592509"/>
        <n v="5592510"/>
        <n v="5592513"/>
        <n v="5592516"/>
        <n v="5592517"/>
        <n v="5592601"/>
        <n v="5592602"/>
        <n v="5592603"/>
        <n v="5592608"/>
        <n v="5592609"/>
        <n v="5592610"/>
        <n v="5592613"/>
        <n v="5592616"/>
        <n v="5592617"/>
        <n v="5592701"/>
        <n v="5592702"/>
        <n v="5592703"/>
        <n v="5592708"/>
        <n v="5592709"/>
        <n v="5592710"/>
        <n v="5592713"/>
        <n v="5592716"/>
        <n v="5592717"/>
        <n v="5592901"/>
        <n v="5592902"/>
        <n v="5592903"/>
        <n v="5592908"/>
        <n v="5592909"/>
        <n v="5592910"/>
        <n v="5592913"/>
        <n v="5592916"/>
        <n v="5592917"/>
        <n v="54227213"/>
        <n v="54227216"/>
        <n v="54227305"/>
        <n v="54227310"/>
        <n v="54227403"/>
        <n v="542271011"/>
        <n v="542271012"/>
        <n v="542271021"/>
        <n v="542271022"/>
        <n v="542271031"/>
        <n v="542271032"/>
        <n v="542271081"/>
        <n v="542271082"/>
        <n v="542271091"/>
        <n v="542271092"/>
        <n v="542271101"/>
        <n v="542271102"/>
        <n v="542271103"/>
        <n v="542271105"/>
        <n v="542271106"/>
        <n v="542271131"/>
        <n v="542271132"/>
        <n v="542271161"/>
        <n v="542271162"/>
        <n v="542271171"/>
        <n v="5422721001"/>
      </sharedItems>
    </cacheField>
    <cacheField name="OPIS" numFmtId="0">
      <sharedItems count="452" containsMixedTypes="0" containsSemiMixedTypes="0" containsString="1" containsNumber="0">
        <s v="Administrativne takse"/>
        <s v="Bankarski troškovi za kupovinu deviza - AO"/>
        <s v="Bankarski troškovi za kupovinu deviza -DPZ"/>
        <s v="Bankarski troškovi za kupovinu deviza-AK"/>
        <s v="Bankarski troškovi za kupovinu deviza-ostalo"/>
        <s v="Bankarski troškovi-HOV"/>
        <s v="Bankarski troškovi-slip-AO"/>
        <s v="Bankarski troškovi-slip-DPZ"/>
        <s v="Bankarski troškovi-slip-KASKO"/>
        <s v="Bankarski troškovi-slip-NEZGODA"/>
        <s v="Bankarski troškovi-slip-OPŠTA ODGOVORNOST"/>
        <s v="Bankarski troškovi-slip-OSTALA IMOVINA"/>
        <s v="Bruto naknade članovima Nadzornog odbora"/>
        <s v="Bruto naknade članovima Upravnog odbora"/>
        <s v="Članarina registracije vozila AMSO"/>
        <s v="Članarina UOO"/>
        <s v="Članarina UOO-uprava"/>
        <s v="Donatorstvo"/>
        <s v="Doprinos PIO na zarada na teret zaposlenog-AO"/>
        <s v="Doprinos PIO na zarada na teret zaposlenog-FINANSIJSKI GUBICI"/>
        <s v="Doprinos PIO na zarada na teret zaposlenog-KASKO"/>
        <s v="Doprinos PIO na zarada na teret zaposlenog-KASKO VAZDUHOPLOVI"/>
        <s v="Doprinos PIO na zarada na teret zaposlenog-NEZGODA"/>
        <s v="Doprinos PIO na zarada na teret zaposlenog-ODGOVORNOST PLOVNI OBJEKTI"/>
        <s v="Doprinos PIO na zarada na teret zaposlenog-OPŠTA ODGOVORNOST"/>
        <s v="Doprinos PIO na zarada na teret zaposlenog-OSTALA IMOVINA"/>
        <s v="Doprinos PIO na zarada na teret zaposlenog-POŽAR"/>
        <s v="Doprinos PIO na zarada na teret zaposlenog-PRAVNA ZAŠTITA"/>
        <s v="Doprinos PIO na zarade i naknade zarada na teret zaposlenog"/>
        <s v="Doprinos PIO na zarade i naknade zarada na teret zaposlenog-po ključu"/>
        <s v="Doprinos PIO na zarade na teret zaposlenog-DPZ"/>
        <s v="Doprinos za nezaposlenost na zarade i naknade zarada na teret zaposlenog"/>
        <s v="Doprinos za nezaposlenost na zarade i naknade zarada na teret zaposlenog-AO"/>
        <s v="Doprinos za nezaposlenost na zarade i naknade zarada na teret zaposlenog-DPZ"/>
        <s v="Doprinos za nezaposlenost na zarade i naknade zarada na teret zaposlenog-FINANSIJSKI GUBICI"/>
        <s v="Doprinos za nezaposlenost na zarade i naknade zarada na teret zaposlenog-KASKO"/>
        <s v="Doprinos za nezaposlenost na zarade i naknade zarada na teret zaposlenog-KASKO VAZDUHOPLOVI"/>
        <s v="Doprinos za nezaposlenost na zarade i naknade zarada na teret zaposlenog-NEZGODA"/>
        <s v="Doprinos za nezaposlenost na zarade i naknade zarada na teret zaposlenog-ODGOVORNOST PLOVNI OBJEKTI"/>
        <s v="Doprinos za nezaposlenost na zarade i naknade zarada na teret zaposlenog-OPŠTA ODGOVORNOST"/>
        <s v="Doprinos za nezaposlenost na zarade i naknade zarada na teret zaposlenog-OSTALA IMOVINA"/>
        <s v="Doprinos za nezaposlenost na zarade i naknade zarada na teret zaposlenog-po ključu"/>
        <s v="Doprinos za nezaposlenost na zarade i naknade zarada na teret zaposlenog-POŽAR"/>
        <s v="Doprinos za nezaposlenost na zarade i naknade zarada na teret zaposlenog-PRAVNA ZAŠTITA"/>
        <s v="Doprinos za PIO na zarade i naknade zarada na teret poslodavca"/>
        <s v="Doprinos za PIO na zarade i naknade zarada na teret poslodavca-AO"/>
        <s v="Doprinos za PIO na zarade i naknade zarada na teret poslodavca-DPZ"/>
        <s v="Doprinos za PIO na zarade i naknade zarada na teret poslodavca-FINANSIJSKI GUBICI"/>
        <s v="Doprinos za PIO na zarade i naknade zarada na teret poslodavca-KASKO"/>
        <s v="Doprinos za PIO na zarade i naknade zarada na teret poslodavca-KASKO VAZDUHOPLOVI"/>
        <s v="Doprinos za PIO na zarade i naknade zarada na teret poslodavca-NEZGODA"/>
        <s v="Doprinos za PIO na zarade i naknade zarada na teret poslodavca-ODGOVORNOST PLOVNI OBJEKTI"/>
        <s v="Doprinos za PIO na zarade i naknade zarada na teret poslodavca-OPŠTA ODGOVORNOST"/>
        <s v="Doprinos za PIO na zarade i naknade zarada na teret poslodavca-OSTALA IMOVINA"/>
        <s v="Doprinos za PIO na zarade i naknade zarada na teret poslodavca-po ključu"/>
        <s v="Doprinos za PIO na zarade i naknade zarada na teret poslodavca-POŽAR"/>
        <s v="Doprinos za PIO na zarade i naknade zarada na teret poslodavca-PRAVNA ZAŠTITA"/>
        <s v="Doprinos za zdravstvo na zarade i naknade zarada na teret poslodavca"/>
        <s v="Doprinos za zdravstvo na zarade i naknade zarada na teret poslodavca-AO"/>
        <s v="Doprinos za zdravstvo na zarade i naknade zarada na teret poslodavca-DPZ"/>
        <s v="Doprinos za zdravstvo na zarade i naknade zarada na teret poslodavca-FINANSIJSKI GUBICI"/>
        <s v="Doprinos za zdravstvo na zarade i naknade zarada na teret poslodavca-KASKO"/>
        <s v="Doprinos za zdravstvo na zarade i naknade zarada na teret poslodavca-KASKO VAZDUHOPLOVI"/>
        <s v="Doprinos za zdravstvo na zarade i naknade zarada na teret poslodavca-NEZGODA"/>
        <s v="Doprinos za zdravstvo na zarade i naknade zarada na teret poslodavca-ODGOVORNOST PLOVNI OBJEKTI"/>
        <s v="Doprinos za zdravstvo na zarade i naknade zarada na teret poslodavca-OPŠTA ODGOVORNOST"/>
        <s v="Doprinos za zdravstvo na zarade i naknade zarada na teret poslodavca-OSTALA IMOVINA"/>
        <s v="Doprinos za zdravstvo na zarade i naknade zarada na teret poslodavca-po ključu"/>
        <s v="Doprinos za zdravstvo na zarade i naknade zarada na teret poslodavca-POŽAR"/>
        <s v="Doprinos za zdravstvo na zarade i naknade zarada na teret poslodavca-PRAVNA ZAŠTITA"/>
        <s v="Doprinos za zdravstvo na zarade i naknade zarada na teret zaposlenog"/>
        <s v="Doprinos za zdravstvo na zarade i naknade zarada na teret zaposlenog-AO"/>
        <s v="Doprinos za zdravstvo na zarade i naknade zarada na teret zaposlenog-DPZ"/>
        <s v="Doprinos za zdravstvo na zarade i naknade zarada na teret zaposlenog-FINANSIJSKI GUBICI"/>
        <s v="Doprinos za zdravstvo na zarade i naknade zarada na teret zaposlenog-KASKO"/>
        <s v="Doprinos za zdravstvo na zarade i naknade zarada na teret zaposlenog-KASKO VAZDUHOPLOVI"/>
        <s v="Doprinos za zdravstvo na zarade i naknade zarada na teret zaposlenog-NEZGODA"/>
        <s v="Doprinos za zdravstvo na zarade i naknade zarada na teret zaposlenog-ODGOVORNOST PLOVNI OBJEKTI"/>
        <s v="Doprinos za zdravstvo na zarade i naknade zarada na teret zaposlenog-OPŠTA ODGOVORNOST"/>
        <s v="Doprinos za zdravstvo na zarade i naknade zarada na teret zaposlenog-OSTALA IMOVINA"/>
        <s v="Doprinos za zdravstvo na zarade i naknade zarada na teret zaposlenog-po ključu"/>
        <s v="Doprinos za zdravstvo na zarade i naknade zarada na teret zaposlenog-POŽAR"/>
        <s v="Doprinos za zdravstvo na zarade i naknade zarada na teret zaposlenog-PRAVNA ZAŠTITA"/>
        <s v="Doprinosi Privrednim komorama -Ključ"/>
        <s v="Doprinosi Privrednim komorama -uprava"/>
        <s v="Doprinosi Privrednim komorama- Likvidacija"/>
        <s v="Doprinosi Privrednim komorama-AO"/>
        <s v="Doprinosi Privrednim komorama-DPZ"/>
        <s v="Doprinosi Privrednim komorama-KASKO"/>
        <s v="Doprinosi Privrednim komorama-NEZGODA"/>
        <s v="Naknada za građevinsko zemljište"/>
        <s v="Naknada za obavezu za zapošljavanje osoba sa invaliditetom"/>
        <s v="Naknada za odvodnjavanje"/>
        <s v="Naknada za zaštitu i unapređenje životne sredine"/>
        <s v="Ostala dugoročna rezervisanja-ao"/>
        <s v="Ostala dugoročna rezervisanja-likvidacija"/>
        <s v="Ostale bankarske usluge"/>
        <s v="Ostale proizvodne usluge"/>
        <s v="Ostale proizvodne usluge troškovi provizije - AO-POSREDNICI"/>
        <s v="Ostale proizvodne usluge troškovi provizije - AO-T.PREGLED"/>
        <s v="Ostale proizvodne usluge troškovi provizije - AO-ZASTUPNICI"/>
        <s v="Ostale proizvodne usluge troškovi provizije - DPZ-POSREDNICI"/>
        <s v="Ostale proizvodne usluge troškovi provizije - DPZ-ZASTUPNICI"/>
        <s v="Ostale proizvodne usluge troškovi provizije - FINANSIJSKI GUBICI-POSREDNICI"/>
        <s v="Ostale proizvodne usluge troškovi provizije - FINANSIJSKI GUBICI-ZASTUPNICI"/>
        <s v="Ostale proizvodne usluge troškovi provizije - KASKO-POSREDNICI"/>
        <s v="Ostale proizvodne usluge troškovi provizije - KASKO-ZASTUPNICI"/>
        <s v="Ostale proizvodne usluge troškovi provizije - NEZGODA-POSREDNICI"/>
        <s v="Ostale proizvodne usluge troškovi provizije - NEZGODA-ZASTUPNICI"/>
        <s v="Ostale proizvodne usluge troškovi provizije - OPŠTA ODGOVORNOST-POSREDNICI"/>
        <s v="Ostale proizvodne usluge troškovi provizije - OPŠTA ODGOVORNOST-ZASTUPNICI"/>
        <s v="Ostale proizvodne usluge troškovi provizije - Osiguranje od odgovornosti prevoznika za robu prilikom transporta - POSREDNICI"/>
        <s v="Ostale proizvodne usluge troškovi provizije - Osiguranje od odgovornosti prevoznika za robu prilikom transporta - ZASTUPNICI"/>
        <s v="Ostale proizvodne usluge troškovi provizije - OSTALA IMOVINA-POSREDNICI"/>
        <s v="Ostale proizvodne usluge troškovi provizije - OSTALA IMOVINA-ZASTUPNICI"/>
        <s v="Ostale proizvodne usluge troškovi provizije - POŽAR-POSREDNICI"/>
        <s v="Ostale proizvodne usluge troškovi provizije - POŽAR-ZASTUPNICI"/>
        <s v="Ostale proizvodne usluge troškovi provizije - PRAVNA ZAŠTITA-POSREDNICI"/>
        <s v="Ostale troškovi nadzora banke"/>
        <s v="Ostali troškovi neproizvodnih usluga"/>
        <s v="Ostali troškovi neproizvodnih usluga-AO"/>
        <s v="Ostali troškovi neproizvodnih usluga-DPZ"/>
        <s v="Ostali troškovi neproizvodnih usluga-FINANSIJSKI GUBICI"/>
        <s v="Ostali troškovi neproizvodnih usluga-KASKO"/>
        <s v="Ostali troškovi neproizvodnih usluga-NEZGODA"/>
        <s v="Ostali troškovi neproizvodnih usluga-ODGOVORNOST PLOVNI OBJEKTI"/>
        <s v="Ostali troškovi neproizvodnih usluga-OPŠTA ODGOVORNOST"/>
        <s v="Ostali troškovi neproizvodnih usluga-OSTALA IMOVINA"/>
        <s v="Ostali troškovi neproizvodnih usluga-POŽAR"/>
        <s v="Ostali troškovi neproizvodnih usluga-PRAVNA ZAŠTITA"/>
        <s v="Ostali troškovi poreza - uprava"/>
        <s v="Ostali troškovi solidarne pomoći zaposlenima"/>
        <s v="Ostali troškovi solidarne pomoći zaposlenima- po ključu"/>
        <s v="Ostali troškovi zaposlenima"/>
        <s v="Ostali troškovi zaposlenima-AO"/>
        <s v="Ostali troškovi zaposlenima-DPZ"/>
        <s v="Ostali troškovi zaposlenima-FINANSIJSKI GUBICI"/>
        <s v="Ostali troškovi zaposlenima-KASKO"/>
        <s v="Ostali troškovi zaposlenima-NEZGODA"/>
        <s v="Ostali troškovi zaposlenima-OPŠTA ODGOVORNOST"/>
        <s v="Ostali troškovi zaposlenima-OSTALA IMOVINA"/>
        <s v="Ostali troškovi zaposlenima-po ključu"/>
        <s v="Ostali troškovi zaposlenima-POŽAR"/>
        <s v="Ostali troškovi zaposlenima-PRAVNA ZAŠTITA"/>
        <s v="Porez na imovinu"/>
        <s v="Porez na prenos apsolutnih prava"/>
        <s v="Porez na zarade i naknade zarada na teret zaposlenog"/>
        <s v="Porez na zarade i naknade zarada na teret zaposlenog-AO"/>
        <s v="Porez na zarade i naknade zarada na teret zaposlenog-DPZ"/>
        <s v="Porez na zarade i naknade zarada na teret zaposlenog-FINANSIJSKI GUBICI"/>
        <s v="Porez na zarade i naknade zarada na teret zaposlenog-KASKO"/>
        <s v="Porez na zarade i naknade zarada na teret zaposlenog-KASKO VAZDUHOPLOVI"/>
        <s v="Porez na zarade i naknade zarada na teret zaposlenog-NEZGODA"/>
        <s v="Porez na zarade i naknade zarada na teret zaposlenog-ODGOVORNOST PLOVNI OBJEKTI"/>
        <s v="Porez na zarade i naknade zarada na teret zaposlenog-OPŠTA ODGOVORNOST"/>
        <s v="Porez na zarade i naknade zarada na teret zaposlenog-OSTALA IMOVINA"/>
        <s v="Porez na zarade i naknade zarada na teret zaposlenog-po ključu"/>
        <s v="Porez na zarade i naknade zarada na teret zaposlenog-POŽAR"/>
        <s v="Porez na zarade i naknade zarada na teret zaposlenog-PRAVNA ZAŠTITA"/>
        <s v="Sudske takse"/>
        <s v="Taksa za isticanje firme"/>
        <s v="Takse za regrese"/>
        <s v="Takse za štete"/>
        <s v="Troškova naknada po Ugovoru o zakupu sa FL (bruto)-AO"/>
        <s v="Troškovi advokatskih usluga"/>
        <s v="Troškovi advokatskih usluga-po ključu"/>
        <s v="Troškovi amortizacije nekretnina koje se koriste za obavljanje delatnosti"/>
        <s v="Troškovi amortizacije nematerijalnih ulaganja"/>
        <s v="Troškovi amortizacije postrojenja i opreme"/>
        <s v="Troškovi čišćenja - deoba po ključu"/>
        <s v="Troškovi dnevnica za službena putovanja-u inostranstvu"/>
        <s v="Troškovi električne energije - Likvidacija"/>
        <s v="Troškovi električne energije - Uprava"/>
        <s v="Troškovi električne energije-AO"/>
        <s v="Troškovi električne energije-za deobu po ključu"/>
        <s v="Troškovi goriva - Likvidacija"/>
        <s v="Troškovi goriva - Uprava"/>
        <s v="Troškovi goriva-AO"/>
        <s v="Troškovi goriva-DPZ"/>
        <s v="Troškovi goriva-FINANSIJSKI GUBICI"/>
        <s v="Troškovi goriva-KASKO"/>
        <s v="Troškovi goriva-NEZGODA"/>
        <s v="Troškovi goriva-OPŠTA ODGOVORNOST"/>
        <s v="Troškovi goriva-OSTALA IMOVINA"/>
        <s v="Troškovi goriva-POŽAR"/>
        <s v="Troškovi goriva-PRAVNA ZAŠTITA"/>
        <s v="Troškovi goriva-za deobu po ključu"/>
        <s v="Troškovi materijala - Likvidacija"/>
        <s v="Troškovi materijala - Uprava"/>
        <s v="Troškovi materijala-AO"/>
        <s v="Troškovi materijala-DPZ"/>
        <s v="Troškovi materijala-FINANSIJSKI GUBICI"/>
        <s v="Troškovi materijala-KASKO"/>
        <s v="Troškovi materijala-Ključ"/>
        <s v="Troškovi materijala-NEZGODA"/>
        <s v="Troškovi materijala-OPŠTA ODGOVORNOST"/>
        <s v="Troškovi materijala-OSTALA IMOVINA"/>
        <s v="Troškovi materijala-POŽAR"/>
        <s v="Troškovi materijala-PRAVNA ZAŠTITA"/>
        <s v="Troškovi naknada po Ugovoru o delu (bruto) - deoba po ključu"/>
        <s v="Troškovi naknada po Ugovoru o delu (bruto) - Likvidacija"/>
        <s v="Troškovi naknada po Ugovoru o delu (bruto) - Uprava"/>
        <s v="Troškovi naknada-solidarna pomoć ostalim FL"/>
        <s v="Troškovi neproizvodnih usluga-za deobu po ključu"/>
        <s v="Troškovi obrazaca"/>
        <s v="Troškovi obrazaca stroge evidencije-AO"/>
        <s v="Troškovi obrazaca stroge evidencije-KASKO"/>
        <s v="Troškovi obrazaca stroge evidencije-NEZGODA"/>
        <s v="Troškovi obrazaca stroge evidencije-Plovni objekti"/>
        <s v="Troškovi održavanja nekretnina, postrojenja i opreme"/>
        <s v="Troškovi održavanja nekretnine postrojenja i opreme-po ključu"/>
        <s v="Troškovi održavanje nekretnina, postrojenja i opreme-AO"/>
        <s v="Troškovi održavanje nekretnina, postrojenja i opreme-DPZ"/>
        <s v="Troškovi održavanje nekretnina, postrojenja i opreme-FINANSIJSKI GUBICI"/>
        <s v="Troškovi održavanje nekretnina, postrojenja i opreme-KASKO"/>
        <s v="Troškovi održavanje nekretnina, postrojenja i opreme-NEZGODA"/>
        <s v="Troškovi održavanje nekretnina, postrojenja i opreme-OPŠTA ODGOVORNOST"/>
        <s v="Troškovi održavanje nekretnina, postrojenja i opreme-OSTALA IMOVINA"/>
        <s v="Troškovi održavanje nekretnina, postrojenja i opreme-POŽAR"/>
        <s v="Troškovi održavanje nekretnina, postrojenja i opreme-PRAVNA ZAŠTITA"/>
        <s v="Troškovi ostalih nepomenutih usluga - spoljni saradnici"/>
        <s v="Troškovi ostalih nepomenutih usluga - spoljni saradnici - AO"/>
        <s v="Troškovi ostalih nepomenutih usluga - spoljni saradnici - DPZ"/>
        <s v="Troškovi ostalih nepomenutih usluga - spoljni saradnici - FINANSIJSKI GUBICI"/>
        <s v="Troškovi ostalih nepomenutih usluga - spoljni saradnici - KASKO"/>
        <s v="Troškovi ostalih nepomenutih usluga - spoljni saradnici - likvidacija"/>
        <s v="Troškovi ostalih nepomenutih usluga - spoljni saradnici - NEZGODA"/>
        <s v="Troškovi ostalih nepomenutih usluga - spoljni saradnici - osiguranje od opšte odgovornosti"/>
        <s v="Troškovi ostalih nepomenutih usluga - spoljni saradnici - osiguranje troškova pravne zaštite"/>
        <s v="Troškovi ostalih nepomenutih usluga - spoljni saradnici - ostala osiguranja imovine"/>
        <s v="Troškovi ostalih nepomenutih usluga - spoljni saradnici požar i druge opasnosti"/>
        <s v="Troškovi Otpremnina-AO"/>
        <s v="Troškovi Otpremnina-DPZ"/>
        <s v="Troškovi Otpremnina-KASKO"/>
        <s v="Troškovi Otpremnina-NEZGODA"/>
        <s v="Troškovi PDV-a"/>
        <s v="Troškovi PDV-A po ključu"/>
        <s v="Troškovi poreza -ključ"/>
        <s v="Troškovi premije osiguranja postrojenja i opreme"/>
        <s v="Troškovi premije osiguranja zaposlenih"/>
        <s v="Troškovi premije ostalih osiguranja"/>
        <s v="Troškovi prevoza na rad i sa rada"/>
        <s v="Troškovi prevoza na rad i sa rada-po ključu"/>
        <s v="Troškovi prevoza na službenom putu - u inostranstvu"/>
        <s v="Troškovi prevoza na službenom putu-AO"/>
        <s v="Troškovi prevoza na službenom putu-DPZ"/>
        <s v="Troškovi prevoza na službenom putu-FINANSIJSKI GUBICI"/>
        <s v="Troškovi prevoza na službenom putu-KASKO"/>
        <s v="Troškovi prevoza na službenom putu-NEZGODA"/>
        <s v="Troškovi prevoza na službenom putu-OPŠTA ODGOVORNOST"/>
        <s v="Troškovi prevoza na službenom putu-OSTALA IMOVINA"/>
        <s v="Troškovi prevoza na službenom putu-POŽAR"/>
        <s v="Troškovi prevoza na službenom putu-PRAVNA ZAŠTITA"/>
        <s v="Troškovi prevoza za dolazak i odlazak sa posla"/>
        <s v="Troškovi prevoza za dolazak i odlazak sa posla-AO"/>
        <s v="Troškovi prevoza za dolazak i odlazak sa posla-DPZ"/>
        <s v="Troškovi prevoza za dolazak i odlazak sa posla-FINANSIJSKI GUBICI"/>
        <s v="Troškovi prevoza za dolazak i odlazak sa posla-KASKO"/>
        <s v="Troškovi prevoza za dolazak i odlazak sa posla-KASKO VAZDUHOPLOVI"/>
        <s v="Troškovi prevoza za dolazak i odlazak sa posla-NEZGODA"/>
        <s v="Troškovi prevoza za dolazak i odlazak sa posla-ODGOVORNOST PLOVNI OBJEKTI"/>
        <s v="Troškovi prevoza za dolazak i odlazak sa posla-OPŠTA ODGOVORNOST"/>
        <s v="Troškovi prevoza za dolazak i odlazak sa posla-OSTALA IMOVINA"/>
        <s v="Troškovi prevoza za dolazak i odlazak sa posla-POŽAR"/>
        <s v="Troškovi prevoza za dolazak i odlazak sa posla-PRAVNA ZAŠTITA"/>
        <s v="Troškovi propagande-KASKO"/>
        <s v="Troškovi provizije ostvarivanja regresnih zahteva-AK"/>
        <s v="Troškovi provizije reosiguranja - AO"/>
        <s v="Troškovi provizije reosiguranja - KASKO VAZDUHOPLOV"/>
        <s v="Troškovi provizije saosiguranja - Autoodgovornost"/>
        <s v="Troškovi provizije saosiguranja - OSIGURANJE FINANSIJSKIH GUBITAKA"/>
        <s v="Troškovi provizije saosiguranja- OPŠTA ODGOVORNOST"/>
        <s v="Troškovi provizije saosiguranja- OSTALA IMOVINA"/>
        <s v="Troškovi provizije saosiguranja- POŽAR"/>
        <s v="Troškovi provizije saosiguranja-DPZ"/>
        <s v="Troškovi provizije saosiguranja-KASKO"/>
        <s v="Troškovi provizije saosiguranja-KASKO OSIGURANJE ŠINSKIH VOZILA"/>
        <s v="Troškovi provizije saosiguranja-NEZGODA"/>
        <s v="Troškovi PTT saobraćaja"/>
        <s v="Troškovi PTT saobraćaja-AO"/>
        <s v="Troškovi PTT saobraćaja-DPZ"/>
        <s v="Troškovi PTT saobraćaja-FINANSIJSKI GUBICI"/>
        <s v="Troškovi PTT saobraćaja-KASKO"/>
        <s v="Troškovi PTT saobraćaja-NEZGODA"/>
        <s v="Troškovi PTT saobraćaja-OPŠTA ODGOVORNOST"/>
        <s v="Troškovi PTT saobraćaja-OSTALA IMOVINA"/>
        <s v="Troškovi PTT saobraćaja-POŽAR"/>
        <s v="Troškovi PTT saobraćaja-PRAVNA ZAŠTITA"/>
        <s v="Troškovi PTT usluga - po ključu"/>
        <s v="Troškovi reklame - Likvidacija"/>
        <s v="Troškovi reklame - plovni objekti"/>
        <s v="Troškovi reklame - Uprava"/>
        <s v="Troškovi reklame i propagande - za deobu po ključu"/>
        <s v="Troškovi reklame-AO"/>
        <s v="Troškovi reklame-DPZ"/>
        <s v="Troškovi reklame-KASKO"/>
        <s v="Troškovi reklame-KASKO PLOVNI OBJEKTI"/>
        <s v="Troškovi reklame-KASKO VAZDUHOPLOVI"/>
        <s v="Troškovi reklame-NEZGODA"/>
        <s v="Troškovi reklame-ODGOVORNOST VAZDUHOPLOVI"/>
        <s v="Troškovi reklame-OPŠTA ODGOVORNOST"/>
        <s v="Troškovi reklame-OSTALA IMOVINA"/>
        <s v="Troškovi reklame-POŽAR"/>
        <s v="Troškovi reprezentacije u objektu"/>
        <s v="Troškovi reprezentacije u objektu - za deobu po ključu"/>
        <s v="Troškovi reprezentacije u objektu-AO"/>
        <s v="Troškovi reprezentacije u objektu-DPZ"/>
        <s v="Troškovi reprezentacije u objektu-FINANSIJSKI GUBICI"/>
        <s v="Troškovi reprezentacije u objektu-KASKO"/>
        <s v="Troškovi reprezentacije u objektu-NEZGODA"/>
        <s v="Troškovi reprezentacije u objektu-OPŠTA ODGOVORNOST"/>
        <s v="Troškovi reprezentacije u objektu-OSTALA IMOVINA"/>
        <s v="Troškovi reprezentacije u objektu-POŽAR"/>
        <s v="Troškovi reprezentacije u objektu-PRAVNA ZAŠTITA"/>
        <s v="Troškovi reprezentacije u poklonima (robi, novcu)"/>
        <s v="Troškovi reprezentacije u poklonima (robi)"/>
        <s v="Troškovi reprezentacije u poklonima robi novcu"/>
        <s v="Troškovi reprezentacije u poklonima, robi - AO"/>
        <s v="Troškovi reprezentacije u poklonima, robi - DPZ"/>
        <s v="Troškovi reprezentacije u poklonima, robi - FINANSIJSKI GUBICI"/>
        <s v="Troškovi reprezentacije u poklonima, robi - KASKO"/>
        <s v="Troškovi reprezentacije u poklonima, robi - NEZGODE"/>
        <s v="Troškovi reprezentacije u poklonima, robi - OPŠTA ODGOVORNOST"/>
        <s v="Troškovi reprezentacije u poklonima, robi - OSTALA IMOVINA"/>
        <s v="Troškovi reprezentacije u poklonima, robi - POŽAR"/>
        <s v="Troškovi reprezentacije u poklonima, robi - PRAVNA ZAŠTITA"/>
        <s v="Troškovi reprezentacije u reprezentacije u restoranima hotelima-AO"/>
        <s v="Troškovi reprezentacije u reprezentacije u restoranima hotelima-FINANSIJSKI GUBICI"/>
        <s v="Troškovi reprezentacije u reprezentacije u restoranima hotelima-KASKO"/>
        <s v="Troškovi reprezentacije u reprezentacije u restoranima hotelima-NEZGODA"/>
        <s v="Troškovi reprezentacije u reprezentacije u restoranima hotelima-OPŠTA ODGOVORNOST"/>
        <s v="Troškovi reprezentacije u reprezentacije u restoranima hotelima-OSTALA IMOVINA"/>
        <s v="Troškovi reprezentacije u reprezentacije u restoranima hotelima-POŽAR"/>
        <s v="Troškovi reprezentacije u reprezentacije u restoranima hotelima-PRAVNA ZAŠTITA"/>
        <s v="Troškovi reprezentacije u restoranima hotelima-DPZ"/>
        <s v="Troškovi reprezentacije u restoranima, hotelima"/>
        <s v="Troškovi reprezentacije u restoranima, hotelima - za deobu po ključu"/>
        <s v="Troškovi reprezentacije-gratis polise-KASKO"/>
        <s v="Troškovi rezervisanja za isplatu otpremnina za odlazak u penziju"/>
        <s v="Troškovi seminara"/>
        <s v="Troškovi seminara-AO"/>
        <s v="Troškovi seminara-DPZ"/>
        <s v="Troškovi seminara-FINANSIJSKI GUBICI"/>
        <s v="Troškovi seminara-KASKO"/>
        <s v="Troškovi seminara-NEZGODA"/>
        <s v="Troškovi seminara-OPŠTA ODGOVORNOST"/>
        <s v="Troškovi seminara-OSTALA IMOVINA"/>
        <s v="Troškovi seminara-POŽAR"/>
        <s v="Troškovi seminara-PRAVNA ZAŠTITA"/>
        <s v="Troškovi sitnog inventara i rezervnih delova - Likvidacija"/>
        <s v="Troškovi sitnog inventara i rezervnih delova - Uprava"/>
        <s v="Troškovi sitnog inventara i rezervnih delova-AO"/>
        <s v="Troškovi sitnog inventara i rezervnih delova-DPZ"/>
        <s v="Troškovi sitnog inventara i rezervnih delova-FINANSIJSKI GUBICI"/>
        <s v="Troškovi sitnog inventara i rezervnih delova-KASKO"/>
        <s v="Troškovi sitnog inventara i rezervnih delova-NEZGODA"/>
        <s v="Troškovi sitnog inventara i rezervnih delova-OPŠTA ODGOVORNOST"/>
        <s v="Troškovi sitnog inventara i rezervnih delova-OSTALA IMOVINA"/>
        <s v="Troškovi sitnog inventara i rezervnih delova-POŽAR"/>
        <s v="Troškovi sitnog inventara i rezervnih delova-PRAVNA ZAŠTITA"/>
        <s v="Troškovi sitnog inventara i rezervnih delova-za deobu po ključu"/>
        <s v="Troškovi smeštaja na službenom putu u zemlji"/>
        <s v="Troškovi smeštaja na službenom putu-AO"/>
        <s v="Troškovi smeštaja na službenom putu-DPZ"/>
        <s v="Troškovi smeštaja na službenom putu-FINANSIJSKI GUBICI"/>
        <s v="Troškovi smeštaja na službenom putu-KASKO"/>
        <s v="Troškovi smeštaja na službenom putu-NEZGODA"/>
        <s v="Troškovi smeštaja na službenom putu-OPŠTA ODGOVORNOST"/>
        <s v="Troškovi smeštaja na službenom putu-OSTALA IMOVINA"/>
        <s v="Troškovi smeštaja na službenom putu-POŽAR"/>
        <s v="Troškovi smeštaja na službenom putu-PRAVNA ZAŠTITA"/>
        <s v="Troškovi smeštaja na službenom putu-u inostranstvu"/>
        <s v="Troškovi smeštaja na službenom putu-u inostranstvu-po ključu"/>
        <s v="Troškovi solidarne pomoći zaposlenima-AO"/>
        <s v="Troškovi solidarne pomoći zaposlenima-DPZ"/>
        <s v="Troškovi solidarne pomoći zaposlenima-FINANSIJSKI GUBICI"/>
        <s v="Troškovi solidarne pomoći zaposlenima-KASKO"/>
        <s v="Troškovi solidarne pomoći zaposlenima-NEZGODA"/>
        <s v="Troškovi solidarne pomoći zaposlenima-OPŠTA ODGOVORNOST"/>
        <s v="Troškovi solidarne pomoći zaposlenima-OSTALA IMOVINA"/>
        <s v="Troškovi solidarne pomoći zaposlenima-POŽAR"/>
        <s v="Troškovi solidarne pomoći zaposlenima-PRAVNA ZAŠTITA"/>
        <s v="Troškovi solidrne pomoći zaposlenima u slučaju smrti zaposlenog ili člana njegove porodice"/>
        <s v="Troškovi solidrne pomoći zaposlenima u slučaju smrti zaposlenog ili člana njegove porodice-po ključu"/>
        <s v="Troškovi stručnog usavršavanja"/>
        <s v="Troškovi stručnog usavršavanja - deoba po ključu"/>
        <s v="Troškovi stručnog usavršavanja-AO"/>
        <s v="Troškovi stručnog usavršavanja-DPZ"/>
        <s v="Troškovi stručnog usavršavanja-KASKO"/>
        <s v="Troškovi stručnog usavršavanja-NEZGODA"/>
        <s v="Troškovi toplotne energije-za deobu po ključu"/>
        <s v="Troškovi transportnih usluga"/>
        <s v="Troškovi transportnih usluga - po ključu"/>
        <s v="Troškovi transportnih usluga-AO"/>
        <s v="Troškovi transportnih usluga-DPZ"/>
        <s v="Troškovi transportnih usluga-FINANSIJSKI GUBICI"/>
        <s v="Troškovi transportnih usluga-KASKO"/>
        <s v="Troškovi transportnih usluga-NEZGODA"/>
        <s v="Troškovi transportnih usluga-OPŠTA ODGOVORNOST"/>
        <s v="Troškovi transportnih usluga-OSTALA IMOVINA"/>
        <s v="Troškovi transportnih usluga-POŽAR"/>
        <s v="Troškovi transportnih usluga-PRAVNA ZAŠTITA"/>
        <s v="Troškovi u sudskom postupku"/>
        <s v="Troškovi usluga izvršitelja - likvidacija"/>
        <s v="Troškovi usluga izvršitelja po ključu"/>
        <s v="Troškovi veštačenja"/>
        <s v="Troškovi veštačenja-Likvidacija"/>
        <s v="Troškovi veštačenja-po ključu"/>
        <s v="Troškovi za otpremninu radi odlaska u penziju"/>
        <s v="Troškovi za otpremninu radi odlaska u penziju-po ključu"/>
        <s v="Troškovi za poslove platnog prometa"/>
        <s v="Troškovi za stručnu literaturu"/>
        <s v="Troškovi za stručnu literaturu-KASKO"/>
        <s v="Troškovi za stručnu literaturu-NEZGODA"/>
        <s v="Troškovi za stručnu literaturu-po ključu"/>
        <s v="Troškovi zakupa"/>
        <s v="Troškovi zakupa - po ključu"/>
        <s v="Troškovi zakupa - pokretnih stvari-AO"/>
        <s v="Troškovi zakupa - pokretnih stvari-DPZ"/>
        <s v="Troškovi zakupa - pokretnih stvari-FINANSIJSKI GUBICI"/>
        <s v="Troškovi zakupa - pokretnih stvari-KASKO"/>
        <s v="Troškovi zakupa - pokretnih stvari-likvidacija"/>
        <s v="Troškovi zakupa - pokretnih stvari-NEZGODA"/>
        <s v="Troškovi zakupa - pokretnih stvari-OPŠTA ODGOVORNOST"/>
        <s v="Troškovi zakupa - pokretnih stvari-OSTALA IMOVINA"/>
        <s v="Troškovi zakupa - pokretnih stvari-POŽAR"/>
        <s v="Troškovi zakupa - pokretnih stvari-PRAVNA ZAŠTITA"/>
        <s v="Troškovi zakupa -pokretnih stvari"/>
        <s v="Troškovi zakupa pokretnih stvari po ključu"/>
        <s v="Troškovi zakupa-DPZ"/>
        <s v="Troškovi zdravstvenih usluga"/>
        <s v="Troškovi zdravstvenih usluga - za deobu po ključu"/>
        <s v="Troškovi zdravstvenih usluga-AO"/>
        <s v="Troškovi zdravstvenih usluga-DPZ"/>
        <s v="Troškovi zdravstvenih usluga-KASKO"/>
        <s v="Troškovi zdravstvenih usluga-NEZGODA"/>
        <s v="Troškovi-konsultantske usluge"/>
        <s v="Troškovi-konsultantske usluge-KASKO"/>
        <s v="Troškovi-konsultantske usluge-NEZGODA"/>
        <s v="Zarade i naknade zarada (neto)"/>
        <s v="Zarade i naknade zarada (neto)-po ključu"/>
        <s v="Zarade i naknade zarada neto-AO"/>
        <s v="Zarade i naknade zarada neto-DPZ"/>
        <s v="Zarade i naknade zarada neto-FINANSIJSKI GUBICI"/>
        <s v="Zarade i naknade zarada neto-KASKO"/>
        <s v="Zarade i naknade zarada neto-KASKO VAZDUHOPLOVI"/>
        <s v="Zarade i naknade zarada neto-NEZGODA"/>
        <s v="Zarade i naknade zarada neto-ODGOVORNOST PLOVNI OBJEKTI"/>
        <s v="Zarade i naknade zarada neto-OPŠTA ODGOVORNOST"/>
        <s v="Zarade i naknade zarada neto-OSTALA IMOVINA"/>
        <s v="Zarade i naknade zarada neto-POŽAR"/>
        <s v="Zarade i naknade zarada neto-PRAVNA ZAŠTITA"/>
      </sharedItems>
    </cacheField>
    <cacheField name="IZNOS" numFmtId="0">
      <sharedItems count="410" containsMixedTypes="0" containsSemiMixedTypes="0" containsString="0" containsNumber="1">
        <n v="-18374760.77"/>
        <n v="-15455217.7"/>
        <n v="-7679445.46"/>
        <n v="-6086145.79"/>
        <n v="-5844290.57"/>
        <n v="-4572664.95"/>
        <n v="-4198269.65"/>
        <n v="-3253842.5"/>
        <n v="-3197150.68"/>
        <n v="-3014749.87"/>
        <n v="-2704698.17"/>
        <n v="-2210350"/>
        <n v="-2086026.08"/>
        <n v="-1198055.9"/>
        <n v="-1176094.6"/>
        <n v="-1159287.35"/>
        <n v="-1058902.96"/>
        <n v="-874847.12"/>
        <n v="-849193.6"/>
        <n v="-649482.33"/>
        <n v="-458034.45"/>
        <n v="-448658.35"/>
        <n v="-322545.95"/>
        <n v="-296335.57"/>
        <n v="-246936.82"/>
        <n v="-216373.04"/>
        <n v="-204121"/>
        <n v="-180421.4"/>
        <n v="-115301.75"/>
        <n v="-73200"/>
        <n v="-59929.25"/>
        <n v="-38165.98"/>
        <n v="-36926.03"/>
        <n v="-16500"/>
        <n v="-14319.23"/>
        <n v="-12269.38"/>
        <n v="-4418.74"/>
        <n v="-3168"/>
        <n v="-1765.1"/>
        <n v="-1764.1"/>
        <n v="-1759.09"/>
        <n v="-1500"/>
        <n v="0"/>
        <n v="24.3"/>
        <n v="79.28"/>
        <n v="793.58"/>
        <n v="821.31"/>
        <n v="866.3"/>
        <n v="1045.67"/>
        <n v="1073.4"/>
        <n v="1268.2"/>
        <n v="1389.56"/>
        <n v="1408.74"/>
        <n v="1500"/>
        <n v="1659.86"/>
        <n v="2145"/>
        <n v="2146.8"/>
        <n v="2357.58"/>
        <n v="2430"/>
        <n v="2683.5"/>
        <n v="3082.5"/>
        <n v="3091.36"/>
        <n v="3205.65"/>
        <n v="3205.71"/>
        <n v="3285"/>
        <n v="3652.5"/>
        <n v="4115"/>
        <n v="4293.6"/>
        <n v="4600"/>
        <n v="4637.04"/>
        <n v="5089.5"/>
        <n v="5132.32"/>
        <n v="5132.37"/>
        <n v="5324.74"/>
        <n v="5447.88"/>
        <n v="5477"/>
        <n v="5557.67"/>
        <n v="6205.26"/>
        <n v="6638"/>
        <n v="6702.37"/>
        <n v="6716.68"/>
        <n v="6750"/>
        <n v="6848.8"/>
        <n v="8014.25"/>
        <n v="8215.5"/>
        <n v="8299.97"/>
        <n v="8795.64"/>
        <n v="8849.9"/>
        <n v="8865.61"/>
        <n v="9372.58"/>
        <n v="9673.43"/>
        <n v="9831.7"/>
        <n v="9850.11"/>
        <n v="9874.8"/>
        <n v="9916.22"/>
        <n v="10008.61"/>
        <n v="10075.02"/>
        <n v="10647.38"/>
        <n v="11728.07"/>
        <n v="11774.92"/>
        <n v="12637.8"/>
        <n v="12830.92"/>
        <n v="12868.49"/>
        <n v="12920.49"/>
        <n v="13403.66"/>
        <n v="14425.38"/>
        <n v="14809.9"/>
        <n v="15375.73"/>
        <n v="15390.2"/>
        <n v="15999.39"/>
        <n v="16500"/>
        <n v="17122"/>
        <n v="17190.44"/>
        <n v="17592.38"/>
        <n v="19266.59"/>
        <n v="19388.77"/>
        <n v="20947.87"/>
        <n v="21438.23"/>
        <n v="21781.55"/>
        <n v="22449.43"/>
        <n v="22594.48"/>
        <n v="25200"/>
        <n v="25389.11"/>
        <n v="26296.72"/>
        <n v="26388.58"/>
        <n v="26478.98"/>
        <n v="26718.67"/>
        <n v="27075.35"/>
        <n v="27961.61"/>
        <n v="29027.97"/>
        <n v="29123.36"/>
        <n v="29290.55"/>
        <n v="29886.29"/>
        <n v="30041"/>
        <n v="30312.85"/>
        <n v="30338.75"/>
        <n v="30589.64"/>
        <n v="30784"/>
        <n v="31009.71"/>
        <n v="31568.54"/>
        <n v="32288.85"/>
        <n v="32812.14"/>
        <n v="33706.55"/>
        <n v="34958.94"/>
        <n v="35815.95"/>
        <n v="36564.55"/>
        <n v="36564.59"/>
        <n v="37200"/>
        <n v="38887.46"/>
        <n v="39400"/>
        <n v="40692.77"/>
        <n v="41533.55"/>
        <n v="43315.3"/>
        <n v="43315.65"/>
        <n v="43450.73"/>
        <n v="43950"/>
        <n v="44000.47"/>
        <n v="44438.07"/>
        <n v="45508.13"/>
        <n v="45508.14"/>
        <n v="50267.29"/>
        <n v="50997"/>
        <n v="51885.64"/>
        <n v="51901.71"/>
        <n v="52806.4"/>
        <n v="53511.8"/>
        <n v="57022.77"/>
        <n v="57600"/>
        <n v="58430.92"/>
        <n v="60803.78"/>
        <n v="61928.03"/>
        <n v="62550"/>
        <n v="62638.1"/>
        <n v="67637.59"/>
        <n v="68091.34"/>
        <n v="68091.35"/>
        <n v="68488"/>
        <n v="70355.1"/>
        <n v="70585.25"/>
        <n v="73112.04"/>
        <n v="73505.91"/>
        <n v="75938.09"/>
        <n v="78529.49"/>
        <n v="80117.82"/>
        <n v="82595.69"/>
        <n v="82866.22"/>
        <n v="84789.69"/>
        <n v="84913.46"/>
        <n v="85400.05"/>
        <n v="87086.1"/>
        <n v="90984.52"/>
        <n v="95483.63"/>
        <n v="95861.4"/>
        <n v="99398.8"/>
        <n v="101200"/>
        <n v="101802.5"/>
        <n v="102362.11"/>
        <n v="102595.43"/>
        <n v="104556.37"/>
        <n v="108542"/>
        <n v="110371.62"/>
        <n v="110896.45"/>
        <n v="112909.09"/>
        <n v="113912.01"/>
        <n v="115301.77"/>
        <n v="123658.72"/>
        <n v="126000"/>
        <n v="127716.82"/>
        <n v="128797.59"/>
        <n v="129207.61"/>
        <n v="131136.1"/>
        <n v="131297.18"/>
        <n v="132614.22"/>
        <n v="132614.23"/>
        <n v="134455.47"/>
        <n v="138477.65"/>
        <n v="138520.66"/>
        <n v="141174.69"/>
        <n v="145389.73"/>
        <n v="146847.32"/>
        <n v="148123.56"/>
        <n v="153252.98"/>
        <n v="157059.35"/>
        <n v="157139.5"/>
        <n v="158111.78"/>
        <n v="165291.83"/>
        <n v="166031.81"/>
        <n v="167773.13"/>
        <n v="169771.03"/>
        <n v="170989.25"/>
        <n v="176192.03"/>
        <n v="183869.15"/>
        <n v="185102.63"/>
        <n v="188328.41"/>
        <n v="194502.15"/>
        <n v="196001.8"/>
        <n v="196975.16"/>
        <n v="198751.15"/>
        <n v="198921.33"/>
        <n v="198921.35"/>
        <n v="201836.64"/>
        <n v="208182.66"/>
        <n v="208336.22"/>
        <n v="216121.04"/>
        <n v="228000"/>
        <n v="238403.72"/>
        <n v="245653.58"/>
        <n v="252102.4"/>
        <n v="267907.49"/>
        <n v="272609"/>
        <n v="273902.24"/>
        <n v="275018.03"/>
        <n v="277615.04"/>
        <n v="279509.75"/>
        <n v="285052.82"/>
        <n v="298917.45"/>
        <n v="302381.25"/>
        <n v="306891.77"/>
        <n v="336247"/>
        <n v="338558.56"/>
        <n v="339600.64"/>
        <n v="345676.55"/>
        <n v="346823.69"/>
        <n v="351981.76"/>
        <n v="353239.89"/>
        <n v="373387.83"/>
        <n v="379490.52"/>
        <n v="445793.95"/>
        <n v="475194.04"/>
        <n v="484551.69"/>
        <n v="491467.06"/>
        <n v="493742.02"/>
        <n v="507476.03"/>
        <n v="523293.93"/>
        <n v="538716.13"/>
        <n v="557858.92"/>
        <n v="572345.2"/>
        <n v="588475.37"/>
        <n v="616379.81"/>
        <n v="654003.59"/>
        <n v="656562.47"/>
        <n v="683849.14"/>
        <n v="687002.6"/>
        <n v="694047.9"/>
        <n v="704364.77"/>
        <n v="716303.1"/>
        <n v="718861.98"/>
        <n v="744923"/>
        <n v="751123.54"/>
        <n v="777419.08"/>
        <n v="779810.13"/>
        <n v="781575.23"/>
        <n v="844603.72"/>
        <n v="859433.18"/>
        <n v="868626.5"/>
        <n v="884740.52"/>
        <n v="903200"/>
        <n v="912578.13"/>
        <n v="916772.9"/>
        <n v="938783.03"/>
        <n v="945501.78"/>
        <n v="963212.12"/>
        <n v="971757.24"/>
        <n v="1005862.06"/>
        <n v="1009700.36"/>
        <n v="1014619.77"/>
        <n v="1015233.71"/>
        <n v="1018458.07"/>
        <n v="1021248.52"/>
        <n v="1057775.57"/>
        <n v="1075768.02"/>
        <n v="1077908.75"/>
        <n v="1146485.15"/>
        <n v="1157274.7"/>
        <n v="1158782.26"/>
        <n v="1170598.76"/>
        <n v="1183686.52"/>
        <n v="1187319.78"/>
        <n v="1208268.28"/>
        <n v="1236016.98"/>
        <n v="1296046.04"/>
        <n v="1340249.28"/>
        <n v="1347797.02"/>
        <n v="1359905.01"/>
        <n v="1410834.53"/>
        <n v="1472580.43"/>
        <n v="1493810.68"/>
        <n v="1500199.13"/>
        <n v="1515678.11"/>
        <n v="1518574.28"/>
        <n v="1518902.81"/>
        <n v="1550193.01"/>
        <n v="1583450"/>
        <n v="1663208.87"/>
        <n v="1676624.32"/>
        <n v="1756958"/>
        <n v="1771637.7"/>
        <n v="1785431.78"/>
        <n v="1954789.61"/>
        <n v="1969873.77"/>
        <n v="1976880.82"/>
        <n v="2039763.75"/>
        <n v="2041679.53"/>
        <n v="2053773.07"/>
        <n v="2073928"/>
        <n v="2257382.81"/>
        <n v="2281576.17"/>
        <n v="2335586.87"/>
        <n v="2337021.45"/>
        <n v="2355931.43"/>
        <n v="2382856.71"/>
        <n v="2416678.45"/>
        <n v="2436368.71"/>
        <n v="2441680.22"/>
        <n v="2744925.37"/>
        <n v="2768772.71"/>
        <n v="2780500.67"/>
        <n v="2811060.38"/>
        <n v="2868397"/>
        <n v="3346099.03"/>
        <n v="3365677.07"/>
        <n v="3380231.56"/>
        <n v="3895452.5"/>
        <n v="3930103.22"/>
        <n v="4125618.09"/>
        <n v="4165499.06"/>
        <n v="4194490.83"/>
        <n v="4314038.16"/>
        <n v="4830840.17"/>
        <n v="4884329.37"/>
        <n v="5041742.87"/>
        <n v="5051892.61"/>
        <n v="5292133.02"/>
        <n v="5338855.73"/>
        <n v="5475373.91"/>
        <n v="5515858.63"/>
        <n v="5519515.2"/>
        <n v="5906281.68"/>
        <n v="6011176.82"/>
        <n v="6359182.74"/>
        <n v="6546587.58"/>
        <n v="7229912.74"/>
        <n v="7312976"/>
        <n v="8269497.7"/>
        <n v="9063950.63"/>
        <n v="9202332.54"/>
        <n v="9281996.78"/>
        <n v="9313164.05"/>
        <n v="10147655.43"/>
        <n v="10400480.67"/>
        <n v="10683775.65"/>
        <n v="10746402.93"/>
        <n v="11545000"/>
        <n v="11938250.11"/>
        <n v="12543512.48"/>
        <n v="13602229.74"/>
        <n v="14267831.15"/>
        <n v="14389154.23"/>
        <n v="16656541.54"/>
        <n v="17348962.1"/>
        <n v="17420010.82"/>
        <n v="21528773.55"/>
        <n v="23316033.89"/>
        <n v="25766978.23"/>
        <n v="29338323.25"/>
        <n v="31332010.46"/>
        <n v="33498036"/>
        <n v="48257173.79"/>
        <n v="60565431.52"/>
        <n v="131683567.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22">
  <cacheSource type="worksheet">
    <worksheetSource ref="A1:D323" sheet="Pribava"/>
  </cacheSource>
  <cacheFields count="4">
    <cacheField name="VO" numFmtId="0">
      <sharedItems count="14" containsMixedTypes="0" containsSemiMixedTypes="0" containsString="1" containsNumber="0">
        <s v="01"/>
        <s v="02"/>
        <s v="03"/>
        <s v="04"/>
        <s v="05"/>
        <s v="06"/>
        <s v="08"/>
        <s v="09"/>
        <s v="10"/>
        <s v="11"/>
        <s v="12"/>
        <s v="13"/>
        <s v="16"/>
        <s v="17"/>
      </sharedItems>
    </cacheField>
    <cacheField name="KONTO" numFmtId="0">
      <sharedItems count="322" containsMixedTypes="0" containsSemiMixedTypes="0" containsString="0" containsNumber="1">
        <n v="540217"/>
        <n v="5392010"/>
        <n v="5402001"/>
        <n v="5402002"/>
        <n v="5402003"/>
        <n v="5402008"/>
        <n v="5402009"/>
        <n v="5402010"/>
        <n v="5402013"/>
        <n v="5402016"/>
        <n v="5402017"/>
        <n v="5402101"/>
        <n v="5402103"/>
        <n v="5402110"/>
        <n v="5402112"/>
        <n v="5402201"/>
        <n v="5402202"/>
        <n v="5402203"/>
        <n v="5402208"/>
        <n v="5402209"/>
        <n v="5402210"/>
        <n v="5402213"/>
        <n v="5402216"/>
        <n v="5402217"/>
        <n v="5412001"/>
        <n v="5412002"/>
        <n v="5412003"/>
        <n v="5412008"/>
        <n v="5412009"/>
        <n v="5412010"/>
        <n v="5412013"/>
        <n v="5412016"/>
        <n v="5412017"/>
        <n v="5412110"/>
        <n v="5422001"/>
        <n v="5422002"/>
        <n v="5422003"/>
        <n v="5422008"/>
        <n v="5422009"/>
        <n v="5422010"/>
        <n v="5422013"/>
        <n v="5422016"/>
        <n v="5422017"/>
        <n v="5422101"/>
        <n v="5422102"/>
        <n v="5422103"/>
        <n v="5422108"/>
        <n v="5422109"/>
        <n v="5422110"/>
        <n v="5422113"/>
        <n v="5422116"/>
        <n v="5422117"/>
        <n v="5422202"/>
        <n v="5422301"/>
        <n v="5422302"/>
        <n v="5422303"/>
        <n v="5422308"/>
        <n v="5422309"/>
        <n v="5422310"/>
        <n v="5422313"/>
        <n v="5422316"/>
        <n v="5422317"/>
        <n v="5422401"/>
        <n v="5422403"/>
        <n v="5422501"/>
        <n v="5422502"/>
        <n v="5422503"/>
        <n v="5422508"/>
        <n v="5422509"/>
        <n v="5422510"/>
        <n v="5422513"/>
        <n v="5422516"/>
        <n v="5422517"/>
        <n v="5422721"/>
        <n v="5422722"/>
        <n v="5422723"/>
        <n v="5422724"/>
        <n v="5422728"/>
        <n v="5422729"/>
        <n v="5422801"/>
        <n v="5422802"/>
        <n v="5422803"/>
        <n v="5422808"/>
        <n v="5422809"/>
        <n v="5422810"/>
        <n v="5422813"/>
        <n v="5422816"/>
        <n v="5422817"/>
        <n v="5432001"/>
        <n v="5432002"/>
        <n v="5432003"/>
        <n v="5432005"/>
        <n v="5432006"/>
        <n v="5432008"/>
        <n v="5432009"/>
        <n v="5432010"/>
        <n v="5432011"/>
        <n v="5432012"/>
        <n v="5432013"/>
        <n v="5432103"/>
        <n v="5442001"/>
        <n v="5442002"/>
        <n v="5442003"/>
        <n v="5442008"/>
        <n v="5442009"/>
        <n v="5442010"/>
        <n v="5442013"/>
        <n v="5442016"/>
        <n v="5442017"/>
        <n v="5442101"/>
        <n v="5442102"/>
        <n v="5442103"/>
        <n v="5442108"/>
        <n v="5442109"/>
        <n v="5442110"/>
        <n v="5442113"/>
        <n v="5442116"/>
        <n v="5442117"/>
        <n v="5442201"/>
        <n v="5442202"/>
        <n v="5442203"/>
        <n v="5442208"/>
        <n v="5442209"/>
        <n v="5442210"/>
        <n v="5442213"/>
        <n v="5442216"/>
        <n v="5442217"/>
        <n v="5442303"/>
        <n v="5472301"/>
        <n v="5472302"/>
        <n v="5472303"/>
        <n v="5472309"/>
        <n v="5472310"/>
        <n v="5472313"/>
        <n v="5482101"/>
        <n v="5482102"/>
        <n v="5482103"/>
        <n v="5482110"/>
        <n v="5482201"/>
        <n v="5482202"/>
        <n v="5482203"/>
        <n v="5482208"/>
        <n v="5482209"/>
        <n v="5482210"/>
        <n v="5482212"/>
        <n v="5482213"/>
        <n v="5482216"/>
        <n v="5482217"/>
        <n v="5482301"/>
        <n v="5482302"/>
        <n v="5482303"/>
        <n v="5482310"/>
        <n v="5482601"/>
        <n v="5482603"/>
        <n v="5482701"/>
        <n v="5482702"/>
        <n v="5482703"/>
        <n v="5482708"/>
        <n v="5482709"/>
        <n v="5482710"/>
        <n v="5482713"/>
        <n v="5482716"/>
        <n v="5482717"/>
        <n v="5492001"/>
        <n v="5492002"/>
        <n v="5492003"/>
        <n v="5492010"/>
        <n v="5502101"/>
        <n v="5502102"/>
        <n v="5502103"/>
        <n v="5502105"/>
        <n v="5502108"/>
        <n v="5502109"/>
        <n v="5502110"/>
        <n v="5502112"/>
        <n v="5502113"/>
        <n v="5502116"/>
        <n v="5502117"/>
        <n v="5502201"/>
        <n v="5502202"/>
        <n v="5502203"/>
        <n v="5502205"/>
        <n v="5502208"/>
        <n v="5502209"/>
        <n v="5502210"/>
        <n v="5502212"/>
        <n v="5502213"/>
        <n v="5502216"/>
        <n v="5502217"/>
        <n v="5502301"/>
        <n v="5502302"/>
        <n v="5502303"/>
        <n v="5502305"/>
        <n v="5502308"/>
        <n v="5502309"/>
        <n v="5502310"/>
        <n v="5502312"/>
        <n v="5502313"/>
        <n v="5502316"/>
        <n v="5502317"/>
        <n v="5502401"/>
        <n v="5502402"/>
        <n v="5502403"/>
        <n v="5502405"/>
        <n v="5502408"/>
        <n v="5502409"/>
        <n v="5502410"/>
        <n v="5502412"/>
        <n v="5502413"/>
        <n v="5502416"/>
        <n v="5502417"/>
        <n v="5502501"/>
        <n v="5502502"/>
        <n v="5502503"/>
        <n v="5502505"/>
        <n v="5502508"/>
        <n v="5502509"/>
        <n v="5502510"/>
        <n v="5502512"/>
        <n v="5502513"/>
        <n v="5502516"/>
        <n v="5502517"/>
        <n v="5512301"/>
        <n v="5512302"/>
        <n v="5512303"/>
        <n v="5512305"/>
        <n v="5512308"/>
        <n v="5512309"/>
        <n v="5512310"/>
        <n v="5512312"/>
        <n v="5512313"/>
        <n v="5512316"/>
        <n v="5512317"/>
        <n v="5512401"/>
        <n v="5512402"/>
        <n v="5512403"/>
        <n v="5512405"/>
        <n v="5512408"/>
        <n v="5512409"/>
        <n v="5512410"/>
        <n v="5512412"/>
        <n v="5512413"/>
        <n v="5512416"/>
        <n v="5512417"/>
        <n v="5552110"/>
        <n v="5592101"/>
        <n v="5592102"/>
        <n v="5592103"/>
        <n v="5592110"/>
        <n v="5592301"/>
        <n v="5592302"/>
        <n v="5592303"/>
        <n v="5592305"/>
        <n v="5592308"/>
        <n v="5592309"/>
        <n v="5592310"/>
        <n v="5592312"/>
        <n v="5592313"/>
        <n v="5592316"/>
        <n v="5592317"/>
        <n v="5592501"/>
        <n v="5592502"/>
        <n v="5592503"/>
        <n v="5592508"/>
        <n v="5592509"/>
        <n v="5592510"/>
        <n v="5592513"/>
        <n v="5592516"/>
        <n v="5592517"/>
        <n v="5592601"/>
        <n v="5592602"/>
        <n v="5592603"/>
        <n v="5592608"/>
        <n v="5592609"/>
        <n v="5592610"/>
        <n v="5592613"/>
        <n v="5592616"/>
        <n v="5592617"/>
        <n v="5592701"/>
        <n v="5592702"/>
        <n v="5592703"/>
        <n v="5592708"/>
        <n v="5592709"/>
        <n v="5592710"/>
        <n v="5592713"/>
        <n v="5592716"/>
        <n v="5592717"/>
        <n v="5592901"/>
        <n v="5592902"/>
        <n v="5592903"/>
        <n v="5592908"/>
        <n v="5592909"/>
        <n v="5592910"/>
        <n v="5592913"/>
        <n v="5592916"/>
        <n v="5592917"/>
        <n v="54227213"/>
        <n v="54227216"/>
        <n v="54227305"/>
        <n v="54227310"/>
        <n v="54227403"/>
        <n v="542271011"/>
        <n v="542271012"/>
        <n v="542271021"/>
        <n v="542271022"/>
        <n v="542271031"/>
        <n v="542271032"/>
        <n v="542271081"/>
        <n v="542271082"/>
        <n v="542271091"/>
        <n v="542271092"/>
        <n v="542271101"/>
        <n v="542271102"/>
        <n v="542271103"/>
        <n v="542271105"/>
        <n v="542271106"/>
        <n v="542271131"/>
        <n v="542271132"/>
        <n v="542271161"/>
        <n v="542271162"/>
        <n v="542271171"/>
        <n v="5422721001"/>
      </sharedItems>
    </cacheField>
    <cacheField name="OPIS" numFmtId="0">
      <sharedItems count="322" containsMixedTypes="0" containsSemiMixedTypes="0" containsString="1" containsNumber="0">
        <s v="Bankarski troškovi-slip-AO"/>
        <s v="Bankarski troškovi-slip-DPZ"/>
        <s v="Bankarski troškovi-slip-KASKO"/>
        <s v="Bankarski troškovi-slip-NEZGODA"/>
        <s v="Bankarski troškovi-slip-OPŠTA ODGOVORNOST"/>
        <s v="Bankarski troškovi-slip-OSTALA IMOVINA"/>
        <s v="Doprinos PIO na zarada na teret zaposlenog-AO"/>
        <s v="Doprinos PIO na zarada na teret zaposlenog-FINANSIJSKI GUBICI"/>
        <s v="Doprinos PIO na zarada na teret zaposlenog-KASKO"/>
        <s v="Doprinos PIO na zarada na teret zaposlenog-KASKO VAZDUHOPLOVI"/>
        <s v="Doprinos PIO na zarada na teret zaposlenog-NEZGODA"/>
        <s v="Doprinos PIO na zarada na teret zaposlenog-ODGOVORNOST PLOVNI OBJEKTI"/>
        <s v="Doprinos PIO na zarada na teret zaposlenog-OPŠTA ODGOVORNOST"/>
        <s v="Doprinos PIO na zarada na teret zaposlenog-OSTALA IMOVINA"/>
        <s v="Doprinos PIO na zarada na teret zaposlenog-POŽAR"/>
        <s v="Doprinos PIO na zarada na teret zaposlenog-PRAVNA ZAŠTITA"/>
        <s v="Doprinos PIO na zarade na teret zaposlenog-DPZ"/>
        <s v="Doprinos za nezaposlenost na zarade i naknade zarada na teret zaposlenog-AO"/>
        <s v="Doprinos za nezaposlenost na zarade i naknade zarada na teret zaposlenog-DPZ"/>
        <s v="Doprinos za nezaposlenost na zarade i naknade zarada na teret zaposlenog-FINANSIJSKI GUBICI"/>
        <s v="Doprinos za nezaposlenost na zarade i naknade zarada na teret zaposlenog-KASKO"/>
        <s v="Doprinos za nezaposlenost na zarade i naknade zarada na teret zaposlenog-KASKO VAZDUHOPLOVI"/>
        <s v="Doprinos za nezaposlenost na zarade i naknade zarada na teret zaposlenog-NEZGODA"/>
        <s v="Doprinos za nezaposlenost na zarade i naknade zarada na teret zaposlenog-ODGOVORNOST PLOVNI OBJEKTI"/>
        <s v="Doprinos za nezaposlenost na zarade i naknade zarada na teret zaposlenog-OPŠTA ODGOVORNOST"/>
        <s v="Doprinos za nezaposlenost na zarade i naknade zarada na teret zaposlenog-OSTALA IMOVINA"/>
        <s v="Doprinos za nezaposlenost na zarade i naknade zarada na teret zaposlenog-POŽAR"/>
        <s v="Doprinos za nezaposlenost na zarade i naknade zarada na teret zaposlenog-PRAVNA ZAŠTITA"/>
        <s v="Doprinos za PIO na zarade i naknade zarada na teret poslodavca-AO"/>
        <s v="Doprinos za PIO na zarade i naknade zarada na teret poslodavca-DPZ"/>
        <s v="Doprinos za PIO na zarade i naknade zarada na teret poslodavca-FINANSIJSKI GUBICI"/>
        <s v="Doprinos za PIO na zarade i naknade zarada na teret poslodavca-KASKO"/>
        <s v="Doprinos za PIO na zarade i naknade zarada na teret poslodavca-KASKO VAZDUHOPLOVI"/>
        <s v="Doprinos za PIO na zarade i naknade zarada na teret poslodavca-NEZGODA"/>
        <s v="Doprinos za PIO na zarade i naknade zarada na teret poslodavca-ODGOVORNOST PLOVNI OBJEKTI"/>
        <s v="Doprinos za PIO na zarade i naknade zarada na teret poslodavca-OPŠTA ODGOVORNOST"/>
        <s v="Doprinos za PIO na zarade i naknade zarada na teret poslodavca-OSTALA IMOVINA"/>
        <s v="Doprinos za PIO na zarade i naknade zarada na teret poslodavca-POŽAR"/>
        <s v="Doprinos za PIO na zarade i naknade zarada na teret poslodavca-PRAVNA ZAŠTITA"/>
        <s v="Doprinos za zdravstvo na zarade i naknade zarada na teret poslodavca-AO"/>
        <s v="Doprinos za zdravstvo na zarade i naknade zarada na teret poslodavca-DPZ"/>
        <s v="Doprinos za zdravstvo na zarade i naknade zarada na teret poslodavca-FINANSIJSKI GUBICI"/>
        <s v="Doprinos za zdravstvo na zarade i naknade zarada na teret poslodavca-KASKO"/>
        <s v="Doprinos za zdravstvo na zarade i naknade zarada na teret poslodavca-KASKO VAZDUHOPLOVI"/>
        <s v="Doprinos za zdravstvo na zarade i naknade zarada na teret poslodavca-NEZGODA"/>
        <s v="Doprinos za zdravstvo na zarade i naknade zarada na teret poslodavca-ODGOVORNOST PLOVNI OBJEKTI"/>
        <s v="Doprinos za zdravstvo na zarade i naknade zarada na teret poslodavca-OPŠTA ODGOVORNOST"/>
        <s v="Doprinos za zdravstvo na zarade i naknade zarada na teret poslodavca-OSTALA IMOVINA"/>
        <s v="Doprinos za zdravstvo na zarade i naknade zarada na teret poslodavca-POŽAR"/>
        <s v="Doprinos za zdravstvo na zarade i naknade zarada na teret poslodavca-PRAVNA ZAŠTITA"/>
        <s v="Doprinos za zdravstvo na zarade i naknade zarada na teret zaposlenog-AO"/>
        <s v="Doprinos za zdravstvo na zarade i naknade zarada na teret zaposlenog-DPZ"/>
        <s v="Doprinos za zdravstvo na zarade i naknade zarada na teret zaposlenog-FINANSIJSKI GUBICI"/>
        <s v="Doprinos za zdravstvo na zarade i naknade zarada na teret zaposlenog-KASKO"/>
        <s v="Doprinos za zdravstvo na zarade i naknade zarada na teret zaposlenog-KASKO VAZDUHOPLOVI"/>
        <s v="Doprinos za zdravstvo na zarade i naknade zarada na teret zaposlenog-NEZGODA"/>
        <s v="Doprinos za zdravstvo na zarade i naknade zarada na teret zaposlenog-ODGOVORNOST PLOVNI OBJEKTI"/>
        <s v="Doprinos za zdravstvo na zarade i naknade zarada na teret zaposlenog-OPŠTA ODGOVORNOST"/>
        <s v="Doprinos za zdravstvo na zarade i naknade zarada na teret zaposlenog-OSTALA IMOVINA"/>
        <s v="Doprinos za zdravstvo na zarade i naknade zarada na teret zaposlenog-POŽAR"/>
        <s v="Doprinos za zdravstvo na zarade i naknade zarada na teret zaposlenog-PRAVNA ZAŠTITA"/>
        <s v="Doprinosi Privrednim komorama-AO"/>
        <s v="Doprinosi Privrednim komorama-DPZ"/>
        <s v="Doprinosi Privrednim komorama-KASKO"/>
        <s v="Doprinosi Privrednim komorama-NEZGODA"/>
        <s v="Ostala dugoročna rezervisanja-ao"/>
        <s v="Ostale proizvodne usluge troškovi provizije - AO-POSREDNICI"/>
        <s v="Ostale proizvodne usluge troškovi provizije - AO-T.PREGLED"/>
        <s v="Ostale proizvodne usluge troškovi provizije - AO-ZASTUPNICI"/>
        <s v="Ostale proizvodne usluge troškovi provizije - DPZ-POSREDNICI"/>
        <s v="Ostale proizvodne usluge troškovi provizije - DPZ-ZASTUPNICI"/>
        <s v="Ostale proizvodne usluge troškovi provizije - FINANSIJSKI GUBICI-POSREDNICI"/>
        <s v="Ostale proizvodne usluge troškovi provizije - FINANSIJSKI GUBICI-ZASTUPNICI"/>
        <s v="Ostale proizvodne usluge troškovi provizije - KASKO-POSREDNICI"/>
        <s v="Ostale proizvodne usluge troškovi provizije - KASKO-ZASTUPNICI"/>
        <s v="Ostale proizvodne usluge troškovi provizije - NEZGODA-POSREDNICI"/>
        <s v="Ostale proizvodne usluge troškovi provizije - NEZGODA-ZASTUPNICI"/>
        <s v="Ostale proizvodne usluge troškovi provizije - OPŠTA ODGOVORNOST-POSREDNICI"/>
        <s v="Ostale proizvodne usluge troškovi provizije - OPŠTA ODGOVORNOST-ZASTUPNICI"/>
        <s v="Ostale proizvodne usluge troškovi provizije - Osiguranje od odgovornosti prevoznika za robu prilikom transporta - POSREDNICI"/>
        <s v="Ostale proizvodne usluge troškovi provizije - Osiguranje od odgovornosti prevoznika za robu prilikom transporta - ZASTUPNICI"/>
        <s v="Ostale proizvodne usluge troškovi provizije - OSTALA IMOVINA-POSREDNICI"/>
        <s v="Ostale proizvodne usluge troškovi provizije - OSTALA IMOVINA-ZASTUPNICI"/>
        <s v="Ostale proizvodne usluge troškovi provizije - POŽAR-POSREDNICI"/>
        <s v="Ostale proizvodne usluge troškovi provizije - POŽAR-ZASTUPNICI"/>
        <s v="Ostale proizvodne usluge troškovi provizije - PRAVNA ZAŠTITA-POSREDNICI"/>
        <s v="Ostali troškovi neproizvodnih usluga-AO"/>
        <s v="Ostali troškovi neproizvodnih usluga-DPZ"/>
        <s v="Ostali troškovi neproizvodnih usluga-FINANSIJSKI GUBICI"/>
        <s v="Ostali troškovi neproizvodnih usluga-KASKO"/>
        <s v="Ostali troškovi neproizvodnih usluga-NEZGODA"/>
        <s v="Ostali troškovi neproizvodnih usluga-ODGOVORNOST PLOVNI OBJEKTI"/>
        <s v="Ostali troškovi neproizvodnih usluga-OPŠTA ODGOVORNOST"/>
        <s v="Ostali troškovi neproizvodnih usluga-OSTALA IMOVINA"/>
        <s v="Ostali troškovi neproizvodnih usluga-POŽAR"/>
        <s v="Ostali troškovi neproizvodnih usluga-PRAVNA ZAŠTITA"/>
        <s v="Ostali troškovi zaposlenima-AO"/>
        <s v="Ostali troškovi zaposlenima-DPZ"/>
        <s v="Ostali troškovi zaposlenima-FINANSIJSKI GUBICI"/>
        <s v="Ostali troškovi zaposlenima-KASKO"/>
        <s v="Ostali troškovi zaposlenima-NEZGODA"/>
        <s v="Ostali troškovi zaposlenima-OPŠTA ODGOVORNOST"/>
        <s v="Ostali troškovi zaposlenima-OSTALA IMOVINA"/>
        <s v="Ostali troškovi zaposlenima-POŽAR"/>
        <s v="Ostali troškovi zaposlenima-PRAVNA ZAŠTITA"/>
        <s v="Porez na zarade i naknade zarada na teret zaposlenog-AO"/>
        <s v="Porez na zarade i naknade zarada na teret zaposlenog-DPZ"/>
        <s v="Porez na zarade i naknade zarada na teret zaposlenog-FINANSIJSKI GUBICI"/>
        <s v="Porez na zarade i naknade zarada na teret zaposlenog-KASKO"/>
        <s v="Porez na zarade i naknade zarada na teret zaposlenog-KASKO VAZDUHOPLOVI"/>
        <s v="Porez na zarade i naknade zarada na teret zaposlenog-NEZGODA"/>
        <s v="Porez na zarade i naknade zarada na teret zaposlenog-ODGOVORNOST PLOVNI OBJEKTI"/>
        <s v="Porez na zarade i naknade zarada na teret zaposlenog-OPŠTA ODGOVORNOST"/>
        <s v="Porez na zarade i naknade zarada na teret zaposlenog-OSTALA IMOVINA"/>
        <s v="Porez na zarade i naknade zarada na teret zaposlenog-POŽAR"/>
        <s v="Porez na zarade i naknade zarada na teret zaposlenog-PRAVNA ZAŠTITA"/>
        <s v="Troškova naknada po Ugovoru o zakupu sa FL (bruto)-AO"/>
        <s v="Troškovi električne energije-AO"/>
        <s v="Troškovi goriva-AO"/>
        <s v="Troškovi goriva-DPZ"/>
        <s v="Troškovi goriva-FINANSIJSKI GUBICI"/>
        <s v="Troškovi goriva-KASKO"/>
        <s v="Troškovi goriva-NEZGODA"/>
        <s v="Troškovi goriva-OPŠTA ODGOVORNOST"/>
        <s v="Troškovi goriva-OSTALA IMOVINA"/>
        <s v="Troškovi goriva-POŽAR"/>
        <s v="Troškovi goriva-PRAVNA ZAŠTITA"/>
        <s v="Troškovi materijala-AO"/>
        <s v="Troškovi materijala-DPZ"/>
        <s v="Troškovi materijala-FINANSIJSKI GUBICI"/>
        <s v="Troškovi materijala-KASKO"/>
        <s v="Troškovi materijala-NEZGODA"/>
        <s v="Troškovi materijala-OPŠTA ODGOVORNOST"/>
        <s v="Troškovi materijala-OSTALA IMOVINA"/>
        <s v="Troškovi materijala-POŽAR"/>
        <s v="Troškovi materijala-PRAVNA ZAŠTITA"/>
        <s v="Troškovi obrazaca"/>
        <s v="Troškovi obrazaca stroge evidencije-AO"/>
        <s v="Troškovi obrazaca stroge evidencije-KASKO"/>
        <s v="Troškovi obrazaca stroge evidencije-NEZGODA"/>
        <s v="Troškovi obrazaca stroge evidencije-Plovni objekti"/>
        <s v="Troškovi održavanje nekretnina, postrojenja i opreme-AO"/>
        <s v="Troškovi održavanje nekretnina, postrojenja i opreme-DPZ"/>
        <s v="Troškovi održavanje nekretnina, postrojenja i opreme-FINANSIJSKI GUBICI"/>
        <s v="Troškovi održavanje nekretnina, postrojenja i opreme-KASKO"/>
        <s v="Troškovi održavanje nekretnina, postrojenja i opreme-NEZGODA"/>
        <s v="Troškovi održavanje nekretnina, postrojenja i opreme-OPŠTA ODGOVORNOST"/>
        <s v="Troškovi održavanje nekretnina, postrojenja i opreme-OSTALA IMOVINA"/>
        <s v="Troškovi održavanje nekretnina, postrojenja i opreme-POŽAR"/>
        <s v="Troškovi održavanje nekretnina, postrojenja i opreme-PRAVNA ZAŠTITA"/>
        <s v="Troškovi ostalih nepomenutih usluga - spoljni saradnici - AO"/>
        <s v="Troškovi ostalih nepomenutih usluga - spoljni saradnici - DPZ"/>
        <s v="Troškovi ostalih nepomenutih usluga - spoljni saradnici - FINANSIJSKI GUBICI"/>
        <s v="Troškovi ostalih nepomenutih usluga - spoljni saradnici - KASKO"/>
        <s v="Troškovi ostalih nepomenutih usluga - spoljni saradnici - NEZGODA"/>
        <s v="Troškovi ostalih nepomenutih usluga - spoljni saradnici - osiguranje od opšte odgovornosti"/>
        <s v="Troškovi ostalih nepomenutih usluga - spoljni saradnici - osiguranje troškova pravne zaštite"/>
        <s v="Troškovi ostalih nepomenutih usluga - spoljni saradnici - ostala osiguranja imovine"/>
        <s v="Troškovi ostalih nepomenutih usluga - spoljni saradnici požar i druge opasnosti"/>
        <s v="Troškovi Otpremnina-AO"/>
        <s v="Troškovi Otpremnina-DPZ"/>
        <s v="Troškovi Otpremnina-KASKO"/>
        <s v="Troškovi Otpremnina-NEZGODA"/>
        <s v="Troškovi prevoza na službenom putu-AO"/>
        <s v="Troškovi prevoza na službenom putu-DPZ"/>
        <s v="Troškovi prevoza na službenom putu-FINANSIJSKI GUBICI"/>
        <s v="Troškovi prevoza na službenom putu-KASKO"/>
        <s v="Troškovi prevoza na službenom putu-NEZGODA"/>
        <s v="Troškovi prevoza na službenom putu-OPŠTA ODGOVORNOST"/>
        <s v="Troškovi prevoza na službenom putu-OSTALA IMOVINA"/>
        <s v="Troškovi prevoza na službenom putu-POŽAR"/>
        <s v="Troškovi prevoza na službenom putu-PRAVNA ZAŠTITA"/>
        <s v="Troškovi prevoza za dolazak i odlazak sa posla-AO"/>
        <s v="Troškovi prevoza za dolazak i odlazak sa posla-DPZ"/>
        <s v="Troškovi prevoza za dolazak i odlazak sa posla-FINANSIJSKI GUBICI"/>
        <s v="Troškovi prevoza za dolazak i odlazak sa posla-KASKO"/>
        <s v="Troškovi prevoza za dolazak i odlazak sa posla-KASKO VAZDUHOPLOVI"/>
        <s v="Troškovi prevoza za dolazak i odlazak sa posla-NEZGODA"/>
        <s v="Troškovi prevoza za dolazak i odlazak sa posla-ODGOVORNOST PLOVNI OBJEKTI"/>
        <s v="Troškovi prevoza za dolazak i odlazak sa posla-OPŠTA ODGOVORNOST"/>
        <s v="Troškovi prevoza za dolazak i odlazak sa posla-OSTALA IMOVINA"/>
        <s v="Troškovi prevoza za dolazak i odlazak sa posla-POŽAR"/>
        <s v="Troškovi prevoza za dolazak i odlazak sa posla-PRAVNA ZAŠTITA"/>
        <s v="Troškovi propagande-KASKO"/>
        <s v="Troškovi provizije ostvarivanja regresnih zahteva-AK"/>
        <s v="Troškovi provizije reosiguranja - AO"/>
        <s v="Troškovi provizije reosiguranja - KASKO VAZDUHOPLOV"/>
        <s v="Troškovi provizije saosiguranja - Autoodgovornost"/>
        <s v="Troškovi provizije saosiguranja - OSIGURANJE FINANSIJSKIH GUBITAKA"/>
        <s v="Troškovi provizije saosiguranja- OPŠTA ODGOVORNOST"/>
        <s v="Troškovi provizije saosiguranja- OSTALA IMOVINA"/>
        <s v="Troškovi provizije saosiguranja- POŽAR"/>
        <s v="Troškovi provizije saosiguranja-DPZ"/>
        <s v="Troškovi provizije saosiguranja-KASKO"/>
        <s v="Troškovi provizije saosiguranja-KASKO OSIGURANJE ŠINSKIH VOZILA"/>
        <s v="Troškovi provizije saosiguranja-NEZGODA"/>
        <s v="Troškovi PTT saobraćaja-AO"/>
        <s v="Troškovi PTT saobraćaja-DPZ"/>
        <s v="Troškovi PTT saobraćaja-FINANSIJSKI GUBICI"/>
        <s v="Troškovi PTT saobraćaja-KASKO"/>
        <s v="Troškovi PTT saobraćaja-NEZGODA"/>
        <s v="Troškovi PTT saobraćaja-OPŠTA ODGOVORNOST"/>
        <s v="Troškovi PTT saobraćaja-OSTALA IMOVINA"/>
        <s v="Troškovi PTT saobraćaja-POŽAR"/>
        <s v="Troškovi PTT saobraćaja-PRAVNA ZAŠTITA"/>
        <s v="Troškovi reklame - plovni objekti"/>
        <s v="Troškovi reklame-AO"/>
        <s v="Troškovi reklame-DPZ"/>
        <s v="Troškovi reklame-KASKO"/>
        <s v="Troškovi reklame-KASKO PLOVNI OBJEKTI"/>
        <s v="Troškovi reklame-KASKO VAZDUHOPLOVI"/>
        <s v="Troškovi reklame-NEZGODA"/>
        <s v="Troškovi reklame-ODGOVORNOST VAZDUHOPLOVI"/>
        <s v="Troškovi reklame-OPŠTA ODGOVORNOST"/>
        <s v="Troškovi reklame-OSTALA IMOVINA"/>
        <s v="Troškovi reklame-POŽAR"/>
        <s v="Troškovi reprezentacije u objektu-AO"/>
        <s v="Troškovi reprezentacije u objektu-DPZ"/>
        <s v="Troškovi reprezentacije u objektu-FINANSIJSKI GUBICI"/>
        <s v="Troškovi reprezentacije u objektu-KASKO"/>
        <s v="Troškovi reprezentacije u objektu-NEZGODA"/>
        <s v="Troškovi reprezentacije u objektu-OPŠTA ODGOVORNOST"/>
        <s v="Troškovi reprezentacije u objektu-OSTALA IMOVINA"/>
        <s v="Troškovi reprezentacije u objektu-POŽAR"/>
        <s v="Troškovi reprezentacije u objektu-PRAVNA ZAŠTITA"/>
        <s v="Troškovi reprezentacije u poklonima, robi - AO"/>
        <s v="Troškovi reprezentacije u poklonima, robi - DPZ"/>
        <s v="Troškovi reprezentacije u poklonima, robi - FINANSIJSKI GUBICI"/>
        <s v="Troškovi reprezentacije u poklonima, robi - KASKO"/>
        <s v="Troškovi reprezentacije u poklonima, robi - NEZGODE"/>
        <s v="Troškovi reprezentacije u poklonima, robi - OPŠTA ODGOVORNOST"/>
        <s v="Troškovi reprezentacije u poklonima, robi - OSTALA IMOVINA"/>
        <s v="Troškovi reprezentacije u poklonima, robi - POŽAR"/>
        <s v="Troškovi reprezentacije u poklonima, robi - PRAVNA ZAŠTITA"/>
        <s v="Troškovi reprezentacije u reprezentacije u restoranima hotelima-AO"/>
        <s v="Troškovi reprezentacije u reprezentacije u restoranima hotelima-FINANSIJSKI GUBICI"/>
        <s v="Troškovi reprezentacije u reprezentacije u restoranima hotelima-KASKO"/>
        <s v="Troškovi reprezentacije u reprezentacije u restoranima hotelima-NEZGODA"/>
        <s v="Troškovi reprezentacije u reprezentacije u restoranima hotelima-OPŠTA ODGOVORNOST"/>
        <s v="Troškovi reprezentacije u reprezentacije u restoranima hotelima-OSTALA IMOVINA"/>
        <s v="Troškovi reprezentacije u reprezentacije u restoranima hotelima-POŽAR"/>
        <s v="Troškovi reprezentacije u reprezentacije u restoranima hotelima-PRAVNA ZAŠTITA"/>
        <s v="Troškovi reprezentacije u restoranima hotelima-DPZ"/>
        <s v="Troškovi reprezentacije-gratis polise-KASKO"/>
        <s v="Troškovi seminara-AO"/>
        <s v="Troškovi seminara-DPZ"/>
        <s v="Troškovi seminara-FINANSIJSKI GUBICI"/>
        <s v="Troškovi seminara-KASKO"/>
        <s v="Troškovi seminara-NEZGODA"/>
        <s v="Troškovi seminara-OPŠTA ODGOVORNOST"/>
        <s v="Troškovi seminara-OSTALA IMOVINA"/>
        <s v="Troškovi seminara-POŽAR"/>
        <s v="Troškovi seminara-PRAVNA ZAŠTITA"/>
        <s v="Troškovi sitnog inventara i rezervnih delova-AO"/>
        <s v="Troškovi sitnog inventara i rezervnih delova-DPZ"/>
        <s v="Troškovi sitnog inventara i rezervnih delova-FINANSIJSKI GUBICI"/>
        <s v="Troškovi sitnog inventara i rezervnih delova-KASKO"/>
        <s v="Troškovi sitnog inventara i rezervnih delova-NEZGODA"/>
        <s v="Troškovi sitnog inventara i rezervnih delova-OPŠTA ODGOVORNOST"/>
        <s v="Troškovi sitnog inventara i rezervnih delova-OSTALA IMOVINA"/>
        <s v="Troškovi sitnog inventara i rezervnih delova-POŽAR"/>
        <s v="Troškovi sitnog inventara i rezervnih delova-PRAVNA ZAŠTITA"/>
        <s v="Troškovi smeštaja na službenom putu-AO"/>
        <s v="Troškovi smeštaja na službenom putu-DPZ"/>
        <s v="Troškovi smeštaja na službenom putu-FINANSIJSKI GUBICI"/>
        <s v="Troškovi smeštaja na službenom putu-KASKO"/>
        <s v="Troškovi smeštaja na službenom putu-NEZGODA"/>
        <s v="Troškovi smeštaja na službenom putu-OPŠTA ODGOVORNOST"/>
        <s v="Troškovi smeštaja na službenom putu-OSTALA IMOVINA"/>
        <s v="Troškovi smeštaja na službenom putu-POŽAR"/>
        <s v="Troškovi smeštaja na službenom putu-PRAVNA ZAŠTITA"/>
        <s v="Troškovi solidarne pomoći zaposlenima-AO"/>
        <s v="Troškovi solidarne pomoći zaposlenima-DPZ"/>
        <s v="Troškovi solidarne pomoći zaposlenima-FINANSIJSKI GUBICI"/>
        <s v="Troškovi solidarne pomoći zaposlenima-KASKO"/>
        <s v="Troškovi solidarne pomoći zaposlenima-NEZGODA"/>
        <s v="Troškovi solidarne pomoći zaposlenima-OPŠTA ODGOVORNOST"/>
        <s v="Troškovi solidarne pomoći zaposlenima-OSTALA IMOVINA"/>
        <s v="Troškovi solidarne pomoći zaposlenima-POŽAR"/>
        <s v="Troškovi solidarne pomoći zaposlenima-PRAVNA ZAŠTITA"/>
        <s v="Troškovi stručnog usavršavanja-AO"/>
        <s v="Troškovi stručnog usavršavanja-DPZ"/>
        <s v="Troškovi stručnog usavršavanja-KASKO"/>
        <s v="Troškovi stručnog usavršavanja-NEZGODA"/>
        <s v="Troškovi transportnih usluga-AO"/>
        <s v="Troškovi transportnih usluga-DPZ"/>
        <s v="Troškovi transportnih usluga-FINANSIJSKI GUBICI"/>
        <s v="Troškovi transportnih usluga-KASKO"/>
        <s v="Troškovi transportnih usluga-NEZGODA"/>
        <s v="Troškovi transportnih usluga-OPŠTA ODGOVORNOST"/>
        <s v="Troškovi transportnih usluga-OSTALA IMOVINA"/>
        <s v="Troškovi transportnih usluga-POŽAR"/>
        <s v="Troškovi transportnih usluga-PRAVNA ZAŠTITA"/>
        <s v="Troškovi za stručnu literaturu-KASKO"/>
        <s v="Troškovi za stručnu literaturu-NEZGODA"/>
        <s v="Troškovi zakupa - pokretnih stvari-AO"/>
        <s v="Troškovi zakupa - pokretnih stvari-DPZ"/>
        <s v="Troškovi zakupa - pokretnih stvari-FINANSIJSKI GUBICI"/>
        <s v="Troškovi zakupa - pokretnih stvari-KASKO"/>
        <s v="Troškovi zakupa - pokretnih stvari-NEZGODA"/>
        <s v="Troškovi zakupa - pokretnih stvari-OPŠTA ODGOVORNOST"/>
        <s v="Troškovi zakupa - pokretnih stvari-OSTALA IMOVINA"/>
        <s v="Troškovi zakupa - pokretnih stvari-POŽAR"/>
        <s v="Troškovi zakupa - pokretnih stvari-PRAVNA ZAŠTITA"/>
        <s v="Troškovi zakupa-DPZ"/>
        <s v="Troškovi zdravstvenih usluga-AO"/>
        <s v="Troškovi zdravstvenih usluga-DPZ"/>
        <s v="Troškovi zdravstvenih usluga-KASKO"/>
        <s v="Troškovi zdravstvenih usluga-NEZGODA"/>
        <s v="Troškovi-konsultantske usluge-KASKO"/>
        <s v="Troškovi-konsultantske usluge-NEZGODA"/>
        <s v="Zarade i naknade zarada neto-AO"/>
        <s v="Zarade i naknade zarada neto-DPZ"/>
        <s v="Zarade i naknade zarada neto-FINANSIJSKI GUBICI"/>
        <s v="Zarade i naknade zarada neto-KASKO"/>
        <s v="Zarade i naknade zarada neto-KASKO VAZDUHOPLOVI"/>
        <s v="Zarade i naknade zarada neto-NEZGODA"/>
        <s v="Zarade i naknade zarada neto-ODGOVORNOST PLOVNI OBJEKTI"/>
        <s v="Zarade i naknade zarada neto-OPŠTA ODGOVORNOST"/>
        <s v="Zarade i naknade zarada neto-OSTALA IMOVINA"/>
        <s v="Zarade i naknade zarada neto-POŽAR"/>
        <s v="Zarade i naknade zarada neto-PRAVNA ZAŠTITA"/>
      </sharedItems>
    </cacheField>
    <cacheField name="IZNOS" numFmtId="0">
      <sharedItems count="261" containsMixedTypes="1" containsSemiMixedTypes="1" containsString="0" containsNumber="1">
        <n v="-4418.74"/>
        <n v="-1765.1"/>
        <n v="-1764.1"/>
        <n v="-1759.09"/>
        <n v="0"/>
        <n v="24.3"/>
        <n v="79.28"/>
        <n v="793.58"/>
        <n v="821.31"/>
        <n v="1045.67"/>
        <n v="1073.4"/>
        <n v="1268.2"/>
        <n v="1389.56"/>
        <n v="1408.74"/>
        <n v="1659.86"/>
        <n v="2145"/>
        <n v="2146.8"/>
        <n v="2357.58"/>
        <n v="2430"/>
        <n v="2683.5"/>
        <n v="3082.5"/>
        <n v="3091.36"/>
        <n v="3205.65"/>
        <n v="3205.71"/>
        <n v="3285"/>
        <n v="3652.5"/>
        <n v="4293.6"/>
        <n v="4637.04"/>
        <n v="5089.5"/>
        <n v="5132.32"/>
        <n v="5132.37"/>
        <n v="5324.74"/>
        <n v="5447.88"/>
        <n v="5477"/>
        <n v="5557.67"/>
        <n v="6205.26"/>
        <n v="6702.37"/>
        <n v="6716.68"/>
        <n v="6750"/>
        <n v="6848.8"/>
        <n v="8014.25"/>
        <n v="8215.5"/>
        <n v="8299.97"/>
        <n v="8795.64"/>
        <n v="8849.9"/>
        <n v="8865.61"/>
        <n v="9372.58"/>
        <n v="9673.43"/>
        <n v="9831.7"/>
        <n v="9850.11"/>
        <n v="9916.22"/>
        <n v="10008.61"/>
        <n v="10075.02"/>
        <n v="10647.38"/>
        <n v="11728.07"/>
        <n v="11774.92"/>
        <n v="12637.8"/>
        <n v="12830.92"/>
        <n v="12868.49"/>
        <n v="12920.49"/>
        <n v="13403.66"/>
        <n v="14809.9"/>
        <n v="15375.73"/>
        <n v="15390.2"/>
        <n v="15999.39"/>
        <n v="17122"/>
        <n v="17190.44"/>
        <n v="17592.38"/>
        <n v="19266.59"/>
        <n v="19388.77"/>
        <n v="20947.87"/>
        <n v="21438.23"/>
        <n v="21781.55"/>
        <n v="22449.43"/>
        <n v="22594.48"/>
        <n v="25200"/>
        <n v="25389.11"/>
        <n v="26296.72"/>
        <n v="26388.58"/>
        <n v="26478.98"/>
        <n v="26718.67"/>
        <n v="27075.35"/>
        <n v="27961.61"/>
        <n v="29027.97"/>
        <n v="29123.36"/>
        <n v="29290.55"/>
        <n v="29886.29"/>
        <n v="30312.85"/>
        <n v="30338.75"/>
        <n v="30589.64"/>
        <n v="31568.54"/>
        <n v="32288.85"/>
        <n v="32812.14"/>
        <n v="33706.55"/>
        <n v="34958.94"/>
        <n v="35815.95"/>
        <n v="36564.55"/>
        <n v="36564.59"/>
        <n v="37200"/>
        <n v="38887.46"/>
        <n v="40692.77"/>
        <n v="41533.55"/>
        <n v="43315.3"/>
        <n v="43315.65"/>
        <n v="43450.73"/>
        <n v="43950"/>
        <n v="44000.47"/>
        <n v="44438.07"/>
        <n v="45508.13"/>
        <n v="45508.14"/>
        <n v="50267.29"/>
        <n v="51885.64"/>
        <n v="51901.71"/>
        <n v="52806.4"/>
        <n v="53511.8"/>
        <n v="57022.77"/>
        <n v="57600"/>
        <n v="58430.92"/>
        <n v="60803.78"/>
        <n v="61928.03"/>
        <n v="62550"/>
        <n v="62638.1"/>
        <n v="67637.59"/>
        <n v="68091.34"/>
        <n v="68091.35"/>
        <n v="70355.1"/>
        <n v="70585.25"/>
        <n v="73112.04"/>
        <n v="73505.91"/>
        <n v="75938.09"/>
        <n v="78529.49"/>
        <n v="82866.22"/>
        <n v="84789.69"/>
        <n v="84913.46"/>
        <n v="87086.1"/>
        <n v="90984.52"/>
        <n v="95483.63"/>
        <n v="95861.4"/>
        <n v="99398.8"/>
        <n v="101802.5"/>
        <n v="102362.11"/>
        <n v="104556.37"/>
        <n v="110371.62"/>
        <n v="112909.09"/>
        <n v="113912.01"/>
        <n v="115301.77"/>
        <n v="123658.72"/>
        <n v="128797.59"/>
        <n v="129207.61"/>
        <n v="131136.1"/>
        <n v="131297.18"/>
        <n v="132614.22"/>
        <n v="132614.23"/>
        <n v="134455.47"/>
        <n v="138520.66"/>
        <n v="141174.69"/>
        <n v="146847.32"/>
        <n v="148123.56"/>
        <n v="157059.35"/>
        <n v="158111.78"/>
        <n v="165291.83"/>
        <n v="166031.81"/>
        <n v="167773.13"/>
        <n v="169771.03"/>
        <n v="170989.25"/>
        <n v="183869.15"/>
        <n v="185102.63"/>
        <n v="194502.15"/>
        <n v="196001.8"/>
        <n v="198751.15"/>
        <n v="198921.33"/>
        <n v="198921.35"/>
        <n v="208182.66"/>
        <n v="208336.22"/>
        <n v="216121.04"/>
        <n v="238403.72"/>
        <n v="245653.58"/>
        <n v="267907.49"/>
        <n v="273902.24"/>
        <n v="275018.03"/>
        <n v="285052.82"/>
        <n v="298917.45"/>
        <n v="306891.77"/>
        <n v="338558.56"/>
        <n v="339600.64"/>
        <n v="345676.55"/>
        <n v="346823.69"/>
        <n v="351981.76"/>
        <n v="353239.89"/>
        <n v="379490.52"/>
        <n v="475194.04"/>
        <n v="491467.06"/>
        <n v="493742.02"/>
        <n v="507476.03"/>
        <n v="523293.93"/>
        <n v="538716.13"/>
        <n v="557858.92"/>
        <n v="654003.59"/>
        <n v="656562.47"/>
        <n v="683849.14"/>
        <n v="716303.1"/>
        <n v="718861.98"/>
        <n v="744923"/>
        <n v="751123.54"/>
        <n v="777419.08"/>
        <n v="779810.13"/>
        <n v="781575.23"/>
        <n v="844603.72"/>
        <n v="868626.5"/>
        <n v="938783.03"/>
        <n v="945501.78"/>
        <n v="971757.24"/>
        <n v="1005862.06"/>
        <n v="1009700.36"/>
        <n v="1014619.77"/>
        <n v="1015233.71"/>
        <n v="1018458.07"/>
        <n v="1075768.02"/>
        <n v="1157274.7"/>
        <n v="1158782.26"/>
        <n v="1170598.76"/>
        <n v="1183686.52"/>
        <n v="1187319.78"/>
        <n v="1340249.28"/>
        <n v="1410834.53"/>
        <n v="1472580.43"/>
        <n v="1500199.13"/>
        <n v="1515678.11"/>
        <n v="1518574.28"/>
        <n v="1550193.01"/>
        <n v="1663208.87"/>
        <n v="1785431.78"/>
        <n v="1954789.61"/>
        <n v="1969873.77"/>
        <n v="2053773.07"/>
        <n v="2073928"/>
        <n v="2335586.87"/>
        <n v="2355931.43"/>
        <n v="2382856.71"/>
        <n v="2744925.37"/>
        <n v="2768772.71"/>
        <n v="3346099.03"/>
        <n v="3380231.56"/>
        <n v="4830840.17"/>
        <n v="5041742.87"/>
        <n v="5051892.61"/>
        <n v="5338855.73"/>
        <n v="5519515.2"/>
        <n v="9281996.78"/>
        <n v="9313164.05"/>
        <n v="10147655.43"/>
        <n v="11545000"/>
        <n v="13602229.74"/>
        <n v="14267831.15"/>
        <n v="14389154.23"/>
        <n v="17348962.1"/>
        <n v="21528773.55"/>
        <n v="25766978.23"/>
        <n v="29338323.25"/>
        <n v="48257173.79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392">
  <cacheSource type="worksheet">
    <worksheetSource ref="A1:E393" sheet="53,54,55 01.01.-30.06.2020."/>
  </cacheSource>
  <cacheFields count="5">
    <cacheField name="GRUPA" numFmtId="0">
      <sharedItems count="17" containsMixedTypes="0" containsSemiMixedTypes="0" containsString="1" containsNumber="0">
        <s v="530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5"/>
        <s v="556"/>
        <s v="559"/>
      </sharedItems>
    </cacheField>
    <cacheField name="SEKTOR" numFmtId="0">
      <sharedItems count="5" containsMixedTypes="0" containsSemiMixedTypes="0" containsString="1" containsNumber="0">
        <s v="1"/>
        <s v="2"/>
        <s v="3"/>
        <s v="4"/>
        <s v="6"/>
      </sharedItems>
    </cacheField>
    <cacheField name="KONTO" numFmtId="0">
      <sharedItems count="392" containsMixedTypes="0" containsSemiMixedTypes="0" containsString="0" containsNumber="1">
        <n v="53060"/>
        <n v="53061"/>
        <n v="53062"/>
        <n v="55011"/>
        <n v="55012"/>
        <n v="55013"/>
        <n v="55014"/>
        <n v="55015"/>
        <n v="55031"/>
        <n v="55032"/>
        <n v="55033"/>
        <n v="55034"/>
        <n v="55035"/>
        <n v="55041"/>
        <n v="55042"/>
        <n v="55043"/>
        <n v="55044"/>
        <n v="55045"/>
        <n v="55061"/>
        <n v="55062"/>
        <n v="55063"/>
        <n v="55064"/>
        <n v="55065"/>
        <n v="55113"/>
        <n v="55114"/>
        <n v="55133"/>
        <n v="55134"/>
        <n v="55143"/>
        <n v="55144"/>
        <n v="55160"/>
        <n v="55163"/>
        <n v="55164"/>
        <n v="55210"/>
        <n v="55230"/>
        <n v="55913"/>
        <n v="55933"/>
        <n v="55963"/>
        <n v="540100"/>
        <n v="540110"/>
        <n v="540300"/>
        <n v="540310"/>
        <n v="540601"/>
        <n v="540611"/>
        <n v="541100"/>
        <n v="541300"/>
        <n v="541310"/>
        <n v="541601"/>
        <n v="541611"/>
        <n v="541621"/>
        <n v="542100"/>
        <n v="542110"/>
        <n v="542120"/>
        <n v="542130"/>
        <n v="542140"/>
        <n v="542150"/>
        <n v="542300"/>
        <n v="542310"/>
        <n v="542320"/>
        <n v="542330"/>
        <n v="542350"/>
        <n v="542370"/>
        <n v="542380"/>
        <n v="542600"/>
        <n v="542610"/>
        <n v="542620"/>
        <n v="542630"/>
        <n v="542640"/>
        <n v="542650"/>
        <n v="542680"/>
        <n v="542681"/>
        <n v="543100"/>
        <n v="543600"/>
        <n v="544100"/>
        <n v="544110"/>
        <n v="544120"/>
        <n v="544300"/>
        <n v="544301"/>
        <n v="544302"/>
        <n v="544601"/>
        <n v="544602"/>
        <n v="544604"/>
        <n v="545611"/>
        <n v="545612"/>
        <n v="546115"/>
        <n v="546301"/>
        <n v="546302"/>
        <n v="546600"/>
        <n v="546611"/>
        <n v="546612"/>
        <n v="546613"/>
        <n v="546614"/>
        <n v="546615"/>
        <n v="546617"/>
        <n v="546618"/>
        <n v="547420"/>
        <n v="547611"/>
        <n v="547621"/>
        <n v="547631"/>
        <n v="548120"/>
        <n v="548130"/>
        <n v="548170"/>
        <n v="548300"/>
        <n v="548302"/>
        <n v="548305"/>
        <n v="548308"/>
        <n v="548310"/>
        <n v="548402"/>
        <n v="548600"/>
        <n v="548601"/>
        <n v="548611"/>
        <n v="548661"/>
        <n v="548671"/>
        <n v="548682"/>
        <n v="549100"/>
        <n v="549101"/>
        <n v="549300"/>
        <n v="549600"/>
        <n v="549611"/>
        <n v="549631"/>
        <n v="549651"/>
        <n v="552601"/>
        <n v="555631"/>
        <n v="556111"/>
        <n v="556121"/>
        <n v="559151"/>
        <n v="559152"/>
        <n v="559392"/>
        <n v="559691"/>
        <n v="559692"/>
        <n v="5402001"/>
        <n v="5402002"/>
        <n v="5402003"/>
        <n v="5402008"/>
        <n v="5402009"/>
        <n v="5402010"/>
        <n v="5402013"/>
        <n v="5402016"/>
        <n v="5402017"/>
        <n v="5402201"/>
        <n v="5402202"/>
        <n v="5402203"/>
        <n v="5402210"/>
        <n v="5412001"/>
        <n v="5412002"/>
        <n v="5412003"/>
        <n v="5412008"/>
        <n v="5412009"/>
        <n v="5412010"/>
        <n v="5412013"/>
        <n v="5412016"/>
        <n v="5412017"/>
        <n v="5412110"/>
        <n v="5422001"/>
        <n v="5422002"/>
        <n v="5422003"/>
        <n v="5422008"/>
        <n v="5422009"/>
        <n v="5422010"/>
        <n v="5422013"/>
        <n v="5422016"/>
        <n v="5422017"/>
        <n v="5422101"/>
        <n v="5422102"/>
        <n v="5422103"/>
        <n v="5422108"/>
        <n v="5422109"/>
        <n v="5422110"/>
        <n v="5422113"/>
        <n v="5422116"/>
        <n v="5422117"/>
        <n v="5422301"/>
        <n v="5422302"/>
        <n v="5422303"/>
        <n v="5422308"/>
        <n v="5422309"/>
        <n v="5422310"/>
        <n v="5422313"/>
        <n v="5422316"/>
        <n v="5422317"/>
        <n v="5422403"/>
        <n v="5422501"/>
        <n v="5422502"/>
        <n v="5422503"/>
        <n v="5422508"/>
        <n v="5422509"/>
        <n v="5422510"/>
        <n v="5422512"/>
        <n v="5422513"/>
        <n v="5422516"/>
        <n v="5422517"/>
        <n v="5422721"/>
        <n v="5422722"/>
        <n v="5422724"/>
        <n v="5422728"/>
        <n v="5422729"/>
        <n v="5422801"/>
        <n v="5422802"/>
        <n v="5422803"/>
        <n v="5422808"/>
        <n v="5422809"/>
        <n v="5422810"/>
        <n v="5422813"/>
        <n v="5422816"/>
        <n v="5422817"/>
        <n v="5432001"/>
        <n v="5432002"/>
        <n v="5432003"/>
        <n v="5432008"/>
        <n v="5432009"/>
        <n v="5432010"/>
        <n v="5442001"/>
        <n v="5442002"/>
        <n v="5442003"/>
        <n v="5442008"/>
        <n v="5442009"/>
        <n v="5442010"/>
        <n v="5442013"/>
        <n v="5442016"/>
        <n v="5442017"/>
        <n v="5442101"/>
        <n v="5442102"/>
        <n v="5442103"/>
        <n v="5442108"/>
        <n v="5442109"/>
        <n v="5442110"/>
        <n v="5442113"/>
        <n v="5442116"/>
        <n v="5442117"/>
        <n v="5442201"/>
        <n v="5442203"/>
        <n v="5442208"/>
        <n v="5442209"/>
        <n v="5442210"/>
        <n v="5442213"/>
        <n v="5442216"/>
        <n v="5442217"/>
        <n v="5442300"/>
        <n v="5442301"/>
        <n v="5442302"/>
        <n v="5442303"/>
        <n v="5442310"/>
        <n v="5472302"/>
        <n v="5472303"/>
        <n v="5472310"/>
        <n v="5472312"/>
        <n v="5472313"/>
        <n v="5473102"/>
        <n v="5473110"/>
        <n v="5482201"/>
        <n v="5482202"/>
        <n v="5482203"/>
        <n v="5482208"/>
        <n v="5482209"/>
        <n v="5482210"/>
        <n v="5482213"/>
        <n v="5482216"/>
        <n v="5482217"/>
        <n v="5492001"/>
        <n v="5492002"/>
        <n v="5492003"/>
        <n v="5492010"/>
        <n v="5502101"/>
        <n v="5502102"/>
        <n v="5502103"/>
        <n v="5502105"/>
        <n v="5502106"/>
        <n v="5502107"/>
        <n v="5502108"/>
        <n v="5502109"/>
        <n v="5502110"/>
        <n v="5502112"/>
        <n v="5502113"/>
        <n v="5502116"/>
        <n v="5502117"/>
        <n v="5502201"/>
        <n v="5502202"/>
        <n v="5502203"/>
        <n v="5502205"/>
        <n v="5502206"/>
        <n v="5502207"/>
        <n v="5502208"/>
        <n v="5502209"/>
        <n v="5502210"/>
        <n v="5502212"/>
        <n v="5502213"/>
        <n v="5502216"/>
        <n v="5502217"/>
        <n v="5502301"/>
        <n v="5502302"/>
        <n v="5502303"/>
        <n v="5502305"/>
        <n v="5502306"/>
        <n v="5502307"/>
        <n v="5502308"/>
        <n v="5502309"/>
        <n v="5502310"/>
        <n v="5502312"/>
        <n v="5502313"/>
        <n v="5502316"/>
        <n v="5502317"/>
        <n v="5502401"/>
        <n v="5502402"/>
        <n v="5502403"/>
        <n v="5502405"/>
        <n v="5502406"/>
        <n v="5502407"/>
        <n v="5502408"/>
        <n v="5502409"/>
        <n v="5502410"/>
        <n v="5502411"/>
        <n v="5502412"/>
        <n v="5502413"/>
        <n v="5502416"/>
        <n v="5502417"/>
        <n v="5502501"/>
        <n v="5502502"/>
        <n v="5502503"/>
        <n v="5502505"/>
        <n v="5502506"/>
        <n v="5502507"/>
        <n v="5502508"/>
        <n v="5502509"/>
        <n v="5502510"/>
        <n v="5502512"/>
        <n v="5502513"/>
        <n v="5502516"/>
        <n v="5502517"/>
        <n v="5512301"/>
        <n v="5512302"/>
        <n v="5512303"/>
        <n v="5512305"/>
        <n v="5512306"/>
        <n v="5512307"/>
        <n v="5512308"/>
        <n v="5512309"/>
        <n v="5512310"/>
        <n v="5512312"/>
        <n v="5512313"/>
        <n v="5512316"/>
        <n v="5512317"/>
        <n v="5512401"/>
        <n v="5512402"/>
        <n v="5512403"/>
        <n v="5512405"/>
        <n v="5512406"/>
        <n v="5512407"/>
        <n v="5512408"/>
        <n v="5512409"/>
        <n v="5512410"/>
        <n v="5512412"/>
        <n v="5512413"/>
        <n v="5512416"/>
        <n v="5512417"/>
        <n v="5552110"/>
        <n v="5592301"/>
        <n v="5592302"/>
        <n v="5592303"/>
        <n v="5592305"/>
        <n v="5592308"/>
        <n v="5592309"/>
        <n v="5592310"/>
        <n v="5592312"/>
        <n v="5592313"/>
        <n v="5592316"/>
        <n v="5592317"/>
        <n v="5592901"/>
        <n v="5592902"/>
        <n v="5592903"/>
        <n v="5592910"/>
        <n v="54227213"/>
        <n v="54227216"/>
        <n v="54227303"/>
        <n v="54227310"/>
        <n v="542271011"/>
        <n v="542271012"/>
        <n v="542271021"/>
        <n v="542271022"/>
        <n v="542271031"/>
        <n v="542271032"/>
        <n v="542271081"/>
        <n v="542271082"/>
        <n v="542271091"/>
        <n v="542271092"/>
        <n v="542271101"/>
        <n v="542271102"/>
        <n v="542271103"/>
        <n v="542271105"/>
        <n v="542271106"/>
        <n v="542271131"/>
        <n v="542271132"/>
        <n v="542271161"/>
        <n v="542271162"/>
      </sharedItems>
    </cacheField>
    <cacheField name="OPIS" numFmtId="0">
      <sharedItems count="369" containsMixedTypes="0" containsSemiMixedTypes="0" containsString="1" containsNumber="0">
        <s v="Administrativne takse"/>
        <s v="Bankarski troškovi za kupovinu deviza - AO"/>
        <s v="Bankarski troškovi za kupovinu deviza -DPZ"/>
        <s v="Bankarski troškovi-HOV"/>
        <s v="Bankarski troškovi-slip-AO"/>
        <s v="Bankarski troškovi-slip-DPZ"/>
        <s v="Bankarski troškovi-slip-KASKO"/>
        <s v="Bankarski troškovi-slip-ODGOVORNOST PLOVNI OBJEKTI"/>
        <s v="Bankarski troškovi-slip-OPŠTA ODGOVORNOST"/>
        <s v="Bruto naknada članovima Izvršnog odbora"/>
        <s v="Bruto naknade članovima Nadzornog odbora"/>
        <s v="Članarina registracije vozila AMSO"/>
        <s v="Članarina UOO"/>
        <s v="Članarina UOO-uprava"/>
        <s v="Donatorstvo"/>
        <s v="Doprinos PIO na zarada na teret zaposlenog-AO"/>
        <s v="Doprinos PIO na zarada na teret zaposlenog-FINANSIJSKI GUBICI"/>
        <s v="Doprinos PIO na zarada na teret zaposlenog-KASKO"/>
        <s v="Doprinos PIO na zarada na teret zaposlenog-KASKO PLOVNI OBJEKTI"/>
        <s v="Doprinos PIO na zarada na teret zaposlenog-KASKO VAZDUHOPLOVI"/>
        <s v="Doprinos PIO na zarada na teret zaposlenog-NEZGODA"/>
        <s v="Doprinos PIO na zarada na teret zaposlenog-ODGOVORNOST PLOVNI OBJEKTI"/>
        <s v="Doprinos PIO na zarada na teret zaposlenog-OPŠTA ODGOVORNOST"/>
        <s v="Doprinos PIO na zarada na teret zaposlenog-OSTALA IMOVINA"/>
        <s v="Doprinos PIO na zarada na teret zaposlenog-POŽAR"/>
        <s v="Doprinos PIO na zarada na teret zaposlenog-PRAVNA ZAŠTITA"/>
        <s v="Doprinos PIO na zarada na teret zaposlenog-ROBA U PREVOZU"/>
        <s v="Doprinos PIO na zarade i naknade zarada na teret zaposlenog"/>
        <s v="Doprinos PIO na zarade i naknade zarada na teret zaposlenog-po ključu"/>
        <s v="Doprinos PIO na zarade na teret zaposlenog-DPZ"/>
        <s v="Doprinos za nezaposlenost na zarade i naknade zarada na teret zaposlenog"/>
        <s v="Doprinos za nezaposlenost na zarade i naknade zarada na teret zaposlenog-AO"/>
        <s v="Doprinos za nezaposlenost na zarade i naknade zarada na teret zaposlenog-DPZ"/>
        <s v="Doprinos za nezaposlenost na zarade i naknade zarada na teret zaposlenog-FINANSIJSKI GUBICI"/>
        <s v="Doprinos za nezaposlenost na zarade i naknade zarada na teret zaposlenog-KASKO"/>
        <s v="Doprinos za nezaposlenost na zarade i naknade zarada na teret zaposlenog-KASKO PLOVNI OBJEKTI"/>
        <s v="Doprinos za nezaposlenost na zarade i naknade zarada na teret zaposlenog-KASKO VAZDUHOPLOVI"/>
        <s v="Doprinos za nezaposlenost na zarade i naknade zarada na teret zaposlenog-NEZGODA"/>
        <s v="Doprinos za nezaposlenost na zarade i naknade zarada na teret zaposlenog-ODGOVORNOST PLOVNI OBJEKTI"/>
        <s v="Doprinos za nezaposlenost na zarade i naknade zarada na teret zaposlenog-OPŠTA ODGOVORNOST"/>
        <s v="Doprinos za nezaposlenost na zarade i naknade zarada na teret zaposlenog-OSTALA IMOVINA"/>
        <s v="Doprinos za nezaposlenost na zarade i naknade zarada na teret zaposlenog-po ključu"/>
        <s v="Doprinos za nezaposlenost na zarade i naknade zarada na teret zaposlenog-POŽAR"/>
        <s v="Doprinos za nezaposlenost na zarade i naknade zarada na teret zaposlenog-PRAVNA ZAŠTITA"/>
        <s v="Doprinos za nezaposlenost na zarade i naknade zarada na teret zaposlenog-ROBA U PREVOZU"/>
        <s v="Doprinos za PIO na zarade i naknade zarada na teret poslodavca"/>
        <s v="Doprinos za PIO na zarade i naknade zarada na teret poslodavca-AO"/>
        <s v="Doprinos za PIO na zarade i naknade zarada na teret poslodavca-DPZ"/>
        <s v="Doprinos za PIO na zarade i naknade zarada na teret poslodavca-FINANSIJSKI GUBICI"/>
        <s v="Doprinos za PIO na zarade i naknade zarada na teret poslodavca-KASKO"/>
        <s v="Doprinos za PIO na zarade i naknade zarada na teret poslodavca-KASKO PLOVNI OBJEKTI"/>
        <s v="Doprinos za PIO na zarade i naknade zarada na teret poslodavca-KASKO VAZDUHOPLOVI"/>
        <s v="Doprinos za PIO na zarade i naknade zarada na teret poslodavca-NEZGODA"/>
        <s v="Doprinos za PIO na zarade i naknade zarada na teret poslodavca-ODGOVORNOST PLOVNI OBJEKTI"/>
        <s v="Doprinos za PIO na zarade i naknade zarada na teret poslodavca-OPŠTA ODGOVORNOST"/>
        <s v="Doprinos za PIO na zarade i naknade zarada na teret poslodavca-OSTALA IMOVINA"/>
        <s v="Doprinos za PIO na zarade i naknade zarada na teret poslodavca-po ključu"/>
        <s v="Doprinos za PIO na zarade i naknade zarada na teret poslodavca-POŽAR"/>
        <s v="Doprinos za PIO na zarade i naknade zarada na teret poslodavca-PRAVNA ZAŠTITA"/>
        <s v="Doprinos za PIO na zarade i naknade zarada na teret poslodavca-ROBA U PREVOZU"/>
        <s v="Doprinos za zdravstvo na zarade i naknade zarada na teret poslodavca"/>
        <s v="Doprinos za zdravstvo na zarade i naknade zarada na teret poslodavca-AO"/>
        <s v="Doprinos za zdravstvo na zarade i naknade zarada na teret poslodavca-DPZ"/>
        <s v="Doprinos za zdravstvo na zarade i naknade zarada na teret poslodavca-FINANSIJSKI GUBICI"/>
        <s v="Doprinos za zdravstvo na zarade i naknade zarada na teret poslodavca-KASKO"/>
        <s v="Doprinos za zdravstvo na zarade i naknade zarada na teret poslodavca-KASKO PLOVNI OBJEKTI"/>
        <s v="Doprinos za zdravstvo na zarade i naknade zarada na teret poslodavca-KASKO VAZDUHOPLOVI"/>
        <s v="Doprinos za zdravstvo na zarade i naknade zarada na teret poslodavca-NEZGODA"/>
        <s v="Doprinos za zdravstvo na zarade i naknade zarada na teret poslodavca-ODGOVORNOST PLOVNI OBJEKTI"/>
        <s v="Doprinos za zdravstvo na zarade i naknade zarada na teret poslodavca-OPŠTA ODGOVORNOST"/>
        <s v="Doprinos za zdravstvo na zarade i naknade zarada na teret poslodavca-OSTALA IMOVINA"/>
        <s v="Doprinos za zdravstvo na zarade i naknade zarada na teret poslodavca-po ključu"/>
        <s v="Doprinos za zdravstvo na zarade i naknade zarada na teret poslodavca-POŽAR"/>
        <s v="Doprinos za zdravstvo na zarade i naknade zarada na teret poslodavca-PRAVNA ZAŠTITA"/>
        <s v="Doprinos za zdravstvo na zarade i naknade zarada na teret poslodavca-ROBA U PREVOZU"/>
        <s v="Doprinos za zdravstvo na zarade i naknade zarada na teret zaposlenog"/>
        <s v="Doprinos za zdravstvo na zarade i naknade zarada na teret zaposlenog-AO"/>
        <s v="Doprinos za zdravstvo na zarade i naknade zarada na teret zaposlenog-DPZ"/>
        <s v="Doprinos za zdravstvo na zarade i naknade zarada na teret zaposlenog-FINANSIJSKI GUBICI"/>
        <s v="Doprinos za zdravstvo na zarade i naknade zarada na teret zaposlenog-KASKO"/>
        <s v="Doprinos za zdravstvo na zarade i naknade zarada na teret zaposlenog-KASKO PLOVNI OBJEKTI"/>
        <s v="Doprinos za zdravstvo na zarade i naknade zarada na teret zaposlenog-KASKO VAZDUHOPLOVI"/>
        <s v="Doprinos za zdravstvo na zarade i naknade zarada na teret zaposlenog-NEZGODA"/>
        <s v="Doprinos za zdravstvo na zarade i naknade zarada na teret zaposlenog-ODGOVORNOST PLOVNI OBJEKTI"/>
        <s v="Doprinos za zdravstvo na zarade i naknade zarada na teret zaposlenog-ODGOVORNOST VAZDUHOPLOVI"/>
        <s v="Doprinos za zdravstvo na zarade i naknade zarada na teret zaposlenog-OPŠTA ODGOVORNOST"/>
        <s v="Doprinos za zdravstvo na zarade i naknade zarada na teret zaposlenog-OSTALA IMOVINA"/>
        <s v="Doprinos za zdravstvo na zarade i naknade zarada na teret zaposlenog-po ključu"/>
        <s v="Doprinos za zdravstvo na zarade i naknade zarada na teret zaposlenog-POŽAR"/>
        <s v="Doprinos za zdravstvo na zarade i naknade zarada na teret zaposlenog-PRAVNA ZAŠTITA"/>
        <s v="Doprinos za zdravstvo na zarade i naknade zarada na teret zaposlenog-ROBA U PREVOZU"/>
        <s v="Doprinosi Privrednim komorama -Ključ"/>
        <s v="Doprinosi Privrednim komorama -uprava"/>
        <s v="Doprinosi Privrednim komorama- Likvidacija"/>
        <s v="Doprinosi Privrednim komorama-AO"/>
        <s v="Doprinosi Privrednim komorama-DPZ"/>
        <s v="Doprinosi Privrednim komorama-KASKO"/>
        <s v="Doprinosi Privrednim komorama-NEZGODA"/>
        <s v="Naknada za građevinsko zemljište"/>
        <s v="Naknada za obavezu za zapošljavanje osoba sa invaliditetom"/>
        <s v="Naknada za odvodnjavanje"/>
        <s v="Naknada za zaštitu i unapređenje životne sredine"/>
        <s v="Ostale bankarske usluge"/>
        <s v="Ostale proizvodne usluge"/>
        <s v="Ostale proizvodne usluge troškovi provizije - AO-POSREDNICI"/>
        <s v="Ostale proizvodne usluge troškovi provizije - AO-T.PREGLED"/>
        <s v="Ostale proizvodne usluge troškovi provizije - AO-ZASTUPNICI"/>
        <s v="Ostale proizvodne usluge troškovi provizije - DPZ-POSREDNICI"/>
        <s v="Ostale proizvodne usluge troškovi provizije - DPZ-ZASTUPNICI"/>
        <s v="Ostale proizvodne usluge troškovi provizije - FINANSIJSKI GUBICI-POSREDNICI"/>
        <s v="Ostale proizvodne usluge troškovi provizije - FINANSIJSKI GUBICI-ZASTUPNICI"/>
        <s v="Ostale proizvodne usluge troškovi provizije - KASKO-POSREDNICI"/>
        <s v="Ostale proizvodne usluge troškovi provizije - KASKO-ZASTUPNICI"/>
        <s v="Ostale proizvodne usluge troškovi provizije - NEZGODA-POSREDNICI"/>
        <s v="Ostale proizvodne usluge troškovi provizije - NEZGODA-ZASTUPNICI"/>
        <s v="Ostale proizvodne usluge troškovi provizije - OPŠTA ODGOVORNOST-POSREDNICI"/>
        <s v="Ostale proizvodne usluge troškovi provizije - OPŠTA ODGOVORNOST-ZASTUPNICI"/>
        <s v="Ostale proizvodne usluge troškovi provizije - Osiguranje od odgovornosti prevoznika za robu prilikom transporta - POSREDNICI"/>
        <s v="Ostale proizvodne usluge troškovi provizije - Osiguranje od odgovornosti prevoznika za robu prilikom transporta - ZASTUPNICI"/>
        <s v="Ostale proizvodne usluge troškovi provizije - OSTALA IMOVINA-POSREDNICI"/>
        <s v="Ostale proizvodne usluge troškovi provizije - OSTALA IMOVINA-ZASTUPNICI"/>
        <s v="Ostale proizvodne usluge troškovi provizije - POŽAR-POSREDNICI"/>
        <s v="Ostale proizvodne usluge troškovi provizije - POŽAR-ZASTUPNICI"/>
        <s v="Ostale troškovi nadzora banke"/>
        <s v="Ostali troškovi neproizvodnih usluga"/>
        <s v="Ostali troškovi neproizvodnih usluga-AO"/>
        <s v="Ostali troškovi neproizvodnih usluga-DPZ"/>
        <s v="Ostali troškovi neproizvodnih usluga-FINANSIJSKI GUBICI"/>
        <s v="Ostali troškovi neproizvodnih usluga-KASKO"/>
        <s v="Ostali troškovi neproizvodnih usluga-NEZGODA"/>
        <s v="Ostali troškovi neproizvodnih usluga-OPŠTA ODGOVORNOST"/>
        <s v="Ostali troškovi neproizvodnih usluga-OSTALA IMOVINA"/>
        <s v="Ostali troškovi neproizvodnih usluga-POŽAR"/>
        <s v="Ostali troškovi neproizvodnih usluga-PRAVNA ZAŠTITA"/>
        <s v="Ostali troškovi poreza - uprava"/>
        <s v="Ostali troškovi solidarne pomoći zaposlenima"/>
        <s v="Ostali troškovi solidarne pomoći zaposlenima- po ključu"/>
        <s v="Porez na imovinu"/>
        <s v="Porez na zarade i naknade zarada na teret zaposlenog"/>
        <s v="Porez na zarade i naknade zarada na teret zaposlenog-AO"/>
        <s v="Porez na zarade i naknade zarada na teret zaposlenog-DPZ"/>
        <s v="Porez na zarade i naknade zarada na teret zaposlenog-FINANSIJSKI GUBICI"/>
        <s v="Porez na zarade i naknade zarada na teret zaposlenog-KASKO"/>
        <s v="Porez na zarade i naknade zarada na teret zaposlenog-KASKO PLOVNI OBJEKTI"/>
        <s v="Porez na zarade i naknade zarada na teret zaposlenog-KASKO VAZDUHOPLOVI"/>
        <s v="Porez na zarade i naknade zarada na teret zaposlenog-NEZGODA"/>
        <s v="Porez na zarade i naknade zarada na teret zaposlenog-ODGOVORNOST PLOVNI OBJEKTI"/>
        <s v="Porez na zarade i naknade zarada na teret zaposlenog-OPŠTA ODGOVORNOST"/>
        <s v="Porez na zarade i naknade zarada na teret zaposlenog-OSTALA IMOVINA"/>
        <s v="Porez na zarade i naknade zarada na teret zaposlenog-po ključu"/>
        <s v="Porez na zarade i naknade zarada na teret zaposlenog-POŽAR"/>
        <s v="Porez na zarade i naknade zarada na teret zaposlenog-PRAVNA ZAŠTITA"/>
        <s v="Porez na zarade i naknade zarada na teret zaposlenog-ROBA U PREVOZU"/>
        <s v="Sudske takse"/>
        <s v="Taksa za isticanje firme"/>
        <s v="Takse za regrese"/>
        <s v="Takse za štete"/>
        <s v="Trošak reprezentacije-gratis polise-DPZ"/>
        <s v="Troškova naknada po Ugovoru o zakupu sa FL (bruto)-AO"/>
        <s v="Troškovi advokatskih usluga"/>
        <s v="Troškovi advokatskih usluga-po ključu"/>
        <s v="Troškovi amortizacije nekretnina koje se koriste za obavljanje delatnosti"/>
        <s v="Troškovi amortizacije nematerijalnih ulaganja"/>
        <s v="Troškovi amortizacije postrojenja i opreme"/>
        <s v="Troškovi čišćenja - deoba po ključu"/>
        <s v="Troškovi električne energije - Likvidacija"/>
        <s v="Troškovi električne energije-AO"/>
        <s v="Troškovi električne energije-za deobu po ključu"/>
        <s v="Troškovi goriva - Likvidacija"/>
        <s v="Troškovi goriva - Uprava"/>
        <s v="Troškovi goriva-AO"/>
        <s v="Troškovi goriva-DPZ"/>
        <s v="Troškovi goriva-FINANSIJSKI GUBICI"/>
        <s v="Troškovi goriva-KASKO"/>
        <s v="Troškovi goriva-NEZGODA"/>
        <s v="Troškovi goriva-OPŠTA ODGOVORNOST"/>
        <s v="Troškovi goriva-OSTALA IMOVINA"/>
        <s v="Troškovi goriva-POŽAR"/>
        <s v="Troškovi goriva-PRAVNA ZAŠTITA"/>
        <s v="Troškovi goriva-za deobu po ključu"/>
        <s v="Troškovi materijala - Likvidacija"/>
        <s v="Troškovi materijala - Uprava"/>
        <s v="Troškovi materijala-AO"/>
        <s v="Troškovi materijala-DPZ"/>
        <s v="Troškovi materijala-FINANSIJSKI GUBICI"/>
        <s v="Troškovi materijala-KASKO"/>
        <s v="Troškovi materijala-Ključ"/>
        <s v="Troškovi materijala-NEZGODA"/>
        <s v="Troškovi materijala-OPŠTA ODGOVORNOST"/>
        <s v="Troškovi materijala-OSTALA IMOVINA"/>
        <s v="Troškovi materijala-POŽAR"/>
        <s v="Troškovi materijala-PRAVNA ZAŠTITA"/>
        <s v="Troškovi naknada po Ugovoru o delu (bruto) - Likvidacija"/>
        <s v="Troškovi naknada po Ugovoru o delu (bruto) - Uprava"/>
        <s v="Troškovi naknada po Ugovoru o delu bruto-deoba po ključu"/>
        <s v="Troškovi naknada-solidarna pomoć ostalim FL"/>
        <s v="Troškovi neproizvodnih usluga-za deobu po ključu"/>
        <s v="Troškovi održavanja nekretnina, postrojenja i opreme"/>
        <s v="Troškovi održavanja nekretnine postrojenja i opreme-po ključu"/>
        <s v="Troškovi održavanje nekretnina, postrojenja i opreme-AO"/>
        <s v="Troškovi održavanje nekretnina, postrojenja i opreme-DPZ"/>
        <s v="Troškovi održavanje nekretnina, postrojenja i opreme-FINANSIJSKI GUBICI"/>
        <s v="Troškovi održavanje nekretnina, postrojenja i opreme-KASKO"/>
        <s v="Troškovi održavanje nekretnina, postrojenja i opreme-NEZGODA"/>
        <s v="Troškovi održavanje nekretnina, postrojenja i opreme-OPŠTA ODGOVORNOST"/>
        <s v="Troškovi održavanje nekretnina, postrojenja i opreme-OSTALA IMOVINA"/>
        <s v="Troškovi održavanje nekretnina, postrojenja i opreme-POŽAR"/>
        <s v="Troškovi održavanje nekretnina, postrojenja i opreme-PRAVNA ZAŠTITA"/>
        <s v="Troškovi ostalih nepomenutih usluga - spoljni saradnici"/>
        <s v="Troškovi ostalih nepomenutih usluga - spoljni saradnici - AO"/>
        <s v="Troškovi ostalih nepomenutih usluga - spoljni saradnici - DPZ"/>
        <s v="Troškovi ostalih nepomenutih usluga - spoljni saradnici - FINANSIJSKI GUBICI"/>
        <s v="Troškovi ostalih nepomenutih usluga - spoljni saradnici - KASKO"/>
        <s v="Troškovi ostalih nepomenutih usluga - spoljni saradnici - likvidacija"/>
        <s v="Troškovi ostalih nepomenutih usluga - spoljni saradnici - NEZGODA"/>
        <s v="Troškovi ostalih nepomenutih usluga - spoljni saradnici - osiguranje od opšte odgovornosti"/>
        <s v="Troškovi ostalih nepomenutih usluga - spoljni saradnici - osiguranje troškova pravne zaštite"/>
        <s v="Troškovi ostalih nepomenutih usluga - spoljni saradnici - ostala osiguranja imovine"/>
        <s v="Troškovi ostalih nepomenutih usluga - spoljni saradnici požar i druge opasnosti"/>
        <s v="Troškovi PDV-A po ključu"/>
        <s v="Troškovi premije osiguranja postrojenja i opreme"/>
        <s v="Troškovi premije osiguranja zaposlenih"/>
        <s v="Troškovi prevoza na rad i sa rada"/>
        <s v="Troškovi prevoza na rad i sa rada-po ključu"/>
        <s v="Troškovi prevoza na službenom putu - u inostranstvu"/>
        <s v="Troškovi prevoza na službenom putu-u zemlji"/>
        <s v="Troškovi prevoza za dolazak i odlazak sa posla"/>
        <s v="Troškovi prevoza za dolazak i odlazak sa posla-AO"/>
        <s v="Troškovi prevoza za dolazak i odlazak sa posla-DPZ"/>
        <s v="Troškovi prevoza za dolazak i odlazak sa posla-FINANSIJSKI GUBICI"/>
        <s v="Troškovi prevoza za dolazak i odlazak sa posla-KASKO"/>
        <s v="Troškovi prevoza za dolazak i odlazak sa posla-KASKO VAZDUHOPLOVI"/>
        <s v="Troškovi prevoza za dolazak i odlazak sa posla-NEZGODA"/>
        <s v="Troškovi prevoza za dolazak i odlazak sa posla-ODGOVORNOST PLOVNI OBJEKTI"/>
        <s v="Troškovi prevoza za dolazak i odlazak sa posla-OPŠTA ODGOVORNOST"/>
        <s v="Troškovi prevoza za dolazak i odlazak sa posla-OSTALA IMOVINA"/>
        <s v="Troškovi prevoza za dolazak i odlazak sa posla-POŽAR"/>
        <s v="Troškovi prevoza za dolazak i odlazak sa posla-PRAVNA ZAŠTITA"/>
        <s v="Troškovi provizije reosiguranja - AO"/>
        <s v="Troškovi provizije reosiguranja - KASKO"/>
        <s v="Troškovi provizije saosiguranja - OSIGURANJE FINANSIJSKIH GUBITAKA"/>
        <s v="Troškovi provizije saosiguranja- OPŠTA ODGOVORNOST"/>
        <s v="Troškovi provizije saosiguranja- OSTALA IMOVINA"/>
        <s v="Troškovi provizije saosiguranja- POŽAR"/>
        <s v="Troškovi provizije saosiguranja-DPZ"/>
        <s v="Troškovi provizije saosiguranja-KASKO OSIGURANJE ŠINSKIH VOZILA"/>
        <s v="Troškovi provizije saosiguranja-NEZGODA"/>
        <s v="Troškovi PTT saobraćaja"/>
        <s v="Troškovi PTT saobraćaja-AO"/>
        <s v="Troškovi PTT saobraćaja-DPZ"/>
        <s v="Troškovi PTT saobraćaja-FINANSIJSKI GUBICI"/>
        <s v="Troškovi PTT saobraćaja-KASKO"/>
        <s v="Troškovi PTT saobraćaja-NEZGODA"/>
        <s v="Troškovi PTT saobraćaja-ODGOVORNOST PLOVNI OBJEKTI"/>
        <s v="Troškovi PTT saobraćaja-OPŠTA ODGOVORNOST"/>
        <s v="Troškovi PTT saobraćaja-OSTALA IMOVINA"/>
        <s v="Troškovi PTT saobraćaja-POŽAR"/>
        <s v="Troškovi PTT saobraćaja-PRAVNA ZAŠTITA"/>
        <s v="Troškovi PTT usluga - po ključu"/>
        <s v="Troškovi reklame - Uprava"/>
        <s v="Troškovi reklame i propagande - za deobu po ključu"/>
        <s v="Troškovi reklame-AO"/>
        <s v="Troškovi reklame-DPZ"/>
        <s v="Troškovi reklame-KASKO"/>
        <s v="Troškovi reklame-NEZGODA"/>
        <s v="Troškovi reklame-OSTALA IMOVINA"/>
        <s v="Troškovi reklame-POŽAR"/>
        <s v="Troškovi reprezentacije - gratis potraživanja od kupaca po osnovu izvršenih usluga"/>
        <s v="Troškovi reprezentacije u objektu"/>
        <s v="Troškovi reprezentacije u objektu - za deobu po ključu"/>
        <s v="Troškovi reprezentacije u objektu-AO"/>
        <s v="Troškovi reprezentacije u objektu-DPZ"/>
        <s v="Troškovi reprezentacije u objektu-FINANSIJSKI GUBICI"/>
        <s v="Troškovi reprezentacije u objektu-KASKO"/>
        <s v="Troškovi reprezentacije u objektu-NEZGODA"/>
        <s v="Troškovi reprezentacije u objektu-OPŠTA ODGOVORNOST"/>
        <s v="Troškovi reprezentacije u objektu-OSTALA IMOVINA"/>
        <s v="Troškovi reprezentacije u objektu-POŽAR"/>
        <s v="Troškovi reprezentacije u objektu-PRAVNA ZAŠTITA"/>
        <s v="Troškovi reprezentacije u poklonima (robi, novcu)"/>
        <s v="Troškovi reprezentacije u poklonima (robi)"/>
        <s v="Troškovi reprezentacije u poklonima robi novcu"/>
        <s v="Troškovi reprezentacije u poklonima, robi - AO"/>
        <s v="Troškovi reprezentacije u poklonima, robi - FINANSIJSKI GUBICI"/>
        <s v="Troškovi reprezentacije u poklonima, robi - KASKO"/>
        <s v="Troškovi reprezentacije u poklonima, robi - NEZGODE"/>
        <s v="Troškovi reprezentacije u poklonima, robi - OPŠTA ODGOVORNOST"/>
        <s v="Troškovi reprezentacije u poklonima, robi - OSTALA IMOVINA"/>
        <s v="Troškovi reprezentacije u poklonima, robi - POŽAR"/>
        <s v="Troškovi reprezentacije u poklonima, robi - PRAVNA ZAŠTITA"/>
        <s v="Troškovi reprezentacije u reprezentacije u restoranima hotelima-AO"/>
        <s v="Troškovi reprezentacije u reprezentacije u restoranima hotelima-FINANSIJSKI GUBICI"/>
        <s v="Troškovi reprezentacije u reprezentacije u restoranima hotelima-KASKO"/>
        <s v="Troškovi reprezentacije u reprezentacije u restoranima hotelima-NEZGODA"/>
        <s v="Troškovi reprezentacije u reprezentacije u restoranima hotelima-OPŠTA ODGOVORNOST"/>
        <s v="Troškovi reprezentacije u reprezentacije u restoranima hotelima-OSTALA IMOVINA"/>
        <s v="Troškovi reprezentacije u reprezentacije u restoranima hotelima-POŽAR"/>
        <s v="Troškovi reprezentacije u reprezentacije u restoranima hotelima-PRAVNA ZAŠTITA"/>
        <s v="Troškovi reprezentacije u restoranima hotelima-DPZ"/>
        <s v="Troškovi reprezentacije u restoranima, hotelima"/>
        <s v="Troškovi reprezentacije u restoranima, hotelima - za deobu po ključu"/>
        <s v="Troškovi reprezentacije-gratis polise-AO"/>
        <s v="Troškovi reprezentacije-gratis polise-KASKO"/>
        <s v="Troškovi reprezentacije-gratis polise-NEZGODE"/>
        <s v="Troškovi seminara"/>
        <s v="Troškovi sitnog inventara i rezervnih delova - Likvidacija"/>
        <s v="Troškovi sitnog inventara i rezervnih delova - Uprava"/>
        <s v="Troškovi sitnog inventara i rezervnih delova-AO"/>
        <s v="Troškovi sitnog inventara i rezervnih delova-DPZ"/>
        <s v="Troškovi sitnog inventara i rezervnih delova-KASKO"/>
        <s v="Troškovi sitnog inventara i rezervnih delova-NEZGODA"/>
        <s v="Troškovi sitnog inventara i rezervnih delova-za deobu po ključu"/>
        <s v="Troškovi solidarne pomoći zaposlenima-AO"/>
        <s v="Troškovi solidarne pomoći zaposlenima-DPZ"/>
        <s v="Troškovi solidarne pomoći zaposlenima-KASKO"/>
        <s v="Troškovi solidarne pomoći zaposlenima-NEZGODA"/>
        <s v="Troškovi solidrne pomoći zaposlenima u slučaju smrti zaposlenog ili člana njegove porodice-po ključu"/>
        <s v="Troškovi stručnog usavršavanja"/>
        <s v="Troškovi toplotne energije-za deobu po ključu"/>
        <s v="Troškovi transportnih usluga"/>
        <s v="Troškovi transportnih usluga - po ključu"/>
        <s v="Troškovi transportnih usluga-AO"/>
        <s v="Troškovi transportnih usluga-DPZ"/>
        <s v="Troškovi transportnih usluga-FINANSIJSKI GUBICI"/>
        <s v="Troškovi transportnih usluga-KASKO"/>
        <s v="Troškovi transportnih usluga-NEZGODA"/>
        <s v="Troškovi transportnih usluga-OPŠTA ODGOVORNOST"/>
        <s v="Troškovi transportnih usluga-OSTALA IMOVINA"/>
        <s v="Troškovi transportnih usluga-POŽAR"/>
        <s v="Troškovi transportnih usluga-PRAVNA ZAŠTITA"/>
        <s v="Troškovi u sudskom postupku"/>
        <s v="Troškovi usluga izvršitelja - likvidacija"/>
        <s v="Troškovi usluga izvršitelja po ključu"/>
        <s v="Troškovi veštačenja-Likvidacija"/>
        <s v="Troškovi za poslove platnog prometa"/>
        <s v="Troškovi za stručnu literaturu"/>
        <s v="Troškovi za stručnu literaturu-KASKO"/>
        <s v="Troškovi za stručnu literaturu-po ključu"/>
        <s v="Troškovi zakupa"/>
        <s v="Troškovi zakupa - po ključu"/>
        <s v="Troškovi zakupa - pokretnih stvari-AO"/>
        <s v="Troškovi zakupa - pokretnih stvari-DPZ"/>
        <s v="Troškovi zakupa - pokretnih stvari-FINANSIJSKI GUBICI"/>
        <s v="Troškovi zakupa - pokretnih stvari-KASKO"/>
        <s v="Troškovi zakupa - pokretnih stvari-likvidacija"/>
        <s v="Troškovi zakupa - pokretnih stvari-NEZGODA"/>
        <s v="Troškovi zakupa - pokretnih stvari-OPŠTA ODGOVORNOST"/>
        <s v="Troškovi zakupa - pokretnih stvari-OSTALA IMOVINA"/>
        <s v="Troškovi zakupa - pokretnih stvari-POŽAR"/>
        <s v="Troškovi zakupa - pokretnih stvari-PRAVNA ZAŠTITA"/>
        <s v="Troškovi zakupa -pokretnih stvari"/>
        <s v="Troškovi zakupa pokretnih stvari po ključu"/>
        <s v="Troškovi-konsultantske usluge"/>
        <s v="Ugovor o poslovno-tehničkoj saradnji-po ključu"/>
        <s v="Zarade i naknade zarada (neto)"/>
        <s v="Zarade i naknade zarada (neto)-po ključu"/>
        <s v="Zarade i naknade zarada neto-AO"/>
        <s v="Zarade i naknade zarada neto-DPZ"/>
        <s v="Zarade i naknade zarada neto-FINANSIJSKI GUBICI"/>
        <s v="Zarade i naknade zarada neto-KASKO"/>
        <s v="Zarade i naknade zarada neto-KASKO PLOVNI OBJEKTI"/>
        <s v="Zarade i naknade zarada neto-KASKO VAZDUHOPLOVI"/>
        <s v="Zarade i naknade zarada neto-NEZGODA"/>
        <s v="Zarade i naknade zarada neto-ODGOVORNOST PLOVNI OBJEKTI"/>
        <s v="Zarade i naknade zarada neto-OPŠTA ODGOVORNOST"/>
        <s v="Zarade i naknade zarada neto-OSTALA IMOVINA"/>
        <s v="Zarade i naknade zarada neto-POŽAR"/>
        <s v="Zarade i naknade zarada neto-PRAVNA ZAŠTITA"/>
        <s v="Zarade i naknade zarada neto-ROBA U PREVOZU"/>
      </sharedItems>
    </cacheField>
    <cacheField name="IZNOS" numFmtId="0">
      <sharedItems count="353" containsMixedTypes="0" containsSemiMixedTypes="0" containsString="0" containsNumber="1">
        <n v="0"/>
        <n v="10.5"/>
        <n v="26.25"/>
        <n v="185.56"/>
        <n v="268.87"/>
        <n v="357"/>
        <n v="400"/>
        <n v="600"/>
        <n v="642.15"/>
        <n v="746.38"/>
        <n v="746.4"/>
        <n v="925.53"/>
        <n v="1283.89"/>
        <n v="1296.68"/>
        <n v="1651"/>
        <n v="1770"/>
        <n v="1865.99"/>
        <n v="2010"/>
        <n v="2199.19"/>
        <n v="2485.48"/>
        <n v="2485.49"/>
        <n v="2505"/>
        <n v="2730"/>
        <n v="2985"/>
        <n v="3077.3"/>
        <n v="4549.4"/>
        <n v="4578.45"/>
        <n v="4583.75"/>
        <n v="4700.31"/>
        <n v="4750"/>
        <n v="4766.31"/>
        <n v="4820.27"/>
        <n v="5067.35"/>
        <n v="5600.46"/>
        <n v="5710.75"/>
        <n v="5710.83"/>
        <n v="6213.73"/>
        <n v="6355.5"/>
        <n v="7930.66"/>
        <n v="8016.67"/>
        <n v="8224.07"/>
        <n v="8506.15"/>
        <n v="8522.12"/>
        <n v="8735.93"/>
        <n v="8808.8"/>
        <n v="8816.02"/>
        <n v="8903.86"/>
        <n v="9179.82"/>
        <n v="9983.88"/>
        <n v="10011.76"/>
        <n v="10040"/>
        <n v="10316.26"/>
        <n v="10384.79"/>
        <n v="10554.42"/>
        <n v="12510.37"/>
        <n v="13066.25"/>
        <n v="13703.01"/>
        <n v="13858.48"/>
        <n v="14191.93"/>
        <n v="14277.06"/>
        <n v="14908.43"/>
        <n v="14971.53"/>
        <n v="14995.86"/>
        <n v="15321.96"/>
        <n v="15446.82"/>
        <n v="15757.46"/>
        <n v="15859.18"/>
        <n v="16848.72"/>
        <n v="16957.95"/>
        <n v="17040"/>
        <n v="17277.13"/>
        <n v="17400"/>
        <n v="18000"/>
        <n v="18564.74"/>
        <n v="18765.55"/>
        <n v="18772.33"/>
        <n v="18943.02"/>
        <n v="19686.25"/>
        <n v="19882.35"/>
        <n v="20936.7"/>
        <n v="21235.42"/>
        <n v="21251.04"/>
        <n v="22124.59"/>
        <n v="22165.98"/>
        <n v="22550.01"/>
        <n v="23247.84"/>
        <n v="23965.88"/>
        <n v="24204.59"/>
        <n v="24236.31"/>
        <n v="25273.08"/>
        <n v="25848.07"/>
        <n v="27009.03"/>
        <n v="27564.98"/>
        <n v="27652.15"/>
        <n v="28130.84"/>
        <n v="29234.78"/>
        <n v="29475.82"/>
        <n v="29981.18"/>
        <n v="30230.77"/>
        <n v="30254.33"/>
        <n v="31474.99"/>
        <n v="31475"/>
        <n v="34448.24"/>
        <n v="36419.1"/>
        <n v="38678.57"/>
        <n v="40484.2"/>
        <n v="41902.86"/>
        <n v="42286"/>
        <n v="42497.5"/>
        <n v="44598.54"/>
        <n v="45033.6"/>
        <n v="46388.3"/>
        <n v="47033.24"/>
        <n v="47277.06"/>
        <n v="48451"/>
        <n v="50225.16"/>
        <n v="51739.55"/>
        <n v="54457.27"/>
        <n v="57000"/>
        <n v="57600"/>
        <n v="58408.8"/>
        <n v="58408.81"/>
        <n v="58817"/>
        <n v="59577.77"/>
        <n v="59986.98"/>
        <n v="63034.81"/>
        <n v="66326.76"/>
        <n v="68488"/>
        <n v="70238.28"/>
        <n v="70283.99"/>
        <n v="70397.31"/>
        <n v="77030.9"/>
        <n v="78234.45"/>
        <n v="81844.96"/>
        <n v="82010.57"/>
        <n v="82800"/>
        <n v="85563.12"/>
        <n v="86553.96"/>
        <n v="86600.86"/>
        <n v="87807.88"/>
        <n v="88465.17"/>
        <n v="91644.19"/>
        <n v="95922.22"/>
        <n v="97648.66"/>
        <n v="99139.39"/>
        <n v="99953.53"/>
        <n v="101145.52"/>
        <n v="103437.78"/>
        <n v="111263.79"/>
        <n v="111992.12"/>
        <n v="113633.64"/>
        <n v="113796"/>
        <n v="116266"/>
        <n v="118298.11"/>
        <n v="119567.91"/>
        <n v="121603.7"/>
        <n v="122066"/>
        <n v="123260.55"/>
        <n v="124781.9"/>
        <n v="125100.88"/>
        <n v="128973.68"/>
        <n v="130427.44"/>
        <n v="131075.01"/>
        <n v="131230.2"/>
        <n v="131230.21"/>
        <n v="133115"/>
        <n v="133951.55"/>
        <n v="135438.94"/>
        <n v="136718.86"/>
        <n v="137767.82"/>
        <n v="139299.08"/>
        <n v="140757.36"/>
        <n v="140773.86"/>
        <n v="141638.68"/>
        <n v="141935.12"/>
        <n v="144854.83"/>
        <n v="144923.1"/>
        <n v="148039.29"/>
        <n v="148407.18"/>
        <n v="154789.35"/>
        <n v="158781.24"/>
        <n v="162392.82"/>
        <n v="162994.17"/>
        <n v="163071.46"/>
        <n v="167345.24"/>
        <n v="168622.76"/>
        <n v="171356.78"/>
        <n v="175654.14"/>
        <n v="179467.88"/>
        <n v="181734"/>
        <n v="187054.39"/>
        <n v="187574.71"/>
        <n v="187757.57"/>
        <n v="188364"/>
        <n v="189208.52"/>
        <n v="195764.24"/>
        <n v="196845.35"/>
        <n v="196845.36"/>
        <n v="197704.19"/>
        <n v="197804.44"/>
        <n v="203336.99"/>
        <n v="205134.64"/>
        <n v="205268"/>
        <n v="217433.98"/>
        <n v="228556.5"/>
        <n v="230751.48"/>
        <n v="237852.33"/>
        <n v="261495.93"/>
        <n v="273685.55"/>
        <n v="281864.4"/>
        <n v="282029.04"/>
        <n v="315295.49"/>
        <n v="318575.46"/>
        <n v="319898.67"/>
        <n v="332538.33"/>
        <n v="359044.82"/>
        <n v="369196.21"/>
        <n v="383462.18"/>
        <n v="387417.13"/>
        <n v="408024.06"/>
        <n v="437803.75"/>
        <n v="483014.85"/>
        <n v="498772.31"/>
        <n v="509381.89"/>
        <n v="516829.27"/>
        <n v="532000"/>
        <n v="539187.63"/>
        <n v="545711"/>
        <n v="558380.71"/>
        <n v="584987.94"/>
        <n v="614181.91"/>
        <n v="620002.37"/>
        <n v="627384.97"/>
        <n v="630258.36"/>
        <n v="640918.5"/>
        <n v="649464.82"/>
        <n v="674200.58"/>
        <n v="684443.68"/>
        <n v="687317.07"/>
        <n v="711786.6"/>
        <n v="713517.45"/>
        <n v="743086.89"/>
        <n v="746935.69"/>
        <n v="759188.3"/>
        <n v="793650"/>
        <n v="812533.24"/>
        <n v="827693.49"/>
        <n v="829174.42"/>
        <n v="829184.92"/>
        <n v="835353.06"/>
        <n v="876967.91"/>
        <n v="891890.49"/>
        <n v="895559.88"/>
        <n v="911957.87"/>
        <n v="933898.43"/>
        <n v="938737.3"/>
        <n v="940225.69"/>
        <n v="963790.99"/>
        <n v="968101.04"/>
        <n v="969729.86"/>
        <n v="974039.91"/>
        <n v="974132"/>
        <n v="984202.66"/>
        <n v="999253.41"/>
        <n v="999946.5"/>
        <n v="1004083.55"/>
        <n v="1007898.93"/>
        <n v="1048013.94"/>
        <n v="1064279.32"/>
        <n v="1082634.45"/>
        <n v="1086742.79"/>
        <n v="1087740.09"/>
        <n v="1088233.47"/>
        <n v="1101301.87"/>
        <n v="1132075.44"/>
        <n v="1178314.76"/>
        <n v="1186646"/>
        <n v="1243761.63"/>
        <n v="1243772.1"/>
        <n v="1245863.43"/>
        <n v="1268995.54"/>
        <n v="1273499.93"/>
        <n v="1400956.76"/>
        <n v="1405194.67"/>
        <n v="1416537.1"/>
        <n v="1487779.91"/>
        <n v="1502443.4"/>
        <n v="1528369.45"/>
        <n v="1543969.76"/>
        <n v="1562364.18"/>
        <n v="1585434.05"/>
        <n v="1606290.57"/>
        <n v="1610346.05"/>
        <n v="1614895.88"/>
        <n v="1711296.68"/>
        <n v="1713852.42"/>
        <n v="1739014.32"/>
        <n v="1803195.15"/>
        <n v="1868963.53"/>
        <n v="2018650"/>
        <n v="2096209.36"/>
        <n v="2152154.67"/>
        <n v="2165416.27"/>
        <n v="2376546.28"/>
        <n v="2555953.07"/>
        <n v="2608526.01"/>
        <n v="2632524.07"/>
        <n v="2647875.56"/>
        <n v="2686322.4"/>
        <n v="2796626.24"/>
        <n v="2956963.39"/>
        <n v="3044889.45"/>
        <n v="3058310.12"/>
        <n v="3104744.41"/>
        <n v="3247075.58"/>
        <n v="3282752.01"/>
        <n v="3380161.37"/>
        <n v="3484963.97"/>
        <n v="3595918.3"/>
        <n v="4085308.52"/>
        <n v="4103744.4"/>
        <n v="4178551.6"/>
        <n v="4390008.11"/>
        <n v="4583490.25"/>
        <n v="4816457.69"/>
        <n v="4818867.18"/>
        <n v="5092781.25"/>
        <n v="5666013.79"/>
        <n v="5695904.76"/>
        <n v="6012882.28"/>
        <n v="7082582.22"/>
        <n v="7144848.91"/>
        <n v="7776367.95"/>
        <n v="7819505.4"/>
        <n v="8868074.01"/>
        <n v="9321026"/>
        <n v="9663405.38"/>
        <n v="12213000.9"/>
        <n v="13335894.64"/>
        <n v="13440233.34"/>
        <n v="13618124.8"/>
        <n v="13699945.36"/>
        <n v="14390695.5"/>
        <n v="14429793.02"/>
        <n v="15012689"/>
        <n v="15073664.41"/>
        <n v="15211465.31"/>
        <n v="15304850.14"/>
        <n v="22871744.41"/>
        <n v="23420570.85"/>
        <n v="30161516.89"/>
        <n v="45365498.6"/>
        <n v="961030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61">
  <cacheSource type="worksheet">
    <worksheetSource ref="A1:D262" sheet="Pribava 2020"/>
  </cacheSource>
  <cacheFields count="4">
    <cacheField name="VO" numFmtId="0">
      <sharedItems count="15" containsMixedTypes="0" containsSemiMixedTypes="0" containsString="1" containsNumber="0">
        <s v="01"/>
        <s v="02"/>
        <s v="03"/>
        <s v="04"/>
        <s v="05"/>
        <s v="06"/>
        <s v="07"/>
        <s v="08"/>
        <s v="09"/>
        <s v="10"/>
        <s v="11"/>
        <s v="12"/>
        <s v="13"/>
        <s v="16"/>
        <s v="17"/>
      </sharedItems>
    </cacheField>
    <cacheField name="konto" numFmtId="0">
      <sharedItems count="261" containsMixedTypes="0" containsSemiMixedTypes="0" containsString="0" containsNumber="1">
        <n v="5402001"/>
        <n v="5402002"/>
        <n v="5402003"/>
        <n v="5402008"/>
        <n v="5402009"/>
        <n v="5402010"/>
        <n v="5402013"/>
        <n v="5402016"/>
        <n v="5402017"/>
        <n v="5402201"/>
        <n v="5402202"/>
        <n v="5402203"/>
        <n v="5402210"/>
        <n v="5412001"/>
        <n v="5412002"/>
        <n v="5412003"/>
        <n v="5412008"/>
        <n v="5412009"/>
        <n v="5412010"/>
        <n v="5412013"/>
        <n v="5412016"/>
        <n v="5412017"/>
        <n v="5412110"/>
        <n v="5422001"/>
        <n v="5422002"/>
        <n v="5422003"/>
        <n v="5422008"/>
        <n v="5422009"/>
        <n v="5422010"/>
        <n v="5422013"/>
        <n v="5422016"/>
        <n v="5422017"/>
        <n v="5422101"/>
        <n v="5422102"/>
        <n v="5422103"/>
        <n v="5422108"/>
        <n v="5422109"/>
        <n v="5422110"/>
        <n v="5422113"/>
        <n v="5422116"/>
        <n v="5422117"/>
        <n v="5422301"/>
        <n v="5422302"/>
        <n v="5422303"/>
        <n v="5422308"/>
        <n v="5422309"/>
        <n v="5422310"/>
        <n v="5422313"/>
        <n v="5422316"/>
        <n v="5422317"/>
        <n v="5422403"/>
        <n v="5422501"/>
        <n v="5422502"/>
        <n v="5422503"/>
        <n v="5422508"/>
        <n v="5422509"/>
        <n v="5422510"/>
        <n v="5422512"/>
        <n v="5422513"/>
        <n v="5422516"/>
        <n v="5422517"/>
        <n v="5422721"/>
        <n v="5422722"/>
        <n v="5422724"/>
        <n v="5422728"/>
        <n v="5422729"/>
        <n v="5422801"/>
        <n v="5422802"/>
        <n v="5422803"/>
        <n v="5422808"/>
        <n v="5422809"/>
        <n v="5422810"/>
        <n v="5422813"/>
        <n v="5422816"/>
        <n v="5422817"/>
        <n v="5432001"/>
        <n v="5432002"/>
        <n v="5432003"/>
        <n v="5432008"/>
        <n v="5432009"/>
        <n v="5432010"/>
        <n v="5442001"/>
        <n v="5442002"/>
        <n v="5442003"/>
        <n v="5442008"/>
        <n v="5442009"/>
        <n v="5442010"/>
        <n v="5442013"/>
        <n v="5442016"/>
        <n v="5442017"/>
        <n v="5442101"/>
        <n v="5442102"/>
        <n v="5442103"/>
        <n v="5442108"/>
        <n v="5442109"/>
        <n v="5442110"/>
        <n v="5442113"/>
        <n v="5442116"/>
        <n v="5442117"/>
        <n v="5442201"/>
        <n v="5442203"/>
        <n v="5442208"/>
        <n v="5442209"/>
        <n v="5442210"/>
        <n v="5442213"/>
        <n v="5442216"/>
        <n v="5442217"/>
        <n v="5442300"/>
        <n v="5442301"/>
        <n v="5442302"/>
        <n v="5442303"/>
        <n v="5442310"/>
        <n v="5472302"/>
        <n v="5472303"/>
        <n v="5472310"/>
        <n v="5472312"/>
        <n v="5472313"/>
        <n v="5482201"/>
        <n v="5482202"/>
        <n v="5482203"/>
        <n v="5482208"/>
        <n v="5482209"/>
        <n v="5482210"/>
        <n v="5482213"/>
        <n v="5482216"/>
        <n v="5482217"/>
        <n v="5492001"/>
        <n v="5492002"/>
        <n v="5492003"/>
        <n v="5492010"/>
        <n v="5502101"/>
        <n v="5502102"/>
        <n v="5502103"/>
        <n v="5502105"/>
        <n v="5502106"/>
        <n v="5502107"/>
        <n v="5502108"/>
        <n v="5502109"/>
        <n v="5502110"/>
        <n v="5502112"/>
        <n v="5502113"/>
        <n v="5502116"/>
        <n v="5502117"/>
        <n v="5502201"/>
        <n v="5502202"/>
        <n v="5502203"/>
        <n v="5502205"/>
        <n v="5502206"/>
        <n v="5502207"/>
        <n v="5502208"/>
        <n v="5502209"/>
        <n v="5502210"/>
        <n v="5502212"/>
        <n v="5502213"/>
        <n v="5502216"/>
        <n v="5502217"/>
        <n v="5502301"/>
        <n v="5502302"/>
        <n v="5502303"/>
        <n v="5502305"/>
        <n v="5502306"/>
        <n v="5502307"/>
        <n v="5502308"/>
        <n v="5502309"/>
        <n v="5502310"/>
        <n v="5502312"/>
        <n v="5502313"/>
        <n v="5502316"/>
        <n v="5502317"/>
        <n v="5502401"/>
        <n v="5502402"/>
        <n v="5502403"/>
        <n v="5502405"/>
        <n v="5502406"/>
        <n v="5502407"/>
        <n v="5502408"/>
        <n v="5502409"/>
        <n v="5502410"/>
        <n v="5502411"/>
        <n v="5502412"/>
        <n v="5502413"/>
        <n v="5502416"/>
        <n v="5502417"/>
        <n v="5502501"/>
        <n v="5502502"/>
        <n v="5502503"/>
        <n v="5502505"/>
        <n v="5502506"/>
        <n v="5502507"/>
        <n v="5502508"/>
        <n v="5502509"/>
        <n v="5502510"/>
        <n v="5502512"/>
        <n v="5502513"/>
        <n v="5502516"/>
        <n v="5502517"/>
        <n v="5512301"/>
        <n v="5512302"/>
        <n v="5512303"/>
        <n v="5512305"/>
        <n v="5512306"/>
        <n v="5512307"/>
        <n v="5512308"/>
        <n v="5512309"/>
        <n v="5512310"/>
        <n v="5512312"/>
        <n v="5512313"/>
        <n v="5512316"/>
        <n v="5512317"/>
        <n v="5512401"/>
        <n v="5512402"/>
        <n v="5512403"/>
        <n v="5512405"/>
        <n v="5512406"/>
        <n v="5512407"/>
        <n v="5512408"/>
        <n v="5512409"/>
        <n v="5512410"/>
        <n v="5512412"/>
        <n v="5512413"/>
        <n v="5512416"/>
        <n v="5512417"/>
        <n v="5552110"/>
        <n v="5592301"/>
        <n v="5592302"/>
        <n v="5592303"/>
        <n v="5592305"/>
        <n v="5592308"/>
        <n v="5592309"/>
        <n v="5592310"/>
        <n v="5592312"/>
        <n v="5592313"/>
        <n v="5592316"/>
        <n v="5592317"/>
        <n v="5592901"/>
        <n v="5592902"/>
        <n v="5592903"/>
        <n v="5592910"/>
        <n v="54227213"/>
        <n v="54227216"/>
        <n v="54227303"/>
        <n v="54227310"/>
        <n v="542271011"/>
        <n v="542271012"/>
        <n v="542271021"/>
        <n v="542271022"/>
        <n v="542271031"/>
        <n v="542271032"/>
        <n v="542271081"/>
        <n v="542271082"/>
        <n v="542271091"/>
        <n v="542271092"/>
        <n v="542271101"/>
        <n v="542271102"/>
        <n v="542271103"/>
        <n v="542271105"/>
        <n v="542271106"/>
        <n v="542271131"/>
        <n v="542271132"/>
        <n v="542271161"/>
        <n v="542271162"/>
      </sharedItems>
    </cacheField>
    <cacheField name="opis" numFmtId="0">
      <sharedItems count="261" containsMixedTypes="0" containsSemiMixedTypes="0" containsString="1" containsNumber="0">
        <s v="Bankarski troškovi-slip-AO"/>
        <s v="Bankarski troškovi-slip-DPZ"/>
        <s v="Bankarski troškovi-slip-KASKO"/>
        <s v="Bankarski troškovi-slip-ODGOVORNOST PLOVNI OBJEKTI"/>
        <s v="Bankarski troškovi-slip-OPŠTA ODGOVORNOST"/>
        <s v="Doprinos PIO na zarada na teret zaposlenog-AO"/>
        <s v="Doprinos PIO na zarada na teret zaposlenog-FINANSIJSKI GUBICI"/>
        <s v="Doprinos PIO na zarada na teret zaposlenog-KASKO"/>
        <s v="Doprinos PIO na zarada na teret zaposlenog-KASKO PLOVNI OBJEKTI"/>
        <s v="Doprinos PIO na zarada na teret zaposlenog-KASKO VAZDUHOPLOVI"/>
        <s v="Doprinos PIO na zarada na teret zaposlenog-NEZGODA"/>
        <s v="Doprinos PIO na zarada na teret zaposlenog-ODGOVORNOST PLOVNI OBJEKTI"/>
        <s v="Doprinos PIO na zarada na teret zaposlenog-OPŠTA ODGOVORNOST"/>
        <s v="Doprinos PIO na zarada na teret zaposlenog-OSTALA IMOVINA"/>
        <s v="Doprinos PIO na zarada na teret zaposlenog-POŽAR"/>
        <s v="Doprinos PIO na zarada na teret zaposlenog-PRAVNA ZAŠTITA"/>
        <s v="Doprinos PIO na zarada na teret zaposlenog-ROBA U PREVOZU"/>
        <s v="Doprinos PIO na zarade na teret zaposlenog-DPZ"/>
        <s v="Doprinos za nezaposlenost na zarade i naknade zarada na teret zaposlenog-AO"/>
        <s v="Doprinos za nezaposlenost na zarade i naknade zarada na teret zaposlenog-DPZ"/>
        <s v="Doprinos za nezaposlenost na zarade i naknade zarada na teret zaposlenog-FINANSIJSKI GUBICI"/>
        <s v="Doprinos za nezaposlenost na zarade i naknade zarada na teret zaposlenog-KASKO"/>
        <s v="Doprinos za nezaposlenost na zarade i naknade zarada na teret zaposlenog-KASKO PLOVNI OBJEKTI"/>
        <s v="Doprinos za nezaposlenost na zarade i naknade zarada na teret zaposlenog-KASKO VAZDUHOPLOVI"/>
        <s v="Doprinos za nezaposlenost na zarade i naknade zarada na teret zaposlenog-NEZGODA"/>
        <s v="Doprinos za nezaposlenost na zarade i naknade zarada na teret zaposlenog-ODGOVORNOST PLOVNI OBJEKTI"/>
        <s v="Doprinos za nezaposlenost na zarade i naknade zarada na teret zaposlenog-OPŠTA ODGOVORNOST"/>
        <s v="Doprinos za nezaposlenost na zarade i naknade zarada na teret zaposlenog-OSTALA IMOVINA"/>
        <s v="Doprinos za nezaposlenost na zarade i naknade zarada na teret zaposlenog-POŽAR"/>
        <s v="Doprinos za nezaposlenost na zarade i naknade zarada na teret zaposlenog-PRAVNA ZAŠTITA"/>
        <s v="Doprinos za nezaposlenost na zarade i naknade zarada na teret zaposlenog-ROBA U PREVOZU"/>
        <s v="Doprinos za PIO na zarade i naknade zarada na teret poslodavca-AO"/>
        <s v="Doprinos za PIO na zarade i naknade zarada na teret poslodavca-DPZ"/>
        <s v="Doprinos za PIO na zarade i naknade zarada na teret poslodavca-FINANSIJSKI GUBICI"/>
        <s v="Doprinos za PIO na zarade i naknade zarada na teret poslodavca-KASKO"/>
        <s v="Doprinos za PIO na zarade i naknade zarada na teret poslodavca-KASKO PLOVNI OBJEKTI"/>
        <s v="Doprinos za PIO na zarade i naknade zarada na teret poslodavca-KASKO VAZDUHOPLOVI"/>
        <s v="Doprinos za PIO na zarade i naknade zarada na teret poslodavca-NEZGODA"/>
        <s v="Doprinos za PIO na zarade i naknade zarada na teret poslodavca-ODGOVORNOST PLOVNI OBJEKTI"/>
        <s v="Doprinos za PIO na zarade i naknade zarada na teret poslodavca-OPŠTA ODGOVORNOST"/>
        <s v="Doprinos za PIO na zarade i naknade zarada na teret poslodavca-OSTALA IMOVINA"/>
        <s v="Doprinos za PIO na zarade i naknade zarada na teret poslodavca-POŽAR"/>
        <s v="Doprinos za PIO na zarade i naknade zarada na teret poslodavca-PRAVNA ZAŠTITA"/>
        <s v="Doprinos za PIO na zarade i naknade zarada na teret poslodavca-ROBA U PREVOZU"/>
        <s v="Doprinos za zdravstvo na zarade i naknade zarada na teret poslodavca-AO"/>
        <s v="Doprinos za zdravstvo na zarade i naknade zarada na teret poslodavca-DPZ"/>
        <s v="Doprinos za zdravstvo na zarade i naknade zarada na teret poslodavca-FINANSIJSKI GUBICI"/>
        <s v="Doprinos za zdravstvo na zarade i naknade zarada na teret poslodavca-KASKO"/>
        <s v="Doprinos za zdravstvo na zarade i naknade zarada na teret poslodavca-KASKO PLOVNI OBJEKTI"/>
        <s v="Doprinos za zdravstvo na zarade i naknade zarada na teret poslodavca-KASKO VAZDUHOPLOVI"/>
        <s v="Doprinos za zdravstvo na zarade i naknade zarada na teret poslodavca-NEZGODA"/>
        <s v="Doprinos za zdravstvo na zarade i naknade zarada na teret poslodavca-ODGOVORNOST PLOVNI OBJEKTI"/>
        <s v="Doprinos za zdravstvo na zarade i naknade zarada na teret poslodavca-OPŠTA ODGOVORNOST"/>
        <s v="Doprinos za zdravstvo na zarade i naknade zarada na teret poslodavca-OSTALA IMOVINA"/>
        <s v="Doprinos za zdravstvo na zarade i naknade zarada na teret poslodavca-POŽAR"/>
        <s v="Doprinos za zdravstvo na zarade i naknade zarada na teret poslodavca-PRAVNA ZAŠTITA"/>
        <s v="Doprinos za zdravstvo na zarade i naknade zarada na teret poslodavca-ROBA U PREVOZU"/>
        <s v="Doprinos za zdravstvo na zarade i naknade zarada na teret zaposlenog-AO"/>
        <s v="Doprinos za zdravstvo na zarade i naknade zarada na teret zaposlenog-DPZ"/>
        <s v="Doprinos za zdravstvo na zarade i naknade zarada na teret zaposlenog-FINANSIJSKI GUBICI"/>
        <s v="Doprinos za zdravstvo na zarade i naknade zarada na teret zaposlenog-KASKO"/>
        <s v="Doprinos za zdravstvo na zarade i naknade zarada na teret zaposlenog-KASKO PLOVNI OBJEKTI"/>
        <s v="Doprinos za zdravstvo na zarade i naknade zarada na teret zaposlenog-KASKO VAZDUHOPLOVI"/>
        <s v="Doprinos za zdravstvo na zarade i naknade zarada na teret zaposlenog-NEZGODA"/>
        <s v="Doprinos za zdravstvo na zarade i naknade zarada na teret zaposlenog-ODGOVORNOST PLOVNI OBJEKTI"/>
        <s v="Doprinos za zdravstvo na zarade i naknade zarada na teret zaposlenog-ODGOVORNOST VAZDUHOPLOVI"/>
        <s v="Doprinos za zdravstvo na zarade i naknade zarada na teret zaposlenog-OPŠTA ODGOVORNOST"/>
        <s v="Doprinos za zdravstvo na zarade i naknade zarada na teret zaposlenog-OSTALA IMOVINA"/>
        <s v="Doprinos za zdravstvo na zarade i naknade zarada na teret zaposlenog-POŽAR"/>
        <s v="Doprinos za zdravstvo na zarade i naknade zarada na teret zaposlenog-PRAVNA ZAŠTITA"/>
        <s v="Doprinos za zdravstvo na zarade i naknade zarada na teret zaposlenog-ROBA U PREVOZU"/>
        <s v="Doprinosi Privrednim komorama-AO"/>
        <s v="Doprinosi Privrednim komorama-DPZ"/>
        <s v="Doprinosi Privrednim komorama-KASKO"/>
        <s v="Doprinosi Privrednim komorama-NEZGODA"/>
        <s v="Ostale proizvodne usluge troškovi provizije - AO-POSREDNICI"/>
        <s v="Ostale proizvodne usluge troškovi provizije - AO-T.PREGLED"/>
        <s v="Ostale proizvodne usluge troškovi provizije - AO-ZASTUPNICI"/>
        <s v="Ostale proizvodne usluge troškovi provizije - DPZ-POSREDNICI"/>
        <s v="Ostale proizvodne usluge troškovi provizije - DPZ-ZASTUPNICI"/>
        <s v="Ostale proizvodne usluge troškovi provizije - FINANSIJSKI GUBICI-POSREDNICI"/>
        <s v="Ostale proizvodne usluge troškovi provizije - FINANSIJSKI GUBICI-ZASTUPNICI"/>
        <s v="Ostale proizvodne usluge troškovi provizije - KASKO-POSREDNICI"/>
        <s v="Ostale proizvodne usluge troškovi provizije - KASKO-ZASTUPNICI"/>
        <s v="Ostale proizvodne usluge troškovi provizije - NEZGODA-POSREDNICI"/>
        <s v="Ostale proizvodne usluge troškovi provizije - NEZGODA-ZASTUPNICI"/>
        <s v="Ostale proizvodne usluge troškovi provizije - OPŠTA ODGOVORNOST-POSREDNICI"/>
        <s v="Ostale proizvodne usluge troškovi provizije - OPŠTA ODGOVORNOST-ZASTUPNICI"/>
        <s v="Ostale proizvodne usluge troškovi provizije - Osiguranje od odgovornosti prevoznika za robu prilikom transporta - POSREDNICI"/>
        <s v="Ostale proizvodne usluge troškovi provizije - Osiguranje od odgovornosti prevoznika za robu prilikom transporta - ZASTUPNICI"/>
        <s v="Ostale proizvodne usluge troškovi provizije - OSTALA IMOVINA-POSREDNICI"/>
        <s v="Ostale proizvodne usluge troškovi provizije - OSTALA IMOVINA-ZASTUPNICI"/>
        <s v="Ostale proizvodne usluge troškovi provizije - POŽAR-POSREDNICI"/>
        <s v="Ostale proizvodne usluge troškovi provizije - POŽAR-ZASTUPNICI"/>
        <s v="Ostali troškovi neproizvodnih usluga-AO"/>
        <s v="Ostali troškovi neproizvodnih usluga-DPZ"/>
        <s v="Ostali troškovi neproizvodnih usluga-FINANSIJSKI GUBICI"/>
        <s v="Ostali troškovi neproizvodnih usluga-KASKO"/>
        <s v="Ostali troškovi neproizvodnih usluga-NEZGODA"/>
        <s v="Ostali troškovi neproizvodnih usluga-OPŠTA ODGOVORNOST"/>
        <s v="Ostali troškovi neproizvodnih usluga-OSTALA IMOVINA"/>
        <s v="Ostali troškovi neproizvodnih usluga-POŽAR"/>
        <s v="Ostali troškovi neproizvodnih usluga-PRAVNA ZAŠTITA"/>
        <s v="Porez na zarade i naknade zarada na teret zaposlenog-AO"/>
        <s v="Porez na zarade i naknade zarada na teret zaposlenog-DPZ"/>
        <s v="Porez na zarade i naknade zarada na teret zaposlenog-FINANSIJSKI GUBICI"/>
        <s v="Porez na zarade i naknade zarada na teret zaposlenog-KASKO"/>
        <s v="Porez na zarade i naknade zarada na teret zaposlenog-KASKO PLOVNI OBJEKTI"/>
        <s v="Porez na zarade i naknade zarada na teret zaposlenog-KASKO VAZDUHOPLOVI"/>
        <s v="Porez na zarade i naknade zarada na teret zaposlenog-NEZGODA"/>
        <s v="Porez na zarade i naknade zarada na teret zaposlenog-ODGOVORNOST PLOVNI OBJEKTI"/>
        <s v="Porez na zarade i naknade zarada na teret zaposlenog-OPŠTA ODGOVORNOST"/>
        <s v="Porez na zarade i naknade zarada na teret zaposlenog-OSTALA IMOVINA"/>
        <s v="Porez na zarade i naknade zarada na teret zaposlenog-POŽAR"/>
        <s v="Porez na zarade i naknade zarada na teret zaposlenog-PRAVNA ZAŠTITA"/>
        <s v="Porez na zarade i naknade zarada na teret zaposlenog-ROBA U PREVOZU"/>
        <s v="Trošak reprezentacije-gratis polise-DPZ"/>
        <s v="Troškova naknada po Ugovoru o zakupu sa FL (bruto)-AO"/>
        <s v="Troškovi električne energije-AO"/>
        <s v="Troškovi goriva-AO"/>
        <s v="Troškovi goriva-DPZ"/>
        <s v="Troškovi goriva-FINANSIJSKI GUBICI"/>
        <s v="Troškovi goriva-KASKO"/>
        <s v="Troškovi goriva-NEZGODA"/>
        <s v="Troškovi goriva-OPŠTA ODGOVORNOST"/>
        <s v="Troškovi goriva-OSTALA IMOVINA"/>
        <s v="Troškovi goriva-POŽAR"/>
        <s v="Troškovi goriva-PRAVNA ZAŠTITA"/>
        <s v="Troškovi materijala-AO"/>
        <s v="Troškovi materijala-DPZ"/>
        <s v="Troškovi materijala-FINANSIJSKI GUBICI"/>
        <s v="Troškovi materijala-KASKO"/>
        <s v="Troškovi materijala-NEZGODA"/>
        <s v="Troškovi materijala-OPŠTA ODGOVORNOST"/>
        <s v="Troškovi materijala-OSTALA IMOVINA"/>
        <s v="Troškovi materijala-POŽAR"/>
        <s v="Troškovi materijala-PRAVNA ZAŠTITA"/>
        <s v="Troškovi održavanje nekretnina, postrojenja i opreme-AO"/>
        <s v="Troškovi održavanje nekretnina, postrojenja i opreme-DPZ"/>
        <s v="Troškovi održavanje nekretnina, postrojenja i opreme-FINANSIJSKI GUBICI"/>
        <s v="Troškovi održavanje nekretnina, postrojenja i opreme-KASKO"/>
        <s v="Troškovi održavanje nekretnina, postrojenja i opreme-NEZGODA"/>
        <s v="Troškovi održavanje nekretnina, postrojenja i opreme-OPŠTA ODGOVORNOST"/>
        <s v="Troškovi održavanje nekretnina, postrojenja i opreme-OSTALA IMOVINA"/>
        <s v="Troškovi održavanje nekretnina, postrojenja i opreme-POŽAR"/>
        <s v="Troškovi održavanje nekretnina, postrojenja i opreme-PRAVNA ZAŠTITA"/>
        <s v="Troškovi ostalih nepomenutih usluga - spoljni saradnici - AO"/>
        <s v="Troškovi ostalih nepomenutih usluga - spoljni saradnici - DPZ"/>
        <s v="Troškovi ostalih nepomenutih usluga - spoljni saradnici - FINANSIJSKI GUBICI"/>
        <s v="Troškovi ostalih nepomenutih usluga - spoljni saradnici - KASKO"/>
        <s v="Troškovi ostalih nepomenutih usluga - spoljni saradnici - NEZGODA"/>
        <s v="Troškovi ostalih nepomenutih usluga - spoljni saradnici - osiguranje od opšte odgovornosti"/>
        <s v="Troškovi ostalih nepomenutih usluga - spoljni saradnici - osiguranje troškova pravne zaštite"/>
        <s v="Troškovi ostalih nepomenutih usluga - spoljni saradnici - ostala osiguranja imovine"/>
        <s v="Troškovi ostalih nepomenutih usluga - spoljni saradnici požar i druge opasnosti"/>
        <s v="Troškovi prevoza za dolazak i odlazak sa posla-AO"/>
        <s v="Troškovi prevoza za dolazak i odlazak sa posla-DPZ"/>
        <s v="Troškovi prevoza za dolazak i odlazak sa posla-FINANSIJSKI GUBICI"/>
        <s v="Troškovi prevoza za dolazak i odlazak sa posla-KASKO"/>
        <s v="Troškovi prevoza za dolazak i odlazak sa posla-KASKO VAZDUHOPLOVI"/>
        <s v="Troškovi prevoza za dolazak i odlazak sa posla-NEZGODA"/>
        <s v="Troškovi prevoza za dolazak i odlazak sa posla-ODGOVORNOST PLOVNI OBJEKTI"/>
        <s v="Troškovi prevoza za dolazak i odlazak sa posla-OPŠTA ODGOVORNOST"/>
        <s v="Troškovi prevoza za dolazak i odlazak sa posla-OSTALA IMOVINA"/>
        <s v="Troškovi prevoza za dolazak i odlazak sa posla-POŽAR"/>
        <s v="Troškovi prevoza za dolazak i odlazak sa posla-PRAVNA ZAŠTITA"/>
        <s v="Troškovi provizije reosiguranja - AO"/>
        <s v="Troškovi provizije reosiguranja - KASKO"/>
        <s v="Troškovi provizije saosiguranja - OSIGURANJE FINANSIJSKIH GUBITAKA"/>
        <s v="Troškovi provizije saosiguranja- OPŠTA ODGOVORNOST"/>
        <s v="Troškovi provizije saosiguranja- OSTALA IMOVINA"/>
        <s v="Troškovi provizije saosiguranja- POŽAR"/>
        <s v="Troškovi provizije saosiguranja-DPZ"/>
        <s v="Troškovi provizije saosiguranja-KASKO OSIGURANJE ŠINSKIH VOZILA"/>
        <s v="Troškovi provizije saosiguranja-NEZGODA"/>
        <s v="Troškovi PTT saobraćaja-AO"/>
        <s v="Troškovi PTT saobraćaja-DPZ"/>
        <s v="Troškovi PTT saobraćaja-FINANSIJSKI GUBICI"/>
        <s v="Troškovi PTT saobraćaja-KASKO"/>
        <s v="Troškovi PTT saobraćaja-NEZGODA"/>
        <s v="Troškovi PTT saobraćaja-ODGOVORNOST PLOVNI OBJEKTI"/>
        <s v="Troškovi PTT saobraćaja-OPŠTA ODGOVORNOST"/>
        <s v="Troškovi PTT saobraćaja-OSTALA IMOVINA"/>
        <s v="Troškovi PTT saobraćaja-POŽAR"/>
        <s v="Troškovi PTT saobraćaja-PRAVNA ZAŠTITA"/>
        <s v="Troškovi reklame-AO"/>
        <s v="Troškovi reklame-DPZ"/>
        <s v="Troškovi reklame-KASKO"/>
        <s v="Troškovi reklame-NEZGODA"/>
        <s v="Troškovi reklame-OSTALA IMOVINA"/>
        <s v="Troškovi reklame-POŽAR"/>
        <s v="Troškovi reprezentacije - gratis potraživanja od kupaca po osnovu izvršenih usluga"/>
        <s v="Troškovi reprezentacije u objektu-AO"/>
        <s v="Troškovi reprezentacije u objektu-DPZ"/>
        <s v="Troškovi reprezentacije u objektu-FINANSIJSKI GUBICI"/>
        <s v="Troškovi reprezentacije u objektu-KASKO"/>
        <s v="Troškovi reprezentacije u objektu-NEZGODA"/>
        <s v="Troškovi reprezentacije u objektu-OPŠTA ODGOVORNOST"/>
        <s v="Troškovi reprezentacije u objektu-OSTALA IMOVINA"/>
        <s v="Troškovi reprezentacije u objektu-POŽAR"/>
        <s v="Troškovi reprezentacije u objektu-PRAVNA ZAŠTITA"/>
        <s v="Troškovi reprezentacije u poklonima, robi - AO"/>
        <s v="Troškovi reprezentacije u poklonima, robi - FINANSIJSKI GUBICI"/>
        <s v="Troškovi reprezentacije u poklonima, robi - KASKO"/>
        <s v="Troškovi reprezentacije u poklonima, robi - NEZGODE"/>
        <s v="Troškovi reprezentacije u poklonima, robi - OPŠTA ODGOVORNOST"/>
        <s v="Troškovi reprezentacije u poklonima, robi - OSTALA IMOVINA"/>
        <s v="Troškovi reprezentacije u poklonima, robi - POŽAR"/>
        <s v="Troškovi reprezentacije u poklonima, robi - PRAVNA ZAŠTITA"/>
        <s v="Troškovi reprezentacije u reprezentacije u restoranima hotelima-AO"/>
        <s v="Troškovi reprezentacije u reprezentacije u restoranima hotelima-FINANSIJSKI GUBICI"/>
        <s v="Troškovi reprezentacije u reprezentacije u restoranima hotelima-KASKO"/>
        <s v="Troškovi reprezentacije u reprezentacije u restoranima hotelima-NEZGODA"/>
        <s v="Troškovi reprezentacije u reprezentacije u restoranima hotelima-OPŠTA ODGOVORNOST"/>
        <s v="Troškovi reprezentacije u reprezentacije u restoranima hotelima-OSTALA IMOVINA"/>
        <s v="Troškovi reprezentacije u reprezentacije u restoranima hotelima-POŽAR"/>
        <s v="Troškovi reprezentacije u reprezentacije u restoranima hotelima-PRAVNA ZAŠTITA"/>
        <s v="Troškovi reprezentacije u restoranima hotelima-DPZ"/>
        <s v="Troškovi reprezentacije-gratis polise-AO"/>
        <s v="Troškovi reprezentacije-gratis polise-KASKO"/>
        <s v="Troškovi reprezentacije-gratis polise-NEZGODE"/>
        <s v="Troškovi sitnog inventara i rezervnih delova-AO"/>
        <s v="Troškovi sitnog inventara i rezervnih delova-DPZ"/>
        <s v="Troškovi sitnog inventara i rezervnih delova-KASKO"/>
        <s v="Troškovi sitnog inventara i rezervnih delova-NEZGODA"/>
        <s v="Troškovi solidarne pomoći zaposlenima-AO"/>
        <s v="Troškovi solidarne pomoći zaposlenima-DPZ"/>
        <s v="Troškovi solidarne pomoći zaposlenima-KASKO"/>
        <s v="Troškovi solidarne pomoći zaposlenima-NEZGODA"/>
        <s v="Troškovi transportnih usluga-AO"/>
        <s v="Troškovi transportnih usluga-DPZ"/>
        <s v="Troškovi transportnih usluga-FINANSIJSKI GUBICI"/>
        <s v="Troškovi transportnih usluga-KASKO"/>
        <s v="Troškovi transportnih usluga-NEZGODA"/>
        <s v="Troškovi transportnih usluga-OPŠTA ODGOVORNOST"/>
        <s v="Troškovi transportnih usluga-OSTALA IMOVINA"/>
        <s v="Troškovi transportnih usluga-POŽAR"/>
        <s v="Troškovi transportnih usluga-PRAVNA ZAŠTITA"/>
        <s v="Troškovi za stručnu literaturu-KASKO"/>
        <s v="Troškovi zakupa - pokretnih stvari-AO"/>
        <s v="Troškovi zakupa - pokretnih stvari-DPZ"/>
        <s v="Troškovi zakupa - pokretnih stvari-FINANSIJSKI GUBICI"/>
        <s v="Troškovi zakupa - pokretnih stvari-KASKO"/>
        <s v="Troškovi zakupa - pokretnih stvari-NEZGODA"/>
        <s v="Troškovi zakupa - pokretnih stvari-OPŠTA ODGOVORNOST"/>
        <s v="Troškovi zakupa - pokretnih stvari-OSTALA IMOVINA"/>
        <s v="Troškovi zakupa - pokretnih stvari-POŽAR"/>
        <s v="Troškovi zakupa - pokretnih stvari-PRAVNA ZAŠTITA"/>
        <s v="Zarade i naknade zarada neto-AO"/>
        <s v="Zarade i naknade zarada neto-DPZ"/>
        <s v="Zarade i naknade zarada neto-FINANSIJSKI GUBICI"/>
        <s v="Zarade i naknade zarada neto-KASKO"/>
        <s v="Zarade i naknade zarada neto-KASKO PLOVNI OBJEKTI"/>
        <s v="Zarade i naknade zarada neto-KASKO VAZDUHOPLOVI"/>
        <s v="Zarade i naknade zarada neto-NEZGODA"/>
        <s v="Zarade i naknade zarada neto-ODGOVORNOST PLOVNI OBJEKTI"/>
        <s v="Zarade i naknade zarada neto-OPŠTA ODGOVORNOST"/>
        <s v="Zarade i naknade zarada neto-OSTALA IMOVINA"/>
        <s v="Zarade i naknade zarada neto-POŽAR"/>
        <s v="Zarade i naknade zarada neto-PRAVNA ZAŠTITA"/>
        <s v="Zarade i naknade zarada neto-ROBA U PREVOZU"/>
      </sharedItems>
    </cacheField>
    <cacheField name="Čisti trošak 31.03." numFmtId="0">
      <sharedItems count="225" containsMixedTypes="0" containsSemiMixedTypes="0" containsString="0" containsNumber="1">
        <n v="0"/>
        <n v="10.5"/>
        <n v="26.25"/>
        <n v="185.56"/>
        <n v="268.87"/>
        <n v="357"/>
        <n v="400"/>
        <n v="600"/>
        <n v="746.38"/>
        <n v="746.4"/>
        <n v="925.53"/>
        <n v="1296.68"/>
        <n v="1651"/>
        <n v="1770"/>
        <n v="1865.99"/>
        <n v="2010"/>
        <n v="2199.19"/>
        <n v="2485.48"/>
        <n v="2485.49"/>
        <n v="2505"/>
        <n v="2730"/>
        <n v="2985"/>
        <n v="3077.3"/>
        <n v="4549.4"/>
        <n v="4578.45"/>
        <n v="4583.75"/>
        <n v="4700.31"/>
        <n v="4766.31"/>
        <n v="4820.27"/>
        <n v="5067.35"/>
        <n v="5600.46"/>
        <n v="5710.75"/>
        <n v="5710.83"/>
        <n v="6213.73"/>
        <n v="6355.5"/>
        <n v="7930.66"/>
        <n v="8224.07"/>
        <n v="8506.15"/>
        <n v="8522.12"/>
        <n v="8735.93"/>
        <n v="8808.8"/>
        <n v="8903.86"/>
        <n v="9179.82"/>
        <n v="9983.88"/>
        <n v="10011.76"/>
        <n v="10316.26"/>
        <n v="10384.79"/>
        <n v="10554.42"/>
        <n v="12510.37"/>
        <n v="13066.25"/>
        <n v="13703.01"/>
        <n v="14191.93"/>
        <n v="14277.06"/>
        <n v="14908.43"/>
        <n v="14971.53"/>
        <n v="14995.86"/>
        <n v="15321.96"/>
        <n v="15446.82"/>
        <n v="15757.46"/>
        <n v="15859.18"/>
        <n v="16848.72"/>
        <n v="16957.95"/>
        <n v="17277.13"/>
        <n v="18564.74"/>
        <n v="18765.55"/>
        <n v="18772.33"/>
        <n v="18943.02"/>
        <n v="19882.35"/>
        <n v="20936.7"/>
        <n v="21235.42"/>
        <n v="21251.04"/>
        <n v="22165.98"/>
        <n v="22550.01"/>
        <n v="23247.84"/>
        <n v="24204.59"/>
        <n v="24236.31"/>
        <n v="25273.08"/>
        <n v="25848.07"/>
        <n v="27009.03"/>
        <n v="27652.15"/>
        <n v="28130.84"/>
        <n v="29234.78"/>
        <n v="29475.82"/>
        <n v="29981.18"/>
        <n v="30230.77"/>
        <n v="30254.33"/>
        <n v="31474.99"/>
        <n v="31475"/>
        <n v="36419.1"/>
        <n v="40484.2"/>
        <n v="41902.86"/>
        <n v="44598.54"/>
        <n v="45033.6"/>
        <n v="46388.3"/>
        <n v="47033.24"/>
        <n v="47277.06"/>
        <n v="51739.55"/>
        <n v="54457.27"/>
        <n v="57600"/>
        <n v="58408.8"/>
        <n v="58408.81"/>
        <n v="59986.98"/>
        <n v="63034.81"/>
        <n v="66326.76"/>
        <n v="70283.99"/>
        <n v="77030.9"/>
        <n v="78234.45"/>
        <n v="85563.12"/>
        <n v="86553.96"/>
        <n v="86600.86"/>
        <n v="87807.88"/>
        <n v="88465.17"/>
        <n v="91644.19"/>
        <n v="95922.22"/>
        <n v="97648.66"/>
        <n v="99139.39"/>
        <n v="99953.53"/>
        <n v="103437.78"/>
        <n v="111263.79"/>
        <n v="111992.12"/>
        <n v="113633.64"/>
        <n v="113796"/>
        <n v="118298.11"/>
        <n v="119567.91"/>
        <n v="121603.7"/>
        <n v="122066"/>
        <n v="124781.9"/>
        <n v="130427.44"/>
        <n v="131075.01"/>
        <n v="131230.2"/>
        <n v="131230.21"/>
        <n v="133951.55"/>
        <n v="135438.94"/>
        <n v="137767.82"/>
        <n v="139299.08"/>
        <n v="140757.36"/>
        <n v="140773.86"/>
        <n v="141638.68"/>
        <n v="144854.83"/>
        <n v="148039.29"/>
        <n v="148407.18"/>
        <n v="158781.24"/>
        <n v="162392.82"/>
        <n v="162994.17"/>
        <n v="163071.46"/>
        <n v="167345.24"/>
        <n v="168622.76"/>
        <n v="171356.78"/>
        <n v="175654.14"/>
        <n v="181734"/>
        <n v="187757.57"/>
        <n v="188364"/>
        <n v="196845.35"/>
        <n v="196845.36"/>
        <n v="197804.44"/>
        <n v="203336.99"/>
        <n v="205134.64"/>
        <n v="237852.33"/>
        <n v="281864.4"/>
        <n v="315295.49"/>
        <n v="318575.46"/>
        <n v="332538.33"/>
        <n v="359044.82"/>
        <n v="408024.06"/>
        <n v="437803.75"/>
        <n v="483014.85"/>
        <n v="498772.31"/>
        <n v="509381.89"/>
        <n v="516829.27"/>
        <n v="532000"/>
        <n v="539187.63"/>
        <n v="620002.37"/>
        <n v="627384.97"/>
        <n v="630258.36"/>
        <n v="684443.68"/>
        <n v="687317.07"/>
        <n v="713517.45"/>
        <n v="743086.89"/>
        <n v="746935.69"/>
        <n v="759188.3"/>
        <n v="812533.24"/>
        <n v="829174.42"/>
        <n v="829184.92"/>
        <n v="835353.06"/>
        <n v="876967.91"/>
        <n v="891890.49"/>
        <n v="911957.87"/>
        <n v="963790.99"/>
        <n v="968101.04"/>
        <n v="969729.86"/>
        <n v="974039.91"/>
        <n v="999253.41"/>
        <n v="1004083.55"/>
        <n v="1082634.45"/>
        <n v="1178314.76"/>
        <n v="1243761.63"/>
        <n v="1243772.1"/>
        <n v="1400956.76"/>
        <n v="1405194.67"/>
        <n v="1416537.1"/>
        <n v="1528369.45"/>
        <n v="1562364.18"/>
        <n v="1585434.05"/>
        <n v="1606290.57"/>
        <n v="1713852.42"/>
        <n v="1868963.53"/>
        <n v="2152154.67"/>
        <n v="2165416.27"/>
        <n v="2608526.01"/>
        <n v="2632524.07"/>
        <n v="2647875.56"/>
        <n v="3104744.41"/>
        <n v="7776367.95"/>
        <n v="7819505.4"/>
        <n v="8868074.01"/>
        <n v="9663405.38"/>
        <n v="12213000.9"/>
        <n v="13335894.64"/>
        <n v="13440233.34"/>
        <n v="13618124.8"/>
        <n v="13699945.36"/>
        <n v="14429793.02"/>
        <n v="15012689"/>
        <n v="30161516.89"/>
        <n v="45365498.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">
  <r>
    <x v="0"/>
    <x v="4"/>
    <x v="0"/>
    <x v="167"/>
    <x v="277"/>
  </r>
  <r>
    <x v="0"/>
    <x v="4"/>
    <x v="1"/>
    <x v="166"/>
    <x v="334"/>
  </r>
  <r>
    <x v="0"/>
    <x v="4"/>
    <x v="2"/>
    <x v="168"/>
    <x v="379"/>
  </r>
  <r>
    <x v="1"/>
    <x v="4"/>
    <x v="31"/>
    <x v="338"/>
    <x v="335"/>
  </r>
  <r>
    <x v="2"/>
    <x v="1"/>
    <x v="155"/>
    <x v="94"/>
    <x v="406"/>
  </r>
  <r>
    <x v="2"/>
    <x v="2"/>
    <x v="32"/>
    <x v="95"/>
    <x v="382"/>
  </r>
  <r>
    <x v="3"/>
    <x v="0"/>
    <x v="33"/>
    <x v="188"/>
    <x v="19"/>
  </r>
  <r>
    <x v="3"/>
    <x v="0"/>
    <x v="34"/>
    <x v="350"/>
    <x v="28"/>
  </r>
  <r>
    <x v="3"/>
    <x v="1"/>
    <x v="156"/>
    <x v="194"/>
    <x v="200"/>
  </r>
  <r>
    <x v="3"/>
    <x v="1"/>
    <x v="157"/>
    <x v="190"/>
    <x v="229"/>
  </r>
  <r>
    <x v="3"/>
    <x v="1"/>
    <x v="158"/>
    <x v="192"/>
    <x v="262"/>
  </r>
  <r>
    <x v="3"/>
    <x v="1"/>
    <x v="159"/>
    <x v="197"/>
    <x v="101"/>
  </r>
  <r>
    <x v="3"/>
    <x v="1"/>
    <x v="160"/>
    <x v="196"/>
    <x v="168"/>
  </r>
  <r>
    <x v="3"/>
    <x v="1"/>
    <x v="161"/>
    <x v="189"/>
    <x v="242"/>
  </r>
  <r>
    <x v="3"/>
    <x v="1"/>
    <x v="162"/>
    <x v="195"/>
    <x v="72"/>
  </r>
  <r>
    <x v="3"/>
    <x v="1"/>
    <x v="163"/>
    <x v="191"/>
    <x v="72"/>
  </r>
  <r>
    <x v="3"/>
    <x v="1"/>
    <x v="164"/>
    <x v="198"/>
    <x v="71"/>
  </r>
  <r>
    <x v="3"/>
    <x v="1"/>
    <x v="165"/>
    <x v="207"/>
    <x v="246"/>
  </r>
  <r>
    <x v="3"/>
    <x v="1"/>
    <x v="166"/>
    <x v="206"/>
    <x v="166"/>
  </r>
  <r>
    <x v="3"/>
    <x v="1"/>
    <x v="167"/>
    <x v="205"/>
    <x v="376"/>
  </r>
  <r>
    <x v="3"/>
    <x v="1"/>
    <x v="168"/>
    <x v="208"/>
    <x v="44"/>
  </r>
  <r>
    <x v="3"/>
    <x v="1"/>
    <x v="35"/>
    <x v="204"/>
    <x v="392"/>
  </r>
  <r>
    <x v="3"/>
    <x v="1"/>
    <x v="169"/>
    <x v="355"/>
    <x v="61"/>
  </r>
  <r>
    <x v="3"/>
    <x v="1"/>
    <x v="170"/>
    <x v="352"/>
    <x v="61"/>
  </r>
  <r>
    <x v="3"/>
    <x v="1"/>
    <x v="171"/>
    <x v="354"/>
    <x v="69"/>
  </r>
  <r>
    <x v="3"/>
    <x v="1"/>
    <x v="172"/>
    <x v="358"/>
    <x v="42"/>
  </r>
  <r>
    <x v="3"/>
    <x v="1"/>
    <x v="173"/>
    <x v="357"/>
    <x v="42"/>
  </r>
  <r>
    <x v="3"/>
    <x v="1"/>
    <x v="174"/>
    <x v="351"/>
    <x v="69"/>
  </r>
  <r>
    <x v="3"/>
    <x v="1"/>
    <x v="175"/>
    <x v="356"/>
    <x v="42"/>
  </r>
  <r>
    <x v="3"/>
    <x v="1"/>
    <x v="176"/>
    <x v="353"/>
    <x v="42"/>
  </r>
  <r>
    <x v="3"/>
    <x v="1"/>
    <x v="177"/>
    <x v="359"/>
    <x v="42"/>
  </r>
  <r>
    <x v="3"/>
    <x v="2"/>
    <x v="36"/>
    <x v="187"/>
    <x v="295"/>
  </r>
  <r>
    <x v="3"/>
    <x v="2"/>
    <x v="37"/>
    <x v="349"/>
    <x v="78"/>
  </r>
  <r>
    <x v="3"/>
    <x v="4"/>
    <x v="38"/>
    <x v="193"/>
    <x v="351"/>
  </r>
  <r>
    <x v="3"/>
    <x v="4"/>
    <x v="39"/>
    <x v="360"/>
    <x v="252"/>
  </r>
  <r>
    <x v="4"/>
    <x v="0"/>
    <x v="40"/>
    <x v="176"/>
    <x v="17"/>
  </r>
  <r>
    <x v="4"/>
    <x v="0"/>
    <x v="41"/>
    <x v="172"/>
    <x v="32"/>
  </r>
  <r>
    <x v="4"/>
    <x v="1"/>
    <x v="178"/>
    <x v="181"/>
    <x v="289"/>
  </r>
  <r>
    <x v="4"/>
    <x v="1"/>
    <x v="179"/>
    <x v="178"/>
    <x v="288"/>
  </r>
  <r>
    <x v="4"/>
    <x v="1"/>
    <x v="180"/>
    <x v="180"/>
    <x v="314"/>
  </r>
  <r>
    <x v="4"/>
    <x v="1"/>
    <x v="181"/>
    <x v="184"/>
    <x v="151"/>
  </r>
  <r>
    <x v="4"/>
    <x v="1"/>
    <x v="182"/>
    <x v="183"/>
    <x v="142"/>
  </r>
  <r>
    <x v="4"/>
    <x v="1"/>
    <x v="183"/>
    <x v="177"/>
    <x v="313"/>
  </r>
  <r>
    <x v="4"/>
    <x v="1"/>
    <x v="184"/>
    <x v="182"/>
    <x v="136"/>
  </r>
  <r>
    <x v="4"/>
    <x v="1"/>
    <x v="185"/>
    <x v="179"/>
    <x v="125"/>
  </r>
  <r>
    <x v="4"/>
    <x v="1"/>
    <x v="186"/>
    <x v="185"/>
    <x v="153"/>
  </r>
  <r>
    <x v="4"/>
    <x v="1"/>
    <x v="187"/>
    <x v="173"/>
    <x v="160"/>
  </r>
  <r>
    <x v="4"/>
    <x v="2"/>
    <x v="42"/>
    <x v="175"/>
    <x v="320"/>
  </r>
  <r>
    <x v="4"/>
    <x v="2"/>
    <x v="43"/>
    <x v="171"/>
    <x v="215"/>
  </r>
  <r>
    <x v="4"/>
    <x v="4"/>
    <x v="44"/>
    <x v="186"/>
    <x v="356"/>
  </r>
  <r>
    <x v="4"/>
    <x v="4"/>
    <x v="45"/>
    <x v="174"/>
    <x v="330"/>
  </r>
  <r>
    <x v="4"/>
    <x v="4"/>
    <x v="46"/>
    <x v="390"/>
    <x v="293"/>
  </r>
  <r>
    <x v="5"/>
    <x v="0"/>
    <x v="47"/>
    <x v="391"/>
    <x v="22"/>
  </r>
  <r>
    <x v="5"/>
    <x v="0"/>
    <x v="48"/>
    <x v="427"/>
    <x v="2"/>
  </r>
  <r>
    <x v="5"/>
    <x v="0"/>
    <x v="49"/>
    <x v="415"/>
    <x v="16"/>
  </r>
  <r>
    <x v="5"/>
    <x v="0"/>
    <x v="50"/>
    <x v="209"/>
    <x v="7"/>
  </r>
  <r>
    <x v="5"/>
    <x v="0"/>
    <x v="51"/>
    <x v="411"/>
    <x v="23"/>
  </r>
  <r>
    <x v="5"/>
    <x v="0"/>
    <x v="52"/>
    <x v="278"/>
    <x v="20"/>
  </r>
  <r>
    <x v="5"/>
    <x v="0"/>
    <x v="53"/>
    <x v="220"/>
    <x v="37"/>
  </r>
  <r>
    <x v="5"/>
    <x v="1"/>
    <x v="188"/>
    <x v="397"/>
    <x v="172"/>
  </r>
  <r>
    <x v="5"/>
    <x v="1"/>
    <x v="189"/>
    <x v="394"/>
    <x v="164"/>
  </r>
  <r>
    <x v="5"/>
    <x v="1"/>
    <x v="190"/>
    <x v="396"/>
    <x v="189"/>
  </r>
  <r>
    <x v="5"/>
    <x v="1"/>
    <x v="191"/>
    <x v="400"/>
    <x v="103"/>
  </r>
  <r>
    <x v="5"/>
    <x v="1"/>
    <x v="192"/>
    <x v="399"/>
    <x v="102"/>
  </r>
  <r>
    <x v="5"/>
    <x v="1"/>
    <x v="193"/>
    <x v="393"/>
    <x v="190"/>
  </r>
  <r>
    <x v="5"/>
    <x v="1"/>
    <x v="194"/>
    <x v="398"/>
    <x v="99"/>
  </r>
  <r>
    <x v="5"/>
    <x v="1"/>
    <x v="195"/>
    <x v="395"/>
    <x v="91"/>
  </r>
  <r>
    <x v="5"/>
    <x v="1"/>
    <x v="196"/>
    <x v="401"/>
    <x v="117"/>
  </r>
  <r>
    <x v="5"/>
    <x v="1"/>
    <x v="197"/>
    <x v="422"/>
    <x v="324"/>
  </r>
  <r>
    <x v="5"/>
    <x v="1"/>
    <x v="198"/>
    <x v="418"/>
    <x v="321"/>
  </r>
  <r>
    <x v="5"/>
    <x v="1"/>
    <x v="199"/>
    <x v="420"/>
    <x v="344"/>
  </r>
  <r>
    <x v="5"/>
    <x v="1"/>
    <x v="200"/>
    <x v="425"/>
    <x v="208"/>
  </r>
  <r>
    <x v="5"/>
    <x v="1"/>
    <x v="201"/>
    <x v="424"/>
    <x v="202"/>
  </r>
  <r>
    <x v="5"/>
    <x v="1"/>
    <x v="202"/>
    <x v="417"/>
    <x v="339"/>
  </r>
  <r>
    <x v="5"/>
    <x v="1"/>
    <x v="203"/>
    <x v="423"/>
    <x v="182"/>
  </r>
  <r>
    <x v="5"/>
    <x v="1"/>
    <x v="204"/>
    <x v="419"/>
    <x v="178"/>
  </r>
  <r>
    <x v="5"/>
    <x v="1"/>
    <x v="205"/>
    <x v="426"/>
    <x v="196"/>
  </r>
  <r>
    <x v="5"/>
    <x v="1"/>
    <x v="206"/>
    <x v="429"/>
    <x v="121"/>
  </r>
  <r>
    <x v="5"/>
    <x v="1"/>
    <x v="207"/>
    <x v="215"/>
    <x v="210"/>
  </r>
  <r>
    <x v="5"/>
    <x v="1"/>
    <x v="208"/>
    <x v="212"/>
    <x v="211"/>
  </r>
  <r>
    <x v="5"/>
    <x v="1"/>
    <x v="209"/>
    <x v="214"/>
    <x v="260"/>
  </r>
  <r>
    <x v="5"/>
    <x v="1"/>
    <x v="210"/>
    <x v="218"/>
    <x v="65"/>
  </r>
  <r>
    <x v="5"/>
    <x v="1"/>
    <x v="211"/>
    <x v="217"/>
    <x v="60"/>
  </r>
  <r>
    <x v="5"/>
    <x v="1"/>
    <x v="212"/>
    <x v="211"/>
    <x v="241"/>
  </r>
  <r>
    <x v="5"/>
    <x v="1"/>
    <x v="213"/>
    <x v="216"/>
    <x v="58"/>
  </r>
  <r>
    <x v="5"/>
    <x v="1"/>
    <x v="214"/>
    <x v="213"/>
    <x v="55"/>
  </r>
  <r>
    <x v="5"/>
    <x v="1"/>
    <x v="215"/>
    <x v="219"/>
    <x v="64"/>
  </r>
  <r>
    <x v="5"/>
    <x v="1"/>
    <x v="216"/>
    <x v="413"/>
    <x v="42"/>
  </r>
  <r>
    <x v="5"/>
    <x v="1"/>
    <x v="217"/>
    <x v="412"/>
    <x v="167"/>
  </r>
  <r>
    <x v="5"/>
    <x v="1"/>
    <x v="218"/>
    <x v="283"/>
    <x v="235"/>
  </r>
  <r>
    <x v="5"/>
    <x v="1"/>
    <x v="219"/>
    <x v="280"/>
    <x v="227"/>
  </r>
  <r>
    <x v="5"/>
    <x v="1"/>
    <x v="220"/>
    <x v="282"/>
    <x v="251"/>
  </r>
  <r>
    <x v="5"/>
    <x v="1"/>
    <x v="221"/>
    <x v="286"/>
    <x v="156"/>
  </r>
  <r>
    <x v="5"/>
    <x v="1"/>
    <x v="222"/>
    <x v="285"/>
    <x v="148"/>
  </r>
  <r>
    <x v="5"/>
    <x v="1"/>
    <x v="223"/>
    <x v="279"/>
    <x v="254"/>
  </r>
  <r>
    <x v="5"/>
    <x v="1"/>
    <x v="224"/>
    <x v="284"/>
    <x v="129"/>
  </r>
  <r>
    <x v="5"/>
    <x v="1"/>
    <x v="225"/>
    <x v="281"/>
    <x v="122"/>
  </r>
  <r>
    <x v="5"/>
    <x v="1"/>
    <x v="226"/>
    <x v="287"/>
    <x v="150"/>
  </r>
  <r>
    <x v="5"/>
    <x v="1"/>
    <x v="458"/>
    <x v="107"/>
    <x v="331"/>
  </r>
  <r>
    <x v="5"/>
    <x v="1"/>
    <x v="459"/>
    <x v="108"/>
    <x v="185"/>
  </r>
  <r>
    <x v="5"/>
    <x v="1"/>
    <x v="460"/>
    <x v="101"/>
    <x v="250"/>
  </r>
  <r>
    <x v="5"/>
    <x v="1"/>
    <x v="461"/>
    <x v="102"/>
    <x v="255"/>
  </r>
  <r>
    <x v="5"/>
    <x v="1"/>
    <x v="462"/>
    <x v="105"/>
    <x v="359"/>
  </r>
  <r>
    <x v="5"/>
    <x v="1"/>
    <x v="463"/>
    <x v="106"/>
    <x v="399"/>
  </r>
  <r>
    <x v="5"/>
    <x v="1"/>
    <x v="464"/>
    <x v="115"/>
    <x v="325"/>
  </r>
  <r>
    <x v="5"/>
    <x v="1"/>
    <x v="465"/>
    <x v="116"/>
    <x v="243"/>
  </r>
  <r>
    <x v="5"/>
    <x v="1"/>
    <x v="466"/>
    <x v="113"/>
    <x v="350"/>
  </r>
  <r>
    <x v="5"/>
    <x v="1"/>
    <x v="467"/>
    <x v="114"/>
    <x v="248"/>
  </r>
  <r>
    <x v="5"/>
    <x v="1"/>
    <x v="468"/>
    <x v="99"/>
    <x v="407"/>
  </r>
  <r>
    <x v="5"/>
    <x v="1"/>
    <x v="469"/>
    <x v="100"/>
    <x v="395"/>
  </r>
  <r>
    <x v="5"/>
    <x v="1"/>
    <x v="470"/>
    <x v="98"/>
    <x v="270"/>
  </r>
  <r>
    <x v="5"/>
    <x v="1"/>
    <x v="471"/>
    <x v="112"/>
    <x v="42"/>
  </r>
  <r>
    <x v="5"/>
    <x v="1"/>
    <x v="472"/>
    <x v="111"/>
    <x v="261"/>
  </r>
  <r>
    <x v="5"/>
    <x v="1"/>
    <x v="473"/>
    <x v="109"/>
    <x v="216"/>
  </r>
  <r>
    <x v="5"/>
    <x v="1"/>
    <x v="474"/>
    <x v="110"/>
    <x v="112"/>
  </r>
  <r>
    <x v="5"/>
    <x v="1"/>
    <x v="475"/>
    <x v="103"/>
    <x v="48"/>
  </r>
  <r>
    <x v="5"/>
    <x v="1"/>
    <x v="476"/>
    <x v="104"/>
    <x v="46"/>
  </r>
  <r>
    <x v="5"/>
    <x v="1"/>
    <x v="477"/>
    <x v="117"/>
    <x v="50"/>
  </r>
  <r>
    <x v="5"/>
    <x v="1"/>
    <x v="478"/>
    <x v="269"/>
    <x v="368"/>
  </r>
  <r>
    <x v="5"/>
    <x v="1"/>
    <x v="453"/>
    <x v="271"/>
    <x v="273"/>
  </r>
  <r>
    <x v="5"/>
    <x v="1"/>
    <x v="454"/>
    <x v="270"/>
    <x v="294"/>
  </r>
  <r>
    <x v="5"/>
    <x v="1"/>
    <x v="227"/>
    <x v="277"/>
    <x v="186"/>
  </r>
  <r>
    <x v="5"/>
    <x v="1"/>
    <x v="228"/>
    <x v="274"/>
    <x v="209"/>
  </r>
  <r>
    <x v="5"/>
    <x v="1"/>
    <x v="229"/>
    <x v="275"/>
    <x v="343"/>
  </r>
  <r>
    <x v="5"/>
    <x v="1"/>
    <x v="230"/>
    <x v="276"/>
    <x v="317"/>
  </r>
  <r>
    <x v="5"/>
    <x v="1"/>
    <x v="231"/>
    <x v="273"/>
    <x v="361"/>
  </r>
  <r>
    <x v="5"/>
    <x v="1"/>
    <x v="232"/>
    <x v="272"/>
    <x v="373"/>
  </r>
  <r>
    <x v="5"/>
    <x v="1"/>
    <x v="455"/>
    <x v="268"/>
    <x v="259"/>
  </r>
  <r>
    <x v="5"/>
    <x v="1"/>
    <x v="456"/>
    <x v="267"/>
    <x v="42"/>
  </r>
  <r>
    <x v="5"/>
    <x v="1"/>
    <x v="457"/>
    <x v="266"/>
    <x v="177"/>
  </r>
  <r>
    <x v="5"/>
    <x v="1"/>
    <x v="233"/>
    <x v="226"/>
    <x v="290"/>
  </r>
  <r>
    <x v="5"/>
    <x v="1"/>
    <x v="234"/>
    <x v="222"/>
    <x v="291"/>
  </r>
  <r>
    <x v="5"/>
    <x v="1"/>
    <x v="235"/>
    <x v="224"/>
    <x v="316"/>
  </r>
  <r>
    <x v="5"/>
    <x v="1"/>
    <x v="236"/>
    <x v="230"/>
    <x v="36"/>
  </r>
  <r>
    <x v="5"/>
    <x v="1"/>
    <x v="237"/>
    <x v="229"/>
    <x v="36"/>
  </r>
  <r>
    <x v="5"/>
    <x v="1"/>
    <x v="238"/>
    <x v="221"/>
    <x v="315"/>
  </r>
  <r>
    <x v="5"/>
    <x v="1"/>
    <x v="239"/>
    <x v="227"/>
    <x v="39"/>
  </r>
  <r>
    <x v="5"/>
    <x v="1"/>
    <x v="240"/>
    <x v="223"/>
    <x v="38"/>
  </r>
  <r>
    <x v="5"/>
    <x v="1"/>
    <x v="241"/>
    <x v="228"/>
    <x v="40"/>
  </r>
  <r>
    <x v="5"/>
    <x v="2"/>
    <x v="54"/>
    <x v="391"/>
    <x v="184"/>
  </r>
  <r>
    <x v="5"/>
    <x v="2"/>
    <x v="55"/>
    <x v="421"/>
    <x v="375"/>
  </r>
  <r>
    <x v="5"/>
    <x v="2"/>
    <x v="56"/>
    <x v="415"/>
    <x v="353"/>
  </r>
  <r>
    <x v="5"/>
    <x v="2"/>
    <x v="57"/>
    <x v="209"/>
    <x v="247"/>
  </r>
  <r>
    <x v="5"/>
    <x v="2"/>
    <x v="58"/>
    <x v="411"/>
    <x v="42"/>
  </r>
  <r>
    <x v="5"/>
    <x v="2"/>
    <x v="59"/>
    <x v="278"/>
    <x v="253"/>
  </r>
  <r>
    <x v="5"/>
    <x v="2"/>
    <x v="60"/>
    <x v="97"/>
    <x v="367"/>
  </r>
  <r>
    <x v="5"/>
    <x v="2"/>
    <x v="61"/>
    <x v="225"/>
    <x v="346"/>
  </r>
  <r>
    <x v="5"/>
    <x v="4"/>
    <x v="62"/>
    <x v="392"/>
    <x v="278"/>
  </r>
  <r>
    <x v="5"/>
    <x v="4"/>
    <x v="63"/>
    <x v="428"/>
    <x v="398"/>
  </r>
  <r>
    <x v="5"/>
    <x v="4"/>
    <x v="64"/>
    <x v="416"/>
    <x v="372"/>
  </r>
  <r>
    <x v="5"/>
    <x v="4"/>
    <x v="65"/>
    <x v="210"/>
    <x v="391"/>
  </r>
  <r>
    <x v="5"/>
    <x v="4"/>
    <x v="66"/>
    <x v="414"/>
    <x v="282"/>
  </r>
  <r>
    <x v="5"/>
    <x v="4"/>
    <x v="67"/>
    <x v="288"/>
    <x v="380"/>
  </r>
  <r>
    <x v="5"/>
    <x v="4"/>
    <x v="68"/>
    <x v="220"/>
    <x v="365"/>
  </r>
  <r>
    <x v="6"/>
    <x v="0"/>
    <x v="69"/>
    <x v="291"/>
    <x v="41"/>
  </r>
  <r>
    <x v="6"/>
    <x v="1"/>
    <x v="242"/>
    <x v="298"/>
    <x v="281"/>
  </r>
  <r>
    <x v="6"/>
    <x v="1"/>
    <x v="243"/>
    <x v="294"/>
    <x v="404"/>
  </r>
  <r>
    <x v="6"/>
    <x v="1"/>
    <x v="244"/>
    <x v="295"/>
    <x v="403"/>
  </r>
  <r>
    <x v="6"/>
    <x v="1"/>
    <x v="245"/>
    <x v="297"/>
    <x v="42"/>
  </r>
  <r>
    <x v="6"/>
    <x v="1"/>
    <x v="246"/>
    <x v="296"/>
    <x v="42"/>
  </r>
  <r>
    <x v="6"/>
    <x v="1"/>
    <x v="247"/>
    <x v="302"/>
    <x v="370"/>
  </r>
  <r>
    <x v="6"/>
    <x v="1"/>
    <x v="248"/>
    <x v="301"/>
    <x v="371"/>
  </r>
  <r>
    <x v="6"/>
    <x v="1"/>
    <x v="249"/>
    <x v="293"/>
    <x v="401"/>
  </r>
  <r>
    <x v="6"/>
    <x v="1"/>
    <x v="250"/>
    <x v="299"/>
    <x v="42"/>
  </r>
  <r>
    <x v="6"/>
    <x v="1"/>
    <x v="251"/>
    <x v="290"/>
    <x v="42"/>
  </r>
  <r>
    <x v="6"/>
    <x v="1"/>
    <x v="252"/>
    <x v="300"/>
    <x v="42"/>
  </r>
  <r>
    <x v="6"/>
    <x v="1"/>
    <x v="253"/>
    <x v="265"/>
    <x v="245"/>
  </r>
  <r>
    <x v="6"/>
    <x v="2"/>
    <x v="70"/>
    <x v="289"/>
    <x v="53"/>
  </r>
  <r>
    <x v="6"/>
    <x v="4"/>
    <x v="71"/>
    <x v="292"/>
    <x v="389"/>
  </r>
  <r>
    <x v="7"/>
    <x v="0"/>
    <x v="72"/>
    <x v="303"/>
    <x v="34"/>
  </r>
  <r>
    <x v="7"/>
    <x v="0"/>
    <x v="73"/>
    <x v="335"/>
    <x v="6"/>
  </r>
  <r>
    <x v="7"/>
    <x v="0"/>
    <x v="74"/>
    <x v="314"/>
    <x v="137"/>
  </r>
  <r>
    <x v="7"/>
    <x v="1"/>
    <x v="254"/>
    <x v="309"/>
    <x v="116"/>
  </r>
  <r>
    <x v="7"/>
    <x v="1"/>
    <x v="255"/>
    <x v="306"/>
    <x v="108"/>
  </r>
  <r>
    <x v="7"/>
    <x v="1"/>
    <x v="256"/>
    <x v="308"/>
    <x v="128"/>
  </r>
  <r>
    <x v="7"/>
    <x v="1"/>
    <x v="257"/>
    <x v="312"/>
    <x v="95"/>
  </r>
  <r>
    <x v="7"/>
    <x v="1"/>
    <x v="258"/>
    <x v="311"/>
    <x v="88"/>
  </r>
  <r>
    <x v="7"/>
    <x v="1"/>
    <x v="259"/>
    <x v="305"/>
    <x v="131"/>
  </r>
  <r>
    <x v="7"/>
    <x v="1"/>
    <x v="260"/>
    <x v="310"/>
    <x v="77"/>
  </r>
  <r>
    <x v="7"/>
    <x v="1"/>
    <x v="261"/>
    <x v="307"/>
    <x v="76"/>
  </r>
  <r>
    <x v="7"/>
    <x v="1"/>
    <x v="262"/>
    <x v="313"/>
    <x v="85"/>
  </r>
  <r>
    <x v="7"/>
    <x v="1"/>
    <x v="263"/>
    <x v="329"/>
    <x v="266"/>
  </r>
  <r>
    <x v="7"/>
    <x v="1"/>
    <x v="264"/>
    <x v="334"/>
    <x v="263"/>
  </r>
  <r>
    <x v="7"/>
    <x v="1"/>
    <x v="265"/>
    <x v="328"/>
    <x v="274"/>
  </r>
  <r>
    <x v="7"/>
    <x v="1"/>
    <x v="266"/>
    <x v="332"/>
    <x v="162"/>
  </r>
  <r>
    <x v="7"/>
    <x v="1"/>
    <x v="267"/>
    <x v="331"/>
    <x v="162"/>
  </r>
  <r>
    <x v="7"/>
    <x v="1"/>
    <x v="268"/>
    <x v="326"/>
    <x v="275"/>
  </r>
  <r>
    <x v="7"/>
    <x v="1"/>
    <x v="269"/>
    <x v="330"/>
    <x v="132"/>
  </r>
  <r>
    <x v="7"/>
    <x v="1"/>
    <x v="270"/>
    <x v="327"/>
    <x v="127"/>
  </r>
  <r>
    <x v="7"/>
    <x v="1"/>
    <x v="271"/>
    <x v="333"/>
    <x v="152"/>
  </r>
  <r>
    <x v="7"/>
    <x v="1"/>
    <x v="272"/>
    <x v="321"/>
    <x v="98"/>
  </r>
  <r>
    <x v="7"/>
    <x v="1"/>
    <x v="273"/>
    <x v="318"/>
    <x v="42"/>
  </r>
  <r>
    <x v="7"/>
    <x v="1"/>
    <x v="274"/>
    <x v="320"/>
    <x v="79"/>
  </r>
  <r>
    <x v="7"/>
    <x v="1"/>
    <x v="275"/>
    <x v="324"/>
    <x v="114"/>
  </r>
  <r>
    <x v="7"/>
    <x v="1"/>
    <x v="276"/>
    <x v="323"/>
    <x v="114"/>
  </r>
  <r>
    <x v="7"/>
    <x v="1"/>
    <x v="277"/>
    <x v="317"/>
    <x v="104"/>
  </r>
  <r>
    <x v="7"/>
    <x v="1"/>
    <x v="278"/>
    <x v="322"/>
    <x v="104"/>
  </r>
  <r>
    <x v="7"/>
    <x v="1"/>
    <x v="279"/>
    <x v="319"/>
    <x v="98"/>
  </r>
  <r>
    <x v="7"/>
    <x v="1"/>
    <x v="280"/>
    <x v="325"/>
    <x v="118"/>
  </r>
  <r>
    <x v="7"/>
    <x v="1"/>
    <x v="281"/>
    <x v="337"/>
    <x v="287"/>
  </r>
  <r>
    <x v="7"/>
    <x v="2"/>
    <x v="75"/>
    <x v="303"/>
    <x v="269"/>
  </r>
  <r>
    <x v="7"/>
    <x v="2"/>
    <x v="76"/>
    <x v="335"/>
    <x v="297"/>
  </r>
  <r>
    <x v="7"/>
    <x v="2"/>
    <x v="77"/>
    <x v="315"/>
    <x v="201"/>
  </r>
  <r>
    <x v="7"/>
    <x v="4"/>
    <x v="78"/>
    <x v="304"/>
    <x v="345"/>
  </r>
  <r>
    <x v="7"/>
    <x v="4"/>
    <x v="79"/>
    <x v="316"/>
    <x v="298"/>
  </r>
  <r>
    <x v="7"/>
    <x v="4"/>
    <x v="80"/>
    <x v="336"/>
    <x v="385"/>
  </r>
  <r>
    <x v="8"/>
    <x v="4"/>
    <x v="81"/>
    <x v="239"/>
    <x v="197"/>
  </r>
  <r>
    <x v="8"/>
    <x v="4"/>
    <x v="82"/>
    <x v="238"/>
    <x v="258"/>
  </r>
  <r>
    <x v="8"/>
    <x v="4"/>
    <x v="83"/>
    <x v="240"/>
    <x v="105"/>
  </r>
  <r>
    <x v="9"/>
    <x v="0"/>
    <x v="84"/>
    <x v="235"/>
    <x v="13"/>
  </r>
  <r>
    <x v="9"/>
    <x v="0"/>
    <x v="85"/>
    <x v="130"/>
    <x v="30"/>
  </r>
  <r>
    <x v="9"/>
    <x v="2"/>
    <x v="86"/>
    <x v="162"/>
    <x v="309"/>
  </r>
  <r>
    <x v="9"/>
    <x v="2"/>
    <x v="87"/>
    <x v="161"/>
    <x v="358"/>
  </r>
  <r>
    <x v="9"/>
    <x v="4"/>
    <x v="88"/>
    <x v="236"/>
    <x v="348"/>
  </r>
  <r>
    <x v="9"/>
    <x v="4"/>
    <x v="89"/>
    <x v="237"/>
    <x v="223"/>
  </r>
  <r>
    <x v="9"/>
    <x v="4"/>
    <x v="90"/>
    <x v="160"/>
    <x v="326"/>
  </r>
  <r>
    <x v="9"/>
    <x v="4"/>
    <x v="91"/>
    <x v="90"/>
    <x v="161"/>
  </r>
  <r>
    <x v="9"/>
    <x v="4"/>
    <x v="92"/>
    <x v="144"/>
    <x v="322"/>
  </r>
  <r>
    <x v="9"/>
    <x v="4"/>
    <x v="93"/>
    <x v="159"/>
    <x v="265"/>
  </r>
  <r>
    <x v="9"/>
    <x v="4"/>
    <x v="94"/>
    <x v="0"/>
    <x v="256"/>
  </r>
  <r>
    <x v="9"/>
    <x v="4"/>
    <x v="95"/>
    <x v="145"/>
    <x v="188"/>
  </r>
  <r>
    <x v="9"/>
    <x v="4"/>
    <x v="96"/>
    <x v="93"/>
    <x v="183"/>
  </r>
  <r>
    <x v="9"/>
    <x v="4"/>
    <x v="97"/>
    <x v="92"/>
    <x v="47"/>
  </r>
  <r>
    <x v="10"/>
    <x v="1"/>
    <x v="282"/>
    <x v="9"/>
    <x v="43"/>
  </r>
  <r>
    <x v="10"/>
    <x v="1"/>
    <x v="283"/>
    <x v="7"/>
    <x v="234"/>
  </r>
  <r>
    <x v="10"/>
    <x v="1"/>
    <x v="284"/>
    <x v="8"/>
    <x v="192"/>
  </r>
  <r>
    <x v="10"/>
    <x v="1"/>
    <x v="285"/>
    <x v="11"/>
    <x v="57"/>
  </r>
  <r>
    <x v="10"/>
    <x v="1"/>
    <x v="286"/>
    <x v="6"/>
    <x v="89"/>
  </r>
  <r>
    <x v="10"/>
    <x v="1"/>
    <x v="287"/>
    <x v="10"/>
    <x v="51"/>
  </r>
  <r>
    <x v="10"/>
    <x v="2"/>
    <x v="288"/>
    <x v="2"/>
    <x v="194"/>
  </r>
  <r>
    <x v="10"/>
    <x v="2"/>
    <x v="289"/>
    <x v="3"/>
    <x v="42"/>
  </r>
  <r>
    <x v="10"/>
    <x v="2"/>
    <x v="290"/>
    <x v="1"/>
    <x v="284"/>
  </r>
  <r>
    <x v="10"/>
    <x v="3"/>
    <x v="98"/>
    <x v="5"/>
    <x v="138"/>
  </r>
  <r>
    <x v="10"/>
    <x v="4"/>
    <x v="99"/>
    <x v="410"/>
    <x v="308"/>
  </r>
  <r>
    <x v="10"/>
    <x v="4"/>
    <x v="100"/>
    <x v="96"/>
    <x v="323"/>
  </r>
  <r>
    <x v="10"/>
    <x v="4"/>
    <x v="101"/>
    <x v="118"/>
    <x v="377"/>
  </r>
  <r>
    <x v="10"/>
    <x v="4"/>
    <x v="102"/>
    <x v="4"/>
    <x v="68"/>
  </r>
  <r>
    <x v="11"/>
    <x v="0"/>
    <x v="103"/>
    <x v="164"/>
    <x v="11"/>
  </r>
  <r>
    <x v="11"/>
    <x v="0"/>
    <x v="104"/>
    <x v="430"/>
    <x v="29"/>
  </r>
  <r>
    <x v="11"/>
    <x v="0"/>
    <x v="105"/>
    <x v="119"/>
    <x v="1"/>
  </r>
  <r>
    <x v="11"/>
    <x v="0"/>
    <x v="106"/>
    <x v="384"/>
    <x v="9"/>
  </r>
  <r>
    <x v="11"/>
    <x v="0"/>
    <x v="107"/>
    <x v="436"/>
    <x v="3"/>
  </r>
  <r>
    <x v="11"/>
    <x v="0"/>
    <x v="108"/>
    <x v="339"/>
    <x v="21"/>
  </r>
  <r>
    <x v="11"/>
    <x v="0"/>
    <x v="109"/>
    <x v="405"/>
    <x v="33"/>
  </r>
  <r>
    <x v="11"/>
    <x v="1"/>
    <x v="291"/>
    <x v="435"/>
    <x v="42"/>
  </r>
  <r>
    <x v="11"/>
    <x v="1"/>
    <x v="292"/>
    <x v="433"/>
    <x v="42"/>
  </r>
  <r>
    <x v="11"/>
    <x v="1"/>
    <x v="293"/>
    <x v="434"/>
    <x v="42"/>
  </r>
  <r>
    <x v="11"/>
    <x v="1"/>
    <x v="294"/>
    <x v="432"/>
    <x v="42"/>
  </r>
  <r>
    <x v="11"/>
    <x v="1"/>
    <x v="295"/>
    <x v="124"/>
    <x v="120"/>
  </r>
  <r>
    <x v="11"/>
    <x v="1"/>
    <x v="296"/>
    <x v="121"/>
    <x v="115"/>
  </r>
  <r>
    <x v="11"/>
    <x v="1"/>
    <x v="297"/>
    <x v="123"/>
    <x v="387"/>
  </r>
  <r>
    <x v="11"/>
    <x v="1"/>
    <x v="298"/>
    <x v="128"/>
    <x v="83"/>
  </r>
  <r>
    <x v="11"/>
    <x v="1"/>
    <x v="299"/>
    <x v="127"/>
    <x v="83"/>
  </r>
  <r>
    <x v="11"/>
    <x v="1"/>
    <x v="300"/>
    <x v="120"/>
    <x v="140"/>
  </r>
  <r>
    <x v="11"/>
    <x v="1"/>
    <x v="301"/>
    <x v="125"/>
    <x v="42"/>
  </r>
  <r>
    <x v="11"/>
    <x v="1"/>
    <x v="302"/>
    <x v="126"/>
    <x v="63"/>
  </r>
  <r>
    <x v="11"/>
    <x v="1"/>
    <x v="303"/>
    <x v="122"/>
    <x v="63"/>
  </r>
  <r>
    <x v="11"/>
    <x v="1"/>
    <x v="304"/>
    <x v="129"/>
    <x v="62"/>
  </r>
  <r>
    <x v="11"/>
    <x v="1"/>
    <x v="305"/>
    <x v="389"/>
    <x v="113"/>
  </r>
  <r>
    <x v="11"/>
    <x v="1"/>
    <x v="306"/>
    <x v="387"/>
    <x v="113"/>
  </r>
  <r>
    <x v="11"/>
    <x v="1"/>
    <x v="307"/>
    <x v="388"/>
    <x v="124"/>
  </r>
  <r>
    <x v="11"/>
    <x v="1"/>
    <x v="308"/>
    <x v="386"/>
    <x v="124"/>
  </r>
  <r>
    <x v="11"/>
    <x v="1"/>
    <x v="309"/>
    <x v="438"/>
    <x v="42"/>
  </r>
  <r>
    <x v="11"/>
    <x v="1"/>
    <x v="310"/>
    <x v="437"/>
    <x v="42"/>
  </r>
  <r>
    <x v="11"/>
    <x v="1"/>
    <x v="311"/>
    <x v="344"/>
    <x v="135"/>
  </r>
  <r>
    <x v="11"/>
    <x v="1"/>
    <x v="312"/>
    <x v="341"/>
    <x v="135"/>
  </r>
  <r>
    <x v="11"/>
    <x v="1"/>
    <x v="313"/>
    <x v="343"/>
    <x v="158"/>
  </r>
  <r>
    <x v="11"/>
    <x v="1"/>
    <x v="314"/>
    <x v="347"/>
    <x v="42"/>
  </r>
  <r>
    <x v="11"/>
    <x v="1"/>
    <x v="315"/>
    <x v="346"/>
    <x v="42"/>
  </r>
  <r>
    <x v="11"/>
    <x v="1"/>
    <x v="316"/>
    <x v="340"/>
    <x v="159"/>
  </r>
  <r>
    <x v="11"/>
    <x v="1"/>
    <x v="317"/>
    <x v="345"/>
    <x v="42"/>
  </r>
  <r>
    <x v="11"/>
    <x v="1"/>
    <x v="318"/>
    <x v="342"/>
    <x v="42"/>
  </r>
  <r>
    <x v="11"/>
    <x v="1"/>
    <x v="319"/>
    <x v="348"/>
    <x v="42"/>
  </r>
  <r>
    <x v="11"/>
    <x v="2"/>
    <x v="110"/>
    <x v="164"/>
    <x v="405"/>
  </r>
  <r>
    <x v="11"/>
    <x v="2"/>
    <x v="111"/>
    <x v="430"/>
    <x v="66"/>
  </r>
  <r>
    <x v="11"/>
    <x v="2"/>
    <x v="112"/>
    <x v="119"/>
    <x v="366"/>
  </r>
  <r>
    <x v="11"/>
    <x v="2"/>
    <x v="113"/>
    <x v="384"/>
    <x v="42"/>
  </r>
  <r>
    <x v="11"/>
    <x v="2"/>
    <x v="114"/>
    <x v="402"/>
    <x v="336"/>
  </r>
  <r>
    <x v="11"/>
    <x v="2"/>
    <x v="115"/>
    <x v="339"/>
    <x v="149"/>
  </r>
  <r>
    <x v="11"/>
    <x v="2"/>
    <x v="116"/>
    <x v="406"/>
    <x v="374"/>
  </r>
  <r>
    <x v="11"/>
    <x v="2"/>
    <x v="117"/>
    <x v="403"/>
    <x v="93"/>
  </r>
  <r>
    <x v="11"/>
    <x v="3"/>
    <x v="118"/>
    <x v="119"/>
    <x v="218"/>
  </r>
  <r>
    <x v="11"/>
    <x v="3"/>
    <x v="119"/>
    <x v="436"/>
    <x v="42"/>
  </r>
  <r>
    <x v="11"/>
    <x v="4"/>
    <x v="120"/>
    <x v="165"/>
    <x v="364"/>
  </r>
  <r>
    <x v="11"/>
    <x v="4"/>
    <x v="121"/>
    <x v="169"/>
    <x v="236"/>
  </r>
  <r>
    <x v="11"/>
    <x v="4"/>
    <x v="122"/>
    <x v="203"/>
    <x v="402"/>
  </r>
  <r>
    <x v="11"/>
    <x v="4"/>
    <x v="123"/>
    <x v="431"/>
    <x v="332"/>
  </r>
  <r>
    <x v="11"/>
    <x v="4"/>
    <x v="124"/>
    <x v="385"/>
    <x v="383"/>
  </r>
  <r>
    <x v="11"/>
    <x v="4"/>
    <x v="125"/>
    <x v="436"/>
    <x v="394"/>
  </r>
  <r>
    <x v="11"/>
    <x v="4"/>
    <x v="126"/>
    <x v="339"/>
    <x v="301"/>
  </r>
  <r>
    <x v="11"/>
    <x v="4"/>
    <x v="127"/>
    <x v="407"/>
    <x v="110"/>
  </r>
  <r>
    <x v="11"/>
    <x v="4"/>
    <x v="128"/>
    <x v="404"/>
    <x v="340"/>
  </r>
  <r>
    <x v="12"/>
    <x v="0"/>
    <x v="129"/>
    <x v="84"/>
    <x v="25"/>
  </r>
  <r>
    <x v="12"/>
    <x v="0"/>
    <x v="130"/>
    <x v="16"/>
    <x v="35"/>
  </r>
  <r>
    <x v="12"/>
    <x v="1"/>
    <x v="320"/>
    <x v="89"/>
    <x v="213"/>
  </r>
  <r>
    <x v="12"/>
    <x v="1"/>
    <x v="321"/>
    <x v="87"/>
    <x v="212"/>
  </r>
  <r>
    <x v="12"/>
    <x v="1"/>
    <x v="322"/>
    <x v="88"/>
    <x v="238"/>
  </r>
  <r>
    <x v="12"/>
    <x v="1"/>
    <x v="323"/>
    <x v="86"/>
    <x v="239"/>
  </r>
  <r>
    <x v="12"/>
    <x v="2"/>
    <x v="131"/>
    <x v="85"/>
    <x v="207"/>
  </r>
  <r>
    <x v="12"/>
    <x v="4"/>
    <x v="132"/>
    <x v="83"/>
    <x v="267"/>
  </r>
  <r>
    <x v="12"/>
    <x v="4"/>
    <x v="133"/>
    <x v="15"/>
    <x v="240"/>
  </r>
  <r>
    <x v="12"/>
    <x v="4"/>
    <x v="134"/>
    <x v="14"/>
    <x v="199"/>
  </r>
  <r>
    <x v="12"/>
    <x v="4"/>
    <x v="135"/>
    <x v="17"/>
    <x v="409"/>
  </r>
  <r>
    <x v="13"/>
    <x v="0"/>
    <x v="3"/>
    <x v="439"/>
    <x v="0"/>
  </r>
  <r>
    <x v="13"/>
    <x v="0"/>
    <x v="4"/>
    <x v="146"/>
    <x v="12"/>
  </r>
  <r>
    <x v="13"/>
    <x v="0"/>
    <x v="5"/>
    <x v="28"/>
    <x v="8"/>
  </r>
  <r>
    <x v="13"/>
    <x v="0"/>
    <x v="6"/>
    <x v="70"/>
    <x v="14"/>
  </r>
  <r>
    <x v="13"/>
    <x v="0"/>
    <x v="7"/>
    <x v="31"/>
    <x v="27"/>
  </r>
  <r>
    <x v="13"/>
    <x v="1"/>
    <x v="324"/>
    <x v="446"/>
    <x v="388"/>
  </r>
  <r>
    <x v="13"/>
    <x v="1"/>
    <x v="325"/>
    <x v="442"/>
    <x v="386"/>
  </r>
  <r>
    <x v="13"/>
    <x v="1"/>
    <x v="326"/>
    <x v="444"/>
    <x v="396"/>
  </r>
  <r>
    <x v="13"/>
    <x v="1"/>
    <x v="327"/>
    <x v="445"/>
    <x v="214"/>
  </r>
  <r>
    <x v="13"/>
    <x v="1"/>
    <x v="328"/>
    <x v="450"/>
    <x v="306"/>
  </r>
  <r>
    <x v="13"/>
    <x v="1"/>
    <x v="329"/>
    <x v="449"/>
    <x v="300"/>
  </r>
  <r>
    <x v="13"/>
    <x v="1"/>
    <x v="330"/>
    <x v="441"/>
    <x v="397"/>
  </r>
  <r>
    <x v="13"/>
    <x v="1"/>
    <x v="331"/>
    <x v="447"/>
    <x v="181"/>
  </r>
  <r>
    <x v="13"/>
    <x v="1"/>
    <x v="332"/>
    <x v="448"/>
    <x v="292"/>
  </r>
  <r>
    <x v="13"/>
    <x v="1"/>
    <x v="333"/>
    <x v="443"/>
    <x v="272"/>
  </r>
  <r>
    <x v="13"/>
    <x v="1"/>
    <x v="334"/>
    <x v="451"/>
    <x v="299"/>
  </r>
  <r>
    <x v="13"/>
    <x v="1"/>
    <x v="335"/>
    <x v="152"/>
    <x v="310"/>
  </r>
  <r>
    <x v="13"/>
    <x v="1"/>
    <x v="336"/>
    <x v="148"/>
    <x v="302"/>
  </r>
  <r>
    <x v="13"/>
    <x v="1"/>
    <x v="337"/>
    <x v="150"/>
    <x v="327"/>
  </r>
  <r>
    <x v="13"/>
    <x v="1"/>
    <x v="338"/>
    <x v="151"/>
    <x v="109"/>
  </r>
  <r>
    <x v="13"/>
    <x v="1"/>
    <x v="339"/>
    <x v="157"/>
    <x v="205"/>
  </r>
  <r>
    <x v="13"/>
    <x v="1"/>
    <x v="340"/>
    <x v="155"/>
    <x v="204"/>
  </r>
  <r>
    <x v="13"/>
    <x v="1"/>
    <x v="341"/>
    <x v="147"/>
    <x v="328"/>
  </r>
  <r>
    <x v="13"/>
    <x v="1"/>
    <x v="342"/>
    <x v="153"/>
    <x v="86"/>
  </r>
  <r>
    <x v="13"/>
    <x v="1"/>
    <x v="343"/>
    <x v="154"/>
    <x v="195"/>
  </r>
  <r>
    <x v="13"/>
    <x v="1"/>
    <x v="344"/>
    <x v="149"/>
    <x v="170"/>
  </r>
  <r>
    <x v="13"/>
    <x v="1"/>
    <x v="345"/>
    <x v="158"/>
    <x v="203"/>
  </r>
  <r>
    <x v="13"/>
    <x v="1"/>
    <x v="346"/>
    <x v="22"/>
    <x v="338"/>
  </r>
  <r>
    <x v="13"/>
    <x v="1"/>
    <x v="347"/>
    <x v="30"/>
    <x v="337"/>
  </r>
  <r>
    <x v="13"/>
    <x v="1"/>
    <x v="348"/>
    <x v="20"/>
    <x v="354"/>
  </r>
  <r>
    <x v="13"/>
    <x v="1"/>
    <x v="349"/>
    <x v="21"/>
    <x v="123"/>
  </r>
  <r>
    <x v="13"/>
    <x v="1"/>
    <x v="350"/>
    <x v="26"/>
    <x v="237"/>
  </r>
  <r>
    <x v="13"/>
    <x v="1"/>
    <x v="351"/>
    <x v="25"/>
    <x v="232"/>
  </r>
  <r>
    <x v="13"/>
    <x v="1"/>
    <x v="352"/>
    <x v="18"/>
    <x v="355"/>
  </r>
  <r>
    <x v="13"/>
    <x v="1"/>
    <x v="353"/>
    <x v="23"/>
    <x v="106"/>
  </r>
  <r>
    <x v="13"/>
    <x v="1"/>
    <x v="354"/>
    <x v="24"/>
    <x v="225"/>
  </r>
  <r>
    <x v="13"/>
    <x v="1"/>
    <x v="355"/>
    <x v="19"/>
    <x v="193"/>
  </r>
  <r>
    <x v="13"/>
    <x v="1"/>
    <x v="356"/>
    <x v="27"/>
    <x v="231"/>
  </r>
  <r>
    <x v="13"/>
    <x v="1"/>
    <x v="357"/>
    <x v="76"/>
    <x v="286"/>
  </r>
  <r>
    <x v="13"/>
    <x v="1"/>
    <x v="358"/>
    <x v="72"/>
    <x v="280"/>
  </r>
  <r>
    <x v="13"/>
    <x v="1"/>
    <x v="359"/>
    <x v="74"/>
    <x v="304"/>
  </r>
  <r>
    <x v="13"/>
    <x v="1"/>
    <x v="360"/>
    <x v="75"/>
    <x v="90"/>
  </r>
  <r>
    <x v="13"/>
    <x v="1"/>
    <x v="361"/>
    <x v="81"/>
    <x v="179"/>
  </r>
  <r>
    <x v="13"/>
    <x v="1"/>
    <x v="362"/>
    <x v="79"/>
    <x v="175"/>
  </r>
  <r>
    <x v="13"/>
    <x v="1"/>
    <x v="363"/>
    <x v="71"/>
    <x v="307"/>
  </r>
  <r>
    <x v="13"/>
    <x v="1"/>
    <x v="364"/>
    <x v="77"/>
    <x v="74"/>
  </r>
  <r>
    <x v="13"/>
    <x v="1"/>
    <x v="365"/>
    <x v="78"/>
    <x v="169"/>
  </r>
  <r>
    <x v="13"/>
    <x v="1"/>
    <x v="366"/>
    <x v="73"/>
    <x v="145"/>
  </r>
  <r>
    <x v="13"/>
    <x v="1"/>
    <x v="367"/>
    <x v="82"/>
    <x v="173"/>
  </r>
  <r>
    <x v="13"/>
    <x v="1"/>
    <x v="368"/>
    <x v="37"/>
    <x v="198"/>
  </r>
  <r>
    <x v="13"/>
    <x v="1"/>
    <x v="369"/>
    <x v="33"/>
    <x v="191"/>
  </r>
  <r>
    <x v="13"/>
    <x v="1"/>
    <x v="370"/>
    <x v="35"/>
    <x v="219"/>
  </r>
  <r>
    <x v="13"/>
    <x v="1"/>
    <x v="371"/>
    <x v="36"/>
    <x v="52"/>
  </r>
  <r>
    <x v="13"/>
    <x v="1"/>
    <x v="372"/>
    <x v="42"/>
    <x v="97"/>
  </r>
  <r>
    <x v="13"/>
    <x v="1"/>
    <x v="373"/>
    <x v="40"/>
    <x v="94"/>
  </r>
  <r>
    <x v="13"/>
    <x v="1"/>
    <x v="374"/>
    <x v="32"/>
    <x v="220"/>
  </r>
  <r>
    <x v="13"/>
    <x v="1"/>
    <x v="375"/>
    <x v="38"/>
    <x v="45"/>
  </r>
  <r>
    <x v="13"/>
    <x v="1"/>
    <x v="376"/>
    <x v="39"/>
    <x v="87"/>
  </r>
  <r>
    <x v="13"/>
    <x v="1"/>
    <x v="377"/>
    <x v="34"/>
    <x v="73"/>
  </r>
  <r>
    <x v="13"/>
    <x v="1"/>
    <x v="378"/>
    <x v="43"/>
    <x v="92"/>
  </r>
  <r>
    <x v="13"/>
    <x v="2"/>
    <x v="8"/>
    <x v="439"/>
    <x v="400"/>
  </r>
  <r>
    <x v="13"/>
    <x v="2"/>
    <x v="9"/>
    <x v="146"/>
    <x v="341"/>
  </r>
  <r>
    <x v="13"/>
    <x v="2"/>
    <x v="10"/>
    <x v="28"/>
    <x v="360"/>
  </r>
  <r>
    <x v="13"/>
    <x v="2"/>
    <x v="11"/>
    <x v="70"/>
    <x v="319"/>
  </r>
  <r>
    <x v="13"/>
    <x v="2"/>
    <x v="12"/>
    <x v="31"/>
    <x v="230"/>
  </r>
  <r>
    <x v="13"/>
    <x v="4"/>
    <x v="13"/>
    <x v="440"/>
    <x v="408"/>
  </r>
  <r>
    <x v="13"/>
    <x v="4"/>
    <x v="14"/>
    <x v="156"/>
    <x v="381"/>
  </r>
  <r>
    <x v="13"/>
    <x v="4"/>
    <x v="15"/>
    <x v="29"/>
    <x v="390"/>
  </r>
  <r>
    <x v="13"/>
    <x v="4"/>
    <x v="16"/>
    <x v="80"/>
    <x v="363"/>
  </r>
  <r>
    <x v="13"/>
    <x v="4"/>
    <x v="17"/>
    <x v="41"/>
    <x v="276"/>
  </r>
  <r>
    <x v="14"/>
    <x v="0"/>
    <x v="18"/>
    <x v="44"/>
    <x v="10"/>
  </r>
  <r>
    <x v="14"/>
    <x v="0"/>
    <x v="19"/>
    <x v="57"/>
    <x v="15"/>
  </r>
  <r>
    <x v="14"/>
    <x v="1"/>
    <x v="379"/>
    <x v="50"/>
    <x v="333"/>
  </r>
  <r>
    <x v="14"/>
    <x v="1"/>
    <x v="380"/>
    <x v="46"/>
    <x v="329"/>
  </r>
  <r>
    <x v="14"/>
    <x v="1"/>
    <x v="381"/>
    <x v="48"/>
    <x v="347"/>
  </r>
  <r>
    <x v="14"/>
    <x v="1"/>
    <x v="382"/>
    <x v="49"/>
    <x v="119"/>
  </r>
  <r>
    <x v="14"/>
    <x v="1"/>
    <x v="383"/>
    <x v="55"/>
    <x v="228"/>
  </r>
  <r>
    <x v="14"/>
    <x v="1"/>
    <x v="384"/>
    <x v="53"/>
    <x v="224"/>
  </r>
  <r>
    <x v="14"/>
    <x v="1"/>
    <x v="385"/>
    <x v="45"/>
    <x v="349"/>
  </r>
  <r>
    <x v="14"/>
    <x v="1"/>
    <x v="386"/>
    <x v="51"/>
    <x v="100"/>
  </r>
  <r>
    <x v="14"/>
    <x v="1"/>
    <x v="387"/>
    <x v="52"/>
    <x v="217"/>
  </r>
  <r>
    <x v="14"/>
    <x v="1"/>
    <x v="388"/>
    <x v="47"/>
    <x v="187"/>
  </r>
  <r>
    <x v="14"/>
    <x v="1"/>
    <x v="389"/>
    <x v="56"/>
    <x v="222"/>
  </r>
  <r>
    <x v="14"/>
    <x v="1"/>
    <x v="390"/>
    <x v="63"/>
    <x v="285"/>
  </r>
  <r>
    <x v="14"/>
    <x v="1"/>
    <x v="391"/>
    <x v="59"/>
    <x v="279"/>
  </r>
  <r>
    <x v="14"/>
    <x v="1"/>
    <x v="392"/>
    <x v="61"/>
    <x v="303"/>
  </r>
  <r>
    <x v="14"/>
    <x v="1"/>
    <x v="393"/>
    <x v="62"/>
    <x v="90"/>
  </r>
  <r>
    <x v="14"/>
    <x v="1"/>
    <x v="394"/>
    <x v="68"/>
    <x v="179"/>
  </r>
  <r>
    <x v="14"/>
    <x v="1"/>
    <x v="395"/>
    <x v="66"/>
    <x v="174"/>
  </r>
  <r>
    <x v="14"/>
    <x v="1"/>
    <x v="396"/>
    <x v="58"/>
    <x v="305"/>
  </r>
  <r>
    <x v="14"/>
    <x v="1"/>
    <x v="397"/>
    <x v="64"/>
    <x v="74"/>
  </r>
  <r>
    <x v="14"/>
    <x v="1"/>
    <x v="398"/>
    <x v="65"/>
    <x v="169"/>
  </r>
  <r>
    <x v="14"/>
    <x v="1"/>
    <x v="399"/>
    <x v="60"/>
    <x v="146"/>
  </r>
  <r>
    <x v="14"/>
    <x v="1"/>
    <x v="400"/>
    <x v="69"/>
    <x v="173"/>
  </r>
  <r>
    <x v="14"/>
    <x v="2"/>
    <x v="20"/>
    <x v="44"/>
    <x v="357"/>
  </r>
  <r>
    <x v="14"/>
    <x v="2"/>
    <x v="21"/>
    <x v="57"/>
    <x v="318"/>
  </r>
  <r>
    <x v="14"/>
    <x v="4"/>
    <x v="22"/>
    <x v="91"/>
    <x v="296"/>
  </r>
  <r>
    <x v="14"/>
    <x v="4"/>
    <x v="23"/>
    <x v="54"/>
    <x v="384"/>
  </r>
  <r>
    <x v="14"/>
    <x v="4"/>
    <x v="24"/>
    <x v="67"/>
    <x v="362"/>
  </r>
  <r>
    <x v="15"/>
    <x v="0"/>
    <x v="25"/>
    <x v="201"/>
    <x v="4"/>
  </r>
  <r>
    <x v="15"/>
    <x v="2"/>
    <x v="26"/>
    <x v="200"/>
    <x v="378"/>
  </r>
  <r>
    <x v="15"/>
    <x v="4"/>
    <x v="27"/>
    <x v="199"/>
    <x v="393"/>
  </r>
  <r>
    <x v="16"/>
    <x v="1"/>
    <x v="401"/>
    <x v="163"/>
    <x v="226"/>
  </r>
  <r>
    <x v="16"/>
    <x v="4"/>
    <x v="136"/>
    <x v="202"/>
    <x v="311"/>
  </r>
  <r>
    <x v="17"/>
    <x v="0"/>
    <x v="137"/>
    <x v="13"/>
    <x v="312"/>
  </r>
  <r>
    <x v="17"/>
    <x v="0"/>
    <x v="138"/>
    <x v="12"/>
    <x v="352"/>
  </r>
  <r>
    <x v="18"/>
    <x v="0"/>
    <x v="139"/>
    <x v="408"/>
    <x v="42"/>
  </r>
  <r>
    <x v="18"/>
    <x v="0"/>
    <x v="28"/>
    <x v="241"/>
    <x v="18"/>
  </r>
  <r>
    <x v="18"/>
    <x v="0"/>
    <x v="140"/>
    <x v="170"/>
    <x v="24"/>
  </r>
  <r>
    <x v="18"/>
    <x v="0"/>
    <x v="141"/>
    <x v="243"/>
    <x v="42"/>
  </r>
  <r>
    <x v="18"/>
    <x v="0"/>
    <x v="142"/>
    <x v="371"/>
    <x v="5"/>
  </r>
  <r>
    <x v="18"/>
    <x v="0"/>
    <x v="143"/>
    <x v="133"/>
    <x v="42"/>
  </r>
  <r>
    <x v="18"/>
    <x v="0"/>
    <x v="144"/>
    <x v="382"/>
    <x v="26"/>
  </r>
  <r>
    <x v="18"/>
    <x v="0"/>
    <x v="145"/>
    <x v="131"/>
    <x v="31"/>
  </r>
  <r>
    <x v="18"/>
    <x v="1"/>
    <x v="402"/>
    <x v="234"/>
    <x v="75"/>
  </r>
  <r>
    <x v="18"/>
    <x v="1"/>
    <x v="403"/>
    <x v="232"/>
    <x v="75"/>
  </r>
  <r>
    <x v="18"/>
    <x v="1"/>
    <x v="404"/>
    <x v="233"/>
    <x v="84"/>
  </r>
  <r>
    <x v="18"/>
    <x v="1"/>
    <x v="405"/>
    <x v="231"/>
    <x v="84"/>
  </r>
  <r>
    <x v="18"/>
    <x v="1"/>
    <x v="406"/>
    <x v="259"/>
    <x v="264"/>
  </r>
  <r>
    <x v="18"/>
    <x v="1"/>
    <x v="407"/>
    <x v="255"/>
    <x v="257"/>
  </r>
  <r>
    <x v="18"/>
    <x v="1"/>
    <x v="408"/>
    <x v="257"/>
    <x v="271"/>
  </r>
  <r>
    <x v="18"/>
    <x v="1"/>
    <x v="409"/>
    <x v="258"/>
    <x v="70"/>
  </r>
  <r>
    <x v="18"/>
    <x v="1"/>
    <x v="410"/>
    <x v="263"/>
    <x v="139"/>
  </r>
  <r>
    <x v="18"/>
    <x v="1"/>
    <x v="411"/>
    <x v="262"/>
    <x v="130"/>
  </r>
  <r>
    <x v="18"/>
    <x v="1"/>
    <x v="412"/>
    <x v="254"/>
    <x v="268"/>
  </r>
  <r>
    <x v="18"/>
    <x v="1"/>
    <x v="413"/>
    <x v="260"/>
    <x v="54"/>
  </r>
  <r>
    <x v="18"/>
    <x v="1"/>
    <x v="414"/>
    <x v="261"/>
    <x v="126"/>
  </r>
  <r>
    <x v="18"/>
    <x v="1"/>
    <x v="415"/>
    <x v="256"/>
    <x v="107"/>
  </r>
  <r>
    <x v="18"/>
    <x v="1"/>
    <x v="416"/>
    <x v="264"/>
    <x v="134"/>
  </r>
  <r>
    <x v="18"/>
    <x v="1"/>
    <x v="417"/>
    <x v="248"/>
    <x v="80"/>
  </r>
  <r>
    <x v="18"/>
    <x v="1"/>
    <x v="418"/>
    <x v="245"/>
    <x v="80"/>
  </r>
  <r>
    <x v="18"/>
    <x v="1"/>
    <x v="419"/>
    <x v="247"/>
    <x v="96"/>
  </r>
  <r>
    <x v="18"/>
    <x v="1"/>
    <x v="420"/>
    <x v="251"/>
    <x v="42"/>
  </r>
  <r>
    <x v="18"/>
    <x v="1"/>
    <x v="421"/>
    <x v="250"/>
    <x v="42"/>
  </r>
  <r>
    <x v="18"/>
    <x v="1"/>
    <x v="422"/>
    <x v="244"/>
    <x v="96"/>
  </r>
  <r>
    <x v="18"/>
    <x v="1"/>
    <x v="423"/>
    <x v="249"/>
    <x v="42"/>
  </r>
  <r>
    <x v="18"/>
    <x v="1"/>
    <x v="424"/>
    <x v="246"/>
    <x v="42"/>
  </r>
  <r>
    <x v="18"/>
    <x v="1"/>
    <x v="425"/>
    <x v="252"/>
    <x v="42"/>
  </r>
  <r>
    <x v="18"/>
    <x v="1"/>
    <x v="426"/>
    <x v="366"/>
    <x v="143"/>
  </r>
  <r>
    <x v="18"/>
    <x v="1"/>
    <x v="427"/>
    <x v="363"/>
    <x v="141"/>
  </r>
  <r>
    <x v="18"/>
    <x v="1"/>
    <x v="428"/>
    <x v="365"/>
    <x v="165"/>
  </r>
  <r>
    <x v="18"/>
    <x v="1"/>
    <x v="429"/>
    <x v="369"/>
    <x v="56"/>
  </r>
  <r>
    <x v="18"/>
    <x v="1"/>
    <x v="430"/>
    <x v="368"/>
    <x v="49"/>
  </r>
  <r>
    <x v="18"/>
    <x v="1"/>
    <x v="431"/>
    <x v="362"/>
    <x v="163"/>
  </r>
  <r>
    <x v="18"/>
    <x v="1"/>
    <x v="432"/>
    <x v="367"/>
    <x v="59"/>
  </r>
  <r>
    <x v="18"/>
    <x v="1"/>
    <x v="433"/>
    <x v="364"/>
    <x v="56"/>
  </r>
  <r>
    <x v="18"/>
    <x v="1"/>
    <x v="434"/>
    <x v="370"/>
    <x v="67"/>
  </r>
  <r>
    <x v="18"/>
    <x v="1"/>
    <x v="435"/>
    <x v="138"/>
    <x v="155"/>
  </r>
  <r>
    <x v="18"/>
    <x v="1"/>
    <x v="436"/>
    <x v="135"/>
    <x v="147"/>
  </r>
  <r>
    <x v="18"/>
    <x v="1"/>
    <x v="437"/>
    <x v="137"/>
    <x v="171"/>
  </r>
  <r>
    <x v="18"/>
    <x v="1"/>
    <x v="438"/>
    <x v="142"/>
    <x v="81"/>
  </r>
  <r>
    <x v="18"/>
    <x v="1"/>
    <x v="439"/>
    <x v="140"/>
    <x v="81"/>
  </r>
  <r>
    <x v="18"/>
    <x v="1"/>
    <x v="440"/>
    <x v="134"/>
    <x v="171"/>
  </r>
  <r>
    <x v="18"/>
    <x v="1"/>
    <x v="441"/>
    <x v="139"/>
    <x v="81"/>
  </r>
  <r>
    <x v="18"/>
    <x v="1"/>
    <x v="442"/>
    <x v="136"/>
    <x v="81"/>
  </r>
  <r>
    <x v="18"/>
    <x v="1"/>
    <x v="443"/>
    <x v="143"/>
    <x v="81"/>
  </r>
  <r>
    <x v="18"/>
    <x v="1"/>
    <x v="444"/>
    <x v="377"/>
    <x v="144"/>
  </r>
  <r>
    <x v="18"/>
    <x v="1"/>
    <x v="445"/>
    <x v="374"/>
    <x v="157"/>
  </r>
  <r>
    <x v="18"/>
    <x v="1"/>
    <x v="446"/>
    <x v="376"/>
    <x v="154"/>
  </r>
  <r>
    <x v="18"/>
    <x v="1"/>
    <x v="447"/>
    <x v="380"/>
    <x v="111"/>
  </r>
  <r>
    <x v="18"/>
    <x v="1"/>
    <x v="448"/>
    <x v="379"/>
    <x v="111"/>
  </r>
  <r>
    <x v="18"/>
    <x v="1"/>
    <x v="449"/>
    <x v="373"/>
    <x v="180"/>
  </r>
  <r>
    <x v="18"/>
    <x v="1"/>
    <x v="450"/>
    <x v="378"/>
    <x v="82"/>
  </r>
  <r>
    <x v="18"/>
    <x v="1"/>
    <x v="451"/>
    <x v="375"/>
    <x v="82"/>
  </r>
  <r>
    <x v="18"/>
    <x v="1"/>
    <x v="452"/>
    <x v="381"/>
    <x v="82"/>
  </r>
  <r>
    <x v="18"/>
    <x v="2"/>
    <x v="29"/>
    <x v="253"/>
    <x v="283"/>
  </r>
  <r>
    <x v="18"/>
    <x v="2"/>
    <x v="146"/>
    <x v="361"/>
    <x v="42"/>
  </r>
  <r>
    <x v="18"/>
    <x v="2"/>
    <x v="147"/>
    <x v="133"/>
    <x v="206"/>
  </r>
  <r>
    <x v="18"/>
    <x v="2"/>
    <x v="148"/>
    <x v="382"/>
    <x v="176"/>
  </r>
  <r>
    <x v="18"/>
    <x v="2"/>
    <x v="149"/>
    <x v="131"/>
    <x v="221"/>
  </r>
  <r>
    <x v="18"/>
    <x v="4"/>
    <x v="150"/>
    <x v="409"/>
    <x v="133"/>
  </r>
  <r>
    <x v="18"/>
    <x v="4"/>
    <x v="30"/>
    <x v="242"/>
    <x v="342"/>
  </r>
  <r>
    <x v="18"/>
    <x v="4"/>
    <x v="151"/>
    <x v="372"/>
    <x v="369"/>
  </r>
  <r>
    <x v="18"/>
    <x v="4"/>
    <x v="152"/>
    <x v="141"/>
    <x v="244"/>
  </r>
  <r>
    <x v="18"/>
    <x v="4"/>
    <x v="153"/>
    <x v="383"/>
    <x v="249"/>
  </r>
  <r>
    <x v="18"/>
    <x v="4"/>
    <x v="154"/>
    <x v="132"/>
    <x v="2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x v="8"/>
    <x v="1"/>
    <x v="65"/>
    <x v="260"/>
  </r>
  <r>
    <x v="0"/>
    <x v="2"/>
    <x v="131"/>
    <x v="142"/>
  </r>
  <r>
    <x v="1"/>
    <x v="3"/>
    <x v="128"/>
    <x v="164"/>
  </r>
  <r>
    <x v="2"/>
    <x v="4"/>
    <x v="130"/>
    <x v="186"/>
  </r>
  <r>
    <x v="6"/>
    <x v="5"/>
    <x v="134"/>
    <x v="57"/>
  </r>
  <r>
    <x v="7"/>
    <x v="6"/>
    <x v="133"/>
    <x v="117"/>
  </r>
  <r>
    <x v="8"/>
    <x v="7"/>
    <x v="127"/>
    <x v="173"/>
  </r>
  <r>
    <x v="11"/>
    <x v="8"/>
    <x v="132"/>
    <x v="30"/>
  </r>
  <r>
    <x v="12"/>
    <x v="9"/>
    <x v="129"/>
    <x v="30"/>
  </r>
  <r>
    <x v="13"/>
    <x v="10"/>
    <x v="135"/>
    <x v="29"/>
  </r>
  <r>
    <x v="0"/>
    <x v="11"/>
    <x v="139"/>
    <x v="176"/>
  </r>
  <r>
    <x v="2"/>
    <x v="12"/>
    <x v="138"/>
    <x v="115"/>
  </r>
  <r>
    <x v="8"/>
    <x v="13"/>
    <x v="137"/>
    <x v="247"/>
  </r>
  <r>
    <x v="10"/>
    <x v="14"/>
    <x v="140"/>
    <x v="6"/>
  </r>
  <r>
    <x v="8"/>
    <x v="0"/>
    <x v="136"/>
    <x v="251"/>
  </r>
  <r>
    <x v="0"/>
    <x v="15"/>
    <x v="257"/>
    <x v="21"/>
  </r>
  <r>
    <x v="1"/>
    <x v="16"/>
    <x v="254"/>
    <x v="21"/>
  </r>
  <r>
    <x v="2"/>
    <x v="17"/>
    <x v="256"/>
    <x v="27"/>
  </r>
  <r>
    <x v="6"/>
    <x v="18"/>
    <x v="260"/>
    <x v="4"/>
  </r>
  <r>
    <x v="7"/>
    <x v="19"/>
    <x v="259"/>
    <x v="4"/>
  </r>
  <r>
    <x v="8"/>
    <x v="20"/>
    <x v="253"/>
    <x v="27"/>
  </r>
  <r>
    <x v="11"/>
    <x v="21"/>
    <x v="258"/>
    <x v="4"/>
  </r>
  <r>
    <x v="12"/>
    <x v="22"/>
    <x v="255"/>
    <x v="4"/>
  </r>
  <r>
    <x v="13"/>
    <x v="23"/>
    <x v="261"/>
    <x v="4"/>
  </r>
  <r>
    <x v="0"/>
    <x v="24"/>
    <x v="122"/>
    <x v="204"/>
  </r>
  <r>
    <x v="1"/>
    <x v="25"/>
    <x v="119"/>
    <x v="203"/>
  </r>
  <r>
    <x v="2"/>
    <x v="26"/>
    <x v="121"/>
    <x v="219"/>
  </r>
  <r>
    <x v="6"/>
    <x v="27"/>
    <x v="125"/>
    <x v="101"/>
  </r>
  <r>
    <x v="7"/>
    <x v="28"/>
    <x v="124"/>
    <x v="93"/>
  </r>
  <r>
    <x v="8"/>
    <x v="29"/>
    <x v="118"/>
    <x v="218"/>
  </r>
  <r>
    <x v="11"/>
    <x v="30"/>
    <x v="123"/>
    <x v="89"/>
  </r>
  <r>
    <x v="12"/>
    <x v="31"/>
    <x v="120"/>
    <x v="79"/>
  </r>
  <r>
    <x v="13"/>
    <x v="32"/>
    <x v="126"/>
    <x v="103"/>
  </r>
  <r>
    <x v="8"/>
    <x v="33"/>
    <x v="117"/>
    <x v="110"/>
  </r>
  <r>
    <x v="0"/>
    <x v="34"/>
    <x v="288"/>
    <x v="121"/>
  </r>
  <r>
    <x v="1"/>
    <x v="35"/>
    <x v="285"/>
    <x v="113"/>
  </r>
  <r>
    <x v="2"/>
    <x v="36"/>
    <x v="287"/>
    <x v="134"/>
  </r>
  <r>
    <x v="6"/>
    <x v="37"/>
    <x v="291"/>
    <x v="59"/>
  </r>
  <r>
    <x v="7"/>
    <x v="38"/>
    <x v="290"/>
    <x v="58"/>
  </r>
  <r>
    <x v="8"/>
    <x v="39"/>
    <x v="284"/>
    <x v="135"/>
  </r>
  <r>
    <x v="11"/>
    <x v="40"/>
    <x v="289"/>
    <x v="55"/>
  </r>
  <r>
    <x v="12"/>
    <x v="41"/>
    <x v="286"/>
    <x v="48"/>
  </r>
  <r>
    <x v="13"/>
    <x v="42"/>
    <x v="292"/>
    <x v="71"/>
  </r>
  <r>
    <x v="0"/>
    <x v="43"/>
    <x v="299"/>
    <x v="224"/>
  </r>
  <r>
    <x v="1"/>
    <x v="44"/>
    <x v="296"/>
    <x v="223"/>
  </r>
  <r>
    <x v="2"/>
    <x v="45"/>
    <x v="298"/>
    <x v="235"/>
  </r>
  <r>
    <x v="6"/>
    <x v="46"/>
    <x v="302"/>
    <x v="147"/>
  </r>
  <r>
    <x v="7"/>
    <x v="47"/>
    <x v="301"/>
    <x v="143"/>
  </r>
  <r>
    <x v="8"/>
    <x v="48"/>
    <x v="295"/>
    <x v="233"/>
  </r>
  <r>
    <x v="11"/>
    <x v="49"/>
    <x v="300"/>
    <x v="130"/>
  </r>
  <r>
    <x v="12"/>
    <x v="50"/>
    <x v="297"/>
    <x v="126"/>
  </r>
  <r>
    <x v="13"/>
    <x v="51"/>
    <x v="303"/>
    <x v="140"/>
  </r>
  <r>
    <x v="1"/>
    <x v="52"/>
    <x v="304"/>
    <x v="75"/>
  </r>
  <r>
    <x v="0"/>
    <x v="53"/>
    <x v="145"/>
    <x v="149"/>
  </r>
  <r>
    <x v="1"/>
    <x v="54"/>
    <x v="142"/>
    <x v="150"/>
  </r>
  <r>
    <x v="2"/>
    <x v="55"/>
    <x v="144"/>
    <x v="184"/>
  </r>
  <r>
    <x v="6"/>
    <x v="56"/>
    <x v="148"/>
    <x v="25"/>
  </r>
  <r>
    <x v="7"/>
    <x v="57"/>
    <x v="147"/>
    <x v="20"/>
  </r>
  <r>
    <x v="8"/>
    <x v="58"/>
    <x v="141"/>
    <x v="172"/>
  </r>
  <r>
    <x v="11"/>
    <x v="59"/>
    <x v="146"/>
    <x v="18"/>
  </r>
  <r>
    <x v="12"/>
    <x v="60"/>
    <x v="143"/>
    <x v="15"/>
  </r>
  <r>
    <x v="13"/>
    <x v="61"/>
    <x v="149"/>
    <x v="24"/>
  </r>
  <r>
    <x v="0"/>
    <x v="62"/>
    <x v="294"/>
    <x v="4"/>
  </r>
  <r>
    <x v="2"/>
    <x v="63"/>
    <x v="293"/>
    <x v="116"/>
  </r>
  <r>
    <x v="0"/>
    <x v="64"/>
    <x v="200"/>
    <x v="168"/>
  </r>
  <r>
    <x v="1"/>
    <x v="65"/>
    <x v="197"/>
    <x v="162"/>
  </r>
  <r>
    <x v="2"/>
    <x v="66"/>
    <x v="199"/>
    <x v="179"/>
  </r>
  <r>
    <x v="6"/>
    <x v="67"/>
    <x v="203"/>
    <x v="106"/>
  </r>
  <r>
    <x v="7"/>
    <x v="68"/>
    <x v="202"/>
    <x v="99"/>
  </r>
  <r>
    <x v="8"/>
    <x v="69"/>
    <x v="196"/>
    <x v="180"/>
  </r>
  <r>
    <x v="11"/>
    <x v="70"/>
    <x v="201"/>
    <x v="83"/>
  </r>
  <r>
    <x v="12"/>
    <x v="71"/>
    <x v="198"/>
    <x v="76"/>
  </r>
  <r>
    <x v="13"/>
    <x v="72"/>
    <x v="204"/>
    <x v="100"/>
  </r>
  <r>
    <x v="0"/>
    <x v="301"/>
    <x v="75"/>
    <x v="229"/>
  </r>
  <r>
    <x v="0"/>
    <x v="302"/>
    <x v="76"/>
    <x v="131"/>
  </r>
  <r>
    <x v="1"/>
    <x v="303"/>
    <x v="69"/>
    <x v="178"/>
  </r>
  <r>
    <x v="1"/>
    <x v="304"/>
    <x v="70"/>
    <x v="181"/>
  </r>
  <r>
    <x v="2"/>
    <x v="305"/>
    <x v="73"/>
    <x v="241"/>
  </r>
  <r>
    <x v="2"/>
    <x v="306"/>
    <x v="74"/>
    <x v="255"/>
  </r>
  <r>
    <x v="6"/>
    <x v="307"/>
    <x v="83"/>
    <x v="225"/>
  </r>
  <r>
    <x v="6"/>
    <x v="308"/>
    <x v="84"/>
    <x v="174"/>
  </r>
  <r>
    <x v="7"/>
    <x v="309"/>
    <x v="81"/>
    <x v="238"/>
  </r>
  <r>
    <x v="7"/>
    <x v="310"/>
    <x v="82"/>
    <x v="177"/>
  </r>
  <r>
    <x v="8"/>
    <x v="311"/>
    <x v="67"/>
    <x v="259"/>
  </r>
  <r>
    <x v="8"/>
    <x v="312"/>
    <x v="68"/>
    <x v="252"/>
  </r>
  <r>
    <x v="8"/>
    <x v="313"/>
    <x v="66"/>
    <x v="191"/>
  </r>
  <r>
    <x v="8"/>
    <x v="314"/>
    <x v="80"/>
    <x v="4"/>
  </r>
  <r>
    <x v="8"/>
    <x v="315"/>
    <x v="79"/>
    <x v="185"/>
  </r>
  <r>
    <x v="11"/>
    <x v="316"/>
    <x v="77"/>
    <x v="154"/>
  </r>
  <r>
    <x v="11"/>
    <x v="317"/>
    <x v="78"/>
    <x v="66"/>
  </r>
  <r>
    <x v="12"/>
    <x v="318"/>
    <x v="71"/>
    <x v="9"/>
  </r>
  <r>
    <x v="12"/>
    <x v="319"/>
    <x v="72"/>
    <x v="8"/>
  </r>
  <r>
    <x v="13"/>
    <x v="320"/>
    <x v="85"/>
    <x v="11"/>
  </r>
  <r>
    <x v="8"/>
    <x v="321"/>
    <x v="187"/>
    <x v="243"/>
  </r>
  <r>
    <x v="11"/>
    <x v="296"/>
    <x v="189"/>
    <x v="194"/>
  </r>
  <r>
    <x v="12"/>
    <x v="297"/>
    <x v="188"/>
    <x v="208"/>
  </r>
  <r>
    <x v="0"/>
    <x v="73"/>
    <x v="195"/>
    <x v="132"/>
  </r>
  <r>
    <x v="1"/>
    <x v="74"/>
    <x v="192"/>
    <x v="148"/>
  </r>
  <r>
    <x v="2"/>
    <x v="75"/>
    <x v="193"/>
    <x v="234"/>
  </r>
  <r>
    <x v="3"/>
    <x v="76"/>
    <x v="194"/>
    <x v="222"/>
  </r>
  <r>
    <x v="6"/>
    <x v="77"/>
    <x v="191"/>
    <x v="242"/>
  </r>
  <r>
    <x v="7"/>
    <x v="78"/>
    <x v="190"/>
    <x v="246"/>
  </r>
  <r>
    <x v="4"/>
    <x v="298"/>
    <x v="186"/>
    <x v="183"/>
  </r>
  <r>
    <x v="8"/>
    <x v="299"/>
    <x v="185"/>
    <x v="4"/>
  </r>
  <r>
    <x v="2"/>
    <x v="300"/>
    <x v="184"/>
    <x v="125"/>
  </r>
  <r>
    <x v="0"/>
    <x v="79"/>
    <x v="154"/>
    <x v="205"/>
  </r>
  <r>
    <x v="1"/>
    <x v="80"/>
    <x v="151"/>
    <x v="206"/>
  </r>
  <r>
    <x v="2"/>
    <x v="81"/>
    <x v="153"/>
    <x v="221"/>
  </r>
  <r>
    <x v="6"/>
    <x v="82"/>
    <x v="158"/>
    <x v="0"/>
  </r>
  <r>
    <x v="7"/>
    <x v="83"/>
    <x v="157"/>
    <x v="0"/>
  </r>
  <r>
    <x v="8"/>
    <x v="84"/>
    <x v="150"/>
    <x v="220"/>
  </r>
  <r>
    <x v="11"/>
    <x v="85"/>
    <x v="155"/>
    <x v="2"/>
  </r>
  <r>
    <x v="12"/>
    <x v="86"/>
    <x v="152"/>
    <x v="1"/>
  </r>
  <r>
    <x v="13"/>
    <x v="87"/>
    <x v="156"/>
    <x v="3"/>
  </r>
  <r>
    <x v="0"/>
    <x v="88"/>
    <x v="211"/>
    <x v="199"/>
  </r>
  <r>
    <x v="1"/>
    <x v="89"/>
    <x v="207"/>
    <x v="258"/>
  </r>
  <r>
    <x v="2"/>
    <x v="90"/>
    <x v="208"/>
    <x v="257"/>
  </r>
  <r>
    <x v="4"/>
    <x v="91"/>
    <x v="210"/>
    <x v="4"/>
  </r>
  <r>
    <x v="5"/>
    <x v="92"/>
    <x v="209"/>
    <x v="4"/>
  </r>
  <r>
    <x v="6"/>
    <x v="93"/>
    <x v="215"/>
    <x v="244"/>
  </r>
  <r>
    <x v="7"/>
    <x v="94"/>
    <x v="214"/>
    <x v="245"/>
  </r>
  <r>
    <x v="8"/>
    <x v="95"/>
    <x v="206"/>
    <x v="256"/>
  </r>
  <r>
    <x v="9"/>
    <x v="96"/>
    <x v="212"/>
    <x v="4"/>
  </r>
  <r>
    <x v="10"/>
    <x v="97"/>
    <x v="205"/>
    <x v="4"/>
  </r>
  <r>
    <x v="11"/>
    <x v="98"/>
    <x v="213"/>
    <x v="4"/>
  </r>
  <r>
    <x v="2"/>
    <x v="99"/>
    <x v="183"/>
    <x v="175"/>
  </r>
  <r>
    <x v="0"/>
    <x v="100"/>
    <x v="220"/>
    <x v="70"/>
  </r>
  <r>
    <x v="1"/>
    <x v="101"/>
    <x v="217"/>
    <x v="63"/>
  </r>
  <r>
    <x v="2"/>
    <x v="102"/>
    <x v="219"/>
    <x v="82"/>
  </r>
  <r>
    <x v="6"/>
    <x v="103"/>
    <x v="223"/>
    <x v="51"/>
  </r>
  <r>
    <x v="7"/>
    <x v="104"/>
    <x v="222"/>
    <x v="45"/>
  </r>
  <r>
    <x v="8"/>
    <x v="105"/>
    <x v="216"/>
    <x v="85"/>
  </r>
  <r>
    <x v="11"/>
    <x v="106"/>
    <x v="221"/>
    <x v="35"/>
  </r>
  <r>
    <x v="12"/>
    <x v="107"/>
    <x v="218"/>
    <x v="34"/>
  </r>
  <r>
    <x v="13"/>
    <x v="108"/>
    <x v="224"/>
    <x v="42"/>
  </r>
  <r>
    <x v="0"/>
    <x v="109"/>
    <x v="237"/>
    <x v="189"/>
  </r>
  <r>
    <x v="1"/>
    <x v="110"/>
    <x v="242"/>
    <x v="187"/>
  </r>
  <r>
    <x v="2"/>
    <x v="111"/>
    <x v="236"/>
    <x v="195"/>
  </r>
  <r>
    <x v="6"/>
    <x v="112"/>
    <x v="240"/>
    <x v="111"/>
  </r>
  <r>
    <x v="7"/>
    <x v="113"/>
    <x v="239"/>
    <x v="111"/>
  </r>
  <r>
    <x v="8"/>
    <x v="114"/>
    <x v="234"/>
    <x v="196"/>
  </r>
  <r>
    <x v="11"/>
    <x v="115"/>
    <x v="238"/>
    <x v="86"/>
  </r>
  <r>
    <x v="12"/>
    <x v="116"/>
    <x v="235"/>
    <x v="81"/>
  </r>
  <r>
    <x v="13"/>
    <x v="117"/>
    <x v="241"/>
    <x v="102"/>
  </r>
  <r>
    <x v="0"/>
    <x v="118"/>
    <x v="229"/>
    <x v="54"/>
  </r>
  <r>
    <x v="1"/>
    <x v="119"/>
    <x v="226"/>
    <x v="4"/>
  </r>
  <r>
    <x v="2"/>
    <x v="120"/>
    <x v="228"/>
    <x v="36"/>
  </r>
  <r>
    <x v="6"/>
    <x v="121"/>
    <x v="232"/>
    <x v="68"/>
  </r>
  <r>
    <x v="7"/>
    <x v="122"/>
    <x v="231"/>
    <x v="68"/>
  </r>
  <r>
    <x v="8"/>
    <x v="123"/>
    <x v="225"/>
    <x v="60"/>
  </r>
  <r>
    <x v="11"/>
    <x v="124"/>
    <x v="230"/>
    <x v="60"/>
  </r>
  <r>
    <x v="12"/>
    <x v="125"/>
    <x v="227"/>
    <x v="54"/>
  </r>
  <r>
    <x v="13"/>
    <x v="126"/>
    <x v="233"/>
    <x v="72"/>
  </r>
  <r>
    <x v="2"/>
    <x v="127"/>
    <x v="243"/>
    <x v="202"/>
  </r>
  <r>
    <x v="0"/>
    <x v="128"/>
    <x v="3"/>
    <x v="5"/>
  </r>
  <r>
    <x v="1"/>
    <x v="129"/>
    <x v="1"/>
    <x v="167"/>
  </r>
  <r>
    <x v="2"/>
    <x v="130"/>
    <x v="2"/>
    <x v="137"/>
  </r>
  <r>
    <x v="7"/>
    <x v="131"/>
    <x v="5"/>
    <x v="17"/>
  </r>
  <r>
    <x v="8"/>
    <x v="132"/>
    <x v="0"/>
    <x v="46"/>
  </r>
  <r>
    <x v="11"/>
    <x v="133"/>
    <x v="4"/>
    <x v="12"/>
  </r>
  <r>
    <x v="0"/>
    <x v="134"/>
    <x v="308"/>
    <x v="4"/>
  </r>
  <r>
    <x v="1"/>
    <x v="135"/>
    <x v="306"/>
    <x v="4"/>
  </r>
  <r>
    <x v="2"/>
    <x v="136"/>
    <x v="307"/>
    <x v="4"/>
  </r>
  <r>
    <x v="8"/>
    <x v="137"/>
    <x v="305"/>
    <x v="4"/>
  </r>
  <r>
    <x v="0"/>
    <x v="138"/>
    <x v="90"/>
    <x v="74"/>
  </r>
  <r>
    <x v="1"/>
    <x v="139"/>
    <x v="87"/>
    <x v="69"/>
  </r>
  <r>
    <x v="2"/>
    <x v="140"/>
    <x v="89"/>
    <x v="249"/>
  </r>
  <r>
    <x v="6"/>
    <x v="141"/>
    <x v="94"/>
    <x v="40"/>
  </r>
  <r>
    <x v="7"/>
    <x v="142"/>
    <x v="93"/>
    <x v="40"/>
  </r>
  <r>
    <x v="8"/>
    <x v="143"/>
    <x v="86"/>
    <x v="91"/>
  </r>
  <r>
    <x v="10"/>
    <x v="144"/>
    <x v="91"/>
    <x v="4"/>
  </r>
  <r>
    <x v="11"/>
    <x v="145"/>
    <x v="92"/>
    <x v="23"/>
  </r>
  <r>
    <x v="12"/>
    <x v="146"/>
    <x v="88"/>
    <x v="23"/>
  </r>
  <r>
    <x v="13"/>
    <x v="147"/>
    <x v="95"/>
    <x v="22"/>
  </r>
  <r>
    <x v="0"/>
    <x v="148"/>
    <x v="283"/>
    <x v="67"/>
  </r>
  <r>
    <x v="1"/>
    <x v="149"/>
    <x v="281"/>
    <x v="67"/>
  </r>
  <r>
    <x v="2"/>
    <x v="150"/>
    <x v="282"/>
    <x v="78"/>
  </r>
  <r>
    <x v="8"/>
    <x v="151"/>
    <x v="280"/>
    <x v="78"/>
  </r>
  <r>
    <x v="0"/>
    <x v="152"/>
    <x v="310"/>
    <x v="4"/>
  </r>
  <r>
    <x v="2"/>
    <x v="153"/>
    <x v="309"/>
    <x v="4"/>
  </r>
  <r>
    <x v="0"/>
    <x v="154"/>
    <x v="248"/>
    <x v="88"/>
  </r>
  <r>
    <x v="1"/>
    <x v="155"/>
    <x v="245"/>
    <x v="88"/>
  </r>
  <r>
    <x v="2"/>
    <x v="156"/>
    <x v="247"/>
    <x v="108"/>
  </r>
  <r>
    <x v="6"/>
    <x v="157"/>
    <x v="251"/>
    <x v="4"/>
  </r>
  <r>
    <x v="7"/>
    <x v="158"/>
    <x v="250"/>
    <x v="4"/>
  </r>
  <r>
    <x v="8"/>
    <x v="159"/>
    <x v="244"/>
    <x v="109"/>
  </r>
  <r>
    <x v="11"/>
    <x v="160"/>
    <x v="249"/>
    <x v="4"/>
  </r>
  <r>
    <x v="12"/>
    <x v="161"/>
    <x v="246"/>
    <x v="4"/>
  </r>
  <r>
    <x v="13"/>
    <x v="162"/>
    <x v="252"/>
    <x v="4"/>
  </r>
  <r>
    <x v="0"/>
    <x v="163"/>
    <x v="64"/>
    <x v="152"/>
  </r>
  <r>
    <x v="1"/>
    <x v="164"/>
    <x v="62"/>
    <x v="151"/>
  </r>
  <r>
    <x v="2"/>
    <x v="165"/>
    <x v="63"/>
    <x v="170"/>
  </r>
  <r>
    <x v="8"/>
    <x v="166"/>
    <x v="61"/>
    <x v="171"/>
  </r>
  <r>
    <x v="0"/>
    <x v="167"/>
    <x v="316"/>
    <x v="250"/>
  </r>
  <r>
    <x v="1"/>
    <x v="168"/>
    <x v="312"/>
    <x v="248"/>
  </r>
  <r>
    <x v="2"/>
    <x v="169"/>
    <x v="314"/>
    <x v="253"/>
  </r>
  <r>
    <x v="4"/>
    <x v="170"/>
    <x v="315"/>
    <x v="153"/>
  </r>
  <r>
    <x v="6"/>
    <x v="171"/>
    <x v="320"/>
    <x v="215"/>
  </r>
  <r>
    <x v="7"/>
    <x v="172"/>
    <x v="319"/>
    <x v="210"/>
  </r>
  <r>
    <x v="8"/>
    <x v="173"/>
    <x v="311"/>
    <x v="254"/>
  </r>
  <r>
    <x v="10"/>
    <x v="174"/>
    <x v="317"/>
    <x v="129"/>
  </r>
  <r>
    <x v="11"/>
    <x v="175"/>
    <x v="318"/>
    <x v="207"/>
  </r>
  <r>
    <x v="12"/>
    <x v="176"/>
    <x v="313"/>
    <x v="193"/>
  </r>
  <r>
    <x v="13"/>
    <x v="177"/>
    <x v="321"/>
    <x v="209"/>
  </r>
  <r>
    <x v="0"/>
    <x v="178"/>
    <x v="110"/>
    <x v="217"/>
  </r>
  <r>
    <x v="1"/>
    <x v="179"/>
    <x v="106"/>
    <x v="211"/>
  </r>
  <r>
    <x v="2"/>
    <x v="180"/>
    <x v="108"/>
    <x v="226"/>
  </r>
  <r>
    <x v="4"/>
    <x v="181"/>
    <x v="109"/>
    <x v="64"/>
  </r>
  <r>
    <x v="6"/>
    <x v="182"/>
    <x v="114"/>
    <x v="146"/>
  </r>
  <r>
    <x v="7"/>
    <x v="183"/>
    <x v="113"/>
    <x v="145"/>
  </r>
  <r>
    <x v="8"/>
    <x v="184"/>
    <x v="105"/>
    <x v="227"/>
  </r>
  <r>
    <x v="10"/>
    <x v="185"/>
    <x v="111"/>
    <x v="43"/>
  </r>
  <r>
    <x v="11"/>
    <x v="186"/>
    <x v="112"/>
    <x v="139"/>
  </r>
  <r>
    <x v="12"/>
    <x v="187"/>
    <x v="107"/>
    <x v="119"/>
  </r>
  <r>
    <x v="13"/>
    <x v="188"/>
    <x v="115"/>
    <x v="144"/>
  </r>
  <r>
    <x v="0"/>
    <x v="189"/>
    <x v="10"/>
    <x v="232"/>
  </r>
  <r>
    <x v="1"/>
    <x v="190"/>
    <x v="16"/>
    <x v="231"/>
  </r>
  <r>
    <x v="2"/>
    <x v="191"/>
    <x v="8"/>
    <x v="239"/>
  </r>
  <r>
    <x v="4"/>
    <x v="192"/>
    <x v="9"/>
    <x v="77"/>
  </r>
  <r>
    <x v="6"/>
    <x v="193"/>
    <x v="14"/>
    <x v="169"/>
  </r>
  <r>
    <x v="7"/>
    <x v="194"/>
    <x v="13"/>
    <x v="166"/>
  </r>
  <r>
    <x v="8"/>
    <x v="195"/>
    <x v="6"/>
    <x v="240"/>
  </r>
  <r>
    <x v="10"/>
    <x v="196"/>
    <x v="11"/>
    <x v="61"/>
  </r>
  <r>
    <x v="11"/>
    <x v="197"/>
    <x v="12"/>
    <x v="160"/>
  </r>
  <r>
    <x v="12"/>
    <x v="198"/>
    <x v="7"/>
    <x v="138"/>
  </r>
  <r>
    <x v="13"/>
    <x v="199"/>
    <x v="15"/>
    <x v="165"/>
  </r>
  <r>
    <x v="0"/>
    <x v="200"/>
    <x v="55"/>
    <x v="201"/>
  </r>
  <r>
    <x v="1"/>
    <x v="201"/>
    <x v="51"/>
    <x v="198"/>
  </r>
  <r>
    <x v="2"/>
    <x v="202"/>
    <x v="53"/>
    <x v="213"/>
  </r>
  <r>
    <x v="4"/>
    <x v="203"/>
    <x v="54"/>
    <x v="47"/>
  </r>
  <r>
    <x v="6"/>
    <x v="204"/>
    <x v="59"/>
    <x v="127"/>
  </r>
  <r>
    <x v="7"/>
    <x v="205"/>
    <x v="58"/>
    <x v="124"/>
  </r>
  <r>
    <x v="8"/>
    <x v="206"/>
    <x v="50"/>
    <x v="216"/>
  </r>
  <r>
    <x v="10"/>
    <x v="207"/>
    <x v="56"/>
    <x v="32"/>
  </r>
  <r>
    <x v="11"/>
    <x v="208"/>
    <x v="57"/>
    <x v="118"/>
  </r>
  <r>
    <x v="12"/>
    <x v="209"/>
    <x v="52"/>
    <x v="96"/>
  </r>
  <r>
    <x v="13"/>
    <x v="210"/>
    <x v="60"/>
    <x v="122"/>
  </r>
  <r>
    <x v="0"/>
    <x v="211"/>
    <x v="22"/>
    <x v="141"/>
  </r>
  <r>
    <x v="1"/>
    <x v="212"/>
    <x v="18"/>
    <x v="136"/>
  </r>
  <r>
    <x v="2"/>
    <x v="213"/>
    <x v="20"/>
    <x v="156"/>
  </r>
  <r>
    <x v="4"/>
    <x v="214"/>
    <x v="21"/>
    <x v="13"/>
  </r>
  <r>
    <x v="6"/>
    <x v="215"/>
    <x v="26"/>
    <x v="53"/>
  </r>
  <r>
    <x v="7"/>
    <x v="216"/>
    <x v="25"/>
    <x v="50"/>
  </r>
  <r>
    <x v="8"/>
    <x v="217"/>
    <x v="17"/>
    <x v="157"/>
  </r>
  <r>
    <x v="10"/>
    <x v="218"/>
    <x v="23"/>
    <x v="7"/>
  </r>
  <r>
    <x v="11"/>
    <x v="219"/>
    <x v="24"/>
    <x v="44"/>
  </r>
  <r>
    <x v="12"/>
    <x v="220"/>
    <x v="19"/>
    <x v="31"/>
  </r>
  <r>
    <x v="13"/>
    <x v="221"/>
    <x v="27"/>
    <x v="49"/>
  </r>
  <r>
    <x v="0"/>
    <x v="222"/>
    <x v="33"/>
    <x v="230"/>
  </r>
  <r>
    <x v="1"/>
    <x v="223"/>
    <x v="29"/>
    <x v="228"/>
  </r>
  <r>
    <x v="2"/>
    <x v="224"/>
    <x v="31"/>
    <x v="236"/>
  </r>
  <r>
    <x v="4"/>
    <x v="225"/>
    <x v="32"/>
    <x v="73"/>
  </r>
  <r>
    <x v="6"/>
    <x v="226"/>
    <x v="37"/>
    <x v="163"/>
  </r>
  <r>
    <x v="7"/>
    <x v="227"/>
    <x v="36"/>
    <x v="159"/>
  </r>
  <r>
    <x v="8"/>
    <x v="228"/>
    <x v="28"/>
    <x v="237"/>
  </r>
  <r>
    <x v="10"/>
    <x v="229"/>
    <x v="34"/>
    <x v="56"/>
  </r>
  <r>
    <x v="11"/>
    <x v="230"/>
    <x v="35"/>
    <x v="155"/>
  </r>
  <r>
    <x v="12"/>
    <x v="231"/>
    <x v="30"/>
    <x v="133"/>
  </r>
  <r>
    <x v="13"/>
    <x v="232"/>
    <x v="38"/>
    <x v="158"/>
  </r>
  <r>
    <x v="0"/>
    <x v="233"/>
    <x v="44"/>
    <x v="200"/>
  </r>
  <r>
    <x v="1"/>
    <x v="234"/>
    <x v="40"/>
    <x v="197"/>
  </r>
  <r>
    <x v="2"/>
    <x v="235"/>
    <x v="42"/>
    <x v="212"/>
  </r>
  <r>
    <x v="4"/>
    <x v="236"/>
    <x v="43"/>
    <x v="47"/>
  </r>
  <r>
    <x v="6"/>
    <x v="237"/>
    <x v="48"/>
    <x v="127"/>
  </r>
  <r>
    <x v="7"/>
    <x v="238"/>
    <x v="47"/>
    <x v="123"/>
  </r>
  <r>
    <x v="8"/>
    <x v="239"/>
    <x v="39"/>
    <x v="214"/>
  </r>
  <r>
    <x v="10"/>
    <x v="240"/>
    <x v="45"/>
    <x v="32"/>
  </r>
  <r>
    <x v="11"/>
    <x v="241"/>
    <x v="46"/>
    <x v="118"/>
  </r>
  <r>
    <x v="12"/>
    <x v="242"/>
    <x v="41"/>
    <x v="97"/>
  </r>
  <r>
    <x v="13"/>
    <x v="243"/>
    <x v="49"/>
    <x v="122"/>
  </r>
  <r>
    <x v="8"/>
    <x v="244"/>
    <x v="116"/>
    <x v="161"/>
  </r>
  <r>
    <x v="0"/>
    <x v="245"/>
    <x v="162"/>
    <x v="33"/>
  </r>
  <r>
    <x v="1"/>
    <x v="246"/>
    <x v="160"/>
    <x v="33"/>
  </r>
  <r>
    <x v="2"/>
    <x v="247"/>
    <x v="161"/>
    <x v="41"/>
  </r>
  <r>
    <x v="8"/>
    <x v="248"/>
    <x v="159"/>
    <x v="41"/>
  </r>
  <r>
    <x v="0"/>
    <x v="249"/>
    <x v="177"/>
    <x v="188"/>
  </r>
  <r>
    <x v="1"/>
    <x v="250"/>
    <x v="173"/>
    <x v="182"/>
  </r>
  <r>
    <x v="2"/>
    <x v="251"/>
    <x v="175"/>
    <x v="192"/>
  </r>
  <r>
    <x v="4"/>
    <x v="252"/>
    <x v="176"/>
    <x v="28"/>
  </r>
  <r>
    <x v="6"/>
    <x v="253"/>
    <x v="181"/>
    <x v="90"/>
  </r>
  <r>
    <x v="7"/>
    <x v="254"/>
    <x v="180"/>
    <x v="84"/>
  </r>
  <r>
    <x v="8"/>
    <x v="255"/>
    <x v="172"/>
    <x v="190"/>
  </r>
  <r>
    <x v="10"/>
    <x v="256"/>
    <x v="178"/>
    <x v="14"/>
  </r>
  <r>
    <x v="11"/>
    <x v="257"/>
    <x v="179"/>
    <x v="80"/>
  </r>
  <r>
    <x v="12"/>
    <x v="258"/>
    <x v="174"/>
    <x v="62"/>
  </r>
  <r>
    <x v="13"/>
    <x v="259"/>
    <x v="182"/>
    <x v="87"/>
  </r>
  <r>
    <x v="0"/>
    <x v="260"/>
    <x v="167"/>
    <x v="37"/>
  </r>
  <r>
    <x v="1"/>
    <x v="261"/>
    <x v="164"/>
    <x v="37"/>
  </r>
  <r>
    <x v="2"/>
    <x v="262"/>
    <x v="166"/>
    <x v="52"/>
  </r>
  <r>
    <x v="6"/>
    <x v="263"/>
    <x v="170"/>
    <x v="4"/>
  </r>
  <r>
    <x v="7"/>
    <x v="264"/>
    <x v="169"/>
    <x v="4"/>
  </r>
  <r>
    <x v="8"/>
    <x v="265"/>
    <x v="163"/>
    <x v="52"/>
  </r>
  <r>
    <x v="11"/>
    <x v="266"/>
    <x v="168"/>
    <x v="4"/>
  </r>
  <r>
    <x v="12"/>
    <x v="267"/>
    <x v="165"/>
    <x v="4"/>
  </r>
  <r>
    <x v="13"/>
    <x v="268"/>
    <x v="171"/>
    <x v="4"/>
  </r>
  <r>
    <x v="0"/>
    <x v="269"/>
    <x v="266"/>
    <x v="94"/>
  </r>
  <r>
    <x v="1"/>
    <x v="270"/>
    <x v="263"/>
    <x v="92"/>
  </r>
  <r>
    <x v="2"/>
    <x v="271"/>
    <x v="265"/>
    <x v="114"/>
  </r>
  <r>
    <x v="6"/>
    <x v="272"/>
    <x v="269"/>
    <x v="16"/>
  </r>
  <r>
    <x v="7"/>
    <x v="273"/>
    <x v="268"/>
    <x v="10"/>
  </r>
  <r>
    <x v="8"/>
    <x v="274"/>
    <x v="262"/>
    <x v="112"/>
  </r>
  <r>
    <x v="11"/>
    <x v="275"/>
    <x v="267"/>
    <x v="19"/>
  </r>
  <r>
    <x v="12"/>
    <x v="276"/>
    <x v="264"/>
    <x v="16"/>
  </r>
  <r>
    <x v="13"/>
    <x v="277"/>
    <x v="270"/>
    <x v="26"/>
  </r>
  <r>
    <x v="0"/>
    <x v="278"/>
    <x v="100"/>
    <x v="105"/>
  </r>
  <r>
    <x v="1"/>
    <x v="279"/>
    <x v="97"/>
    <x v="98"/>
  </r>
  <r>
    <x v="2"/>
    <x v="280"/>
    <x v="99"/>
    <x v="120"/>
  </r>
  <r>
    <x v="6"/>
    <x v="281"/>
    <x v="103"/>
    <x v="38"/>
  </r>
  <r>
    <x v="7"/>
    <x v="282"/>
    <x v="102"/>
    <x v="38"/>
  </r>
  <r>
    <x v="8"/>
    <x v="283"/>
    <x v="96"/>
    <x v="120"/>
  </r>
  <r>
    <x v="11"/>
    <x v="284"/>
    <x v="101"/>
    <x v="38"/>
  </r>
  <r>
    <x v="12"/>
    <x v="285"/>
    <x v="98"/>
    <x v="38"/>
  </r>
  <r>
    <x v="13"/>
    <x v="286"/>
    <x v="104"/>
    <x v="38"/>
  </r>
  <r>
    <x v="0"/>
    <x v="287"/>
    <x v="275"/>
    <x v="95"/>
  </r>
  <r>
    <x v="1"/>
    <x v="288"/>
    <x v="272"/>
    <x v="107"/>
  </r>
  <r>
    <x v="2"/>
    <x v="289"/>
    <x v="274"/>
    <x v="104"/>
  </r>
  <r>
    <x v="6"/>
    <x v="290"/>
    <x v="278"/>
    <x v="65"/>
  </r>
  <r>
    <x v="7"/>
    <x v="291"/>
    <x v="277"/>
    <x v="65"/>
  </r>
  <r>
    <x v="8"/>
    <x v="292"/>
    <x v="271"/>
    <x v="128"/>
  </r>
  <r>
    <x v="11"/>
    <x v="293"/>
    <x v="276"/>
    <x v="39"/>
  </r>
  <r>
    <x v="12"/>
    <x v="294"/>
    <x v="273"/>
    <x v="39"/>
  </r>
  <r>
    <x v="13"/>
    <x v="295"/>
    <x v="279"/>
    <x v="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2">
  <r>
    <x v="0"/>
    <x v="4"/>
    <x v="0"/>
    <x v="162"/>
    <x v="229"/>
  </r>
  <r>
    <x v="0"/>
    <x v="4"/>
    <x v="1"/>
    <x v="161"/>
    <x v="279"/>
  </r>
  <r>
    <x v="0"/>
    <x v="4"/>
    <x v="2"/>
    <x v="163"/>
    <x v="326"/>
  </r>
  <r>
    <x v="1"/>
    <x v="0"/>
    <x v="37"/>
    <x v="181"/>
    <x v="236"/>
  </r>
  <r>
    <x v="1"/>
    <x v="0"/>
    <x v="38"/>
    <x v="306"/>
    <x v="146"/>
  </r>
  <r>
    <x v="1"/>
    <x v="1"/>
    <x v="129"/>
    <x v="187"/>
    <x v="169"/>
  </r>
  <r>
    <x v="1"/>
    <x v="1"/>
    <x v="130"/>
    <x v="183"/>
    <x v="200"/>
  </r>
  <r>
    <x v="1"/>
    <x v="1"/>
    <x v="131"/>
    <x v="185"/>
    <x v="211"/>
  </r>
  <r>
    <x v="1"/>
    <x v="1"/>
    <x v="132"/>
    <x v="190"/>
    <x v="59"/>
  </r>
  <r>
    <x v="1"/>
    <x v="1"/>
    <x v="133"/>
    <x v="189"/>
    <x v="113"/>
  </r>
  <r>
    <x v="1"/>
    <x v="1"/>
    <x v="134"/>
    <x v="182"/>
    <x v="206"/>
  </r>
  <r>
    <x v="1"/>
    <x v="1"/>
    <x v="135"/>
    <x v="188"/>
    <x v="35"/>
  </r>
  <r>
    <x v="1"/>
    <x v="1"/>
    <x v="136"/>
    <x v="184"/>
    <x v="35"/>
  </r>
  <r>
    <x v="1"/>
    <x v="1"/>
    <x v="137"/>
    <x v="191"/>
    <x v="34"/>
  </r>
  <r>
    <x v="1"/>
    <x v="1"/>
    <x v="138"/>
    <x v="310"/>
    <x v="67"/>
  </r>
  <r>
    <x v="1"/>
    <x v="1"/>
    <x v="139"/>
    <x v="308"/>
    <x v="67"/>
  </r>
  <r>
    <x v="1"/>
    <x v="1"/>
    <x v="140"/>
    <x v="309"/>
    <x v="89"/>
  </r>
  <r>
    <x v="1"/>
    <x v="1"/>
    <x v="141"/>
    <x v="307"/>
    <x v="89"/>
  </r>
  <r>
    <x v="1"/>
    <x v="2"/>
    <x v="39"/>
    <x v="180"/>
    <x v="246"/>
  </r>
  <r>
    <x v="1"/>
    <x v="2"/>
    <x v="40"/>
    <x v="305"/>
    <x v="69"/>
  </r>
  <r>
    <x v="1"/>
    <x v="4"/>
    <x v="41"/>
    <x v="186"/>
    <x v="309"/>
  </r>
  <r>
    <x v="1"/>
    <x v="4"/>
    <x v="42"/>
    <x v="311"/>
    <x v="218"/>
  </r>
  <r>
    <x v="2"/>
    <x v="0"/>
    <x v="43"/>
    <x v="169"/>
    <x v="216"/>
  </r>
  <r>
    <x v="2"/>
    <x v="1"/>
    <x v="142"/>
    <x v="174"/>
    <x v="222"/>
  </r>
  <r>
    <x v="2"/>
    <x v="1"/>
    <x v="143"/>
    <x v="171"/>
    <x v="221"/>
  </r>
  <r>
    <x v="2"/>
    <x v="1"/>
    <x v="144"/>
    <x v="173"/>
    <x v="242"/>
  </r>
  <r>
    <x v="2"/>
    <x v="1"/>
    <x v="145"/>
    <x v="177"/>
    <x v="84"/>
  </r>
  <r>
    <x v="2"/>
    <x v="1"/>
    <x v="146"/>
    <x v="176"/>
    <x v="68"/>
  </r>
  <r>
    <x v="2"/>
    <x v="1"/>
    <x v="147"/>
    <x v="170"/>
    <x v="241"/>
  </r>
  <r>
    <x v="2"/>
    <x v="1"/>
    <x v="148"/>
    <x v="175"/>
    <x v="73"/>
  </r>
  <r>
    <x v="2"/>
    <x v="1"/>
    <x v="149"/>
    <x v="172"/>
    <x v="65"/>
  </r>
  <r>
    <x v="2"/>
    <x v="1"/>
    <x v="150"/>
    <x v="178"/>
    <x v="91"/>
  </r>
  <r>
    <x v="2"/>
    <x v="1"/>
    <x v="151"/>
    <x v="166"/>
    <x v="138"/>
  </r>
  <r>
    <x v="2"/>
    <x v="2"/>
    <x v="44"/>
    <x v="168"/>
    <x v="254"/>
  </r>
  <r>
    <x v="2"/>
    <x v="2"/>
    <x v="45"/>
    <x v="165"/>
    <x v="198"/>
  </r>
  <r>
    <x v="2"/>
    <x v="4"/>
    <x v="46"/>
    <x v="179"/>
    <x v="272"/>
  </r>
  <r>
    <x v="2"/>
    <x v="4"/>
    <x v="47"/>
    <x v="167"/>
    <x v="262"/>
  </r>
  <r>
    <x v="2"/>
    <x v="4"/>
    <x v="48"/>
    <x v="318"/>
    <x v="234"/>
  </r>
  <r>
    <x v="3"/>
    <x v="0"/>
    <x v="49"/>
    <x v="319"/>
    <x v="104"/>
  </r>
  <r>
    <x v="3"/>
    <x v="0"/>
    <x v="50"/>
    <x v="350"/>
    <x v="312"/>
  </r>
  <r>
    <x v="3"/>
    <x v="0"/>
    <x v="51"/>
    <x v="338"/>
    <x v="0"/>
  </r>
  <r>
    <x v="3"/>
    <x v="0"/>
    <x v="52"/>
    <x v="197"/>
    <x v="107"/>
  </r>
  <r>
    <x v="3"/>
    <x v="0"/>
    <x v="53"/>
    <x v="335"/>
    <x v="130"/>
  </r>
  <r>
    <x v="3"/>
    <x v="0"/>
    <x v="54"/>
    <x v="247"/>
    <x v="190"/>
  </r>
  <r>
    <x v="3"/>
    <x v="1"/>
    <x v="152"/>
    <x v="325"/>
    <x v="110"/>
  </r>
  <r>
    <x v="3"/>
    <x v="1"/>
    <x v="153"/>
    <x v="322"/>
    <x v="105"/>
  </r>
  <r>
    <x v="3"/>
    <x v="1"/>
    <x v="154"/>
    <x v="324"/>
    <x v="185"/>
  </r>
  <r>
    <x v="3"/>
    <x v="1"/>
    <x v="155"/>
    <x v="328"/>
    <x v="32"/>
  </r>
  <r>
    <x v="3"/>
    <x v="1"/>
    <x v="156"/>
    <x v="327"/>
    <x v="30"/>
  </r>
  <r>
    <x v="3"/>
    <x v="1"/>
    <x v="157"/>
    <x v="321"/>
    <x v="126"/>
  </r>
  <r>
    <x v="3"/>
    <x v="1"/>
    <x v="158"/>
    <x v="326"/>
    <x v="33"/>
  </r>
  <r>
    <x v="3"/>
    <x v="1"/>
    <x v="159"/>
    <x v="323"/>
    <x v="25"/>
  </r>
  <r>
    <x v="3"/>
    <x v="1"/>
    <x v="160"/>
    <x v="329"/>
    <x v="53"/>
  </r>
  <r>
    <x v="3"/>
    <x v="1"/>
    <x v="161"/>
    <x v="345"/>
    <x v="269"/>
  </r>
  <r>
    <x v="3"/>
    <x v="1"/>
    <x v="162"/>
    <x v="341"/>
    <x v="263"/>
  </r>
  <r>
    <x v="3"/>
    <x v="1"/>
    <x v="163"/>
    <x v="343"/>
    <x v="289"/>
  </r>
  <r>
    <x v="3"/>
    <x v="1"/>
    <x v="164"/>
    <x v="348"/>
    <x v="167"/>
  </r>
  <r>
    <x v="3"/>
    <x v="1"/>
    <x v="165"/>
    <x v="347"/>
    <x v="154"/>
  </r>
  <r>
    <x v="3"/>
    <x v="1"/>
    <x v="166"/>
    <x v="340"/>
    <x v="290"/>
  </r>
  <r>
    <x v="3"/>
    <x v="1"/>
    <x v="167"/>
    <x v="346"/>
    <x v="137"/>
  </r>
  <r>
    <x v="3"/>
    <x v="1"/>
    <x v="168"/>
    <x v="342"/>
    <x v="131"/>
  </r>
  <r>
    <x v="3"/>
    <x v="1"/>
    <x v="169"/>
    <x v="349"/>
    <x v="153"/>
  </r>
  <r>
    <x v="3"/>
    <x v="1"/>
    <x v="170"/>
    <x v="203"/>
    <x v="156"/>
  </r>
  <r>
    <x v="3"/>
    <x v="1"/>
    <x v="171"/>
    <x v="200"/>
    <x v="151"/>
  </r>
  <r>
    <x v="3"/>
    <x v="1"/>
    <x v="172"/>
    <x v="202"/>
    <x v="193"/>
  </r>
  <r>
    <x v="3"/>
    <x v="1"/>
    <x v="173"/>
    <x v="206"/>
    <x v="23"/>
  </r>
  <r>
    <x v="3"/>
    <x v="1"/>
    <x v="174"/>
    <x v="205"/>
    <x v="21"/>
  </r>
  <r>
    <x v="3"/>
    <x v="1"/>
    <x v="175"/>
    <x v="199"/>
    <x v="189"/>
  </r>
  <r>
    <x v="3"/>
    <x v="1"/>
    <x v="176"/>
    <x v="204"/>
    <x v="17"/>
  </r>
  <r>
    <x v="3"/>
    <x v="1"/>
    <x v="177"/>
    <x v="201"/>
    <x v="15"/>
  </r>
  <r>
    <x v="3"/>
    <x v="1"/>
    <x v="178"/>
    <x v="207"/>
    <x v="22"/>
  </r>
  <r>
    <x v="3"/>
    <x v="1"/>
    <x v="179"/>
    <x v="336"/>
    <x v="119"/>
  </r>
  <r>
    <x v="3"/>
    <x v="1"/>
    <x v="180"/>
    <x v="252"/>
    <x v="150"/>
  </r>
  <r>
    <x v="3"/>
    <x v="1"/>
    <x v="181"/>
    <x v="249"/>
    <x v="144"/>
  </r>
  <r>
    <x v="3"/>
    <x v="1"/>
    <x v="182"/>
    <x v="251"/>
    <x v="181"/>
  </r>
  <r>
    <x v="3"/>
    <x v="1"/>
    <x v="183"/>
    <x v="256"/>
    <x v="83"/>
  </r>
  <r>
    <x v="3"/>
    <x v="1"/>
    <x v="184"/>
    <x v="255"/>
    <x v="76"/>
  </r>
  <r>
    <x v="3"/>
    <x v="1"/>
    <x v="185"/>
    <x v="248"/>
    <x v="184"/>
  </r>
  <r>
    <x v="3"/>
    <x v="1"/>
    <x v="186"/>
    <x v="253"/>
    <x v="5"/>
  </r>
  <r>
    <x v="3"/>
    <x v="1"/>
    <x v="187"/>
    <x v="254"/>
    <x v="63"/>
  </r>
  <r>
    <x v="3"/>
    <x v="1"/>
    <x v="188"/>
    <x v="250"/>
    <x v="55"/>
  </r>
  <r>
    <x v="3"/>
    <x v="1"/>
    <x v="189"/>
    <x v="257"/>
    <x v="80"/>
  </r>
  <r>
    <x v="3"/>
    <x v="1"/>
    <x v="373"/>
    <x v="113"/>
    <x v="187"/>
  </r>
  <r>
    <x v="3"/>
    <x v="1"/>
    <x v="374"/>
    <x v="114"/>
    <x v="148"/>
  </r>
  <r>
    <x v="3"/>
    <x v="1"/>
    <x v="375"/>
    <x v="107"/>
    <x v="192"/>
  </r>
  <r>
    <x v="3"/>
    <x v="1"/>
    <x v="376"/>
    <x v="108"/>
    <x v="103"/>
  </r>
  <r>
    <x v="3"/>
    <x v="1"/>
    <x v="377"/>
    <x v="111"/>
    <x v="305"/>
  </r>
  <r>
    <x v="3"/>
    <x v="1"/>
    <x v="378"/>
    <x v="112"/>
    <x v="339"/>
  </r>
  <r>
    <x v="3"/>
    <x v="1"/>
    <x v="379"/>
    <x v="121"/>
    <x v="251"/>
  </r>
  <r>
    <x v="3"/>
    <x v="1"/>
    <x v="380"/>
    <x v="122"/>
    <x v="64"/>
  </r>
  <r>
    <x v="3"/>
    <x v="1"/>
    <x v="381"/>
    <x v="119"/>
    <x v="291"/>
  </r>
  <r>
    <x v="3"/>
    <x v="1"/>
    <x v="382"/>
    <x v="120"/>
    <x v="85"/>
  </r>
  <r>
    <x v="3"/>
    <x v="1"/>
    <x v="383"/>
    <x v="105"/>
    <x v="351"/>
  </r>
  <r>
    <x v="3"/>
    <x v="1"/>
    <x v="384"/>
    <x v="106"/>
    <x v="338"/>
  </r>
  <r>
    <x v="3"/>
    <x v="1"/>
    <x v="385"/>
    <x v="104"/>
    <x v="209"/>
  </r>
  <r>
    <x v="3"/>
    <x v="1"/>
    <x v="386"/>
    <x v="118"/>
    <x v="51"/>
  </r>
  <r>
    <x v="3"/>
    <x v="1"/>
    <x v="387"/>
    <x v="117"/>
    <x v="215"/>
  </r>
  <r>
    <x v="3"/>
    <x v="1"/>
    <x v="388"/>
    <x v="115"/>
    <x v="178"/>
  </r>
  <r>
    <x v="3"/>
    <x v="1"/>
    <x v="389"/>
    <x v="116"/>
    <x v="94"/>
  </r>
  <r>
    <x v="3"/>
    <x v="1"/>
    <x v="390"/>
    <x v="109"/>
    <x v="18"/>
  </r>
  <r>
    <x v="3"/>
    <x v="1"/>
    <x v="391"/>
    <x v="110"/>
    <x v="4"/>
  </r>
  <r>
    <x v="3"/>
    <x v="1"/>
    <x v="369"/>
    <x v="241"/>
    <x v="132"/>
  </r>
  <r>
    <x v="3"/>
    <x v="1"/>
    <x v="370"/>
    <x v="240"/>
    <x v="219"/>
  </r>
  <r>
    <x v="3"/>
    <x v="1"/>
    <x v="190"/>
    <x v="246"/>
    <x v="182"/>
  </r>
  <r>
    <x v="3"/>
    <x v="1"/>
    <x v="191"/>
    <x v="244"/>
    <x v="175"/>
  </r>
  <r>
    <x v="3"/>
    <x v="1"/>
    <x v="192"/>
    <x v="245"/>
    <x v="0"/>
  </r>
  <r>
    <x v="3"/>
    <x v="1"/>
    <x v="193"/>
    <x v="243"/>
    <x v="240"/>
  </r>
  <r>
    <x v="3"/>
    <x v="1"/>
    <x v="194"/>
    <x v="242"/>
    <x v="332"/>
  </r>
  <r>
    <x v="3"/>
    <x v="1"/>
    <x v="371"/>
    <x v="239"/>
    <x v="112"/>
  </r>
  <r>
    <x v="3"/>
    <x v="1"/>
    <x v="372"/>
    <x v="238"/>
    <x v="275"/>
  </r>
  <r>
    <x v="3"/>
    <x v="1"/>
    <x v="195"/>
    <x v="214"/>
    <x v="248"/>
  </r>
  <r>
    <x v="3"/>
    <x v="1"/>
    <x v="196"/>
    <x v="210"/>
    <x v="247"/>
  </r>
  <r>
    <x v="3"/>
    <x v="1"/>
    <x v="197"/>
    <x v="212"/>
    <x v="277"/>
  </r>
  <r>
    <x v="3"/>
    <x v="1"/>
    <x v="198"/>
    <x v="218"/>
    <x v="2"/>
  </r>
  <r>
    <x v="3"/>
    <x v="1"/>
    <x v="199"/>
    <x v="217"/>
    <x v="2"/>
  </r>
  <r>
    <x v="3"/>
    <x v="1"/>
    <x v="200"/>
    <x v="209"/>
    <x v="278"/>
  </r>
  <r>
    <x v="3"/>
    <x v="1"/>
    <x v="201"/>
    <x v="215"/>
    <x v="1"/>
  </r>
  <r>
    <x v="3"/>
    <x v="1"/>
    <x v="202"/>
    <x v="211"/>
    <x v="1"/>
  </r>
  <r>
    <x v="3"/>
    <x v="1"/>
    <x v="203"/>
    <x v="216"/>
    <x v="1"/>
  </r>
  <r>
    <x v="3"/>
    <x v="2"/>
    <x v="55"/>
    <x v="319"/>
    <x v="122"/>
  </r>
  <r>
    <x v="3"/>
    <x v="2"/>
    <x v="56"/>
    <x v="344"/>
    <x v="316"/>
  </r>
  <r>
    <x v="3"/>
    <x v="2"/>
    <x v="57"/>
    <x v="338"/>
    <x v="317"/>
  </r>
  <r>
    <x v="3"/>
    <x v="2"/>
    <x v="58"/>
    <x v="197"/>
    <x v="174"/>
  </r>
  <r>
    <x v="3"/>
    <x v="2"/>
    <x v="59"/>
    <x v="247"/>
    <x v="188"/>
  </r>
  <r>
    <x v="3"/>
    <x v="2"/>
    <x v="60"/>
    <x v="103"/>
    <x v="319"/>
  </r>
  <r>
    <x v="3"/>
    <x v="2"/>
    <x v="61"/>
    <x v="213"/>
    <x v="208"/>
  </r>
  <r>
    <x v="3"/>
    <x v="4"/>
    <x v="62"/>
    <x v="320"/>
    <x v="213"/>
  </r>
  <r>
    <x v="3"/>
    <x v="4"/>
    <x v="63"/>
    <x v="351"/>
    <x v="328"/>
  </r>
  <r>
    <x v="3"/>
    <x v="4"/>
    <x v="64"/>
    <x v="339"/>
    <x v="315"/>
  </r>
  <r>
    <x v="3"/>
    <x v="4"/>
    <x v="65"/>
    <x v="198"/>
    <x v="335"/>
  </r>
  <r>
    <x v="3"/>
    <x v="4"/>
    <x v="66"/>
    <x v="337"/>
    <x v="207"/>
  </r>
  <r>
    <x v="3"/>
    <x v="4"/>
    <x v="67"/>
    <x v="258"/>
    <x v="325"/>
  </r>
  <r>
    <x v="3"/>
    <x v="4"/>
    <x v="68"/>
    <x v="353"/>
    <x v="210"/>
  </r>
  <r>
    <x v="3"/>
    <x v="4"/>
    <x v="69"/>
    <x v="208"/>
    <x v="320"/>
  </r>
  <r>
    <x v="4"/>
    <x v="0"/>
    <x v="70"/>
    <x v="259"/>
    <x v="72"/>
  </r>
  <r>
    <x v="4"/>
    <x v="1"/>
    <x v="204"/>
    <x v="264"/>
    <x v="226"/>
  </r>
  <r>
    <x v="4"/>
    <x v="1"/>
    <x v="205"/>
    <x v="262"/>
    <x v="337"/>
  </r>
  <r>
    <x v="4"/>
    <x v="1"/>
    <x v="206"/>
    <x v="263"/>
    <x v="350"/>
  </r>
  <r>
    <x v="4"/>
    <x v="1"/>
    <x v="207"/>
    <x v="266"/>
    <x v="344"/>
  </r>
  <r>
    <x v="4"/>
    <x v="1"/>
    <x v="208"/>
    <x v="265"/>
    <x v="343"/>
  </r>
  <r>
    <x v="4"/>
    <x v="1"/>
    <x v="209"/>
    <x v="261"/>
    <x v="313"/>
  </r>
  <r>
    <x v="4"/>
    <x v="4"/>
    <x v="71"/>
    <x v="260"/>
    <x v="329"/>
  </r>
  <r>
    <x v="5"/>
    <x v="0"/>
    <x v="72"/>
    <x v="268"/>
    <x v="92"/>
  </r>
  <r>
    <x v="5"/>
    <x v="0"/>
    <x v="73"/>
    <x v="299"/>
    <x v="296"/>
  </r>
  <r>
    <x v="5"/>
    <x v="0"/>
    <x v="74"/>
    <x v="279"/>
    <x v="114"/>
  </r>
  <r>
    <x v="5"/>
    <x v="1"/>
    <x v="210"/>
    <x v="274"/>
    <x v="62"/>
  </r>
  <r>
    <x v="5"/>
    <x v="1"/>
    <x v="211"/>
    <x v="271"/>
    <x v="54"/>
  </r>
  <r>
    <x v="5"/>
    <x v="1"/>
    <x v="212"/>
    <x v="273"/>
    <x v="74"/>
  </r>
  <r>
    <x v="5"/>
    <x v="1"/>
    <x v="213"/>
    <x v="277"/>
    <x v="36"/>
  </r>
  <r>
    <x v="5"/>
    <x v="1"/>
    <x v="214"/>
    <x v="276"/>
    <x v="36"/>
  </r>
  <r>
    <x v="5"/>
    <x v="1"/>
    <x v="215"/>
    <x v="270"/>
    <x v="81"/>
  </r>
  <r>
    <x v="5"/>
    <x v="1"/>
    <x v="216"/>
    <x v="275"/>
    <x v="20"/>
  </r>
  <r>
    <x v="5"/>
    <x v="1"/>
    <x v="217"/>
    <x v="272"/>
    <x v="20"/>
  </r>
  <r>
    <x v="5"/>
    <x v="1"/>
    <x v="218"/>
    <x v="278"/>
    <x v="19"/>
  </r>
  <r>
    <x v="5"/>
    <x v="1"/>
    <x v="219"/>
    <x v="293"/>
    <x v="170"/>
  </r>
  <r>
    <x v="5"/>
    <x v="1"/>
    <x v="220"/>
    <x v="298"/>
    <x v="162"/>
  </r>
  <r>
    <x v="5"/>
    <x v="1"/>
    <x v="221"/>
    <x v="292"/>
    <x v="199"/>
  </r>
  <r>
    <x v="5"/>
    <x v="1"/>
    <x v="222"/>
    <x v="296"/>
    <x v="75"/>
  </r>
  <r>
    <x v="5"/>
    <x v="1"/>
    <x v="223"/>
    <x v="295"/>
    <x v="75"/>
  </r>
  <r>
    <x v="5"/>
    <x v="1"/>
    <x v="224"/>
    <x v="290"/>
    <x v="201"/>
  </r>
  <r>
    <x v="5"/>
    <x v="1"/>
    <x v="225"/>
    <x v="294"/>
    <x v="42"/>
  </r>
  <r>
    <x v="5"/>
    <x v="1"/>
    <x v="226"/>
    <x v="291"/>
    <x v="40"/>
  </r>
  <r>
    <x v="5"/>
    <x v="1"/>
    <x v="227"/>
    <x v="297"/>
    <x v="49"/>
  </r>
  <r>
    <x v="5"/>
    <x v="1"/>
    <x v="228"/>
    <x v="285"/>
    <x v="44"/>
  </r>
  <r>
    <x v="5"/>
    <x v="1"/>
    <x v="229"/>
    <x v="284"/>
    <x v="28"/>
  </r>
  <r>
    <x v="5"/>
    <x v="1"/>
    <x v="230"/>
    <x v="288"/>
    <x v="61"/>
  </r>
  <r>
    <x v="5"/>
    <x v="1"/>
    <x v="231"/>
    <x v="287"/>
    <x v="61"/>
  </r>
  <r>
    <x v="5"/>
    <x v="1"/>
    <x v="232"/>
    <x v="282"/>
    <x v="48"/>
  </r>
  <r>
    <x v="5"/>
    <x v="1"/>
    <x v="233"/>
    <x v="286"/>
    <x v="48"/>
  </r>
  <r>
    <x v="5"/>
    <x v="1"/>
    <x v="234"/>
    <x v="283"/>
    <x v="44"/>
  </r>
  <r>
    <x v="5"/>
    <x v="1"/>
    <x v="235"/>
    <x v="289"/>
    <x v="66"/>
  </r>
  <r>
    <x v="5"/>
    <x v="1"/>
    <x v="236"/>
    <x v="267"/>
    <x v="225"/>
  </r>
  <r>
    <x v="5"/>
    <x v="1"/>
    <x v="237"/>
    <x v="303"/>
    <x v="6"/>
  </r>
  <r>
    <x v="5"/>
    <x v="1"/>
    <x v="238"/>
    <x v="157"/>
    <x v="6"/>
  </r>
  <r>
    <x v="5"/>
    <x v="1"/>
    <x v="239"/>
    <x v="302"/>
    <x v="7"/>
  </r>
  <r>
    <x v="5"/>
    <x v="1"/>
    <x v="240"/>
    <x v="301"/>
    <x v="7"/>
  </r>
  <r>
    <x v="5"/>
    <x v="2"/>
    <x v="75"/>
    <x v="268"/>
    <x v="230"/>
  </r>
  <r>
    <x v="5"/>
    <x v="2"/>
    <x v="76"/>
    <x v="299"/>
    <x v="228"/>
  </r>
  <r>
    <x v="5"/>
    <x v="2"/>
    <x v="77"/>
    <x v="280"/>
    <x v="133"/>
  </r>
  <r>
    <x v="5"/>
    <x v="4"/>
    <x v="78"/>
    <x v="269"/>
    <x v="286"/>
  </r>
  <r>
    <x v="5"/>
    <x v="4"/>
    <x v="79"/>
    <x v="281"/>
    <x v="202"/>
  </r>
  <r>
    <x v="5"/>
    <x v="4"/>
    <x v="80"/>
    <x v="300"/>
    <x v="288"/>
  </r>
  <r>
    <x v="6"/>
    <x v="4"/>
    <x v="81"/>
    <x v="221"/>
    <x v="244"/>
  </r>
  <r>
    <x v="6"/>
    <x v="4"/>
    <x v="82"/>
    <x v="220"/>
    <x v="165"/>
  </r>
  <r>
    <x v="7"/>
    <x v="0"/>
    <x v="83"/>
    <x v="134"/>
    <x v="108"/>
  </r>
  <r>
    <x v="7"/>
    <x v="2"/>
    <x v="84"/>
    <x v="156"/>
    <x v="264"/>
  </r>
  <r>
    <x v="7"/>
    <x v="2"/>
    <x v="85"/>
    <x v="155"/>
    <x v="285"/>
  </r>
  <r>
    <x v="7"/>
    <x v="4"/>
    <x v="86"/>
    <x v="219"/>
    <x v="273"/>
  </r>
  <r>
    <x v="7"/>
    <x v="4"/>
    <x v="87"/>
    <x v="154"/>
    <x v="267"/>
  </r>
  <r>
    <x v="7"/>
    <x v="4"/>
    <x v="88"/>
    <x v="98"/>
    <x v="152"/>
  </r>
  <r>
    <x v="7"/>
    <x v="4"/>
    <x v="89"/>
    <x v="137"/>
    <x v="270"/>
  </r>
  <r>
    <x v="7"/>
    <x v="4"/>
    <x v="90"/>
    <x v="153"/>
    <x v="217"/>
  </r>
  <r>
    <x v="7"/>
    <x v="4"/>
    <x v="91"/>
    <x v="0"/>
    <x v="128"/>
  </r>
  <r>
    <x v="7"/>
    <x v="4"/>
    <x v="92"/>
    <x v="101"/>
    <x v="29"/>
  </r>
  <r>
    <x v="7"/>
    <x v="4"/>
    <x v="93"/>
    <x v="100"/>
    <x v="39"/>
  </r>
  <r>
    <x v="8"/>
    <x v="1"/>
    <x v="241"/>
    <x v="5"/>
    <x v="106"/>
  </r>
  <r>
    <x v="8"/>
    <x v="1"/>
    <x v="242"/>
    <x v="6"/>
    <x v="149"/>
  </r>
  <r>
    <x v="8"/>
    <x v="1"/>
    <x v="243"/>
    <x v="4"/>
    <x v="26"/>
  </r>
  <r>
    <x v="8"/>
    <x v="1"/>
    <x v="244"/>
    <x v="7"/>
    <x v="3"/>
  </r>
  <r>
    <x v="8"/>
    <x v="1"/>
    <x v="245"/>
    <x v="8"/>
    <x v="24"/>
  </r>
  <r>
    <x v="8"/>
    <x v="2"/>
    <x v="246"/>
    <x v="2"/>
    <x v="135"/>
  </r>
  <r>
    <x v="8"/>
    <x v="2"/>
    <x v="247"/>
    <x v="1"/>
    <x v="227"/>
  </r>
  <r>
    <x v="8"/>
    <x v="3"/>
    <x v="94"/>
    <x v="3"/>
    <x v="123"/>
  </r>
  <r>
    <x v="8"/>
    <x v="4"/>
    <x v="95"/>
    <x v="334"/>
    <x v="266"/>
  </r>
  <r>
    <x v="8"/>
    <x v="4"/>
    <x v="96"/>
    <x v="102"/>
    <x v="280"/>
  </r>
  <r>
    <x v="8"/>
    <x v="4"/>
    <x v="97"/>
    <x v="123"/>
    <x v="330"/>
  </r>
  <r>
    <x v="9"/>
    <x v="0"/>
    <x v="98"/>
    <x v="124"/>
    <x v="311"/>
  </r>
  <r>
    <x v="9"/>
    <x v="0"/>
    <x v="99"/>
    <x v="317"/>
    <x v="118"/>
  </r>
  <r>
    <x v="9"/>
    <x v="0"/>
    <x v="100"/>
    <x v="304"/>
    <x v="71"/>
  </r>
  <r>
    <x v="9"/>
    <x v="1"/>
    <x v="248"/>
    <x v="129"/>
    <x v="97"/>
  </r>
  <r>
    <x v="9"/>
    <x v="1"/>
    <x v="249"/>
    <x v="126"/>
    <x v="95"/>
  </r>
  <r>
    <x v="9"/>
    <x v="1"/>
    <x v="250"/>
    <x v="128"/>
    <x v="333"/>
  </r>
  <r>
    <x v="9"/>
    <x v="1"/>
    <x v="251"/>
    <x v="132"/>
    <x v="16"/>
  </r>
  <r>
    <x v="9"/>
    <x v="1"/>
    <x v="252"/>
    <x v="131"/>
    <x v="16"/>
  </r>
  <r>
    <x v="9"/>
    <x v="1"/>
    <x v="253"/>
    <x v="125"/>
    <x v="109"/>
  </r>
  <r>
    <x v="9"/>
    <x v="1"/>
    <x v="254"/>
    <x v="130"/>
    <x v="10"/>
  </r>
  <r>
    <x v="9"/>
    <x v="1"/>
    <x v="255"/>
    <x v="127"/>
    <x v="10"/>
  </r>
  <r>
    <x v="9"/>
    <x v="1"/>
    <x v="256"/>
    <x v="133"/>
    <x v="9"/>
  </r>
  <r>
    <x v="9"/>
    <x v="2"/>
    <x v="101"/>
    <x v="159"/>
    <x v="345"/>
  </r>
  <r>
    <x v="9"/>
    <x v="2"/>
    <x v="102"/>
    <x v="124"/>
    <x v="324"/>
  </r>
  <r>
    <x v="9"/>
    <x v="2"/>
    <x v="103"/>
    <x v="330"/>
    <x v="299"/>
  </r>
  <r>
    <x v="9"/>
    <x v="2"/>
    <x v="104"/>
    <x v="333"/>
    <x v="321"/>
  </r>
  <r>
    <x v="9"/>
    <x v="2"/>
    <x v="105"/>
    <x v="331"/>
    <x v="102"/>
  </r>
  <r>
    <x v="9"/>
    <x v="3"/>
    <x v="106"/>
    <x v="124"/>
    <x v="176"/>
  </r>
  <r>
    <x v="9"/>
    <x v="4"/>
    <x v="107"/>
    <x v="160"/>
    <x v="347"/>
  </r>
  <r>
    <x v="9"/>
    <x v="4"/>
    <x v="108"/>
    <x v="164"/>
    <x v="160"/>
  </r>
  <r>
    <x v="9"/>
    <x v="4"/>
    <x v="109"/>
    <x v="196"/>
    <x v="349"/>
  </r>
  <r>
    <x v="9"/>
    <x v="4"/>
    <x v="110"/>
    <x v="352"/>
    <x v="327"/>
  </r>
  <r>
    <x v="9"/>
    <x v="4"/>
    <x v="111"/>
    <x v="304"/>
    <x v="205"/>
  </r>
  <r>
    <x v="9"/>
    <x v="4"/>
    <x v="112"/>
    <x v="332"/>
    <x v="281"/>
  </r>
  <r>
    <x v="10"/>
    <x v="0"/>
    <x v="113"/>
    <x v="92"/>
    <x v="115"/>
  </r>
  <r>
    <x v="10"/>
    <x v="0"/>
    <x v="114"/>
    <x v="13"/>
    <x v="8"/>
  </r>
  <r>
    <x v="10"/>
    <x v="1"/>
    <x v="257"/>
    <x v="97"/>
    <x v="164"/>
  </r>
  <r>
    <x v="10"/>
    <x v="1"/>
    <x v="258"/>
    <x v="95"/>
    <x v="163"/>
  </r>
  <r>
    <x v="10"/>
    <x v="1"/>
    <x v="259"/>
    <x v="96"/>
    <x v="197"/>
  </r>
  <r>
    <x v="10"/>
    <x v="1"/>
    <x v="260"/>
    <x v="94"/>
    <x v="196"/>
  </r>
  <r>
    <x v="10"/>
    <x v="2"/>
    <x v="115"/>
    <x v="93"/>
    <x v="159"/>
  </r>
  <r>
    <x v="10"/>
    <x v="4"/>
    <x v="116"/>
    <x v="91"/>
    <x v="195"/>
  </r>
  <r>
    <x v="10"/>
    <x v="4"/>
    <x v="117"/>
    <x v="12"/>
    <x v="194"/>
  </r>
  <r>
    <x v="10"/>
    <x v="4"/>
    <x v="118"/>
    <x v="11"/>
    <x v="50"/>
  </r>
  <r>
    <x v="10"/>
    <x v="4"/>
    <x v="119"/>
    <x v="14"/>
    <x v="352"/>
  </r>
  <r>
    <x v="11"/>
    <x v="0"/>
    <x v="3"/>
    <x v="354"/>
    <x v="342"/>
  </r>
  <r>
    <x v="11"/>
    <x v="0"/>
    <x v="4"/>
    <x v="138"/>
    <x v="297"/>
  </r>
  <r>
    <x v="11"/>
    <x v="0"/>
    <x v="5"/>
    <x v="27"/>
    <x v="304"/>
  </r>
  <r>
    <x v="11"/>
    <x v="0"/>
    <x v="6"/>
    <x v="75"/>
    <x v="256"/>
  </r>
  <r>
    <x v="11"/>
    <x v="0"/>
    <x v="7"/>
    <x v="30"/>
    <x v="168"/>
  </r>
  <r>
    <x v="11"/>
    <x v="1"/>
    <x v="261"/>
    <x v="362"/>
    <x v="336"/>
  </r>
  <r>
    <x v="11"/>
    <x v="1"/>
    <x v="262"/>
    <x v="357"/>
    <x v="334"/>
  </r>
  <r>
    <x v="11"/>
    <x v="1"/>
    <x v="263"/>
    <x v="359"/>
    <x v="340"/>
  </r>
  <r>
    <x v="11"/>
    <x v="1"/>
    <x v="264"/>
    <x v="361"/>
    <x v="158"/>
  </r>
  <r>
    <x v="11"/>
    <x v="1"/>
    <x v="265"/>
    <x v="360"/>
    <x v="0"/>
  </r>
  <r>
    <x v="11"/>
    <x v="1"/>
    <x v="266"/>
    <x v="368"/>
    <x v="0"/>
  </r>
  <r>
    <x v="11"/>
    <x v="1"/>
    <x v="267"/>
    <x v="366"/>
    <x v="250"/>
  </r>
  <r>
    <x v="11"/>
    <x v="1"/>
    <x v="268"/>
    <x v="365"/>
    <x v="245"/>
  </r>
  <r>
    <x v="11"/>
    <x v="1"/>
    <x v="269"/>
    <x v="356"/>
    <x v="341"/>
  </r>
  <r>
    <x v="11"/>
    <x v="1"/>
    <x v="270"/>
    <x v="363"/>
    <x v="140"/>
  </r>
  <r>
    <x v="11"/>
    <x v="1"/>
    <x v="271"/>
    <x v="364"/>
    <x v="243"/>
  </r>
  <r>
    <x v="11"/>
    <x v="1"/>
    <x v="272"/>
    <x v="358"/>
    <x v="220"/>
  </r>
  <r>
    <x v="11"/>
    <x v="1"/>
    <x v="273"/>
    <x v="367"/>
    <x v="249"/>
  </r>
  <r>
    <x v="11"/>
    <x v="1"/>
    <x v="274"/>
    <x v="145"/>
    <x v="265"/>
  </r>
  <r>
    <x v="11"/>
    <x v="1"/>
    <x v="275"/>
    <x v="140"/>
    <x v="253"/>
  </r>
  <r>
    <x v="11"/>
    <x v="1"/>
    <x v="276"/>
    <x v="142"/>
    <x v="283"/>
  </r>
  <r>
    <x v="11"/>
    <x v="1"/>
    <x v="277"/>
    <x v="144"/>
    <x v="56"/>
  </r>
  <r>
    <x v="11"/>
    <x v="1"/>
    <x v="278"/>
    <x v="143"/>
    <x v="0"/>
  </r>
  <r>
    <x v="11"/>
    <x v="1"/>
    <x v="279"/>
    <x v="152"/>
    <x v="0"/>
  </r>
  <r>
    <x v="11"/>
    <x v="1"/>
    <x v="280"/>
    <x v="150"/>
    <x v="147"/>
  </r>
  <r>
    <x v="11"/>
    <x v="1"/>
    <x v="281"/>
    <x v="148"/>
    <x v="142"/>
  </r>
  <r>
    <x v="11"/>
    <x v="1"/>
    <x v="282"/>
    <x v="139"/>
    <x v="284"/>
  </r>
  <r>
    <x v="11"/>
    <x v="1"/>
    <x v="283"/>
    <x v="146"/>
    <x v="52"/>
  </r>
  <r>
    <x v="11"/>
    <x v="1"/>
    <x v="284"/>
    <x v="147"/>
    <x v="139"/>
  </r>
  <r>
    <x v="11"/>
    <x v="1"/>
    <x v="285"/>
    <x v="141"/>
    <x v="116"/>
  </r>
  <r>
    <x v="11"/>
    <x v="1"/>
    <x v="286"/>
    <x v="151"/>
    <x v="143"/>
  </r>
  <r>
    <x v="11"/>
    <x v="1"/>
    <x v="287"/>
    <x v="20"/>
    <x v="298"/>
  </r>
  <r>
    <x v="11"/>
    <x v="1"/>
    <x v="288"/>
    <x v="29"/>
    <x v="295"/>
  </r>
  <r>
    <x v="11"/>
    <x v="1"/>
    <x v="289"/>
    <x v="17"/>
    <x v="306"/>
  </r>
  <r>
    <x v="11"/>
    <x v="1"/>
    <x v="290"/>
    <x v="19"/>
    <x v="87"/>
  </r>
  <r>
    <x v="11"/>
    <x v="1"/>
    <x v="291"/>
    <x v="18"/>
    <x v="0"/>
  </r>
  <r>
    <x v="11"/>
    <x v="1"/>
    <x v="292"/>
    <x v="26"/>
    <x v="0"/>
  </r>
  <r>
    <x v="11"/>
    <x v="1"/>
    <x v="293"/>
    <x v="24"/>
    <x v="186"/>
  </r>
  <r>
    <x v="11"/>
    <x v="1"/>
    <x v="294"/>
    <x v="23"/>
    <x v="180"/>
  </r>
  <r>
    <x v="11"/>
    <x v="1"/>
    <x v="295"/>
    <x v="15"/>
    <x v="307"/>
  </r>
  <r>
    <x v="11"/>
    <x v="1"/>
    <x v="296"/>
    <x v="21"/>
    <x v="70"/>
  </r>
  <r>
    <x v="11"/>
    <x v="1"/>
    <x v="297"/>
    <x v="22"/>
    <x v="177"/>
  </r>
  <r>
    <x v="11"/>
    <x v="1"/>
    <x v="298"/>
    <x v="16"/>
    <x v="136"/>
  </r>
  <r>
    <x v="11"/>
    <x v="1"/>
    <x v="299"/>
    <x v="25"/>
    <x v="183"/>
  </r>
  <r>
    <x v="11"/>
    <x v="1"/>
    <x v="300"/>
    <x v="82"/>
    <x v="238"/>
  </r>
  <r>
    <x v="11"/>
    <x v="1"/>
    <x v="301"/>
    <x v="77"/>
    <x v="233"/>
  </r>
  <r>
    <x v="11"/>
    <x v="1"/>
    <x v="302"/>
    <x v="79"/>
    <x v="258"/>
  </r>
  <r>
    <x v="11"/>
    <x v="1"/>
    <x v="303"/>
    <x v="81"/>
    <x v="46"/>
  </r>
  <r>
    <x v="11"/>
    <x v="1"/>
    <x v="304"/>
    <x v="80"/>
    <x v="0"/>
  </r>
  <r>
    <x v="11"/>
    <x v="1"/>
    <x v="305"/>
    <x v="90"/>
    <x v="0"/>
  </r>
  <r>
    <x v="11"/>
    <x v="1"/>
    <x v="306"/>
    <x v="88"/>
    <x v="125"/>
  </r>
  <r>
    <x v="11"/>
    <x v="1"/>
    <x v="307"/>
    <x v="86"/>
    <x v="120"/>
  </r>
  <r>
    <x v="11"/>
    <x v="1"/>
    <x v="308"/>
    <x v="76"/>
    <x v="260"/>
  </r>
  <r>
    <x v="11"/>
    <x v="1"/>
    <x v="309"/>
    <x v="84"/>
    <x v="0"/>
  </r>
  <r>
    <x v="11"/>
    <x v="1"/>
    <x v="310"/>
    <x v="83"/>
    <x v="37"/>
  </r>
  <r>
    <x v="11"/>
    <x v="1"/>
    <x v="311"/>
    <x v="85"/>
    <x v="117"/>
  </r>
  <r>
    <x v="11"/>
    <x v="1"/>
    <x v="312"/>
    <x v="78"/>
    <x v="101"/>
  </r>
  <r>
    <x v="11"/>
    <x v="1"/>
    <x v="313"/>
    <x v="89"/>
    <x v="124"/>
  </r>
  <r>
    <x v="11"/>
    <x v="1"/>
    <x v="314"/>
    <x v="37"/>
    <x v="145"/>
  </r>
  <r>
    <x v="11"/>
    <x v="1"/>
    <x v="315"/>
    <x v="32"/>
    <x v="141"/>
  </r>
  <r>
    <x v="11"/>
    <x v="1"/>
    <x v="316"/>
    <x v="34"/>
    <x v="172"/>
  </r>
  <r>
    <x v="11"/>
    <x v="1"/>
    <x v="317"/>
    <x v="36"/>
    <x v="13"/>
  </r>
  <r>
    <x v="11"/>
    <x v="1"/>
    <x v="318"/>
    <x v="35"/>
    <x v="0"/>
  </r>
  <r>
    <x v="11"/>
    <x v="1"/>
    <x v="319"/>
    <x v="44"/>
    <x v="0"/>
  </r>
  <r>
    <x v="11"/>
    <x v="1"/>
    <x v="320"/>
    <x v="42"/>
    <x v="47"/>
  </r>
  <r>
    <x v="11"/>
    <x v="1"/>
    <x v="321"/>
    <x v="40"/>
    <x v="41"/>
  </r>
  <r>
    <x v="11"/>
    <x v="1"/>
    <x v="322"/>
    <x v="31"/>
    <x v="173"/>
  </r>
  <r>
    <x v="11"/>
    <x v="1"/>
    <x v="323"/>
    <x v="38"/>
    <x v="11"/>
  </r>
  <r>
    <x v="11"/>
    <x v="1"/>
    <x v="324"/>
    <x v="39"/>
    <x v="38"/>
  </r>
  <r>
    <x v="11"/>
    <x v="1"/>
    <x v="325"/>
    <x v="33"/>
    <x v="27"/>
  </r>
  <r>
    <x v="11"/>
    <x v="1"/>
    <x v="326"/>
    <x v="43"/>
    <x v="43"/>
  </r>
  <r>
    <x v="11"/>
    <x v="2"/>
    <x v="8"/>
    <x v="354"/>
    <x v="346"/>
  </r>
  <r>
    <x v="11"/>
    <x v="2"/>
    <x v="9"/>
    <x v="138"/>
    <x v="294"/>
  </r>
  <r>
    <x v="11"/>
    <x v="2"/>
    <x v="10"/>
    <x v="27"/>
    <x v="310"/>
  </r>
  <r>
    <x v="11"/>
    <x v="2"/>
    <x v="11"/>
    <x v="75"/>
    <x v="271"/>
  </r>
  <r>
    <x v="11"/>
    <x v="2"/>
    <x v="12"/>
    <x v="30"/>
    <x v="179"/>
  </r>
  <r>
    <x v="11"/>
    <x v="3"/>
    <x v="13"/>
    <x v="354"/>
    <x v="157"/>
  </r>
  <r>
    <x v="11"/>
    <x v="3"/>
    <x v="14"/>
    <x v="138"/>
    <x v="57"/>
  </r>
  <r>
    <x v="11"/>
    <x v="3"/>
    <x v="15"/>
    <x v="27"/>
    <x v="86"/>
  </r>
  <r>
    <x v="11"/>
    <x v="3"/>
    <x v="16"/>
    <x v="75"/>
    <x v="45"/>
  </r>
  <r>
    <x v="11"/>
    <x v="3"/>
    <x v="17"/>
    <x v="30"/>
    <x v="12"/>
  </r>
  <r>
    <x v="11"/>
    <x v="4"/>
    <x v="18"/>
    <x v="355"/>
    <x v="348"/>
  </r>
  <r>
    <x v="11"/>
    <x v="4"/>
    <x v="19"/>
    <x v="149"/>
    <x v="308"/>
  </r>
  <r>
    <x v="11"/>
    <x v="4"/>
    <x v="20"/>
    <x v="28"/>
    <x v="322"/>
  </r>
  <r>
    <x v="11"/>
    <x v="4"/>
    <x v="21"/>
    <x v="87"/>
    <x v="293"/>
  </r>
  <r>
    <x v="11"/>
    <x v="4"/>
    <x v="22"/>
    <x v="41"/>
    <x v="204"/>
  </r>
  <r>
    <x v="12"/>
    <x v="0"/>
    <x v="23"/>
    <x v="45"/>
    <x v="300"/>
  </r>
  <r>
    <x v="12"/>
    <x v="0"/>
    <x v="24"/>
    <x v="60"/>
    <x v="255"/>
  </r>
  <r>
    <x v="12"/>
    <x v="1"/>
    <x v="327"/>
    <x v="52"/>
    <x v="287"/>
  </r>
  <r>
    <x v="12"/>
    <x v="1"/>
    <x v="328"/>
    <x v="47"/>
    <x v="282"/>
  </r>
  <r>
    <x v="12"/>
    <x v="1"/>
    <x v="329"/>
    <x v="49"/>
    <x v="301"/>
  </r>
  <r>
    <x v="12"/>
    <x v="1"/>
    <x v="330"/>
    <x v="51"/>
    <x v="78"/>
  </r>
  <r>
    <x v="12"/>
    <x v="1"/>
    <x v="331"/>
    <x v="50"/>
    <x v="0"/>
  </r>
  <r>
    <x v="12"/>
    <x v="1"/>
    <x v="332"/>
    <x v="59"/>
    <x v="0"/>
  </r>
  <r>
    <x v="12"/>
    <x v="1"/>
    <x v="333"/>
    <x v="57"/>
    <x v="171"/>
  </r>
  <r>
    <x v="12"/>
    <x v="1"/>
    <x v="334"/>
    <x v="55"/>
    <x v="161"/>
  </r>
  <r>
    <x v="12"/>
    <x v="1"/>
    <x v="335"/>
    <x v="46"/>
    <x v="302"/>
  </r>
  <r>
    <x v="12"/>
    <x v="1"/>
    <x v="336"/>
    <x v="53"/>
    <x v="58"/>
  </r>
  <r>
    <x v="12"/>
    <x v="1"/>
    <x v="337"/>
    <x v="54"/>
    <x v="155"/>
  </r>
  <r>
    <x v="12"/>
    <x v="1"/>
    <x v="338"/>
    <x v="48"/>
    <x v="129"/>
  </r>
  <r>
    <x v="12"/>
    <x v="1"/>
    <x v="339"/>
    <x v="58"/>
    <x v="166"/>
  </r>
  <r>
    <x v="12"/>
    <x v="1"/>
    <x v="340"/>
    <x v="67"/>
    <x v="237"/>
  </r>
  <r>
    <x v="12"/>
    <x v="1"/>
    <x v="341"/>
    <x v="62"/>
    <x v="232"/>
  </r>
  <r>
    <x v="12"/>
    <x v="1"/>
    <x v="342"/>
    <x v="64"/>
    <x v="257"/>
  </r>
  <r>
    <x v="12"/>
    <x v="1"/>
    <x v="343"/>
    <x v="66"/>
    <x v="46"/>
  </r>
  <r>
    <x v="12"/>
    <x v="1"/>
    <x v="344"/>
    <x v="65"/>
    <x v="0"/>
  </r>
  <r>
    <x v="12"/>
    <x v="1"/>
    <x v="345"/>
    <x v="74"/>
    <x v="0"/>
  </r>
  <r>
    <x v="12"/>
    <x v="1"/>
    <x v="346"/>
    <x v="72"/>
    <x v="125"/>
  </r>
  <r>
    <x v="12"/>
    <x v="1"/>
    <x v="347"/>
    <x v="70"/>
    <x v="121"/>
  </r>
  <r>
    <x v="12"/>
    <x v="1"/>
    <x v="348"/>
    <x v="61"/>
    <x v="259"/>
  </r>
  <r>
    <x v="12"/>
    <x v="1"/>
    <x v="349"/>
    <x v="68"/>
    <x v="37"/>
  </r>
  <r>
    <x v="12"/>
    <x v="1"/>
    <x v="350"/>
    <x v="69"/>
    <x v="117"/>
  </r>
  <r>
    <x v="12"/>
    <x v="1"/>
    <x v="351"/>
    <x v="63"/>
    <x v="100"/>
  </r>
  <r>
    <x v="12"/>
    <x v="1"/>
    <x v="352"/>
    <x v="73"/>
    <x v="124"/>
  </r>
  <r>
    <x v="12"/>
    <x v="2"/>
    <x v="25"/>
    <x v="45"/>
    <x v="303"/>
  </r>
  <r>
    <x v="12"/>
    <x v="2"/>
    <x v="26"/>
    <x v="60"/>
    <x v="268"/>
  </r>
  <r>
    <x v="12"/>
    <x v="3"/>
    <x v="27"/>
    <x v="45"/>
    <x v="77"/>
  </r>
  <r>
    <x v="12"/>
    <x v="3"/>
    <x v="28"/>
    <x v="60"/>
    <x v="45"/>
  </r>
  <r>
    <x v="12"/>
    <x v="4"/>
    <x v="29"/>
    <x v="99"/>
    <x v="261"/>
  </r>
  <r>
    <x v="12"/>
    <x v="4"/>
    <x v="30"/>
    <x v="56"/>
    <x v="318"/>
  </r>
  <r>
    <x v="12"/>
    <x v="4"/>
    <x v="31"/>
    <x v="71"/>
    <x v="292"/>
  </r>
  <r>
    <x v="13"/>
    <x v="0"/>
    <x v="32"/>
    <x v="193"/>
    <x v="0"/>
  </r>
  <r>
    <x v="13"/>
    <x v="2"/>
    <x v="33"/>
    <x v="192"/>
    <x v="323"/>
  </r>
  <r>
    <x v="13"/>
    <x v="4"/>
    <x v="120"/>
    <x v="194"/>
    <x v="331"/>
  </r>
  <r>
    <x v="14"/>
    <x v="1"/>
    <x v="353"/>
    <x v="158"/>
    <x v="231"/>
  </r>
  <r>
    <x v="14"/>
    <x v="4"/>
    <x v="121"/>
    <x v="195"/>
    <x v="276"/>
  </r>
  <r>
    <x v="15"/>
    <x v="0"/>
    <x v="122"/>
    <x v="9"/>
    <x v="274"/>
  </r>
  <r>
    <x v="15"/>
    <x v="0"/>
    <x v="123"/>
    <x v="10"/>
    <x v="314"/>
  </r>
  <r>
    <x v="16"/>
    <x v="0"/>
    <x v="34"/>
    <x v="222"/>
    <x v="203"/>
  </r>
  <r>
    <x v="16"/>
    <x v="0"/>
    <x v="124"/>
    <x v="225"/>
    <x v="239"/>
  </r>
  <r>
    <x v="16"/>
    <x v="0"/>
    <x v="125"/>
    <x v="224"/>
    <x v="82"/>
  </r>
  <r>
    <x v="16"/>
    <x v="1"/>
    <x v="354"/>
    <x v="232"/>
    <x v="214"/>
  </r>
  <r>
    <x v="16"/>
    <x v="1"/>
    <x v="355"/>
    <x v="228"/>
    <x v="212"/>
  </r>
  <r>
    <x v="16"/>
    <x v="1"/>
    <x v="356"/>
    <x v="230"/>
    <x v="223"/>
  </r>
  <r>
    <x v="16"/>
    <x v="1"/>
    <x v="357"/>
    <x v="231"/>
    <x v="31"/>
  </r>
  <r>
    <x v="16"/>
    <x v="1"/>
    <x v="358"/>
    <x v="236"/>
    <x v="99"/>
  </r>
  <r>
    <x v="16"/>
    <x v="1"/>
    <x v="359"/>
    <x v="235"/>
    <x v="93"/>
  </r>
  <r>
    <x v="16"/>
    <x v="1"/>
    <x v="360"/>
    <x v="227"/>
    <x v="224"/>
  </r>
  <r>
    <x v="16"/>
    <x v="1"/>
    <x v="361"/>
    <x v="233"/>
    <x v="14"/>
  </r>
  <r>
    <x v="16"/>
    <x v="1"/>
    <x v="362"/>
    <x v="234"/>
    <x v="90"/>
  </r>
  <r>
    <x v="16"/>
    <x v="1"/>
    <x v="363"/>
    <x v="229"/>
    <x v="60"/>
  </r>
  <r>
    <x v="16"/>
    <x v="1"/>
    <x v="364"/>
    <x v="237"/>
    <x v="96"/>
  </r>
  <r>
    <x v="16"/>
    <x v="1"/>
    <x v="365"/>
    <x v="315"/>
    <x v="111"/>
  </r>
  <r>
    <x v="16"/>
    <x v="1"/>
    <x v="366"/>
    <x v="313"/>
    <x v="98"/>
  </r>
  <r>
    <x v="16"/>
    <x v="1"/>
    <x v="367"/>
    <x v="314"/>
    <x v="88"/>
  </r>
  <r>
    <x v="16"/>
    <x v="1"/>
    <x v="368"/>
    <x v="312"/>
    <x v="79"/>
  </r>
  <r>
    <x v="16"/>
    <x v="2"/>
    <x v="35"/>
    <x v="226"/>
    <x v="235"/>
  </r>
  <r>
    <x v="16"/>
    <x v="2"/>
    <x v="126"/>
    <x v="135"/>
    <x v="134"/>
  </r>
  <r>
    <x v="16"/>
    <x v="4"/>
    <x v="36"/>
    <x v="223"/>
    <x v="252"/>
  </r>
  <r>
    <x v="16"/>
    <x v="4"/>
    <x v="127"/>
    <x v="316"/>
    <x v="127"/>
  </r>
  <r>
    <x v="16"/>
    <x v="4"/>
    <x v="128"/>
    <x v="136"/>
    <x v="1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1">
  <r>
    <x v="0"/>
    <x v="0"/>
    <x v="132"/>
    <x v="133"/>
  </r>
  <r>
    <x v="1"/>
    <x v="1"/>
    <x v="129"/>
    <x v="155"/>
  </r>
  <r>
    <x v="2"/>
    <x v="2"/>
    <x v="131"/>
    <x v="159"/>
  </r>
  <r>
    <x v="7"/>
    <x v="3"/>
    <x v="135"/>
    <x v="52"/>
  </r>
  <r>
    <x v="8"/>
    <x v="4"/>
    <x v="134"/>
    <x v="95"/>
  </r>
  <r>
    <x v="9"/>
    <x v="5"/>
    <x v="128"/>
    <x v="157"/>
  </r>
  <r>
    <x v="12"/>
    <x v="6"/>
    <x v="133"/>
    <x v="32"/>
  </r>
  <r>
    <x v="13"/>
    <x v="7"/>
    <x v="130"/>
    <x v="32"/>
  </r>
  <r>
    <x v="14"/>
    <x v="8"/>
    <x v="136"/>
    <x v="31"/>
  </r>
  <r>
    <x v="0"/>
    <x v="9"/>
    <x v="224"/>
    <x v="60"/>
  </r>
  <r>
    <x v="1"/>
    <x v="10"/>
    <x v="222"/>
    <x v="60"/>
  </r>
  <r>
    <x v="2"/>
    <x v="11"/>
    <x v="223"/>
    <x v="76"/>
  </r>
  <r>
    <x v="9"/>
    <x v="12"/>
    <x v="221"/>
    <x v="76"/>
  </r>
  <r>
    <x v="0"/>
    <x v="13"/>
    <x v="123"/>
    <x v="166"/>
  </r>
  <r>
    <x v="1"/>
    <x v="14"/>
    <x v="120"/>
    <x v="165"/>
  </r>
  <r>
    <x v="2"/>
    <x v="15"/>
    <x v="122"/>
    <x v="178"/>
  </r>
  <r>
    <x v="7"/>
    <x v="16"/>
    <x v="126"/>
    <x v="72"/>
  </r>
  <r>
    <x v="8"/>
    <x v="17"/>
    <x v="125"/>
    <x v="61"/>
  </r>
  <r>
    <x v="9"/>
    <x v="18"/>
    <x v="119"/>
    <x v="177"/>
  </r>
  <r>
    <x v="12"/>
    <x v="19"/>
    <x v="124"/>
    <x v="63"/>
  </r>
  <r>
    <x v="13"/>
    <x v="20"/>
    <x v="121"/>
    <x v="58"/>
  </r>
  <r>
    <x v="14"/>
    <x v="21"/>
    <x v="127"/>
    <x v="78"/>
  </r>
  <r>
    <x v="9"/>
    <x v="22"/>
    <x v="118"/>
    <x v="109"/>
  </r>
  <r>
    <x v="0"/>
    <x v="23"/>
    <x v="233"/>
    <x v="92"/>
  </r>
  <r>
    <x v="1"/>
    <x v="24"/>
    <x v="230"/>
    <x v="89"/>
  </r>
  <r>
    <x v="2"/>
    <x v="25"/>
    <x v="232"/>
    <x v="146"/>
  </r>
  <r>
    <x v="7"/>
    <x v="26"/>
    <x v="236"/>
    <x v="29"/>
  </r>
  <r>
    <x v="8"/>
    <x v="27"/>
    <x v="235"/>
    <x v="27"/>
  </r>
  <r>
    <x v="9"/>
    <x v="28"/>
    <x v="229"/>
    <x v="103"/>
  </r>
  <r>
    <x v="12"/>
    <x v="29"/>
    <x v="234"/>
    <x v="30"/>
  </r>
  <r>
    <x v="13"/>
    <x v="30"/>
    <x v="231"/>
    <x v="23"/>
  </r>
  <r>
    <x v="14"/>
    <x v="31"/>
    <x v="237"/>
    <x v="47"/>
  </r>
  <r>
    <x v="0"/>
    <x v="32"/>
    <x v="243"/>
    <x v="193"/>
  </r>
  <r>
    <x v="1"/>
    <x v="33"/>
    <x v="240"/>
    <x v="191"/>
  </r>
  <r>
    <x v="2"/>
    <x v="34"/>
    <x v="242"/>
    <x v="201"/>
  </r>
  <r>
    <x v="7"/>
    <x v="35"/>
    <x v="246"/>
    <x v="132"/>
  </r>
  <r>
    <x v="8"/>
    <x v="36"/>
    <x v="245"/>
    <x v="123"/>
  </r>
  <r>
    <x v="9"/>
    <x v="37"/>
    <x v="239"/>
    <x v="202"/>
  </r>
  <r>
    <x v="12"/>
    <x v="38"/>
    <x v="244"/>
    <x v="108"/>
  </r>
  <r>
    <x v="13"/>
    <x v="39"/>
    <x v="241"/>
    <x v="105"/>
  </r>
  <r>
    <x v="14"/>
    <x v="40"/>
    <x v="247"/>
    <x v="122"/>
  </r>
  <r>
    <x v="0"/>
    <x v="41"/>
    <x v="141"/>
    <x v="125"/>
  </r>
  <r>
    <x v="1"/>
    <x v="42"/>
    <x v="138"/>
    <x v="121"/>
  </r>
  <r>
    <x v="2"/>
    <x v="43"/>
    <x v="140"/>
    <x v="151"/>
  </r>
  <r>
    <x v="7"/>
    <x v="44"/>
    <x v="144"/>
    <x v="21"/>
  </r>
  <r>
    <x v="8"/>
    <x v="45"/>
    <x v="143"/>
    <x v="19"/>
  </r>
  <r>
    <x v="9"/>
    <x v="46"/>
    <x v="137"/>
    <x v="149"/>
  </r>
  <r>
    <x v="12"/>
    <x v="47"/>
    <x v="142"/>
    <x v="15"/>
  </r>
  <r>
    <x v="13"/>
    <x v="48"/>
    <x v="139"/>
    <x v="13"/>
  </r>
  <r>
    <x v="14"/>
    <x v="49"/>
    <x v="145"/>
    <x v="20"/>
  </r>
  <r>
    <x v="2"/>
    <x v="50"/>
    <x v="238"/>
    <x v="98"/>
  </r>
  <r>
    <x v="0"/>
    <x v="51"/>
    <x v="179"/>
    <x v="120"/>
  </r>
  <r>
    <x v="1"/>
    <x v="52"/>
    <x v="176"/>
    <x v="115"/>
  </r>
  <r>
    <x v="2"/>
    <x v="53"/>
    <x v="178"/>
    <x v="142"/>
  </r>
  <r>
    <x v="7"/>
    <x v="54"/>
    <x v="183"/>
    <x v="71"/>
  </r>
  <r>
    <x v="8"/>
    <x v="55"/>
    <x v="182"/>
    <x v="66"/>
  </r>
  <r>
    <x v="9"/>
    <x v="56"/>
    <x v="175"/>
    <x v="145"/>
  </r>
  <r>
    <x v="11"/>
    <x v="57"/>
    <x v="180"/>
    <x v="5"/>
  </r>
  <r>
    <x v="12"/>
    <x v="58"/>
    <x v="181"/>
    <x v="56"/>
  </r>
  <r>
    <x v="13"/>
    <x v="59"/>
    <x v="177"/>
    <x v="49"/>
  </r>
  <r>
    <x v="14"/>
    <x v="60"/>
    <x v="184"/>
    <x v="69"/>
  </r>
  <r>
    <x v="0"/>
    <x v="242"/>
    <x v="84"/>
    <x v="148"/>
  </r>
  <r>
    <x v="0"/>
    <x v="243"/>
    <x v="85"/>
    <x v="118"/>
  </r>
  <r>
    <x v="1"/>
    <x v="244"/>
    <x v="78"/>
    <x v="150"/>
  </r>
  <r>
    <x v="1"/>
    <x v="245"/>
    <x v="79"/>
    <x v="88"/>
  </r>
  <r>
    <x v="2"/>
    <x v="246"/>
    <x v="82"/>
    <x v="208"/>
  </r>
  <r>
    <x v="2"/>
    <x v="247"/>
    <x v="83"/>
    <x v="218"/>
  </r>
  <r>
    <x v="7"/>
    <x v="248"/>
    <x v="92"/>
    <x v="185"/>
  </r>
  <r>
    <x v="7"/>
    <x v="249"/>
    <x v="93"/>
    <x v="57"/>
  </r>
  <r>
    <x v="8"/>
    <x v="250"/>
    <x v="90"/>
    <x v="203"/>
  </r>
  <r>
    <x v="8"/>
    <x v="251"/>
    <x v="91"/>
    <x v="73"/>
  </r>
  <r>
    <x v="9"/>
    <x v="252"/>
    <x v="76"/>
    <x v="224"/>
  </r>
  <r>
    <x v="9"/>
    <x v="253"/>
    <x v="77"/>
    <x v="217"/>
  </r>
  <r>
    <x v="9"/>
    <x v="254"/>
    <x v="75"/>
    <x v="158"/>
  </r>
  <r>
    <x v="9"/>
    <x v="255"/>
    <x v="89"/>
    <x v="45"/>
  </r>
  <r>
    <x v="9"/>
    <x v="256"/>
    <x v="88"/>
    <x v="162"/>
  </r>
  <r>
    <x v="12"/>
    <x v="257"/>
    <x v="86"/>
    <x v="140"/>
  </r>
  <r>
    <x v="12"/>
    <x v="258"/>
    <x v="87"/>
    <x v="80"/>
  </r>
  <r>
    <x v="13"/>
    <x v="259"/>
    <x v="80"/>
    <x v="16"/>
  </r>
  <r>
    <x v="13"/>
    <x v="260"/>
    <x v="81"/>
    <x v="4"/>
  </r>
  <r>
    <x v="12"/>
    <x v="238"/>
    <x v="169"/>
    <x v="106"/>
  </r>
  <r>
    <x v="13"/>
    <x v="239"/>
    <x v="168"/>
    <x v="163"/>
  </r>
  <r>
    <x v="0"/>
    <x v="61"/>
    <x v="174"/>
    <x v="143"/>
  </r>
  <r>
    <x v="1"/>
    <x v="62"/>
    <x v="172"/>
    <x v="138"/>
  </r>
  <r>
    <x v="3"/>
    <x v="63"/>
    <x v="173"/>
    <x v="0"/>
  </r>
  <r>
    <x v="7"/>
    <x v="64"/>
    <x v="171"/>
    <x v="176"/>
  </r>
  <r>
    <x v="8"/>
    <x v="65"/>
    <x v="170"/>
    <x v="212"/>
  </r>
  <r>
    <x v="2"/>
    <x v="240"/>
    <x v="167"/>
    <x v="94"/>
  </r>
  <r>
    <x v="9"/>
    <x v="241"/>
    <x v="166"/>
    <x v="194"/>
  </r>
  <r>
    <x v="0"/>
    <x v="66"/>
    <x v="150"/>
    <x v="182"/>
  </r>
  <r>
    <x v="1"/>
    <x v="67"/>
    <x v="147"/>
    <x v="181"/>
  </r>
  <r>
    <x v="2"/>
    <x v="68"/>
    <x v="149"/>
    <x v="195"/>
  </r>
  <r>
    <x v="7"/>
    <x v="69"/>
    <x v="154"/>
    <x v="2"/>
  </r>
  <r>
    <x v="8"/>
    <x v="70"/>
    <x v="153"/>
    <x v="2"/>
  </r>
  <r>
    <x v="9"/>
    <x v="71"/>
    <x v="146"/>
    <x v="196"/>
  </r>
  <r>
    <x v="12"/>
    <x v="72"/>
    <x v="151"/>
    <x v="1"/>
  </r>
  <r>
    <x v="13"/>
    <x v="73"/>
    <x v="148"/>
    <x v="1"/>
  </r>
  <r>
    <x v="14"/>
    <x v="74"/>
    <x v="152"/>
    <x v="1"/>
  </r>
  <r>
    <x v="0"/>
    <x v="75"/>
    <x v="188"/>
    <x v="170"/>
  </r>
  <r>
    <x v="1"/>
    <x v="76"/>
    <x v="186"/>
    <x v="216"/>
  </r>
  <r>
    <x v="2"/>
    <x v="77"/>
    <x v="187"/>
    <x v="223"/>
  </r>
  <r>
    <x v="7"/>
    <x v="78"/>
    <x v="190"/>
    <x v="222"/>
  </r>
  <r>
    <x v="8"/>
    <x v="79"/>
    <x v="189"/>
    <x v="221"/>
  </r>
  <r>
    <x v="9"/>
    <x v="80"/>
    <x v="185"/>
    <x v="211"/>
  </r>
  <r>
    <x v="0"/>
    <x v="81"/>
    <x v="196"/>
    <x v="55"/>
  </r>
  <r>
    <x v="1"/>
    <x v="82"/>
    <x v="193"/>
    <x v="48"/>
  </r>
  <r>
    <x v="2"/>
    <x v="83"/>
    <x v="195"/>
    <x v="64"/>
  </r>
  <r>
    <x v="7"/>
    <x v="84"/>
    <x v="199"/>
    <x v="33"/>
  </r>
  <r>
    <x v="8"/>
    <x v="85"/>
    <x v="198"/>
    <x v="33"/>
  </r>
  <r>
    <x v="9"/>
    <x v="86"/>
    <x v="192"/>
    <x v="70"/>
  </r>
  <r>
    <x v="12"/>
    <x v="87"/>
    <x v="197"/>
    <x v="18"/>
  </r>
  <r>
    <x v="13"/>
    <x v="88"/>
    <x v="194"/>
    <x v="18"/>
  </r>
  <r>
    <x v="14"/>
    <x v="89"/>
    <x v="200"/>
    <x v="17"/>
  </r>
  <r>
    <x v="0"/>
    <x v="90"/>
    <x v="212"/>
    <x v="134"/>
  </r>
  <r>
    <x v="1"/>
    <x v="91"/>
    <x v="217"/>
    <x v="128"/>
  </r>
  <r>
    <x v="2"/>
    <x v="92"/>
    <x v="211"/>
    <x v="154"/>
  </r>
  <r>
    <x v="7"/>
    <x v="93"/>
    <x v="215"/>
    <x v="65"/>
  </r>
  <r>
    <x v="8"/>
    <x v="94"/>
    <x v="214"/>
    <x v="65"/>
  </r>
  <r>
    <x v="9"/>
    <x v="95"/>
    <x v="209"/>
    <x v="156"/>
  </r>
  <r>
    <x v="12"/>
    <x v="96"/>
    <x v="213"/>
    <x v="38"/>
  </r>
  <r>
    <x v="13"/>
    <x v="97"/>
    <x v="210"/>
    <x v="36"/>
  </r>
  <r>
    <x v="14"/>
    <x v="98"/>
    <x v="216"/>
    <x v="44"/>
  </r>
  <r>
    <x v="0"/>
    <x v="99"/>
    <x v="204"/>
    <x v="40"/>
  </r>
  <r>
    <x v="2"/>
    <x v="100"/>
    <x v="203"/>
    <x v="26"/>
  </r>
  <r>
    <x v="7"/>
    <x v="101"/>
    <x v="207"/>
    <x v="54"/>
  </r>
  <r>
    <x v="8"/>
    <x v="102"/>
    <x v="206"/>
    <x v="54"/>
  </r>
  <r>
    <x v="9"/>
    <x v="103"/>
    <x v="201"/>
    <x v="43"/>
  </r>
  <r>
    <x v="12"/>
    <x v="104"/>
    <x v="205"/>
    <x v="43"/>
  </r>
  <r>
    <x v="13"/>
    <x v="105"/>
    <x v="202"/>
    <x v="40"/>
  </r>
  <r>
    <x v="14"/>
    <x v="106"/>
    <x v="208"/>
    <x v="59"/>
  </r>
  <r>
    <x v="9"/>
    <x v="107"/>
    <x v="191"/>
    <x v="169"/>
  </r>
  <r>
    <x v="0"/>
    <x v="108"/>
    <x v="220"/>
    <x v="6"/>
  </r>
  <r>
    <x v="1"/>
    <x v="109"/>
    <x v="116"/>
    <x v="6"/>
  </r>
  <r>
    <x v="2"/>
    <x v="110"/>
    <x v="219"/>
    <x v="7"/>
  </r>
  <r>
    <x v="9"/>
    <x v="111"/>
    <x v="218"/>
    <x v="7"/>
  </r>
  <r>
    <x v="1"/>
    <x v="112"/>
    <x v="1"/>
    <x v="90"/>
  </r>
  <r>
    <x v="2"/>
    <x v="113"/>
    <x v="2"/>
    <x v="119"/>
  </r>
  <r>
    <x v="9"/>
    <x v="114"/>
    <x v="0"/>
    <x v="24"/>
  </r>
  <r>
    <x v="11"/>
    <x v="115"/>
    <x v="3"/>
    <x v="3"/>
  </r>
  <r>
    <x v="12"/>
    <x v="116"/>
    <x v="4"/>
    <x v="22"/>
  </r>
  <r>
    <x v="0"/>
    <x v="117"/>
    <x v="98"/>
    <x v="83"/>
  </r>
  <r>
    <x v="1"/>
    <x v="118"/>
    <x v="95"/>
    <x v="81"/>
  </r>
  <r>
    <x v="2"/>
    <x v="119"/>
    <x v="97"/>
    <x v="213"/>
  </r>
  <r>
    <x v="7"/>
    <x v="120"/>
    <x v="101"/>
    <x v="14"/>
  </r>
  <r>
    <x v="8"/>
    <x v="121"/>
    <x v="100"/>
    <x v="14"/>
  </r>
  <r>
    <x v="9"/>
    <x v="122"/>
    <x v="94"/>
    <x v="91"/>
  </r>
  <r>
    <x v="12"/>
    <x v="123"/>
    <x v="99"/>
    <x v="9"/>
  </r>
  <r>
    <x v="13"/>
    <x v="124"/>
    <x v="96"/>
    <x v="9"/>
  </r>
  <r>
    <x v="14"/>
    <x v="125"/>
    <x v="102"/>
    <x v="8"/>
  </r>
  <r>
    <x v="0"/>
    <x v="126"/>
    <x v="74"/>
    <x v="130"/>
  </r>
  <r>
    <x v="1"/>
    <x v="127"/>
    <x v="72"/>
    <x v="129"/>
  </r>
  <r>
    <x v="2"/>
    <x v="128"/>
    <x v="73"/>
    <x v="153"/>
  </r>
  <r>
    <x v="9"/>
    <x v="129"/>
    <x v="71"/>
    <x v="152"/>
  </r>
  <r>
    <x v="0"/>
    <x v="130"/>
    <x v="254"/>
    <x v="215"/>
  </r>
  <r>
    <x v="1"/>
    <x v="131"/>
    <x v="249"/>
    <x v="214"/>
  </r>
  <r>
    <x v="2"/>
    <x v="132"/>
    <x v="251"/>
    <x v="219"/>
  </r>
  <r>
    <x v="4"/>
    <x v="133"/>
    <x v="253"/>
    <x v="126"/>
  </r>
  <r>
    <x v="5"/>
    <x v="134"/>
    <x v="252"/>
    <x v="0"/>
  </r>
  <r>
    <x v="6"/>
    <x v="135"/>
    <x v="260"/>
    <x v="0"/>
  </r>
  <r>
    <x v="7"/>
    <x v="136"/>
    <x v="258"/>
    <x v="184"/>
  </r>
  <r>
    <x v="8"/>
    <x v="137"/>
    <x v="257"/>
    <x v="180"/>
  </r>
  <r>
    <x v="9"/>
    <x v="138"/>
    <x v="248"/>
    <x v="220"/>
  </r>
  <r>
    <x v="11"/>
    <x v="139"/>
    <x v="255"/>
    <x v="111"/>
  </r>
  <r>
    <x v="12"/>
    <x v="140"/>
    <x v="256"/>
    <x v="179"/>
  </r>
  <r>
    <x v="13"/>
    <x v="141"/>
    <x v="250"/>
    <x v="164"/>
  </r>
  <r>
    <x v="14"/>
    <x v="142"/>
    <x v="259"/>
    <x v="183"/>
  </r>
  <r>
    <x v="0"/>
    <x v="143"/>
    <x v="109"/>
    <x v="192"/>
  </r>
  <r>
    <x v="1"/>
    <x v="144"/>
    <x v="104"/>
    <x v="186"/>
  </r>
  <r>
    <x v="2"/>
    <x v="145"/>
    <x v="106"/>
    <x v="198"/>
  </r>
  <r>
    <x v="4"/>
    <x v="146"/>
    <x v="108"/>
    <x v="50"/>
  </r>
  <r>
    <x v="5"/>
    <x v="147"/>
    <x v="107"/>
    <x v="0"/>
  </r>
  <r>
    <x v="6"/>
    <x v="148"/>
    <x v="115"/>
    <x v="0"/>
  </r>
  <r>
    <x v="7"/>
    <x v="149"/>
    <x v="113"/>
    <x v="117"/>
  </r>
  <r>
    <x v="8"/>
    <x v="150"/>
    <x v="112"/>
    <x v="113"/>
  </r>
  <r>
    <x v="9"/>
    <x v="151"/>
    <x v="103"/>
    <x v="199"/>
  </r>
  <r>
    <x v="11"/>
    <x v="152"/>
    <x v="110"/>
    <x v="46"/>
  </r>
  <r>
    <x v="12"/>
    <x v="153"/>
    <x v="111"/>
    <x v="110"/>
  </r>
  <r>
    <x v="13"/>
    <x v="154"/>
    <x v="105"/>
    <x v="96"/>
  </r>
  <r>
    <x v="14"/>
    <x v="155"/>
    <x v="114"/>
    <x v="114"/>
  </r>
  <r>
    <x v="0"/>
    <x v="156"/>
    <x v="10"/>
    <x v="205"/>
  </r>
  <r>
    <x v="1"/>
    <x v="157"/>
    <x v="17"/>
    <x v="204"/>
  </r>
  <r>
    <x v="2"/>
    <x v="158"/>
    <x v="7"/>
    <x v="209"/>
  </r>
  <r>
    <x v="4"/>
    <x v="159"/>
    <x v="9"/>
    <x v="74"/>
  </r>
  <r>
    <x v="5"/>
    <x v="160"/>
    <x v="8"/>
    <x v="0"/>
  </r>
  <r>
    <x v="6"/>
    <x v="161"/>
    <x v="16"/>
    <x v="0"/>
  </r>
  <r>
    <x v="7"/>
    <x v="162"/>
    <x v="14"/>
    <x v="147"/>
  </r>
  <r>
    <x v="8"/>
    <x v="163"/>
    <x v="13"/>
    <x v="141"/>
  </r>
  <r>
    <x v="9"/>
    <x v="164"/>
    <x v="5"/>
    <x v="210"/>
  </r>
  <r>
    <x v="11"/>
    <x v="165"/>
    <x v="11"/>
    <x v="62"/>
  </r>
  <r>
    <x v="12"/>
    <x v="166"/>
    <x v="12"/>
    <x v="139"/>
  </r>
  <r>
    <x v="13"/>
    <x v="167"/>
    <x v="6"/>
    <x v="107"/>
  </r>
  <r>
    <x v="14"/>
    <x v="168"/>
    <x v="15"/>
    <x v="144"/>
  </r>
  <r>
    <x v="0"/>
    <x v="169"/>
    <x v="63"/>
    <x v="175"/>
  </r>
  <r>
    <x v="1"/>
    <x v="170"/>
    <x v="58"/>
    <x v="173"/>
  </r>
  <r>
    <x v="2"/>
    <x v="171"/>
    <x v="60"/>
    <x v="188"/>
  </r>
  <r>
    <x v="4"/>
    <x v="172"/>
    <x v="62"/>
    <x v="41"/>
  </r>
  <r>
    <x v="5"/>
    <x v="173"/>
    <x v="61"/>
    <x v="0"/>
  </r>
  <r>
    <x v="6"/>
    <x v="174"/>
    <x v="70"/>
    <x v="0"/>
  </r>
  <r>
    <x v="7"/>
    <x v="175"/>
    <x v="68"/>
    <x v="102"/>
  </r>
  <r>
    <x v="8"/>
    <x v="176"/>
    <x v="67"/>
    <x v="99"/>
  </r>
  <r>
    <x v="9"/>
    <x v="177"/>
    <x v="57"/>
    <x v="190"/>
  </r>
  <r>
    <x v="10"/>
    <x v="178"/>
    <x v="65"/>
    <x v="0"/>
  </r>
  <r>
    <x v="11"/>
    <x v="179"/>
    <x v="64"/>
    <x v="34"/>
  </r>
  <r>
    <x v="12"/>
    <x v="180"/>
    <x v="66"/>
    <x v="97"/>
  </r>
  <r>
    <x v="13"/>
    <x v="181"/>
    <x v="59"/>
    <x v="87"/>
  </r>
  <r>
    <x v="14"/>
    <x v="182"/>
    <x v="69"/>
    <x v="101"/>
  </r>
  <r>
    <x v="0"/>
    <x v="183"/>
    <x v="24"/>
    <x v="116"/>
  </r>
  <r>
    <x v="1"/>
    <x v="184"/>
    <x v="19"/>
    <x v="112"/>
  </r>
  <r>
    <x v="2"/>
    <x v="185"/>
    <x v="21"/>
    <x v="136"/>
  </r>
  <r>
    <x v="4"/>
    <x v="186"/>
    <x v="23"/>
    <x v="11"/>
  </r>
  <r>
    <x v="5"/>
    <x v="187"/>
    <x v="22"/>
    <x v="0"/>
  </r>
  <r>
    <x v="6"/>
    <x v="188"/>
    <x v="30"/>
    <x v="0"/>
  </r>
  <r>
    <x v="7"/>
    <x v="189"/>
    <x v="28"/>
    <x v="42"/>
  </r>
  <r>
    <x v="8"/>
    <x v="190"/>
    <x v="27"/>
    <x v="37"/>
  </r>
  <r>
    <x v="9"/>
    <x v="191"/>
    <x v="18"/>
    <x v="137"/>
  </r>
  <r>
    <x v="11"/>
    <x v="192"/>
    <x v="25"/>
    <x v="10"/>
  </r>
  <r>
    <x v="12"/>
    <x v="193"/>
    <x v="26"/>
    <x v="35"/>
  </r>
  <r>
    <x v="13"/>
    <x v="194"/>
    <x v="20"/>
    <x v="25"/>
  </r>
  <r>
    <x v="14"/>
    <x v="195"/>
    <x v="29"/>
    <x v="39"/>
  </r>
  <r>
    <x v="0"/>
    <x v="196"/>
    <x v="37"/>
    <x v="200"/>
  </r>
  <r>
    <x v="1"/>
    <x v="197"/>
    <x v="32"/>
    <x v="197"/>
  </r>
  <r>
    <x v="2"/>
    <x v="198"/>
    <x v="34"/>
    <x v="206"/>
  </r>
  <r>
    <x v="4"/>
    <x v="199"/>
    <x v="36"/>
    <x v="67"/>
  </r>
  <r>
    <x v="5"/>
    <x v="200"/>
    <x v="35"/>
    <x v="0"/>
  </r>
  <r>
    <x v="6"/>
    <x v="201"/>
    <x v="43"/>
    <x v="0"/>
  </r>
  <r>
    <x v="7"/>
    <x v="202"/>
    <x v="41"/>
    <x v="135"/>
  </r>
  <r>
    <x v="8"/>
    <x v="203"/>
    <x v="40"/>
    <x v="127"/>
  </r>
  <r>
    <x v="9"/>
    <x v="204"/>
    <x v="31"/>
    <x v="207"/>
  </r>
  <r>
    <x v="11"/>
    <x v="205"/>
    <x v="38"/>
    <x v="51"/>
  </r>
  <r>
    <x v="12"/>
    <x v="206"/>
    <x v="39"/>
    <x v="124"/>
  </r>
  <r>
    <x v="13"/>
    <x v="207"/>
    <x v="33"/>
    <x v="104"/>
  </r>
  <r>
    <x v="14"/>
    <x v="208"/>
    <x v="42"/>
    <x v="131"/>
  </r>
  <r>
    <x v="0"/>
    <x v="209"/>
    <x v="50"/>
    <x v="174"/>
  </r>
  <r>
    <x v="1"/>
    <x v="210"/>
    <x v="45"/>
    <x v="172"/>
  </r>
  <r>
    <x v="2"/>
    <x v="211"/>
    <x v="47"/>
    <x v="187"/>
  </r>
  <r>
    <x v="4"/>
    <x v="212"/>
    <x v="49"/>
    <x v="41"/>
  </r>
  <r>
    <x v="5"/>
    <x v="213"/>
    <x v="48"/>
    <x v="0"/>
  </r>
  <r>
    <x v="6"/>
    <x v="214"/>
    <x v="56"/>
    <x v="0"/>
  </r>
  <r>
    <x v="7"/>
    <x v="215"/>
    <x v="54"/>
    <x v="102"/>
  </r>
  <r>
    <x v="8"/>
    <x v="216"/>
    <x v="53"/>
    <x v="100"/>
  </r>
  <r>
    <x v="9"/>
    <x v="217"/>
    <x v="44"/>
    <x v="189"/>
  </r>
  <r>
    <x v="11"/>
    <x v="218"/>
    <x v="51"/>
    <x v="34"/>
  </r>
  <r>
    <x v="12"/>
    <x v="219"/>
    <x v="52"/>
    <x v="97"/>
  </r>
  <r>
    <x v="13"/>
    <x v="220"/>
    <x v="46"/>
    <x v="86"/>
  </r>
  <r>
    <x v="14"/>
    <x v="221"/>
    <x v="55"/>
    <x v="101"/>
  </r>
  <r>
    <x v="9"/>
    <x v="222"/>
    <x v="117"/>
    <x v="171"/>
  </r>
  <r>
    <x v="0"/>
    <x v="223"/>
    <x v="160"/>
    <x v="161"/>
  </r>
  <r>
    <x v="1"/>
    <x v="224"/>
    <x v="156"/>
    <x v="160"/>
  </r>
  <r>
    <x v="2"/>
    <x v="225"/>
    <x v="158"/>
    <x v="167"/>
  </r>
  <r>
    <x v="4"/>
    <x v="226"/>
    <x v="159"/>
    <x v="28"/>
  </r>
  <r>
    <x v="7"/>
    <x v="227"/>
    <x v="164"/>
    <x v="85"/>
  </r>
  <r>
    <x v="8"/>
    <x v="228"/>
    <x v="163"/>
    <x v="79"/>
  </r>
  <r>
    <x v="9"/>
    <x v="229"/>
    <x v="155"/>
    <x v="168"/>
  </r>
  <r>
    <x v="11"/>
    <x v="230"/>
    <x v="161"/>
    <x v="12"/>
  </r>
  <r>
    <x v="12"/>
    <x v="231"/>
    <x v="162"/>
    <x v="77"/>
  </r>
  <r>
    <x v="13"/>
    <x v="232"/>
    <x v="157"/>
    <x v="53"/>
  </r>
  <r>
    <x v="14"/>
    <x v="233"/>
    <x v="165"/>
    <x v="82"/>
  </r>
  <r>
    <x v="0"/>
    <x v="234"/>
    <x v="228"/>
    <x v="93"/>
  </r>
  <r>
    <x v="1"/>
    <x v="235"/>
    <x v="226"/>
    <x v="84"/>
  </r>
  <r>
    <x v="2"/>
    <x v="236"/>
    <x v="227"/>
    <x v="75"/>
  </r>
  <r>
    <x v="9"/>
    <x v="237"/>
    <x v="225"/>
    <x v="6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G2:M23" firstHeaderRow="1" firstDataRow="2" firstDataCol="1"/>
  <pivotFields count="5">
    <pivotField axis="axisRow" showAll="0"/>
    <pivotField axis="axisCol" showAll="0"/>
    <pivotField showAll="0"/>
    <pivotField showAll="0"/>
    <pivotField dataField="1" showAll="0"/>
  </pivotFields>
  <rowFields count="1">
    <field x="0"/>
  </rowFields>
  <colFields count="1">
    <field x="1"/>
  </colFields>
  <dataFields count="1">
    <dataField fld="4" subtotal="sum"/>
  </dataFields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F1:G16" firstHeaderRow="0" firstDataRow="1" firstDataCol="1"/>
  <pivotFields count="4">
    <pivotField axis="axisRow" showAll="0"/>
    <pivotField showAll="0"/>
    <pivotField showAll="0"/>
    <pivotField dataField="1" showAll="0"/>
  </pivotFields>
  <rowFields count="1">
    <field x="0"/>
  </rowFields>
  <dataFields count="1">
    <dataField fld="3" subtotal="sum"/>
  </dataFields>
</pivotTableDefinition>
</file>

<file path=xl/pivotTables/pivotTable3.xml><?xml version="1.0" encoding="utf-8"?>
<pivotTableDefinition xmlns="http://schemas.openxmlformats.org/spreadsheetml/2006/main" name="DataPilot1" cacheId="3" applyNumberFormats="0" applyBorderFormats="0" applyFontFormats="0" applyPatternFormats="0" applyAlignmentFormats="0" applyWidthHeightFormats="0" dataCaption="Values" useAutoFormatting="0" itemPrintTitles="1" indent="0" outline="1" outlineData="1">
  <location ref="G1:M20" firstHeaderRow="1" firstDataRow="2" firstDataCol="1"/>
  <pivotFields count="5">
    <pivotField axis="axisRow" showAll="0"/>
    <pivotField axis="axisCol" showAll="0"/>
    <pivotField showAll="0"/>
    <pivotField showAll="0"/>
    <pivotField dataField="1" showAll="0"/>
  </pivotFields>
  <rowFields count="1">
    <field x="0"/>
  </rowFields>
  <colFields count="1">
    <field x="1"/>
  </colFields>
  <dataFields count="1">
    <dataField fld="4" subtotal="sum"/>
  </dataFields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0" dataCaption="Values" useAutoFormatting="0" itemPrintTitles="1" indent="0" outline="1" outlineData="1">
  <location ref="G1:H17" firstHeaderRow="0" firstDataRow="1" firstDataCol="1"/>
  <pivotFields count="4">
    <pivotField axis="axisRow" showAll="0"/>
    <pivotField showAll="0"/>
    <pivotField showAll="0"/>
    <pivotField dataField="1" showAll="0"/>
  </pivotFields>
  <rowFields count="1">
    <field x="0"/>
  </rowFields>
  <dataFields count="1">
    <dataField fld="3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9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30" activeCellId="0" sqref="J30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1"/>
    <col collapsed="false" customWidth="true" hidden="false" outlineLevel="0" max="3" min="3" style="0" width="14.01"/>
    <col collapsed="false" customWidth="true" hidden="false" outlineLevel="0" max="4" min="4" style="0" width="69.66"/>
    <col collapsed="false" customWidth="true" hidden="false" outlineLevel="0" max="5" min="5" style="0" width="15.44"/>
    <col collapsed="false" customWidth="true" hidden="false" outlineLevel="0" max="6" min="6" style="0" width="8.67"/>
    <col collapsed="false" customWidth="true" hidden="false" outlineLevel="0" max="7" min="7" style="0" width="18.12"/>
    <col collapsed="false" customWidth="true" hidden="false" outlineLevel="0" max="8" min="8" style="0" width="16.33"/>
    <col collapsed="false" customWidth="true" hidden="false" outlineLevel="0" max="9" min="9" style="0" width="20.98"/>
    <col collapsed="false" customWidth="true" hidden="false" outlineLevel="0" max="10" min="10" style="0" width="23.48"/>
    <col collapsed="false" customWidth="true" hidden="false" outlineLevel="0" max="11" min="11" style="0" width="20.14"/>
    <col collapsed="false" customWidth="true" hidden="false" outlineLevel="0" max="12" min="12" style="0" width="21.26"/>
    <col collapsed="false" customWidth="true" hidden="false" outlineLevel="0" max="13" min="13" style="0" width="16.94"/>
    <col collapsed="false" customWidth="true" hidden="false" outlineLevel="0" max="14" min="14" style="0" width="13.89"/>
    <col collapsed="false" customWidth="true" hidden="false" outlineLevel="0" max="1025" min="15" style="0" width="8.6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s">
        <v>5</v>
      </c>
      <c r="B2" s="2" t="s">
        <v>6</v>
      </c>
      <c r="C2" s="3" t="n">
        <v>53060</v>
      </c>
      <c r="D2" s="3" t="s">
        <v>7</v>
      </c>
      <c r="E2" s="4" t="n">
        <v>588475.37</v>
      </c>
      <c r="G2" s="5" t="s">
        <v>8</v>
      </c>
      <c r="H2" s="6" t="s">
        <v>1</v>
      </c>
      <c r="I2" s="7"/>
      <c r="J2" s="7"/>
      <c r="K2" s="7"/>
      <c r="L2" s="7"/>
      <c r="M2" s="8"/>
    </row>
    <row r="3" customFormat="false" ht="14.4" hidden="false" customHeight="false" outlineLevel="0" collapsed="false">
      <c r="A3" s="2" t="s">
        <v>5</v>
      </c>
      <c r="B3" s="2" t="s">
        <v>6</v>
      </c>
      <c r="C3" s="3" t="n">
        <v>53061</v>
      </c>
      <c r="D3" s="3" t="s">
        <v>9</v>
      </c>
      <c r="E3" s="4" t="n">
        <v>1676624.32</v>
      </c>
      <c r="G3" s="9" t="s">
        <v>0</v>
      </c>
      <c r="H3" s="10" t="s">
        <v>10</v>
      </c>
      <c r="I3" s="11" t="s">
        <v>11</v>
      </c>
      <c r="J3" s="11" t="s">
        <v>12</v>
      </c>
      <c r="K3" s="11" t="s">
        <v>13</v>
      </c>
      <c r="L3" s="11" t="s">
        <v>6</v>
      </c>
      <c r="M3" s="12" t="s">
        <v>14</v>
      </c>
    </row>
    <row r="4" customFormat="false" ht="14.4" hidden="false" customHeight="false" outlineLevel="0" collapsed="false">
      <c r="A4" s="2" t="s">
        <v>5</v>
      </c>
      <c r="B4" s="2" t="s">
        <v>6</v>
      </c>
      <c r="C4" s="3" t="n">
        <v>53062</v>
      </c>
      <c r="D4" s="3" t="s">
        <v>15</v>
      </c>
      <c r="E4" s="4" t="n">
        <v>6359182.74</v>
      </c>
      <c r="G4" s="13" t="s">
        <v>5</v>
      </c>
      <c r="H4" s="14"/>
      <c r="I4" s="15"/>
      <c r="J4" s="15"/>
      <c r="K4" s="15"/>
      <c r="L4" s="16" t="n">
        <v>8624282.43</v>
      </c>
      <c r="M4" s="17" t="n">
        <v>8624282.43</v>
      </c>
    </row>
    <row r="5" customFormat="false" ht="14.4" hidden="false" customHeight="false" outlineLevel="0" collapsed="false">
      <c r="A5" s="2" t="s">
        <v>16</v>
      </c>
      <c r="B5" s="2" t="s">
        <v>6</v>
      </c>
      <c r="C5" s="3" t="n">
        <v>535600</v>
      </c>
      <c r="D5" s="3" t="s">
        <v>17</v>
      </c>
      <c r="E5" s="4" t="n">
        <v>1756958</v>
      </c>
      <c r="G5" s="18" t="s">
        <v>16</v>
      </c>
      <c r="H5" s="19"/>
      <c r="I5" s="20"/>
      <c r="J5" s="20"/>
      <c r="K5" s="20"/>
      <c r="L5" s="21" t="n">
        <v>1756958</v>
      </c>
      <c r="M5" s="22" t="n">
        <v>1756958</v>
      </c>
    </row>
    <row r="6" customFormat="false" ht="14.4" hidden="false" customHeight="false" outlineLevel="0" collapsed="false">
      <c r="A6" s="2" t="s">
        <v>18</v>
      </c>
      <c r="B6" s="2" t="s">
        <v>11</v>
      </c>
      <c r="C6" s="3" t="n">
        <v>5392010</v>
      </c>
      <c r="D6" s="3" t="s">
        <v>19</v>
      </c>
      <c r="E6" s="4" t="n">
        <v>33498036</v>
      </c>
      <c r="G6" s="18" t="s">
        <v>18</v>
      </c>
      <c r="H6" s="19"/>
      <c r="I6" s="23" t="n">
        <v>33498036</v>
      </c>
      <c r="J6" s="23" t="n">
        <v>7312976</v>
      </c>
      <c r="K6" s="20"/>
      <c r="L6" s="24"/>
      <c r="M6" s="22" t="n">
        <v>40811012</v>
      </c>
    </row>
    <row r="7" customFormat="false" ht="14.4" hidden="false" customHeight="false" outlineLevel="0" collapsed="false">
      <c r="A7" s="2" t="s">
        <v>18</v>
      </c>
      <c r="B7" s="2" t="s">
        <v>12</v>
      </c>
      <c r="C7" s="3" t="n">
        <v>539300</v>
      </c>
      <c r="D7" s="3" t="s">
        <v>20</v>
      </c>
      <c r="E7" s="4" t="n">
        <v>7312976</v>
      </c>
      <c r="G7" s="18" t="s">
        <v>21</v>
      </c>
      <c r="H7" s="25" t="n">
        <v>-764784.08</v>
      </c>
      <c r="I7" s="23" t="n">
        <v>18305907.31</v>
      </c>
      <c r="J7" s="23" t="n">
        <v>891378.52</v>
      </c>
      <c r="K7" s="20"/>
      <c r="L7" s="21" t="n">
        <v>2694293.49</v>
      </c>
      <c r="M7" s="22" t="n">
        <v>21126795.24</v>
      </c>
    </row>
    <row r="8" customFormat="false" ht="14.4" hidden="false" customHeight="false" outlineLevel="0" collapsed="false">
      <c r="A8" s="2" t="s">
        <v>21</v>
      </c>
      <c r="B8" s="2" t="s">
        <v>10</v>
      </c>
      <c r="C8" s="3" t="n">
        <v>540100</v>
      </c>
      <c r="D8" s="3" t="s">
        <v>22</v>
      </c>
      <c r="E8" s="4" t="n">
        <v>-649482.33</v>
      </c>
      <c r="G8" s="18" t="s">
        <v>23</v>
      </c>
      <c r="H8" s="25" t="n">
        <v>-911773.15</v>
      </c>
      <c r="I8" s="23" t="n">
        <v>4070491.24</v>
      </c>
      <c r="J8" s="23" t="n">
        <v>1434523.69</v>
      </c>
      <c r="K8" s="20"/>
      <c r="L8" s="21" t="n">
        <v>5158836.66</v>
      </c>
      <c r="M8" s="22" t="n">
        <v>9752078.44</v>
      </c>
    </row>
    <row r="9" customFormat="false" ht="14.4" hidden="false" customHeight="false" outlineLevel="0" collapsed="false">
      <c r="A9" s="2" t="s">
        <v>21</v>
      </c>
      <c r="B9" s="2" t="s">
        <v>10</v>
      </c>
      <c r="C9" s="3" t="n">
        <v>540110</v>
      </c>
      <c r="D9" s="3" t="s">
        <v>24</v>
      </c>
      <c r="E9" s="4" t="n">
        <v>-115301.75</v>
      </c>
      <c r="G9" s="18" t="s">
        <v>25</v>
      </c>
      <c r="H9" s="25" t="n">
        <v>-13072274.89</v>
      </c>
      <c r="I9" s="23" t="n">
        <v>122463068.91</v>
      </c>
      <c r="J9" s="23" t="n">
        <v>15167361.02</v>
      </c>
      <c r="K9" s="20"/>
      <c r="L9" s="21" t="n">
        <v>44710546.54</v>
      </c>
      <c r="M9" s="22" t="n">
        <v>169268701.58</v>
      </c>
    </row>
    <row r="10" customFormat="false" ht="14.4" hidden="false" customHeight="false" outlineLevel="0" collapsed="false">
      <c r="A10" s="2" t="s">
        <v>21</v>
      </c>
      <c r="B10" s="2" t="s">
        <v>11</v>
      </c>
      <c r="C10" s="3" t="n">
        <v>5402001</v>
      </c>
      <c r="D10" s="3" t="s">
        <v>26</v>
      </c>
      <c r="E10" s="4" t="n">
        <v>110371.62</v>
      </c>
      <c r="G10" s="18" t="s">
        <v>27</v>
      </c>
      <c r="H10" s="25" t="n">
        <v>-1500</v>
      </c>
      <c r="I10" s="23" t="n">
        <v>87649963.37</v>
      </c>
      <c r="J10" s="23" t="n">
        <v>1500</v>
      </c>
      <c r="K10" s="20"/>
      <c r="L10" s="21" t="n">
        <v>10400480.67</v>
      </c>
      <c r="M10" s="22" t="n">
        <v>98050444.04</v>
      </c>
    </row>
    <row r="11" customFormat="false" ht="14.4" hidden="false" customHeight="false" outlineLevel="0" collapsed="false">
      <c r="A11" s="2" t="s">
        <v>21</v>
      </c>
      <c r="B11" s="2" t="s">
        <v>11</v>
      </c>
      <c r="C11" s="3" t="n">
        <v>5402002</v>
      </c>
      <c r="D11" s="3" t="s">
        <v>28</v>
      </c>
      <c r="E11" s="4" t="n">
        <v>170989.25</v>
      </c>
      <c r="G11" s="18" t="s">
        <v>29</v>
      </c>
      <c r="H11" s="25" t="n">
        <v>-4181804.88</v>
      </c>
      <c r="I11" s="23" t="n">
        <v>3026826.46</v>
      </c>
      <c r="J11" s="23" t="n">
        <v>1508026.27</v>
      </c>
      <c r="K11" s="20"/>
      <c r="L11" s="21" t="n">
        <v>12376488.25</v>
      </c>
      <c r="M11" s="22" t="n">
        <v>12729536.1</v>
      </c>
    </row>
    <row r="12" customFormat="false" ht="14.4" hidden="false" customHeight="false" outlineLevel="0" collapsed="false">
      <c r="A12" s="2" t="s">
        <v>21</v>
      </c>
      <c r="B12" s="2" t="s">
        <v>11</v>
      </c>
      <c r="C12" s="3" t="n">
        <v>5402003</v>
      </c>
      <c r="D12" s="3" t="s">
        <v>30</v>
      </c>
      <c r="E12" s="4" t="n">
        <v>346823.69</v>
      </c>
      <c r="G12" s="18" t="s">
        <v>31</v>
      </c>
      <c r="H12" s="19"/>
      <c r="I12" s="20"/>
      <c r="J12" s="20"/>
      <c r="K12" s="20"/>
      <c r="L12" s="21" t="n">
        <v>453267.81</v>
      </c>
      <c r="M12" s="22" t="n">
        <v>453267.81</v>
      </c>
    </row>
    <row r="13" customFormat="false" ht="14.4" hidden="false" customHeight="false" outlineLevel="0" collapsed="false">
      <c r="A13" s="2" t="s">
        <v>21</v>
      </c>
      <c r="B13" s="2" t="s">
        <v>11</v>
      </c>
      <c r="C13" s="3" t="n">
        <v>5402008</v>
      </c>
      <c r="D13" s="3" t="s">
        <v>32</v>
      </c>
      <c r="E13" s="4" t="n">
        <v>12830.92</v>
      </c>
      <c r="G13" s="18" t="s">
        <v>33</v>
      </c>
      <c r="H13" s="25" t="n">
        <v>-1257985.15</v>
      </c>
      <c r="I13" s="20"/>
      <c r="J13" s="23" t="n">
        <v>3926172.57</v>
      </c>
      <c r="K13" s="20"/>
      <c r="L13" s="21" t="n">
        <v>6228918.9</v>
      </c>
      <c r="M13" s="22" t="n">
        <v>8897106.32</v>
      </c>
    </row>
    <row r="14" customFormat="false" ht="14.4" hidden="false" customHeight="false" outlineLevel="0" collapsed="false">
      <c r="A14" s="2" t="s">
        <v>21</v>
      </c>
      <c r="B14" s="2" t="s">
        <v>11</v>
      </c>
      <c r="C14" s="3" t="n">
        <v>5402009</v>
      </c>
      <c r="D14" s="3" t="s">
        <v>34</v>
      </c>
      <c r="E14" s="4" t="n">
        <v>58430.92</v>
      </c>
      <c r="G14" s="18" t="s">
        <v>35</v>
      </c>
      <c r="H14" s="19"/>
      <c r="I14" s="23" t="n">
        <v>303507.57</v>
      </c>
      <c r="J14" s="23" t="n">
        <v>805564.77</v>
      </c>
      <c r="K14" s="23" t="n">
        <v>31009.71</v>
      </c>
      <c r="L14" s="21" t="n">
        <v>8292035.21</v>
      </c>
      <c r="M14" s="22" t="n">
        <v>9432117.26</v>
      </c>
    </row>
    <row r="15" customFormat="false" ht="14.4" hidden="false" customHeight="false" outlineLevel="0" collapsed="false">
      <c r="A15" s="2" t="s">
        <v>21</v>
      </c>
      <c r="B15" s="2" t="s">
        <v>11</v>
      </c>
      <c r="C15" s="3" t="n">
        <v>5402010</v>
      </c>
      <c r="D15" s="3" t="s">
        <v>36</v>
      </c>
      <c r="E15" s="4" t="n">
        <v>208336.22</v>
      </c>
      <c r="G15" s="18" t="s">
        <v>37</v>
      </c>
      <c r="H15" s="25" t="n">
        <v>-27304821.71</v>
      </c>
      <c r="I15" s="23" t="n">
        <v>9652737.41000001</v>
      </c>
      <c r="J15" s="23" t="n">
        <v>42826902.7</v>
      </c>
      <c r="K15" s="23" t="n">
        <v>145389.73</v>
      </c>
      <c r="L15" s="21" t="n">
        <v>52991680.26</v>
      </c>
      <c r="M15" s="22" t="n">
        <v>78311888.39</v>
      </c>
    </row>
    <row r="16" customFormat="false" ht="14.4" hidden="false" customHeight="false" outlineLevel="0" collapsed="false">
      <c r="A16" s="2" t="s">
        <v>21</v>
      </c>
      <c r="B16" s="2" t="s">
        <v>11</v>
      </c>
      <c r="C16" s="3" t="n">
        <v>5402013</v>
      </c>
      <c r="D16" s="3" t="s">
        <v>38</v>
      </c>
      <c r="E16" s="4" t="n">
        <v>5132.37</v>
      </c>
      <c r="G16" s="18" t="s">
        <v>39</v>
      </c>
      <c r="H16" s="25" t="n">
        <v>-228642.42</v>
      </c>
      <c r="I16" s="23" t="n">
        <v>663071.13</v>
      </c>
      <c r="J16" s="23" t="n">
        <v>127716.82</v>
      </c>
      <c r="K16" s="20"/>
      <c r="L16" s="21" t="n">
        <v>132439740.19</v>
      </c>
      <c r="M16" s="22" t="n">
        <v>133001885.72</v>
      </c>
    </row>
    <row r="17" customFormat="false" ht="14.4" hidden="false" customHeight="false" outlineLevel="0" collapsed="false">
      <c r="A17" s="2" t="s">
        <v>21</v>
      </c>
      <c r="B17" s="2" t="s">
        <v>11</v>
      </c>
      <c r="C17" s="3" t="n">
        <v>5402016</v>
      </c>
      <c r="D17" s="3" t="s">
        <v>40</v>
      </c>
      <c r="E17" s="4" t="n">
        <v>5132.37</v>
      </c>
      <c r="G17" s="18" t="s">
        <v>41</v>
      </c>
      <c r="H17" s="25" t="n">
        <v>-25014453.53</v>
      </c>
      <c r="I17" s="23" t="n">
        <v>72547584.68</v>
      </c>
      <c r="J17" s="23" t="n">
        <v>24237660.65</v>
      </c>
      <c r="K17" s="20"/>
      <c r="L17" s="21" t="n">
        <v>82981568.33</v>
      </c>
      <c r="M17" s="22" t="n">
        <v>154752360.13</v>
      </c>
    </row>
    <row r="18" customFormat="false" ht="14.4" hidden="false" customHeight="false" outlineLevel="0" collapsed="false">
      <c r="A18" s="2" t="s">
        <v>21</v>
      </c>
      <c r="B18" s="2" t="s">
        <v>11</v>
      </c>
      <c r="C18" s="3" t="n">
        <v>5402017</v>
      </c>
      <c r="D18" s="3" t="s">
        <v>42</v>
      </c>
      <c r="E18" s="4" t="n">
        <v>5132.32</v>
      </c>
      <c r="G18" s="18" t="s">
        <v>43</v>
      </c>
      <c r="H18" s="25" t="n">
        <v>-3863985.52</v>
      </c>
      <c r="I18" s="23" t="n">
        <v>12331538.16</v>
      </c>
      <c r="J18" s="23" t="n">
        <v>4019328.66</v>
      </c>
      <c r="K18" s="20"/>
      <c r="L18" s="21" t="n">
        <v>13862603.13</v>
      </c>
      <c r="M18" s="22" t="n">
        <v>26349484.43</v>
      </c>
    </row>
    <row r="19" customFormat="false" ht="14.4" hidden="false" customHeight="false" outlineLevel="0" collapsed="false">
      <c r="A19" s="2" t="s">
        <v>21</v>
      </c>
      <c r="B19" s="2" t="s">
        <v>11</v>
      </c>
      <c r="C19" s="3" t="n">
        <v>5402101</v>
      </c>
      <c r="D19" s="3" t="s">
        <v>44</v>
      </c>
      <c r="E19" s="4" t="n">
        <v>245653.58</v>
      </c>
      <c r="G19" s="18" t="s">
        <v>45</v>
      </c>
      <c r="H19" s="25" t="n">
        <v>-5844290.57</v>
      </c>
      <c r="I19" s="20"/>
      <c r="J19" s="23" t="n">
        <v>6011176.82</v>
      </c>
      <c r="K19" s="20"/>
      <c r="L19" s="21" t="n">
        <v>11938250.11</v>
      </c>
      <c r="M19" s="22" t="n">
        <v>12105136.36</v>
      </c>
    </row>
    <row r="20" customFormat="false" ht="14.4" hidden="false" customHeight="false" outlineLevel="0" collapsed="false">
      <c r="A20" s="2" t="s">
        <v>21</v>
      </c>
      <c r="B20" s="2" t="s">
        <v>11</v>
      </c>
      <c r="C20" s="3" t="n">
        <v>5402103</v>
      </c>
      <c r="D20" s="3" t="s">
        <v>46</v>
      </c>
      <c r="E20" s="4" t="n">
        <v>57022.77</v>
      </c>
      <c r="G20" s="18" t="s">
        <v>47</v>
      </c>
      <c r="H20" s="19"/>
      <c r="I20" s="23" t="n">
        <v>166031.81</v>
      </c>
      <c r="J20" s="20"/>
      <c r="K20" s="20"/>
      <c r="L20" s="21" t="n">
        <v>1077908.75</v>
      </c>
      <c r="M20" s="22" t="n">
        <v>1243940.56</v>
      </c>
    </row>
    <row r="21" customFormat="false" ht="14.4" hidden="false" customHeight="false" outlineLevel="0" collapsed="false">
      <c r="A21" s="2" t="s">
        <v>21</v>
      </c>
      <c r="B21" s="2" t="s">
        <v>11</v>
      </c>
      <c r="C21" s="3" t="n">
        <v>5402110</v>
      </c>
      <c r="D21" s="3" t="s">
        <v>48</v>
      </c>
      <c r="E21" s="4" t="n">
        <v>5519515.2</v>
      </c>
      <c r="G21" s="18" t="s">
        <v>49</v>
      </c>
      <c r="H21" s="25" t="n">
        <v>3582853.86</v>
      </c>
      <c r="I21" s="20"/>
      <c r="J21" s="20"/>
      <c r="K21" s="20"/>
      <c r="L21" s="24"/>
      <c r="M21" s="22" t="n">
        <v>3582853.86</v>
      </c>
    </row>
    <row r="22" customFormat="false" ht="14.4" hidden="false" customHeight="false" outlineLevel="0" collapsed="false">
      <c r="A22" s="2" t="s">
        <v>21</v>
      </c>
      <c r="B22" s="2" t="s">
        <v>11</v>
      </c>
      <c r="C22" s="3" t="n">
        <v>5402112</v>
      </c>
      <c r="D22" s="3" t="s">
        <v>50</v>
      </c>
      <c r="E22" s="4" t="n">
        <v>79.28</v>
      </c>
      <c r="G22" s="18" t="s">
        <v>51</v>
      </c>
      <c r="H22" s="26" t="n">
        <v>-5911082.35</v>
      </c>
      <c r="I22" s="27" t="n">
        <v>2507414.38</v>
      </c>
      <c r="J22" s="27" t="n">
        <v>1041788.88</v>
      </c>
      <c r="K22" s="28"/>
      <c r="L22" s="29" t="n">
        <v>7644987.31</v>
      </c>
      <c r="M22" s="30" t="n">
        <v>5283108.22</v>
      </c>
    </row>
    <row r="23" customFormat="false" ht="14.4" hidden="false" customHeight="false" outlineLevel="0" collapsed="false">
      <c r="A23" s="2" t="s">
        <v>21</v>
      </c>
      <c r="B23" s="2" t="s">
        <v>11</v>
      </c>
      <c r="C23" s="3" t="n">
        <v>540217</v>
      </c>
      <c r="D23" s="3" t="s">
        <v>52</v>
      </c>
      <c r="E23" s="4" t="n">
        <v>11545000</v>
      </c>
      <c r="G23" s="31" t="s">
        <v>14</v>
      </c>
      <c r="H23" s="32" t="n">
        <v>-84774544.39</v>
      </c>
      <c r="I23" s="33" t="n">
        <v>367186178.43</v>
      </c>
      <c r="J23" s="33" t="n">
        <v>109312077.37</v>
      </c>
      <c r="K23" s="33" t="n">
        <v>176399.44</v>
      </c>
      <c r="L23" s="34" t="n">
        <v>403632846.04</v>
      </c>
      <c r="M23" s="35" t="n">
        <v>795532956.889999</v>
      </c>
    </row>
    <row r="24" customFormat="false" ht="14.4" hidden="false" customHeight="false" outlineLevel="0" collapsed="false">
      <c r="A24" s="2" t="s">
        <v>21</v>
      </c>
      <c r="B24" s="2" t="s">
        <v>11</v>
      </c>
      <c r="C24" s="3" t="n">
        <v>5402201</v>
      </c>
      <c r="D24" s="3" t="s">
        <v>53</v>
      </c>
      <c r="E24" s="4" t="n">
        <v>3091.36</v>
      </c>
    </row>
    <row r="25" customFormat="false" ht="14.4" hidden="false" customHeight="false" outlineLevel="0" collapsed="false">
      <c r="A25" s="2" t="s">
        <v>21</v>
      </c>
      <c r="B25" s="2" t="s">
        <v>11</v>
      </c>
      <c r="C25" s="3" t="n">
        <v>5402202</v>
      </c>
      <c r="D25" s="3" t="s">
        <v>54</v>
      </c>
      <c r="E25" s="4" t="n">
        <v>3091.36</v>
      </c>
      <c r="I25" s="36"/>
    </row>
    <row r="26" customFormat="false" ht="14.4" hidden="false" customHeight="false" outlineLevel="0" collapsed="false">
      <c r="A26" s="2" t="s">
        <v>21</v>
      </c>
      <c r="B26" s="2" t="s">
        <v>11</v>
      </c>
      <c r="C26" s="3" t="n">
        <v>5402203</v>
      </c>
      <c r="D26" s="3" t="s">
        <v>55</v>
      </c>
      <c r="E26" s="4" t="n">
        <v>4637.04</v>
      </c>
      <c r="M26" s="37" t="s">
        <v>56</v>
      </c>
      <c r="N26" s="4" t="n">
        <f aca="false">E304</f>
        <v>131683567.6</v>
      </c>
    </row>
    <row r="27" customFormat="false" ht="14.4" hidden="false" customHeight="false" outlineLevel="0" collapsed="false">
      <c r="A27" s="2" t="s">
        <v>21</v>
      </c>
      <c r="B27" s="2" t="s">
        <v>11</v>
      </c>
      <c r="C27" s="3" t="n">
        <v>5402208</v>
      </c>
      <c r="D27" s="3" t="s">
        <v>57</v>
      </c>
      <c r="E27" s="4" t="n">
        <v>0</v>
      </c>
      <c r="M27" s="37" t="s">
        <v>58</v>
      </c>
      <c r="N27" s="4" t="n">
        <f aca="false">E6</f>
        <v>33498036</v>
      </c>
    </row>
    <row r="28" customFormat="false" ht="14.4" hidden="false" customHeight="false" outlineLevel="0" collapsed="false">
      <c r="A28" s="2" t="s">
        <v>21</v>
      </c>
      <c r="B28" s="2" t="s">
        <v>11</v>
      </c>
      <c r="C28" s="3" t="n">
        <v>5402209</v>
      </c>
      <c r="D28" s="3" t="s">
        <v>59</v>
      </c>
      <c r="E28" s="4" t="n">
        <v>0</v>
      </c>
      <c r="G28" s="38"/>
      <c r="H28" s="38" t="s">
        <v>60</v>
      </c>
      <c r="I28" s="39" t="s">
        <v>61</v>
      </c>
      <c r="J28" s="39" t="s">
        <v>62</v>
      </c>
      <c r="K28" s="39" t="s">
        <v>63</v>
      </c>
      <c r="M28" s="37"/>
      <c r="N28" s="40" t="n">
        <f aca="false">SUM(N26:N27)</f>
        <v>165181603.6</v>
      </c>
    </row>
    <row r="29" customFormat="false" ht="14.4" hidden="false" customHeight="false" outlineLevel="0" collapsed="false">
      <c r="A29" s="2" t="s">
        <v>21</v>
      </c>
      <c r="B29" s="2" t="s">
        <v>11</v>
      </c>
      <c r="C29" s="3" t="n">
        <v>5402210</v>
      </c>
      <c r="D29" s="3" t="s">
        <v>64</v>
      </c>
      <c r="E29" s="4" t="n">
        <v>4637.04</v>
      </c>
      <c r="G29" s="41" t="s">
        <v>65</v>
      </c>
      <c r="H29" s="42" t="n">
        <v>0.249785</v>
      </c>
      <c r="I29" s="4" t="n">
        <f aca="false">GETPIVOTDATA("IZNOS",$G$2,"SEKTOR","1")</f>
        <v>-84774544.39</v>
      </c>
      <c r="J29" s="4" t="n">
        <f aca="false">GETPIVOTDATA("IZNOS",$G$2,"SEKTOR","6")*H29</f>
        <v>100821430.448101</v>
      </c>
      <c r="K29" s="40" t="n">
        <f aca="false">SUM(I29:J29)</f>
        <v>16046886.0581014</v>
      </c>
    </row>
    <row r="30" customFormat="false" ht="14.4" hidden="false" customHeight="false" outlineLevel="0" collapsed="false">
      <c r="A30" s="2" t="s">
        <v>21</v>
      </c>
      <c r="B30" s="2" t="s">
        <v>11</v>
      </c>
      <c r="C30" s="3" t="n">
        <v>5402213</v>
      </c>
      <c r="D30" s="3" t="s">
        <v>66</v>
      </c>
      <c r="E30" s="4" t="n">
        <v>0</v>
      </c>
      <c r="G30" s="41" t="s">
        <v>67</v>
      </c>
      <c r="H30" s="42" t="n">
        <v>0.603709</v>
      </c>
      <c r="I30" s="4" t="n">
        <f aca="false">GETPIVOTDATA("IZNOS",$G$2,"SEKTOR","2")</f>
        <v>367186178.43</v>
      </c>
      <c r="J30" s="4" t="n">
        <f aca="false">GETPIVOTDATA("IZNOS",$G$2,"SEKTOR","6")*H30</f>
        <v>243676781.849962</v>
      </c>
      <c r="K30" s="40" t="n">
        <f aca="false">SUM(I30:J30)</f>
        <v>610862960.279962</v>
      </c>
      <c r="L30" s="36"/>
    </row>
    <row r="31" customFormat="false" ht="14.4" hidden="false" customHeight="false" outlineLevel="0" collapsed="false">
      <c r="A31" s="2" t="s">
        <v>21</v>
      </c>
      <c r="B31" s="2" t="s">
        <v>11</v>
      </c>
      <c r="C31" s="3" t="n">
        <v>5402216</v>
      </c>
      <c r="D31" s="3" t="s">
        <v>68</v>
      </c>
      <c r="E31" s="4" t="n">
        <v>0</v>
      </c>
      <c r="G31" s="41" t="s">
        <v>69</v>
      </c>
      <c r="H31" s="42" t="n">
        <v>0.143073</v>
      </c>
      <c r="I31" s="4" t="n">
        <f aca="false">GETPIVOTDATA("IZNOS",$G$2,"SEKTOR","3")</f>
        <v>109312077.37</v>
      </c>
      <c r="J31" s="4" t="n">
        <f aca="false">GETPIVOTDATA("IZNOS",$G$2,"SEKTOR","6")*H31</f>
        <v>57748962.1814809</v>
      </c>
      <c r="K31" s="40" t="n">
        <f aca="false">SUM(I31:J31)</f>
        <v>167061039.551481</v>
      </c>
    </row>
    <row r="32" customFormat="false" ht="14.4" hidden="false" customHeight="false" outlineLevel="0" collapsed="false">
      <c r="A32" s="2" t="s">
        <v>21</v>
      </c>
      <c r="B32" s="2" t="s">
        <v>11</v>
      </c>
      <c r="C32" s="3" t="n">
        <v>5402217</v>
      </c>
      <c r="D32" s="3" t="s">
        <v>70</v>
      </c>
      <c r="E32" s="4" t="n">
        <v>0</v>
      </c>
      <c r="G32" s="41" t="s">
        <v>71</v>
      </c>
      <c r="H32" s="42" t="n">
        <v>0.003433</v>
      </c>
      <c r="I32" s="4" t="n">
        <f aca="false">GETPIVOTDATA("IZNOS",$G$2,"SEKTOR","4")</f>
        <v>176399.44</v>
      </c>
      <c r="J32" s="4" t="n">
        <f aca="false">GETPIVOTDATA("IZNOS",$G$2,"SEKTOR","6")*H32</f>
        <v>1385671.56045532</v>
      </c>
      <c r="K32" s="40" t="n">
        <f aca="false">SUM(I32:J32)</f>
        <v>1562071.00045532</v>
      </c>
    </row>
    <row r="33" customFormat="false" ht="14.4" hidden="false" customHeight="false" outlineLevel="0" collapsed="false">
      <c r="A33" s="2" t="s">
        <v>21</v>
      </c>
      <c r="B33" s="2" t="s">
        <v>12</v>
      </c>
      <c r="C33" s="3" t="n">
        <v>540300</v>
      </c>
      <c r="D33" s="3" t="s">
        <v>72</v>
      </c>
      <c r="E33" s="4" t="n">
        <v>884740.52</v>
      </c>
    </row>
    <row r="34" customFormat="false" ht="14.4" hidden="false" customHeight="false" outlineLevel="0" collapsed="false">
      <c r="A34" s="2" t="s">
        <v>21</v>
      </c>
      <c r="B34" s="2" t="s">
        <v>12</v>
      </c>
      <c r="C34" s="3" t="n">
        <v>540310</v>
      </c>
      <c r="D34" s="3" t="s">
        <v>73</v>
      </c>
      <c r="E34" s="4" t="n">
        <v>6638</v>
      </c>
      <c r="K34" s="43" t="n">
        <f aca="false">SUM(K29:K33)</f>
        <v>795532956.89</v>
      </c>
    </row>
    <row r="35" customFormat="false" ht="14.4" hidden="false" customHeight="false" outlineLevel="0" collapsed="false">
      <c r="A35" s="2" t="s">
        <v>21</v>
      </c>
      <c r="B35" s="2" t="s">
        <v>6</v>
      </c>
      <c r="C35" s="3" t="n">
        <v>540601</v>
      </c>
      <c r="D35" s="3" t="s">
        <v>74</v>
      </c>
      <c r="E35" s="4" t="n">
        <v>2416678.45</v>
      </c>
    </row>
    <row r="36" customFormat="false" ht="14.4" hidden="false" customHeight="false" outlineLevel="0" collapsed="false">
      <c r="A36" s="2" t="s">
        <v>21</v>
      </c>
      <c r="B36" s="2" t="s">
        <v>6</v>
      </c>
      <c r="C36" s="3" t="n">
        <v>540611</v>
      </c>
      <c r="D36" s="3" t="s">
        <v>75</v>
      </c>
      <c r="E36" s="4" t="n">
        <v>277615.04</v>
      </c>
      <c r="G36" s="44" t="s">
        <v>76</v>
      </c>
      <c r="H36" s="36" t="n">
        <f aca="false">GETPIVOTDATA("IZNOS",$G$2,"SEKTOR","2")-N27</f>
        <v>333688142.43</v>
      </c>
      <c r="I36" s="36" t="n">
        <f aca="false">GETPIVOTDATA("IZNOS",$G$2,"SEKTOR","6")-N26</f>
        <v>271949278.44</v>
      </c>
      <c r="J36" s="36" t="n">
        <f aca="false">(I36*H30)+H36</f>
        <v>497866369.367734</v>
      </c>
    </row>
    <row r="37" customFormat="false" ht="14.4" hidden="false" customHeight="false" outlineLevel="0" collapsed="false">
      <c r="A37" s="2" t="s">
        <v>23</v>
      </c>
      <c r="B37" s="2" t="s">
        <v>10</v>
      </c>
      <c r="C37" s="3" t="n">
        <v>541100</v>
      </c>
      <c r="D37" s="3" t="s">
        <v>77</v>
      </c>
      <c r="E37" s="4" t="n">
        <v>-874847.12</v>
      </c>
    </row>
    <row r="38" customFormat="false" ht="14.4" hidden="false" customHeight="false" outlineLevel="0" collapsed="false">
      <c r="A38" s="2" t="s">
        <v>23</v>
      </c>
      <c r="B38" s="2" t="s">
        <v>10</v>
      </c>
      <c r="C38" s="3" t="n">
        <v>541110</v>
      </c>
      <c r="D38" s="3" t="s">
        <v>78</v>
      </c>
      <c r="E38" s="4" t="n">
        <v>-36926.03</v>
      </c>
    </row>
    <row r="39" customFormat="false" ht="14.4" hidden="false" customHeight="false" outlineLevel="0" collapsed="false">
      <c r="A39" s="2" t="s">
        <v>23</v>
      </c>
      <c r="B39" s="2" t="s">
        <v>11</v>
      </c>
      <c r="C39" s="3" t="n">
        <v>5412001</v>
      </c>
      <c r="D39" s="3" t="s">
        <v>79</v>
      </c>
      <c r="E39" s="4" t="n">
        <v>777419.08</v>
      </c>
    </row>
    <row r="40" customFormat="false" ht="14.4" hidden="false" customHeight="false" outlineLevel="0" collapsed="false">
      <c r="A40" s="2" t="s">
        <v>23</v>
      </c>
      <c r="B40" s="2" t="s">
        <v>11</v>
      </c>
      <c r="C40" s="3" t="n">
        <v>5412002</v>
      </c>
      <c r="D40" s="3" t="s">
        <v>80</v>
      </c>
      <c r="E40" s="4" t="n">
        <v>751123.54</v>
      </c>
    </row>
    <row r="41" customFormat="false" ht="14.4" hidden="false" customHeight="false" outlineLevel="0" collapsed="false">
      <c r="A41" s="2" t="s">
        <v>23</v>
      </c>
      <c r="B41" s="2" t="s">
        <v>11</v>
      </c>
      <c r="C41" s="3" t="n">
        <v>5412003</v>
      </c>
      <c r="D41" s="3" t="s">
        <v>81</v>
      </c>
      <c r="E41" s="4" t="n">
        <v>1158782.26</v>
      </c>
    </row>
    <row r="42" customFormat="false" ht="14.4" hidden="false" customHeight="false" outlineLevel="0" collapsed="false">
      <c r="A42" s="2" t="s">
        <v>23</v>
      </c>
      <c r="B42" s="2" t="s">
        <v>11</v>
      </c>
      <c r="C42" s="3" t="n">
        <v>5412008</v>
      </c>
      <c r="D42" s="3" t="s">
        <v>82</v>
      </c>
      <c r="E42" s="4" t="n">
        <v>41533.55</v>
      </c>
    </row>
    <row r="43" customFormat="false" ht="14.4" hidden="false" customHeight="false" outlineLevel="0" collapsed="false">
      <c r="A43" s="2" t="s">
        <v>23</v>
      </c>
      <c r="B43" s="2" t="s">
        <v>11</v>
      </c>
      <c r="C43" s="3" t="n">
        <v>5412009</v>
      </c>
      <c r="D43" s="3" t="s">
        <v>83</v>
      </c>
      <c r="E43" s="4" t="n">
        <v>33706.55</v>
      </c>
    </row>
    <row r="44" customFormat="false" ht="14.4" hidden="false" customHeight="false" outlineLevel="0" collapsed="false">
      <c r="A44" s="2" t="s">
        <v>23</v>
      </c>
      <c r="B44" s="2" t="s">
        <v>11</v>
      </c>
      <c r="C44" s="3" t="n">
        <v>5412010</v>
      </c>
      <c r="D44" s="3" t="s">
        <v>84</v>
      </c>
      <c r="E44" s="4" t="n">
        <v>1157274.7</v>
      </c>
    </row>
    <row r="45" customFormat="false" ht="14.4" hidden="false" customHeight="false" outlineLevel="0" collapsed="false">
      <c r="A45" s="2" t="s">
        <v>23</v>
      </c>
      <c r="B45" s="2" t="s">
        <v>11</v>
      </c>
      <c r="C45" s="3" t="n">
        <v>5412013</v>
      </c>
      <c r="D45" s="3" t="s">
        <v>85</v>
      </c>
      <c r="E45" s="4" t="n">
        <v>30589.64</v>
      </c>
    </row>
    <row r="46" customFormat="false" ht="14.4" hidden="false" customHeight="false" outlineLevel="0" collapsed="false">
      <c r="A46" s="2" t="s">
        <v>23</v>
      </c>
      <c r="B46" s="2" t="s">
        <v>11</v>
      </c>
      <c r="C46" s="3" t="n">
        <v>5412016</v>
      </c>
      <c r="D46" s="3" t="s">
        <v>86</v>
      </c>
      <c r="E46" s="4" t="n">
        <v>26478.98</v>
      </c>
    </row>
    <row r="47" customFormat="false" ht="14.4" hidden="false" customHeight="false" outlineLevel="0" collapsed="false">
      <c r="A47" s="2" t="s">
        <v>23</v>
      </c>
      <c r="B47" s="2" t="s">
        <v>11</v>
      </c>
      <c r="C47" s="3" t="n">
        <v>5412017</v>
      </c>
      <c r="D47" s="3" t="s">
        <v>87</v>
      </c>
      <c r="E47" s="4" t="n">
        <v>43315.65</v>
      </c>
    </row>
    <row r="48" customFormat="false" ht="14.4" hidden="false" customHeight="false" outlineLevel="0" collapsed="false">
      <c r="A48" s="2" t="s">
        <v>23</v>
      </c>
      <c r="B48" s="2" t="s">
        <v>11</v>
      </c>
      <c r="C48" s="3" t="n">
        <v>5412110</v>
      </c>
      <c r="D48" s="3" t="s">
        <v>88</v>
      </c>
      <c r="E48" s="4" t="n">
        <v>50267.29</v>
      </c>
    </row>
    <row r="49" customFormat="false" ht="14.4" hidden="false" customHeight="false" outlineLevel="0" collapsed="false">
      <c r="A49" s="2" t="s">
        <v>23</v>
      </c>
      <c r="B49" s="2" t="s">
        <v>12</v>
      </c>
      <c r="C49" s="3" t="n">
        <v>541300</v>
      </c>
      <c r="D49" s="3" t="s">
        <v>89</v>
      </c>
      <c r="E49" s="4" t="n">
        <v>1296046.04</v>
      </c>
    </row>
    <row r="50" customFormat="false" ht="14.4" hidden="false" customHeight="false" outlineLevel="0" collapsed="false">
      <c r="A50" s="2" t="s">
        <v>23</v>
      </c>
      <c r="B50" s="2" t="s">
        <v>12</v>
      </c>
      <c r="C50" s="3" t="n">
        <v>541310</v>
      </c>
      <c r="D50" s="3" t="s">
        <v>90</v>
      </c>
      <c r="E50" s="4" t="n">
        <v>138477.65</v>
      </c>
    </row>
    <row r="51" customFormat="false" ht="14.4" hidden="false" customHeight="false" outlineLevel="0" collapsed="false">
      <c r="A51" s="2" t="s">
        <v>23</v>
      </c>
      <c r="B51" s="2" t="s">
        <v>6</v>
      </c>
      <c r="C51" s="3" t="n">
        <v>541601</v>
      </c>
      <c r="D51" s="3" t="s">
        <v>91</v>
      </c>
      <c r="E51" s="4" t="n">
        <v>2780500.67</v>
      </c>
    </row>
    <row r="52" customFormat="false" ht="14.4" hidden="false" customHeight="false" outlineLevel="0" collapsed="false">
      <c r="A52" s="2" t="s">
        <v>23</v>
      </c>
      <c r="B52" s="2" t="s">
        <v>6</v>
      </c>
      <c r="C52" s="3" t="n">
        <v>541611</v>
      </c>
      <c r="D52" s="3" t="s">
        <v>92</v>
      </c>
      <c r="E52" s="4" t="n">
        <v>1518902.81</v>
      </c>
    </row>
    <row r="53" customFormat="false" ht="14.4" hidden="false" customHeight="false" outlineLevel="0" collapsed="false">
      <c r="A53" s="2" t="s">
        <v>23</v>
      </c>
      <c r="B53" s="2" t="s">
        <v>6</v>
      </c>
      <c r="C53" s="3" t="n">
        <v>541621</v>
      </c>
      <c r="D53" s="3" t="s">
        <v>93</v>
      </c>
      <c r="E53" s="4" t="n">
        <v>859433.18</v>
      </c>
    </row>
    <row r="54" customFormat="false" ht="14.4" hidden="false" customHeight="false" outlineLevel="0" collapsed="false">
      <c r="A54" s="2" t="s">
        <v>25</v>
      </c>
      <c r="B54" s="2" t="s">
        <v>10</v>
      </c>
      <c r="C54" s="3" t="n">
        <v>542100</v>
      </c>
      <c r="D54" s="3" t="s">
        <v>94</v>
      </c>
      <c r="E54" s="4" t="n">
        <v>-322545.95</v>
      </c>
    </row>
    <row r="55" customFormat="false" ht="14.4" hidden="false" customHeight="false" outlineLevel="0" collapsed="false">
      <c r="A55" s="2" t="s">
        <v>25</v>
      </c>
      <c r="B55" s="2" t="s">
        <v>10</v>
      </c>
      <c r="C55" s="3" t="n">
        <v>542110</v>
      </c>
      <c r="D55" s="3" t="s">
        <v>95</v>
      </c>
      <c r="E55" s="4" t="n">
        <v>-7679445.46</v>
      </c>
    </row>
    <row r="56" customFormat="false" ht="14.4" hidden="false" customHeight="false" outlineLevel="0" collapsed="false">
      <c r="A56" s="2" t="s">
        <v>25</v>
      </c>
      <c r="B56" s="2" t="s">
        <v>10</v>
      </c>
      <c r="C56" s="3" t="n">
        <v>542120</v>
      </c>
      <c r="D56" s="3" t="s">
        <v>96</v>
      </c>
      <c r="E56" s="4" t="n">
        <v>-1058902.96</v>
      </c>
    </row>
    <row r="57" customFormat="false" ht="14.4" hidden="false" customHeight="false" outlineLevel="0" collapsed="false">
      <c r="A57" s="2" t="s">
        <v>25</v>
      </c>
      <c r="B57" s="2" t="s">
        <v>10</v>
      </c>
      <c r="C57" s="3" t="n">
        <v>542130</v>
      </c>
      <c r="D57" s="3" t="s">
        <v>97</v>
      </c>
      <c r="E57" s="4" t="n">
        <v>-3253842.5</v>
      </c>
    </row>
    <row r="58" customFormat="false" ht="14.4" hidden="false" customHeight="false" outlineLevel="0" collapsed="false">
      <c r="A58" s="2" t="s">
        <v>25</v>
      </c>
      <c r="B58" s="2" t="s">
        <v>10</v>
      </c>
      <c r="C58" s="3" t="n">
        <v>542140</v>
      </c>
      <c r="D58" s="3" t="s">
        <v>98</v>
      </c>
      <c r="E58" s="4" t="n">
        <v>-296335.57</v>
      </c>
    </row>
    <row r="59" customFormat="false" ht="14.4" hidden="false" customHeight="false" outlineLevel="0" collapsed="false">
      <c r="A59" s="2" t="s">
        <v>25</v>
      </c>
      <c r="B59" s="2" t="s">
        <v>10</v>
      </c>
      <c r="C59" s="3" t="n">
        <v>542150</v>
      </c>
      <c r="D59" s="3" t="s">
        <v>99</v>
      </c>
      <c r="E59" s="4" t="n">
        <v>-458034.45</v>
      </c>
    </row>
    <row r="60" customFormat="false" ht="14.4" hidden="false" customHeight="false" outlineLevel="0" collapsed="false">
      <c r="A60" s="2" t="s">
        <v>25</v>
      </c>
      <c r="B60" s="2" t="s">
        <v>10</v>
      </c>
      <c r="C60" s="3" t="n">
        <v>542180</v>
      </c>
      <c r="D60" s="3" t="s">
        <v>100</v>
      </c>
      <c r="E60" s="4" t="n">
        <v>-3168</v>
      </c>
    </row>
    <row r="61" customFormat="false" ht="14.4" hidden="false" customHeight="false" outlineLevel="0" collapsed="false">
      <c r="A61" s="2" t="s">
        <v>25</v>
      </c>
      <c r="B61" s="2" t="s">
        <v>11</v>
      </c>
      <c r="C61" s="3" t="n">
        <v>5422001</v>
      </c>
      <c r="D61" s="3" t="s">
        <v>101</v>
      </c>
      <c r="E61" s="4" t="n">
        <v>62638.1</v>
      </c>
    </row>
    <row r="62" customFormat="false" ht="14.4" hidden="false" customHeight="false" outlineLevel="0" collapsed="false">
      <c r="A62" s="2" t="s">
        <v>25</v>
      </c>
      <c r="B62" s="2" t="s">
        <v>11</v>
      </c>
      <c r="C62" s="3" t="n">
        <v>5422002</v>
      </c>
      <c r="D62" s="3" t="s">
        <v>102</v>
      </c>
      <c r="E62" s="4" t="n">
        <v>52806.4</v>
      </c>
    </row>
    <row r="63" customFormat="false" ht="14.4" hidden="false" customHeight="false" outlineLevel="0" collapsed="false">
      <c r="A63" s="2" t="s">
        <v>25</v>
      </c>
      <c r="B63" s="2" t="s">
        <v>11</v>
      </c>
      <c r="C63" s="3" t="n">
        <v>5422003</v>
      </c>
      <c r="D63" s="3" t="s">
        <v>103</v>
      </c>
      <c r="E63" s="4" t="n">
        <v>87086.1</v>
      </c>
    </row>
    <row r="64" customFormat="false" ht="14.4" hidden="false" customHeight="false" outlineLevel="0" collapsed="false">
      <c r="A64" s="2" t="s">
        <v>25</v>
      </c>
      <c r="B64" s="2" t="s">
        <v>11</v>
      </c>
      <c r="C64" s="3" t="n">
        <v>5422008</v>
      </c>
      <c r="D64" s="3" t="s">
        <v>104</v>
      </c>
      <c r="E64" s="4" t="n">
        <v>12920.49</v>
      </c>
    </row>
    <row r="65" customFormat="false" ht="14.4" hidden="false" customHeight="false" outlineLevel="0" collapsed="false">
      <c r="A65" s="2" t="s">
        <v>25</v>
      </c>
      <c r="B65" s="2" t="s">
        <v>11</v>
      </c>
      <c r="C65" s="3" t="n">
        <v>5422009</v>
      </c>
      <c r="D65" s="3" t="s">
        <v>105</v>
      </c>
      <c r="E65" s="4" t="n">
        <v>12868.49</v>
      </c>
    </row>
    <row r="66" customFormat="false" ht="14.4" hidden="false" customHeight="false" outlineLevel="0" collapsed="false">
      <c r="A66" s="2" t="s">
        <v>25</v>
      </c>
      <c r="B66" s="2" t="s">
        <v>11</v>
      </c>
      <c r="C66" s="3" t="n">
        <v>5422010</v>
      </c>
      <c r="D66" s="3" t="s">
        <v>106</v>
      </c>
      <c r="E66" s="4" t="n">
        <v>90984.52</v>
      </c>
    </row>
    <row r="67" customFormat="false" ht="14.4" hidden="false" customHeight="false" outlineLevel="0" collapsed="false">
      <c r="A67" s="2" t="s">
        <v>25</v>
      </c>
      <c r="B67" s="2" t="s">
        <v>11</v>
      </c>
      <c r="C67" s="3" t="n">
        <v>5422013</v>
      </c>
      <c r="D67" s="3" t="s">
        <v>107</v>
      </c>
      <c r="E67" s="4" t="n">
        <v>11774.92</v>
      </c>
    </row>
    <row r="68" customFormat="false" ht="14.4" hidden="false" customHeight="false" outlineLevel="0" collapsed="false">
      <c r="A68" s="2" t="s">
        <v>25</v>
      </c>
      <c r="B68" s="2" t="s">
        <v>11</v>
      </c>
      <c r="C68" s="3" t="n">
        <v>5422016</v>
      </c>
      <c r="D68" s="3" t="s">
        <v>108</v>
      </c>
      <c r="E68" s="4" t="n">
        <v>9831.7</v>
      </c>
    </row>
    <row r="69" customFormat="false" ht="14.4" hidden="false" customHeight="false" outlineLevel="0" collapsed="false">
      <c r="A69" s="2" t="s">
        <v>25</v>
      </c>
      <c r="B69" s="2" t="s">
        <v>11</v>
      </c>
      <c r="C69" s="3" t="n">
        <v>5422017</v>
      </c>
      <c r="D69" s="3" t="s">
        <v>109</v>
      </c>
      <c r="E69" s="4" t="n">
        <v>21438.23</v>
      </c>
    </row>
    <row r="70" customFormat="false" ht="14.4" hidden="false" customHeight="false" outlineLevel="0" collapsed="false">
      <c r="A70" s="2" t="s">
        <v>25</v>
      </c>
      <c r="B70" s="2" t="s">
        <v>11</v>
      </c>
      <c r="C70" s="3" t="n">
        <v>5422101</v>
      </c>
      <c r="D70" s="3" t="s">
        <v>110</v>
      </c>
      <c r="E70" s="4" t="n">
        <v>1410834.53</v>
      </c>
    </row>
    <row r="71" customFormat="false" ht="14.4" hidden="false" customHeight="false" outlineLevel="0" collapsed="false">
      <c r="A71" s="2" t="s">
        <v>25</v>
      </c>
      <c r="B71" s="2" t="s">
        <v>11</v>
      </c>
      <c r="C71" s="3" t="n">
        <v>5422102</v>
      </c>
      <c r="D71" s="3" t="s">
        <v>111</v>
      </c>
      <c r="E71" s="4" t="n">
        <v>1340249.28</v>
      </c>
    </row>
    <row r="72" customFormat="false" ht="14.4" hidden="false" customHeight="false" outlineLevel="0" collapsed="false">
      <c r="A72" s="2" t="s">
        <v>25</v>
      </c>
      <c r="B72" s="2" t="s">
        <v>11</v>
      </c>
      <c r="C72" s="3" t="n">
        <v>5422103</v>
      </c>
      <c r="D72" s="3" t="s">
        <v>112</v>
      </c>
      <c r="E72" s="4" t="n">
        <v>2073928</v>
      </c>
    </row>
    <row r="73" customFormat="false" ht="14.4" hidden="false" customHeight="false" outlineLevel="0" collapsed="false">
      <c r="A73" s="2" t="s">
        <v>25</v>
      </c>
      <c r="B73" s="2" t="s">
        <v>11</v>
      </c>
      <c r="C73" s="3" t="n">
        <v>5422108</v>
      </c>
      <c r="D73" s="3" t="s">
        <v>113</v>
      </c>
      <c r="E73" s="4" t="n">
        <v>128797.59</v>
      </c>
    </row>
    <row r="74" customFormat="false" ht="14.4" hidden="false" customHeight="false" outlineLevel="0" collapsed="false">
      <c r="A74" s="2" t="s">
        <v>25</v>
      </c>
      <c r="B74" s="2" t="s">
        <v>11</v>
      </c>
      <c r="C74" s="3" t="n">
        <v>5422109</v>
      </c>
      <c r="D74" s="3" t="s">
        <v>114</v>
      </c>
      <c r="E74" s="4" t="n">
        <v>112909.09</v>
      </c>
    </row>
    <row r="75" customFormat="false" ht="14.4" hidden="false" customHeight="false" outlineLevel="0" collapsed="false">
      <c r="A75" s="2" t="s">
        <v>25</v>
      </c>
      <c r="B75" s="2" t="s">
        <v>11</v>
      </c>
      <c r="C75" s="3" t="n">
        <v>5422110</v>
      </c>
      <c r="D75" s="3" t="s">
        <v>115</v>
      </c>
      <c r="E75" s="4" t="n">
        <v>1969873.77</v>
      </c>
    </row>
    <row r="76" customFormat="false" ht="14.4" hidden="false" customHeight="false" outlineLevel="0" collapsed="false">
      <c r="A76" s="2" t="s">
        <v>25</v>
      </c>
      <c r="B76" s="2" t="s">
        <v>11</v>
      </c>
      <c r="C76" s="3" t="n">
        <v>5422113</v>
      </c>
      <c r="D76" s="3" t="s">
        <v>116</v>
      </c>
      <c r="E76" s="4" t="n">
        <v>78529.49</v>
      </c>
    </row>
    <row r="77" customFormat="false" ht="14.4" hidden="false" customHeight="false" outlineLevel="0" collapsed="false">
      <c r="A77" s="2" t="s">
        <v>25</v>
      </c>
      <c r="B77" s="2" t="s">
        <v>11</v>
      </c>
      <c r="C77" s="3" t="n">
        <v>5422116</v>
      </c>
      <c r="D77" s="3" t="s">
        <v>117</v>
      </c>
      <c r="E77" s="4" t="n">
        <v>70585.25</v>
      </c>
    </row>
    <row r="78" customFormat="false" ht="14.4" hidden="false" customHeight="false" outlineLevel="0" collapsed="false">
      <c r="A78" s="2" t="s">
        <v>25</v>
      </c>
      <c r="B78" s="2" t="s">
        <v>11</v>
      </c>
      <c r="C78" s="3" t="n">
        <v>5422117</v>
      </c>
      <c r="D78" s="3" t="s">
        <v>118</v>
      </c>
      <c r="E78" s="4" t="n">
        <v>102362.11</v>
      </c>
    </row>
    <row r="79" customFormat="false" ht="14.4" hidden="false" customHeight="false" outlineLevel="0" collapsed="false">
      <c r="A79" s="2" t="s">
        <v>25</v>
      </c>
      <c r="B79" s="2" t="s">
        <v>11</v>
      </c>
      <c r="C79" s="3" t="n">
        <v>5422202</v>
      </c>
      <c r="D79" s="3" t="s">
        <v>119</v>
      </c>
      <c r="E79" s="4" t="n">
        <v>25200</v>
      </c>
    </row>
    <row r="80" customFormat="false" ht="14.4" hidden="false" customHeight="false" outlineLevel="0" collapsed="false">
      <c r="A80" s="2" t="s">
        <v>25</v>
      </c>
      <c r="B80" s="2" t="s">
        <v>11</v>
      </c>
      <c r="C80" s="3" t="n">
        <v>5422301</v>
      </c>
      <c r="D80" s="3" t="s">
        <v>120</v>
      </c>
      <c r="E80" s="4" t="n">
        <v>131136.1</v>
      </c>
    </row>
    <row r="81" customFormat="false" ht="14.4" hidden="false" customHeight="false" outlineLevel="0" collapsed="false">
      <c r="A81" s="2" t="s">
        <v>25</v>
      </c>
      <c r="B81" s="2" t="s">
        <v>11</v>
      </c>
      <c r="C81" s="3" t="n">
        <v>5422302</v>
      </c>
      <c r="D81" s="3" t="s">
        <v>121</v>
      </c>
      <c r="E81" s="4" t="n">
        <v>131297.18</v>
      </c>
    </row>
    <row r="82" customFormat="false" ht="14.4" hidden="false" customHeight="false" outlineLevel="0" collapsed="false">
      <c r="A82" s="2" t="s">
        <v>25</v>
      </c>
      <c r="B82" s="2" t="s">
        <v>11</v>
      </c>
      <c r="C82" s="3" t="n">
        <v>5422303</v>
      </c>
      <c r="D82" s="3" t="s">
        <v>122</v>
      </c>
      <c r="E82" s="4" t="n">
        <v>339600.64</v>
      </c>
    </row>
    <row r="83" customFormat="false" ht="14.4" hidden="false" customHeight="false" outlineLevel="0" collapsed="false">
      <c r="A83" s="2" t="s">
        <v>25</v>
      </c>
      <c r="B83" s="2" t="s">
        <v>11</v>
      </c>
      <c r="C83" s="3" t="n">
        <v>5422308</v>
      </c>
      <c r="D83" s="3" t="s">
        <v>123</v>
      </c>
      <c r="E83" s="4" t="n">
        <v>3652.5</v>
      </c>
    </row>
    <row r="84" customFormat="false" ht="14.4" hidden="false" customHeight="false" outlineLevel="0" collapsed="false">
      <c r="A84" s="2" t="s">
        <v>25</v>
      </c>
      <c r="B84" s="2" t="s">
        <v>11</v>
      </c>
      <c r="C84" s="3" t="n">
        <v>5422309</v>
      </c>
      <c r="D84" s="3" t="s">
        <v>124</v>
      </c>
      <c r="E84" s="4" t="n">
        <v>3082.5</v>
      </c>
    </row>
    <row r="85" customFormat="false" ht="14.4" hidden="false" customHeight="false" outlineLevel="0" collapsed="false">
      <c r="A85" s="2" t="s">
        <v>25</v>
      </c>
      <c r="B85" s="2" t="s">
        <v>11</v>
      </c>
      <c r="C85" s="3" t="n">
        <v>5422310</v>
      </c>
      <c r="D85" s="3" t="s">
        <v>125</v>
      </c>
      <c r="E85" s="4" t="n">
        <v>208182.66</v>
      </c>
    </row>
    <row r="86" customFormat="false" ht="14.4" hidden="false" customHeight="false" outlineLevel="0" collapsed="false">
      <c r="A86" s="2" t="s">
        <v>25</v>
      </c>
      <c r="B86" s="2" t="s">
        <v>11</v>
      </c>
      <c r="C86" s="3" t="n">
        <v>5422313</v>
      </c>
      <c r="D86" s="3" t="s">
        <v>126</v>
      </c>
      <c r="E86" s="4" t="n">
        <v>2430</v>
      </c>
    </row>
    <row r="87" customFormat="false" ht="14.4" hidden="false" customHeight="false" outlineLevel="0" collapsed="false">
      <c r="A87" s="2" t="s">
        <v>25</v>
      </c>
      <c r="B87" s="2" t="s">
        <v>11</v>
      </c>
      <c r="C87" s="3" t="n">
        <v>5422316</v>
      </c>
      <c r="D87" s="3" t="s">
        <v>127</v>
      </c>
      <c r="E87" s="4" t="n">
        <v>2145</v>
      </c>
    </row>
    <row r="88" customFormat="false" ht="14.4" hidden="false" customHeight="false" outlineLevel="0" collapsed="false">
      <c r="A88" s="2" t="s">
        <v>25</v>
      </c>
      <c r="B88" s="2" t="s">
        <v>11</v>
      </c>
      <c r="C88" s="3" t="n">
        <v>5422317</v>
      </c>
      <c r="D88" s="3" t="s">
        <v>128</v>
      </c>
      <c r="E88" s="4" t="n">
        <v>3285</v>
      </c>
    </row>
    <row r="89" customFormat="false" ht="14.4" hidden="false" customHeight="false" outlineLevel="0" collapsed="false">
      <c r="A89" s="2" t="s">
        <v>25</v>
      </c>
      <c r="B89" s="2" t="s">
        <v>11</v>
      </c>
      <c r="C89" s="3" t="n">
        <v>5422401</v>
      </c>
      <c r="D89" s="3" t="s">
        <v>129</v>
      </c>
      <c r="E89" s="4" t="n">
        <v>0</v>
      </c>
    </row>
    <row r="90" customFormat="false" ht="14.4" hidden="false" customHeight="false" outlineLevel="0" collapsed="false">
      <c r="A90" s="2" t="s">
        <v>25</v>
      </c>
      <c r="B90" s="2" t="s">
        <v>11</v>
      </c>
      <c r="C90" s="3" t="n">
        <v>5422403</v>
      </c>
      <c r="D90" s="3" t="s">
        <v>130</v>
      </c>
      <c r="E90" s="4" t="n">
        <v>57600</v>
      </c>
    </row>
    <row r="91" customFormat="false" ht="14.4" hidden="false" customHeight="false" outlineLevel="0" collapsed="false">
      <c r="A91" s="2" t="s">
        <v>25</v>
      </c>
      <c r="B91" s="2" t="s">
        <v>11</v>
      </c>
      <c r="C91" s="3" t="n">
        <v>5422501</v>
      </c>
      <c r="D91" s="3" t="s">
        <v>131</v>
      </c>
      <c r="E91" s="4" t="n">
        <v>196001.8</v>
      </c>
    </row>
    <row r="92" customFormat="false" ht="14.4" hidden="false" customHeight="false" outlineLevel="0" collapsed="false">
      <c r="A92" s="2" t="s">
        <v>25</v>
      </c>
      <c r="B92" s="2" t="s">
        <v>11</v>
      </c>
      <c r="C92" s="3" t="n">
        <v>5422502</v>
      </c>
      <c r="D92" s="3" t="s">
        <v>132</v>
      </c>
      <c r="E92" s="4" t="n">
        <v>167773.13</v>
      </c>
    </row>
    <row r="93" customFormat="false" ht="14.4" hidden="false" customHeight="false" outlineLevel="0" collapsed="false">
      <c r="A93" s="2" t="s">
        <v>25</v>
      </c>
      <c r="B93" s="2" t="s">
        <v>11</v>
      </c>
      <c r="C93" s="3" t="n">
        <v>5422503</v>
      </c>
      <c r="D93" s="3" t="s">
        <v>133</v>
      </c>
      <c r="E93" s="4" t="n">
        <v>275018.03</v>
      </c>
    </row>
    <row r="94" customFormat="false" ht="14.4" hidden="false" customHeight="false" outlineLevel="0" collapsed="false">
      <c r="A94" s="2" t="s">
        <v>25</v>
      </c>
      <c r="B94" s="2" t="s">
        <v>11</v>
      </c>
      <c r="C94" s="3" t="n">
        <v>5422508</v>
      </c>
      <c r="D94" s="3" t="s">
        <v>134</v>
      </c>
      <c r="E94" s="4" t="n">
        <v>44000.47</v>
      </c>
    </row>
    <row r="95" customFormat="false" ht="14.4" hidden="false" customHeight="false" outlineLevel="0" collapsed="false">
      <c r="A95" s="2" t="s">
        <v>25</v>
      </c>
      <c r="B95" s="2" t="s">
        <v>11</v>
      </c>
      <c r="C95" s="3" t="n">
        <v>5422509</v>
      </c>
      <c r="D95" s="3" t="s">
        <v>135</v>
      </c>
      <c r="E95" s="4" t="n">
        <v>38887.46</v>
      </c>
    </row>
    <row r="96" customFormat="false" ht="14.4" hidden="false" customHeight="false" outlineLevel="0" collapsed="false">
      <c r="A96" s="2" t="s">
        <v>25</v>
      </c>
      <c r="B96" s="2" t="s">
        <v>11</v>
      </c>
      <c r="C96" s="3" t="n">
        <v>5422510</v>
      </c>
      <c r="D96" s="3" t="s">
        <v>136</v>
      </c>
      <c r="E96" s="4" t="n">
        <v>285052.82</v>
      </c>
    </row>
    <row r="97" customFormat="false" ht="14.4" hidden="false" customHeight="false" outlineLevel="0" collapsed="false">
      <c r="A97" s="2" t="s">
        <v>25</v>
      </c>
      <c r="B97" s="2" t="s">
        <v>11</v>
      </c>
      <c r="C97" s="3" t="n">
        <v>5422513</v>
      </c>
      <c r="D97" s="3" t="s">
        <v>137</v>
      </c>
      <c r="E97" s="4" t="n">
        <v>29027.97</v>
      </c>
    </row>
    <row r="98" customFormat="false" ht="14.4" hidden="false" customHeight="false" outlineLevel="0" collapsed="false">
      <c r="A98" s="2" t="s">
        <v>25</v>
      </c>
      <c r="B98" s="2" t="s">
        <v>11</v>
      </c>
      <c r="C98" s="3" t="n">
        <v>5422516</v>
      </c>
      <c r="D98" s="3" t="s">
        <v>138</v>
      </c>
      <c r="E98" s="4" t="n">
        <v>25389.11</v>
      </c>
    </row>
    <row r="99" customFormat="false" ht="14.4" hidden="false" customHeight="false" outlineLevel="0" collapsed="false">
      <c r="A99" s="2" t="s">
        <v>25</v>
      </c>
      <c r="B99" s="2" t="s">
        <v>11</v>
      </c>
      <c r="C99" s="3" t="n">
        <v>5422517</v>
      </c>
      <c r="D99" s="3" t="s">
        <v>139</v>
      </c>
      <c r="E99" s="4" t="n">
        <v>40692.77</v>
      </c>
    </row>
    <row r="100" customFormat="false" ht="14.4" hidden="false" customHeight="false" outlineLevel="0" collapsed="false">
      <c r="A100" s="2" t="s">
        <v>25</v>
      </c>
      <c r="B100" s="2" t="s">
        <v>11</v>
      </c>
      <c r="C100" s="3" t="n">
        <v>542271011</v>
      </c>
      <c r="D100" s="3" t="s">
        <v>140</v>
      </c>
      <c r="E100" s="4" t="n">
        <v>1550193.01</v>
      </c>
    </row>
    <row r="101" customFormat="false" ht="14.4" hidden="false" customHeight="false" outlineLevel="0" collapsed="false">
      <c r="A101" s="2" t="s">
        <v>25</v>
      </c>
      <c r="B101" s="2" t="s">
        <v>11</v>
      </c>
      <c r="C101" s="3" t="n">
        <v>542271012</v>
      </c>
      <c r="D101" s="3" t="s">
        <v>141</v>
      </c>
      <c r="E101" s="4" t="n">
        <v>82866.22</v>
      </c>
    </row>
    <row r="102" customFormat="false" ht="14.4" hidden="false" customHeight="false" outlineLevel="0" collapsed="false">
      <c r="A102" s="2" t="s">
        <v>25</v>
      </c>
      <c r="B102" s="2" t="s">
        <v>11</v>
      </c>
      <c r="C102" s="3" t="n">
        <v>542271021</v>
      </c>
      <c r="D102" s="3" t="s">
        <v>142</v>
      </c>
      <c r="E102" s="4" t="n">
        <v>273902.24</v>
      </c>
    </row>
    <row r="103" customFormat="false" ht="14.4" hidden="false" customHeight="false" outlineLevel="0" collapsed="false">
      <c r="A103" s="2" t="s">
        <v>25</v>
      </c>
      <c r="B103" s="2" t="s">
        <v>11</v>
      </c>
      <c r="C103" s="3" t="n">
        <v>542271022</v>
      </c>
      <c r="D103" s="3" t="s">
        <v>143</v>
      </c>
      <c r="E103" s="4" t="n">
        <v>298917.45</v>
      </c>
    </row>
    <row r="104" customFormat="false" ht="14.4" hidden="false" customHeight="false" outlineLevel="0" collapsed="false">
      <c r="A104" s="2" t="s">
        <v>25</v>
      </c>
      <c r="B104" s="2" t="s">
        <v>11</v>
      </c>
      <c r="C104" s="3" t="n">
        <v>542271031</v>
      </c>
      <c r="D104" s="3" t="s">
        <v>144</v>
      </c>
      <c r="E104" s="4" t="n">
        <v>3346099.03</v>
      </c>
    </row>
    <row r="105" customFormat="false" ht="14.4" hidden="false" customHeight="false" outlineLevel="0" collapsed="false">
      <c r="A105" s="2" t="s">
        <v>25</v>
      </c>
      <c r="B105" s="2" t="s">
        <v>11</v>
      </c>
      <c r="C105" s="3" t="n">
        <v>542271032</v>
      </c>
      <c r="D105" s="3" t="s">
        <v>145</v>
      </c>
      <c r="E105" s="4" t="n">
        <v>17348962.1</v>
      </c>
    </row>
    <row r="106" customFormat="false" ht="14.4" hidden="false" customHeight="false" outlineLevel="0" collapsed="false">
      <c r="A106" s="2" t="s">
        <v>25</v>
      </c>
      <c r="B106" s="2" t="s">
        <v>11</v>
      </c>
      <c r="C106" s="3" t="n">
        <v>542271081</v>
      </c>
      <c r="D106" s="3" t="s">
        <v>146</v>
      </c>
      <c r="E106" s="4" t="n">
        <v>1472580.43</v>
      </c>
    </row>
    <row r="107" customFormat="false" ht="14.4" hidden="false" customHeight="false" outlineLevel="0" collapsed="false">
      <c r="A107" s="2" t="s">
        <v>25</v>
      </c>
      <c r="B107" s="2" t="s">
        <v>11</v>
      </c>
      <c r="C107" s="3" t="n">
        <v>542271082</v>
      </c>
      <c r="D107" s="3" t="s">
        <v>147</v>
      </c>
      <c r="E107" s="4" t="n">
        <v>216121.04</v>
      </c>
    </row>
    <row r="108" customFormat="false" ht="14.4" hidden="false" customHeight="false" outlineLevel="0" collapsed="false">
      <c r="A108" s="2" t="s">
        <v>25</v>
      </c>
      <c r="B108" s="2" t="s">
        <v>11</v>
      </c>
      <c r="C108" s="3" t="n">
        <v>542271091</v>
      </c>
      <c r="D108" s="3" t="s">
        <v>148</v>
      </c>
      <c r="E108" s="4" t="n">
        <v>2382856.71</v>
      </c>
    </row>
    <row r="109" customFormat="false" ht="14.4" hidden="false" customHeight="false" outlineLevel="0" collapsed="false">
      <c r="A109" s="2" t="s">
        <v>25</v>
      </c>
      <c r="B109" s="2" t="s">
        <v>11</v>
      </c>
      <c r="C109" s="3" t="n">
        <v>542271092</v>
      </c>
      <c r="D109" s="3" t="s">
        <v>149</v>
      </c>
      <c r="E109" s="4" t="n">
        <v>267907.49</v>
      </c>
    </row>
    <row r="110" customFormat="false" ht="14.4" hidden="false" customHeight="false" outlineLevel="0" collapsed="false">
      <c r="A110" s="2" t="s">
        <v>25</v>
      </c>
      <c r="B110" s="2" t="s">
        <v>11</v>
      </c>
      <c r="C110" s="3" t="n">
        <v>542271101</v>
      </c>
      <c r="D110" s="3" t="s">
        <v>150</v>
      </c>
      <c r="E110" s="4" t="n">
        <v>48257173.79</v>
      </c>
    </row>
    <row r="111" customFormat="false" ht="14.4" hidden="false" customHeight="false" outlineLevel="0" collapsed="false">
      <c r="A111" s="2" t="s">
        <v>25</v>
      </c>
      <c r="B111" s="2" t="s">
        <v>11</v>
      </c>
      <c r="C111" s="3" t="n">
        <v>542271102</v>
      </c>
      <c r="D111" s="3" t="s">
        <v>151</v>
      </c>
      <c r="E111" s="4" t="n">
        <v>13602229.74</v>
      </c>
    </row>
    <row r="112" customFormat="false" ht="14.4" hidden="false" customHeight="false" outlineLevel="0" collapsed="false">
      <c r="A112" s="2" t="s">
        <v>25</v>
      </c>
      <c r="B112" s="2" t="s">
        <v>11</v>
      </c>
      <c r="C112" s="3" t="n">
        <v>542271103</v>
      </c>
      <c r="D112" s="3" t="s">
        <v>152</v>
      </c>
      <c r="E112" s="4" t="n">
        <v>491467.06</v>
      </c>
    </row>
    <row r="113" customFormat="false" ht="28.8" hidden="false" customHeight="false" outlineLevel="0" collapsed="false">
      <c r="A113" s="2" t="s">
        <v>25</v>
      </c>
      <c r="B113" s="2" t="s">
        <v>11</v>
      </c>
      <c r="C113" s="3" t="n">
        <v>542271105</v>
      </c>
      <c r="D113" s="3" t="s">
        <v>153</v>
      </c>
      <c r="E113" s="4" t="n">
        <v>0</v>
      </c>
    </row>
    <row r="114" customFormat="false" ht="28.8" hidden="false" customHeight="false" outlineLevel="0" collapsed="false">
      <c r="A114" s="2" t="s">
        <v>25</v>
      </c>
      <c r="B114" s="2" t="s">
        <v>11</v>
      </c>
      <c r="C114" s="3" t="n">
        <v>542271106</v>
      </c>
      <c r="D114" s="3" t="s">
        <v>154</v>
      </c>
      <c r="E114" s="4" t="n">
        <v>345676.55</v>
      </c>
    </row>
    <row r="115" customFormat="false" ht="14.4" hidden="false" customHeight="false" outlineLevel="0" collapsed="false">
      <c r="A115" s="2" t="s">
        <v>25</v>
      </c>
      <c r="B115" s="2" t="s">
        <v>11</v>
      </c>
      <c r="C115" s="3" t="n">
        <v>542271131</v>
      </c>
      <c r="D115" s="3" t="s">
        <v>155</v>
      </c>
      <c r="E115" s="4" t="n">
        <v>138520.66</v>
      </c>
    </row>
    <row r="116" customFormat="false" ht="14.4" hidden="false" customHeight="false" outlineLevel="0" collapsed="false">
      <c r="A116" s="2" t="s">
        <v>25</v>
      </c>
      <c r="B116" s="2" t="s">
        <v>11</v>
      </c>
      <c r="C116" s="3" t="n">
        <v>542271132</v>
      </c>
      <c r="D116" s="3" t="s">
        <v>156</v>
      </c>
      <c r="E116" s="4" t="n">
        <v>17190.44</v>
      </c>
    </row>
    <row r="117" customFormat="false" ht="14.4" hidden="false" customHeight="false" outlineLevel="0" collapsed="false">
      <c r="A117" s="2" t="s">
        <v>25</v>
      </c>
      <c r="B117" s="2" t="s">
        <v>11</v>
      </c>
      <c r="C117" s="3" t="n">
        <v>542271161</v>
      </c>
      <c r="D117" s="3" t="s">
        <v>157</v>
      </c>
      <c r="E117" s="4" t="n">
        <v>1045.67</v>
      </c>
    </row>
    <row r="118" customFormat="false" ht="14.4" hidden="false" customHeight="false" outlineLevel="0" collapsed="false">
      <c r="A118" s="2" t="s">
        <v>25</v>
      </c>
      <c r="B118" s="2" t="s">
        <v>11</v>
      </c>
      <c r="C118" s="3" t="n">
        <v>542271162</v>
      </c>
      <c r="D118" s="3" t="s">
        <v>158</v>
      </c>
      <c r="E118" s="4" t="n">
        <v>821.31</v>
      </c>
    </row>
    <row r="119" customFormat="false" ht="14.4" hidden="false" customHeight="false" outlineLevel="0" collapsed="false">
      <c r="A119" s="2" t="s">
        <v>25</v>
      </c>
      <c r="B119" s="2" t="s">
        <v>11</v>
      </c>
      <c r="C119" s="3" t="n">
        <v>542271171</v>
      </c>
      <c r="D119" s="3" t="s">
        <v>159</v>
      </c>
      <c r="E119" s="4" t="n">
        <v>1268.2</v>
      </c>
    </row>
    <row r="120" customFormat="false" ht="14.4" hidden="false" customHeight="false" outlineLevel="0" collapsed="false">
      <c r="A120" s="2" t="s">
        <v>25</v>
      </c>
      <c r="B120" s="2" t="s">
        <v>11</v>
      </c>
      <c r="C120" s="3" t="n">
        <v>5422721001</v>
      </c>
      <c r="D120" s="3" t="s">
        <v>160</v>
      </c>
      <c r="E120" s="4" t="n">
        <v>4830840.17</v>
      </c>
    </row>
    <row r="121" customFormat="false" ht="14.4" hidden="false" customHeight="false" outlineLevel="0" collapsed="false">
      <c r="A121" s="2" t="s">
        <v>25</v>
      </c>
      <c r="B121" s="2" t="s">
        <v>11</v>
      </c>
      <c r="C121" s="3" t="n">
        <v>54227213</v>
      </c>
      <c r="D121" s="3" t="s">
        <v>161</v>
      </c>
      <c r="E121" s="4" t="n">
        <v>523293.93</v>
      </c>
    </row>
    <row r="122" customFormat="false" ht="14.4" hidden="false" customHeight="false" outlineLevel="0" collapsed="false">
      <c r="A122" s="2" t="s">
        <v>25</v>
      </c>
      <c r="B122" s="2" t="s">
        <v>11</v>
      </c>
      <c r="C122" s="3" t="n">
        <v>54227216</v>
      </c>
      <c r="D122" s="3" t="s">
        <v>162</v>
      </c>
      <c r="E122" s="4" t="n">
        <v>868626.5</v>
      </c>
    </row>
    <row r="123" customFormat="false" ht="14.4" hidden="false" customHeight="false" outlineLevel="0" collapsed="false">
      <c r="A123" s="2" t="s">
        <v>25</v>
      </c>
      <c r="B123" s="2" t="s">
        <v>11</v>
      </c>
      <c r="C123" s="3" t="n">
        <v>5422721</v>
      </c>
      <c r="D123" s="3" t="s">
        <v>163</v>
      </c>
      <c r="E123" s="4" t="n">
        <v>84789.69</v>
      </c>
    </row>
    <row r="124" customFormat="false" ht="14.4" hidden="false" customHeight="false" outlineLevel="0" collapsed="false">
      <c r="A124" s="2" t="s">
        <v>25</v>
      </c>
      <c r="B124" s="2" t="s">
        <v>11</v>
      </c>
      <c r="C124" s="3" t="n">
        <v>5422722</v>
      </c>
      <c r="D124" s="3" t="s">
        <v>164</v>
      </c>
      <c r="E124" s="4" t="n">
        <v>129207.61</v>
      </c>
    </row>
    <row r="125" customFormat="false" ht="14.4" hidden="false" customHeight="false" outlineLevel="0" collapsed="false">
      <c r="A125" s="2" t="s">
        <v>25</v>
      </c>
      <c r="B125" s="2" t="s">
        <v>11</v>
      </c>
      <c r="C125" s="3" t="n">
        <v>5422723</v>
      </c>
      <c r="D125" s="3" t="s">
        <v>165</v>
      </c>
      <c r="E125" s="4" t="n">
        <v>2053773.07</v>
      </c>
    </row>
    <row r="126" customFormat="false" ht="14.4" hidden="false" customHeight="false" outlineLevel="0" collapsed="false">
      <c r="A126" s="2" t="s">
        <v>25</v>
      </c>
      <c r="B126" s="2" t="s">
        <v>11</v>
      </c>
      <c r="C126" s="3" t="n">
        <v>5422724</v>
      </c>
      <c r="D126" s="3" t="s">
        <v>166</v>
      </c>
      <c r="E126" s="4" t="n">
        <v>1187319.78</v>
      </c>
    </row>
    <row r="127" customFormat="false" ht="14.4" hidden="false" customHeight="false" outlineLevel="0" collapsed="false">
      <c r="A127" s="2" t="s">
        <v>25</v>
      </c>
      <c r="B127" s="2" t="s">
        <v>11</v>
      </c>
      <c r="C127" s="3" t="n">
        <v>5422728</v>
      </c>
      <c r="D127" s="3" t="s">
        <v>167</v>
      </c>
      <c r="E127" s="4" t="n">
        <v>3380231.56</v>
      </c>
    </row>
    <row r="128" customFormat="false" ht="14.4" hidden="false" customHeight="false" outlineLevel="0" collapsed="false">
      <c r="A128" s="2" t="s">
        <v>25</v>
      </c>
      <c r="B128" s="2" t="s">
        <v>11</v>
      </c>
      <c r="C128" s="3" t="n">
        <v>5422729</v>
      </c>
      <c r="D128" s="3" t="s">
        <v>168</v>
      </c>
      <c r="E128" s="4" t="n">
        <v>5338855.73</v>
      </c>
    </row>
    <row r="129" customFormat="false" ht="14.4" hidden="false" customHeight="false" outlineLevel="0" collapsed="false">
      <c r="A129" s="2" t="s">
        <v>25</v>
      </c>
      <c r="B129" s="2" t="s">
        <v>11</v>
      </c>
      <c r="C129" s="3" t="n">
        <v>54227305</v>
      </c>
      <c r="D129" s="3" t="s">
        <v>169</v>
      </c>
      <c r="E129" s="4" t="n">
        <v>338558.56</v>
      </c>
    </row>
    <row r="130" customFormat="false" ht="14.4" hidden="false" customHeight="false" outlineLevel="0" collapsed="false">
      <c r="A130" s="2" t="s">
        <v>25</v>
      </c>
      <c r="B130" s="2" t="s">
        <v>11</v>
      </c>
      <c r="C130" s="3" t="n">
        <v>54227310</v>
      </c>
      <c r="D130" s="3" t="s">
        <v>170</v>
      </c>
      <c r="E130" s="4" t="n">
        <v>0</v>
      </c>
    </row>
    <row r="131" customFormat="false" ht="14.4" hidden="false" customHeight="false" outlineLevel="0" collapsed="false">
      <c r="A131" s="2" t="s">
        <v>25</v>
      </c>
      <c r="B131" s="2" t="s">
        <v>11</v>
      </c>
      <c r="C131" s="3" t="n">
        <v>54227403</v>
      </c>
      <c r="D131" s="3" t="s">
        <v>171</v>
      </c>
      <c r="E131" s="4" t="n">
        <v>70355.1</v>
      </c>
    </row>
    <row r="132" customFormat="false" ht="14.4" hidden="false" customHeight="false" outlineLevel="0" collapsed="false">
      <c r="A132" s="2" t="s">
        <v>25</v>
      </c>
      <c r="B132" s="2" t="s">
        <v>11</v>
      </c>
      <c r="C132" s="3" t="n">
        <v>5422801</v>
      </c>
      <c r="D132" s="3" t="s">
        <v>172</v>
      </c>
      <c r="E132" s="4" t="n">
        <v>779810.13</v>
      </c>
    </row>
    <row r="133" customFormat="false" ht="14.4" hidden="false" customHeight="false" outlineLevel="0" collapsed="false">
      <c r="A133" s="2" t="s">
        <v>25</v>
      </c>
      <c r="B133" s="2" t="s">
        <v>11</v>
      </c>
      <c r="C133" s="3" t="n">
        <v>5422802</v>
      </c>
      <c r="D133" s="3" t="s">
        <v>173</v>
      </c>
      <c r="E133" s="4" t="n">
        <v>781575.23</v>
      </c>
    </row>
    <row r="134" customFormat="false" ht="14.4" hidden="false" customHeight="false" outlineLevel="0" collapsed="false">
      <c r="A134" s="2" t="s">
        <v>25</v>
      </c>
      <c r="B134" s="2" t="s">
        <v>11</v>
      </c>
      <c r="C134" s="3" t="n">
        <v>5422803</v>
      </c>
      <c r="D134" s="3" t="s">
        <v>174</v>
      </c>
      <c r="E134" s="4" t="n">
        <v>1183686.52</v>
      </c>
    </row>
    <row r="135" customFormat="false" ht="14.4" hidden="false" customHeight="false" outlineLevel="0" collapsed="false">
      <c r="A135" s="2" t="s">
        <v>25</v>
      </c>
      <c r="B135" s="2" t="s">
        <v>11</v>
      </c>
      <c r="C135" s="3" t="n">
        <v>5422808</v>
      </c>
      <c r="D135" s="3" t="s">
        <v>175</v>
      </c>
      <c r="E135" s="4" t="n">
        <v>-4418.74</v>
      </c>
    </row>
    <row r="136" customFormat="false" ht="14.4" hidden="false" customHeight="false" outlineLevel="0" collapsed="false">
      <c r="A136" s="2" t="s">
        <v>25</v>
      </c>
      <c r="B136" s="2" t="s">
        <v>11</v>
      </c>
      <c r="C136" s="3" t="n">
        <v>5422809</v>
      </c>
      <c r="D136" s="3" t="s">
        <v>176</v>
      </c>
      <c r="E136" s="4" t="n">
        <v>-4418.74</v>
      </c>
    </row>
    <row r="137" customFormat="false" ht="14.4" hidden="false" customHeight="false" outlineLevel="0" collapsed="false">
      <c r="A137" s="2" t="s">
        <v>25</v>
      </c>
      <c r="B137" s="2" t="s">
        <v>11</v>
      </c>
      <c r="C137" s="3" t="n">
        <v>5422810</v>
      </c>
      <c r="D137" s="3" t="s">
        <v>177</v>
      </c>
      <c r="E137" s="4" t="n">
        <v>1170598.76</v>
      </c>
    </row>
    <row r="138" customFormat="false" ht="28.8" hidden="false" customHeight="false" outlineLevel="0" collapsed="false">
      <c r="A138" s="2" t="s">
        <v>25</v>
      </c>
      <c r="B138" s="2" t="s">
        <v>11</v>
      </c>
      <c r="C138" s="3" t="n">
        <v>5422813</v>
      </c>
      <c r="D138" s="3" t="s">
        <v>178</v>
      </c>
      <c r="E138" s="4" t="n">
        <v>-1764.1</v>
      </c>
    </row>
    <row r="139" customFormat="false" ht="14.4" hidden="false" customHeight="false" outlineLevel="0" collapsed="false">
      <c r="A139" s="2" t="s">
        <v>25</v>
      </c>
      <c r="B139" s="2" t="s">
        <v>11</v>
      </c>
      <c r="C139" s="3" t="n">
        <v>5422816</v>
      </c>
      <c r="D139" s="3" t="s">
        <v>179</v>
      </c>
      <c r="E139" s="4" t="n">
        <v>-1765.1</v>
      </c>
    </row>
    <row r="140" customFormat="false" ht="28.8" hidden="false" customHeight="false" outlineLevel="0" collapsed="false">
      <c r="A140" s="2" t="s">
        <v>25</v>
      </c>
      <c r="B140" s="2" t="s">
        <v>11</v>
      </c>
      <c r="C140" s="3" t="n">
        <v>5422817</v>
      </c>
      <c r="D140" s="3" t="s">
        <v>180</v>
      </c>
      <c r="E140" s="4" t="n">
        <v>-1759.09</v>
      </c>
    </row>
    <row r="141" customFormat="false" ht="14.4" hidden="false" customHeight="false" outlineLevel="0" collapsed="false">
      <c r="A141" s="2" t="s">
        <v>25</v>
      </c>
      <c r="B141" s="2" t="s">
        <v>12</v>
      </c>
      <c r="C141" s="3" t="n">
        <v>542300</v>
      </c>
      <c r="D141" s="3" t="s">
        <v>94</v>
      </c>
      <c r="E141" s="4" t="n">
        <v>82595.69</v>
      </c>
    </row>
    <row r="142" customFormat="false" ht="14.4" hidden="false" customHeight="false" outlineLevel="0" collapsed="false">
      <c r="A142" s="2" t="s">
        <v>25</v>
      </c>
      <c r="B142" s="2" t="s">
        <v>12</v>
      </c>
      <c r="C142" s="3" t="n">
        <v>542310</v>
      </c>
      <c r="D142" s="3" t="s">
        <v>181</v>
      </c>
      <c r="E142" s="4" t="n">
        <v>5515858.63</v>
      </c>
    </row>
    <row r="143" customFormat="false" ht="14.4" hidden="false" customHeight="false" outlineLevel="0" collapsed="false">
      <c r="A143" s="2" t="s">
        <v>25</v>
      </c>
      <c r="B143" s="2" t="s">
        <v>12</v>
      </c>
      <c r="C143" s="3" t="n">
        <v>542320</v>
      </c>
      <c r="D143" s="3" t="s">
        <v>96</v>
      </c>
      <c r="E143" s="4" t="n">
        <v>2441680.22</v>
      </c>
    </row>
    <row r="144" customFormat="false" ht="14.4" hidden="false" customHeight="false" outlineLevel="0" collapsed="false">
      <c r="A144" s="2" t="s">
        <v>25</v>
      </c>
      <c r="B144" s="2" t="s">
        <v>12</v>
      </c>
      <c r="C144" s="3" t="n">
        <v>542330</v>
      </c>
      <c r="D144" s="3" t="s">
        <v>97</v>
      </c>
      <c r="E144" s="4" t="n">
        <v>252102.4</v>
      </c>
    </row>
    <row r="145" customFormat="false" ht="14.4" hidden="false" customHeight="false" outlineLevel="0" collapsed="false">
      <c r="A145" s="2" t="s">
        <v>25</v>
      </c>
      <c r="B145" s="2" t="s">
        <v>12</v>
      </c>
      <c r="C145" s="3" t="n">
        <v>542340</v>
      </c>
      <c r="D145" s="3" t="s">
        <v>98</v>
      </c>
      <c r="E145" s="4" t="n">
        <v>0</v>
      </c>
    </row>
    <row r="146" customFormat="false" ht="14.4" hidden="false" customHeight="false" outlineLevel="0" collapsed="false">
      <c r="A146" s="2" t="s">
        <v>25</v>
      </c>
      <c r="B146" s="2" t="s">
        <v>12</v>
      </c>
      <c r="C146" s="3" t="n">
        <v>542350</v>
      </c>
      <c r="D146" s="3" t="s">
        <v>99</v>
      </c>
      <c r="E146" s="4" t="n">
        <v>279509.75</v>
      </c>
    </row>
    <row r="147" customFormat="false" ht="14.4" hidden="false" customHeight="false" outlineLevel="0" collapsed="false">
      <c r="A147" s="2" t="s">
        <v>25</v>
      </c>
      <c r="B147" s="2" t="s">
        <v>12</v>
      </c>
      <c r="C147" s="3" t="n">
        <v>542370</v>
      </c>
      <c r="D147" s="3" t="s">
        <v>182</v>
      </c>
      <c r="E147" s="4" t="n">
        <v>4314038.16</v>
      </c>
    </row>
    <row r="148" customFormat="false" ht="14.4" hidden="false" customHeight="false" outlineLevel="0" collapsed="false">
      <c r="A148" s="2" t="s">
        <v>25</v>
      </c>
      <c r="B148" s="2" t="s">
        <v>12</v>
      </c>
      <c r="C148" s="3" t="n">
        <v>542380</v>
      </c>
      <c r="D148" s="3" t="s">
        <v>183</v>
      </c>
      <c r="E148" s="4" t="n">
        <v>2281576.17</v>
      </c>
    </row>
    <row r="149" customFormat="false" ht="14.4" hidden="false" customHeight="false" outlineLevel="0" collapsed="false">
      <c r="A149" s="2" t="s">
        <v>25</v>
      </c>
      <c r="B149" s="2" t="s">
        <v>6</v>
      </c>
      <c r="C149" s="3" t="n">
        <v>542600</v>
      </c>
      <c r="D149" s="3" t="s">
        <v>184</v>
      </c>
      <c r="E149" s="4" t="n">
        <v>616379.81</v>
      </c>
    </row>
    <row r="150" customFormat="false" ht="14.4" hidden="false" customHeight="false" outlineLevel="0" collapsed="false">
      <c r="A150" s="2" t="s">
        <v>25</v>
      </c>
      <c r="B150" s="2" t="s">
        <v>6</v>
      </c>
      <c r="C150" s="3" t="n">
        <v>542610</v>
      </c>
      <c r="D150" s="3" t="s">
        <v>185</v>
      </c>
      <c r="E150" s="4" t="n">
        <v>16656541.54</v>
      </c>
    </row>
    <row r="151" customFormat="false" ht="14.4" hidden="false" customHeight="false" outlineLevel="0" collapsed="false">
      <c r="A151" s="2" t="s">
        <v>25</v>
      </c>
      <c r="B151" s="2" t="s">
        <v>6</v>
      </c>
      <c r="C151" s="3" t="n">
        <v>542620</v>
      </c>
      <c r="D151" s="3" t="s">
        <v>186</v>
      </c>
      <c r="E151" s="4" t="n">
        <v>5292133.02</v>
      </c>
    </row>
    <row r="152" customFormat="false" ht="14.4" hidden="false" customHeight="false" outlineLevel="0" collapsed="false">
      <c r="A152" s="2" t="s">
        <v>25</v>
      </c>
      <c r="B152" s="2" t="s">
        <v>6</v>
      </c>
      <c r="C152" s="3" t="n">
        <v>542630</v>
      </c>
      <c r="D152" s="3" t="s">
        <v>187</v>
      </c>
      <c r="E152" s="4" t="n">
        <v>10746402.93</v>
      </c>
    </row>
    <row r="153" customFormat="false" ht="14.4" hidden="false" customHeight="false" outlineLevel="0" collapsed="false">
      <c r="A153" s="2" t="s">
        <v>25</v>
      </c>
      <c r="B153" s="2" t="s">
        <v>6</v>
      </c>
      <c r="C153" s="3" t="n">
        <v>542640</v>
      </c>
      <c r="D153" s="3" t="s">
        <v>188</v>
      </c>
      <c r="E153" s="4" t="n">
        <v>687002.6</v>
      </c>
    </row>
    <row r="154" customFormat="false" ht="14.4" hidden="false" customHeight="false" outlineLevel="0" collapsed="false">
      <c r="A154" s="2" t="s">
        <v>25</v>
      </c>
      <c r="B154" s="2" t="s">
        <v>6</v>
      </c>
      <c r="C154" s="3" t="n">
        <v>542650</v>
      </c>
      <c r="D154" s="3" t="s">
        <v>189</v>
      </c>
      <c r="E154" s="4" t="n">
        <v>6546587.58</v>
      </c>
    </row>
    <row r="155" customFormat="false" ht="14.4" hidden="false" customHeight="false" outlineLevel="0" collapsed="false">
      <c r="A155" s="2" t="s">
        <v>25</v>
      </c>
      <c r="B155" s="2" t="s">
        <v>6</v>
      </c>
      <c r="C155" s="3" t="n">
        <v>542681</v>
      </c>
      <c r="D155" s="3" t="s">
        <v>100</v>
      </c>
      <c r="E155" s="4" t="n">
        <v>4165499.06</v>
      </c>
    </row>
    <row r="156" customFormat="false" ht="14.4" hidden="false" customHeight="false" outlineLevel="0" collapsed="false">
      <c r="A156" s="2" t="s">
        <v>27</v>
      </c>
      <c r="B156" s="2" t="s">
        <v>10</v>
      </c>
      <c r="C156" s="3" t="n">
        <v>543100</v>
      </c>
      <c r="D156" s="3" t="s">
        <v>190</v>
      </c>
      <c r="E156" s="4" t="n">
        <v>-1500</v>
      </c>
    </row>
    <row r="157" customFormat="false" ht="14.4" hidden="false" customHeight="false" outlineLevel="0" collapsed="false">
      <c r="A157" s="2" t="s">
        <v>27</v>
      </c>
      <c r="B157" s="2" t="s">
        <v>11</v>
      </c>
      <c r="C157" s="3" t="n">
        <v>5432001</v>
      </c>
      <c r="D157" s="3" t="s">
        <v>191</v>
      </c>
      <c r="E157" s="4" t="n">
        <v>683849.14</v>
      </c>
    </row>
    <row r="158" customFormat="false" ht="14.4" hidden="false" customHeight="false" outlineLevel="0" collapsed="false">
      <c r="A158" s="2" t="s">
        <v>27</v>
      </c>
      <c r="B158" s="2" t="s">
        <v>11</v>
      </c>
      <c r="C158" s="3" t="n">
        <v>5432002</v>
      </c>
      <c r="D158" s="3" t="s">
        <v>192</v>
      </c>
      <c r="E158" s="4" t="n">
        <v>29338323.25</v>
      </c>
    </row>
    <row r="159" customFormat="false" ht="14.4" hidden="false" customHeight="false" outlineLevel="0" collapsed="false">
      <c r="A159" s="2" t="s">
        <v>27</v>
      </c>
      <c r="B159" s="2" t="s">
        <v>11</v>
      </c>
      <c r="C159" s="3" t="n">
        <v>5432003</v>
      </c>
      <c r="D159" s="3" t="s">
        <v>193</v>
      </c>
      <c r="E159" s="4" t="n">
        <v>25766978.23</v>
      </c>
    </row>
    <row r="160" customFormat="false" ht="14.4" hidden="false" customHeight="false" outlineLevel="0" collapsed="false">
      <c r="A160" s="2" t="s">
        <v>27</v>
      </c>
      <c r="B160" s="2" t="s">
        <v>11</v>
      </c>
      <c r="C160" s="3" t="n">
        <v>5432005</v>
      </c>
      <c r="D160" s="3" t="s">
        <v>194</v>
      </c>
      <c r="E160" s="4" t="n">
        <v>0</v>
      </c>
    </row>
    <row r="161" customFormat="false" ht="14.4" hidden="false" customHeight="false" outlineLevel="0" collapsed="false">
      <c r="A161" s="2" t="s">
        <v>27</v>
      </c>
      <c r="B161" s="2" t="s">
        <v>11</v>
      </c>
      <c r="C161" s="3" t="n">
        <v>5432006</v>
      </c>
      <c r="D161" s="3" t="s">
        <v>195</v>
      </c>
      <c r="E161" s="4" t="n">
        <v>0</v>
      </c>
    </row>
    <row r="162" customFormat="false" ht="14.4" hidden="false" customHeight="false" outlineLevel="0" collapsed="false">
      <c r="A162" s="2" t="s">
        <v>27</v>
      </c>
      <c r="B162" s="2" t="s">
        <v>11</v>
      </c>
      <c r="C162" s="3" t="n">
        <v>5432008</v>
      </c>
      <c r="D162" s="3" t="s">
        <v>196</v>
      </c>
      <c r="E162" s="4" t="n">
        <v>5041742.87</v>
      </c>
    </row>
    <row r="163" customFormat="false" ht="14.4" hidden="false" customHeight="false" outlineLevel="0" collapsed="false">
      <c r="A163" s="2" t="s">
        <v>27</v>
      </c>
      <c r="B163" s="2" t="s">
        <v>11</v>
      </c>
      <c r="C163" s="3" t="n">
        <v>5432009</v>
      </c>
      <c r="D163" s="3" t="s">
        <v>197</v>
      </c>
      <c r="E163" s="4" t="n">
        <v>5051892.61</v>
      </c>
    </row>
    <row r="164" customFormat="false" ht="14.4" hidden="false" customHeight="false" outlineLevel="0" collapsed="false">
      <c r="A164" s="2" t="s">
        <v>27</v>
      </c>
      <c r="B164" s="2" t="s">
        <v>11</v>
      </c>
      <c r="C164" s="3" t="n">
        <v>5432010</v>
      </c>
      <c r="D164" s="3" t="s">
        <v>198</v>
      </c>
      <c r="E164" s="4" t="n">
        <v>21528773.55</v>
      </c>
    </row>
    <row r="165" customFormat="false" ht="14.4" hidden="false" customHeight="false" outlineLevel="0" collapsed="false">
      <c r="A165" s="2" t="s">
        <v>27</v>
      </c>
      <c r="B165" s="2" t="s">
        <v>11</v>
      </c>
      <c r="C165" s="3" t="n">
        <v>5432011</v>
      </c>
      <c r="D165" s="3" t="s">
        <v>199</v>
      </c>
      <c r="E165" s="4" t="n">
        <v>0</v>
      </c>
    </row>
    <row r="166" customFormat="false" ht="14.4" hidden="false" customHeight="false" outlineLevel="0" collapsed="false">
      <c r="A166" s="2" t="s">
        <v>27</v>
      </c>
      <c r="B166" s="2" t="s">
        <v>11</v>
      </c>
      <c r="C166" s="3" t="n">
        <v>5432012</v>
      </c>
      <c r="D166" s="3" t="s">
        <v>200</v>
      </c>
      <c r="E166" s="4" t="n">
        <v>0</v>
      </c>
    </row>
    <row r="167" customFormat="false" ht="14.4" hidden="false" customHeight="false" outlineLevel="0" collapsed="false">
      <c r="A167" s="2" t="s">
        <v>27</v>
      </c>
      <c r="B167" s="2" t="s">
        <v>11</v>
      </c>
      <c r="C167" s="3" t="n">
        <v>5432013</v>
      </c>
      <c r="D167" s="3" t="s">
        <v>201</v>
      </c>
      <c r="E167" s="4" t="n">
        <v>0</v>
      </c>
    </row>
    <row r="168" customFormat="false" ht="14.4" hidden="false" customHeight="false" outlineLevel="0" collapsed="false">
      <c r="A168" s="2" t="s">
        <v>27</v>
      </c>
      <c r="B168" s="2" t="s">
        <v>11</v>
      </c>
      <c r="C168" s="3" t="n">
        <v>5432103</v>
      </c>
      <c r="D168" s="3" t="s">
        <v>202</v>
      </c>
      <c r="E168" s="4" t="n">
        <v>238403.72</v>
      </c>
    </row>
    <row r="169" customFormat="false" ht="14.4" hidden="false" customHeight="false" outlineLevel="0" collapsed="false">
      <c r="A169" s="2" t="s">
        <v>27</v>
      </c>
      <c r="B169" s="2" t="s">
        <v>12</v>
      </c>
      <c r="C169" s="3" t="n">
        <v>543300</v>
      </c>
      <c r="D169" s="3" t="s">
        <v>203</v>
      </c>
      <c r="E169" s="4" t="n">
        <v>1500</v>
      </c>
    </row>
    <row r="170" customFormat="false" ht="14.4" hidden="false" customHeight="false" outlineLevel="0" collapsed="false">
      <c r="A170" s="2" t="s">
        <v>27</v>
      </c>
      <c r="B170" s="2" t="s">
        <v>6</v>
      </c>
      <c r="C170" s="3" t="n">
        <v>543600</v>
      </c>
      <c r="D170" s="3" t="s">
        <v>204</v>
      </c>
      <c r="E170" s="4" t="n">
        <v>10400480.67</v>
      </c>
    </row>
    <row r="171" customFormat="false" ht="14.4" hidden="false" customHeight="false" outlineLevel="0" collapsed="false">
      <c r="A171" s="2" t="s">
        <v>29</v>
      </c>
      <c r="B171" s="2" t="s">
        <v>10</v>
      </c>
      <c r="C171" s="3" t="n">
        <v>544100</v>
      </c>
      <c r="D171" s="3" t="s">
        <v>205</v>
      </c>
      <c r="E171" s="4" t="n">
        <v>-14319.23</v>
      </c>
    </row>
    <row r="172" customFormat="false" ht="14.4" hidden="false" customHeight="false" outlineLevel="0" collapsed="false">
      <c r="A172" s="2" t="s">
        <v>29</v>
      </c>
      <c r="B172" s="2" t="s">
        <v>10</v>
      </c>
      <c r="C172" s="3" t="n">
        <v>544110</v>
      </c>
      <c r="D172" s="3" t="s">
        <v>206</v>
      </c>
      <c r="E172" s="4" t="n">
        <v>-4198269.65</v>
      </c>
    </row>
    <row r="173" customFormat="false" ht="14.4" hidden="false" customHeight="false" outlineLevel="0" collapsed="false">
      <c r="A173" s="2" t="s">
        <v>29</v>
      </c>
      <c r="B173" s="2" t="s">
        <v>10</v>
      </c>
      <c r="C173" s="3" t="n">
        <v>544120</v>
      </c>
      <c r="D173" s="3" t="s">
        <v>207</v>
      </c>
      <c r="E173" s="4" t="n">
        <v>30784</v>
      </c>
    </row>
    <row r="174" customFormat="false" ht="14.4" hidden="false" customHeight="false" outlineLevel="0" collapsed="false">
      <c r="A174" s="2" t="s">
        <v>29</v>
      </c>
      <c r="B174" s="2" t="s">
        <v>11</v>
      </c>
      <c r="C174" s="3" t="n">
        <v>5442001</v>
      </c>
      <c r="D174" s="3" t="s">
        <v>208</v>
      </c>
      <c r="E174" s="4" t="n">
        <v>20947.87</v>
      </c>
    </row>
    <row r="175" customFormat="false" ht="14.4" hidden="false" customHeight="false" outlineLevel="0" collapsed="false">
      <c r="A175" s="2" t="s">
        <v>29</v>
      </c>
      <c r="B175" s="2" t="s">
        <v>11</v>
      </c>
      <c r="C175" s="3" t="n">
        <v>5442002</v>
      </c>
      <c r="D175" s="3" t="s">
        <v>209</v>
      </c>
      <c r="E175" s="4" t="n">
        <v>15390.2</v>
      </c>
    </row>
    <row r="176" customFormat="false" ht="14.4" hidden="false" customHeight="false" outlineLevel="0" collapsed="false">
      <c r="A176" s="2" t="s">
        <v>29</v>
      </c>
      <c r="B176" s="2" t="s">
        <v>11</v>
      </c>
      <c r="C176" s="3" t="n">
        <v>5442003</v>
      </c>
      <c r="D176" s="3" t="s">
        <v>210</v>
      </c>
      <c r="E176" s="4" t="n">
        <v>27961.61</v>
      </c>
    </row>
    <row r="177" customFormat="false" ht="14.4" hidden="false" customHeight="false" outlineLevel="0" collapsed="false">
      <c r="A177" s="2" t="s">
        <v>29</v>
      </c>
      <c r="B177" s="2" t="s">
        <v>11</v>
      </c>
      <c r="C177" s="3" t="n">
        <v>5442008</v>
      </c>
      <c r="D177" s="3" t="s">
        <v>211</v>
      </c>
      <c r="E177" s="4" t="n">
        <v>10008.61</v>
      </c>
    </row>
    <row r="178" customFormat="false" ht="14.4" hidden="false" customHeight="false" outlineLevel="0" collapsed="false">
      <c r="A178" s="2" t="s">
        <v>29</v>
      </c>
      <c r="B178" s="2" t="s">
        <v>11</v>
      </c>
      <c r="C178" s="3" t="n">
        <v>5442009</v>
      </c>
      <c r="D178" s="3" t="s">
        <v>212</v>
      </c>
      <c r="E178" s="4" t="n">
        <v>8865.61</v>
      </c>
    </row>
    <row r="179" customFormat="false" ht="14.4" hidden="false" customHeight="false" outlineLevel="0" collapsed="false">
      <c r="A179" s="2" t="s">
        <v>29</v>
      </c>
      <c r="B179" s="2" t="s">
        <v>11</v>
      </c>
      <c r="C179" s="3" t="n">
        <v>5442010</v>
      </c>
      <c r="D179" s="3" t="s">
        <v>213</v>
      </c>
      <c r="E179" s="4" t="n">
        <v>29290.55</v>
      </c>
    </row>
    <row r="180" customFormat="false" ht="14.4" hidden="false" customHeight="false" outlineLevel="0" collapsed="false">
      <c r="A180" s="2" t="s">
        <v>29</v>
      </c>
      <c r="B180" s="2" t="s">
        <v>11</v>
      </c>
      <c r="C180" s="3" t="n">
        <v>5442013</v>
      </c>
      <c r="D180" s="3" t="s">
        <v>214</v>
      </c>
      <c r="E180" s="4" t="n">
        <v>6205.26</v>
      </c>
    </row>
    <row r="181" customFormat="false" ht="14.4" hidden="false" customHeight="false" outlineLevel="0" collapsed="false">
      <c r="A181" s="2" t="s">
        <v>29</v>
      </c>
      <c r="B181" s="2" t="s">
        <v>11</v>
      </c>
      <c r="C181" s="3" t="n">
        <v>5442016</v>
      </c>
      <c r="D181" s="3" t="s">
        <v>215</v>
      </c>
      <c r="E181" s="4" t="n">
        <v>5557.67</v>
      </c>
    </row>
    <row r="182" customFormat="false" ht="14.4" hidden="false" customHeight="false" outlineLevel="0" collapsed="false">
      <c r="A182" s="2" t="s">
        <v>29</v>
      </c>
      <c r="B182" s="2" t="s">
        <v>11</v>
      </c>
      <c r="C182" s="3" t="n">
        <v>5442017</v>
      </c>
      <c r="D182" s="3" t="s">
        <v>216</v>
      </c>
      <c r="E182" s="4" t="n">
        <v>8299.97</v>
      </c>
    </row>
    <row r="183" customFormat="false" ht="14.4" hidden="false" customHeight="false" outlineLevel="0" collapsed="false">
      <c r="A183" s="2" t="s">
        <v>29</v>
      </c>
      <c r="B183" s="2" t="s">
        <v>11</v>
      </c>
      <c r="C183" s="3" t="n">
        <v>5442101</v>
      </c>
      <c r="D183" s="3" t="s">
        <v>217</v>
      </c>
      <c r="E183" s="4" t="n">
        <v>379490.52</v>
      </c>
    </row>
    <row r="184" customFormat="false" ht="14.4" hidden="false" customHeight="false" outlineLevel="0" collapsed="false">
      <c r="A184" s="2" t="s">
        <v>29</v>
      </c>
      <c r="B184" s="2" t="s">
        <v>11</v>
      </c>
      <c r="C184" s="3" t="n">
        <v>5442102</v>
      </c>
      <c r="D184" s="3" t="s">
        <v>218</v>
      </c>
      <c r="E184" s="4" t="n">
        <v>351981.76</v>
      </c>
    </row>
    <row r="185" customFormat="false" ht="14.4" hidden="false" customHeight="false" outlineLevel="0" collapsed="false">
      <c r="A185" s="2" t="s">
        <v>29</v>
      </c>
      <c r="B185" s="2" t="s">
        <v>11</v>
      </c>
      <c r="C185" s="3" t="n">
        <v>5442103</v>
      </c>
      <c r="D185" s="3" t="s">
        <v>219</v>
      </c>
      <c r="E185" s="4" t="n">
        <v>538716.13</v>
      </c>
    </row>
    <row r="186" customFormat="false" ht="14.4" hidden="false" customHeight="false" outlineLevel="0" collapsed="false">
      <c r="A186" s="2" t="s">
        <v>29</v>
      </c>
      <c r="B186" s="2" t="s">
        <v>11</v>
      </c>
      <c r="C186" s="3" t="n">
        <v>5442108</v>
      </c>
      <c r="D186" s="3" t="s">
        <v>220</v>
      </c>
      <c r="E186" s="4" t="n">
        <v>51885.64</v>
      </c>
    </row>
    <row r="187" customFormat="false" ht="14.4" hidden="false" customHeight="false" outlineLevel="0" collapsed="false">
      <c r="A187" s="2" t="s">
        <v>29</v>
      </c>
      <c r="B187" s="2" t="s">
        <v>11</v>
      </c>
      <c r="C187" s="3" t="n">
        <v>5442109</v>
      </c>
      <c r="D187" s="3" t="s">
        <v>221</v>
      </c>
      <c r="E187" s="4" t="n">
        <v>51885.64</v>
      </c>
    </row>
    <row r="188" customFormat="false" ht="14.4" hidden="false" customHeight="false" outlineLevel="0" collapsed="false">
      <c r="A188" s="2" t="s">
        <v>29</v>
      </c>
      <c r="B188" s="2" t="s">
        <v>11</v>
      </c>
      <c r="C188" s="3" t="n">
        <v>5442110</v>
      </c>
      <c r="D188" s="3" t="s">
        <v>222</v>
      </c>
      <c r="E188" s="4" t="n">
        <v>557858.92</v>
      </c>
    </row>
    <row r="189" customFormat="false" ht="28.8" hidden="false" customHeight="false" outlineLevel="0" collapsed="false">
      <c r="A189" s="2" t="s">
        <v>29</v>
      </c>
      <c r="B189" s="2" t="s">
        <v>11</v>
      </c>
      <c r="C189" s="3" t="n">
        <v>5442113</v>
      </c>
      <c r="D189" s="3" t="s">
        <v>223</v>
      </c>
      <c r="E189" s="4" t="n">
        <v>29886.29</v>
      </c>
    </row>
    <row r="190" customFormat="false" ht="28.8" hidden="false" customHeight="false" outlineLevel="0" collapsed="false">
      <c r="A190" s="2" t="s">
        <v>29</v>
      </c>
      <c r="B190" s="2" t="s">
        <v>11</v>
      </c>
      <c r="C190" s="3" t="n">
        <v>5442116</v>
      </c>
      <c r="D190" s="3" t="s">
        <v>224</v>
      </c>
      <c r="E190" s="4" t="n">
        <v>27075.35</v>
      </c>
    </row>
    <row r="191" customFormat="false" ht="14.4" hidden="false" customHeight="false" outlineLevel="0" collapsed="false">
      <c r="A191" s="2" t="s">
        <v>29</v>
      </c>
      <c r="B191" s="2" t="s">
        <v>11</v>
      </c>
      <c r="C191" s="3" t="n">
        <v>5442117</v>
      </c>
      <c r="D191" s="3" t="s">
        <v>225</v>
      </c>
      <c r="E191" s="4" t="n">
        <v>43315.3</v>
      </c>
    </row>
    <row r="192" customFormat="false" ht="14.4" hidden="false" customHeight="false" outlineLevel="0" collapsed="false">
      <c r="A192" s="2" t="s">
        <v>29</v>
      </c>
      <c r="B192" s="2" t="s">
        <v>11</v>
      </c>
      <c r="C192" s="3" t="n">
        <v>5442201</v>
      </c>
      <c r="D192" s="3" t="s">
        <v>226</v>
      </c>
      <c r="E192" s="4" t="n">
        <v>11728.07</v>
      </c>
    </row>
    <row r="193" customFormat="false" ht="14.4" hidden="false" customHeight="false" outlineLevel="0" collapsed="false">
      <c r="A193" s="2" t="s">
        <v>29</v>
      </c>
      <c r="B193" s="2" t="s">
        <v>11</v>
      </c>
      <c r="C193" s="3" t="n">
        <v>5442202</v>
      </c>
      <c r="D193" s="3" t="s">
        <v>227</v>
      </c>
      <c r="E193" s="4" t="n">
        <v>0</v>
      </c>
    </row>
    <row r="194" customFormat="false" ht="14.4" hidden="false" customHeight="false" outlineLevel="0" collapsed="false">
      <c r="A194" s="2" t="s">
        <v>29</v>
      </c>
      <c r="B194" s="2" t="s">
        <v>11</v>
      </c>
      <c r="C194" s="3" t="n">
        <v>5442203</v>
      </c>
      <c r="D194" s="3" t="s">
        <v>228</v>
      </c>
      <c r="E194" s="4" t="n">
        <v>6702.37</v>
      </c>
    </row>
    <row r="195" customFormat="false" ht="14.4" hidden="false" customHeight="false" outlineLevel="0" collapsed="false">
      <c r="A195" s="2" t="s">
        <v>29</v>
      </c>
      <c r="B195" s="2" t="s">
        <v>11</v>
      </c>
      <c r="C195" s="3" t="n">
        <v>5442208</v>
      </c>
      <c r="D195" s="3" t="s">
        <v>229</v>
      </c>
      <c r="E195" s="4" t="n">
        <v>19266.59</v>
      </c>
    </row>
    <row r="196" customFormat="false" ht="14.4" hidden="false" customHeight="false" outlineLevel="0" collapsed="false">
      <c r="A196" s="2" t="s">
        <v>29</v>
      </c>
      <c r="B196" s="2" t="s">
        <v>11</v>
      </c>
      <c r="C196" s="3" t="n">
        <v>5442209</v>
      </c>
      <c r="D196" s="3" t="s">
        <v>230</v>
      </c>
      <c r="E196" s="4" t="n">
        <v>19266.59</v>
      </c>
    </row>
    <row r="197" customFormat="false" ht="14.4" hidden="false" customHeight="false" outlineLevel="0" collapsed="false">
      <c r="A197" s="2" t="s">
        <v>29</v>
      </c>
      <c r="B197" s="2" t="s">
        <v>11</v>
      </c>
      <c r="C197" s="3" t="n">
        <v>5442210</v>
      </c>
      <c r="D197" s="3" t="s">
        <v>231</v>
      </c>
      <c r="E197" s="4" t="n">
        <v>13403.66</v>
      </c>
    </row>
    <row r="198" customFormat="false" ht="14.4" hidden="false" customHeight="false" outlineLevel="0" collapsed="false">
      <c r="A198" s="2" t="s">
        <v>29</v>
      </c>
      <c r="B198" s="2" t="s">
        <v>11</v>
      </c>
      <c r="C198" s="3" t="n">
        <v>5442213</v>
      </c>
      <c r="D198" s="3" t="s">
        <v>232</v>
      </c>
      <c r="E198" s="4" t="n">
        <v>13403.66</v>
      </c>
    </row>
    <row r="199" customFormat="false" ht="14.4" hidden="false" customHeight="false" outlineLevel="0" collapsed="false">
      <c r="A199" s="2" t="s">
        <v>29</v>
      </c>
      <c r="B199" s="2" t="s">
        <v>11</v>
      </c>
      <c r="C199" s="3" t="n">
        <v>5442216</v>
      </c>
      <c r="D199" s="3" t="s">
        <v>233</v>
      </c>
      <c r="E199" s="4" t="n">
        <v>11728.07</v>
      </c>
    </row>
    <row r="200" customFormat="false" ht="14.4" hidden="false" customHeight="false" outlineLevel="0" collapsed="false">
      <c r="A200" s="2" t="s">
        <v>29</v>
      </c>
      <c r="B200" s="2" t="s">
        <v>11</v>
      </c>
      <c r="C200" s="3" t="n">
        <v>5442217</v>
      </c>
      <c r="D200" s="3" t="s">
        <v>234</v>
      </c>
      <c r="E200" s="4" t="n">
        <v>21781.55</v>
      </c>
    </row>
    <row r="201" customFormat="false" ht="14.4" hidden="false" customHeight="false" outlineLevel="0" collapsed="false">
      <c r="A201" s="2" t="s">
        <v>29</v>
      </c>
      <c r="B201" s="2" t="s">
        <v>11</v>
      </c>
      <c r="C201" s="3" t="n">
        <v>5442303</v>
      </c>
      <c r="D201" s="3" t="s">
        <v>235</v>
      </c>
      <c r="E201" s="4" t="n">
        <v>744923</v>
      </c>
    </row>
    <row r="202" customFormat="false" ht="14.4" hidden="false" customHeight="false" outlineLevel="0" collapsed="false">
      <c r="A202" s="2" t="s">
        <v>29</v>
      </c>
      <c r="B202" s="2" t="s">
        <v>12</v>
      </c>
      <c r="C202" s="3" t="n">
        <v>544300</v>
      </c>
      <c r="D202" s="3" t="s">
        <v>205</v>
      </c>
      <c r="E202" s="4" t="n">
        <v>484551.69</v>
      </c>
    </row>
    <row r="203" customFormat="false" ht="14.4" hidden="false" customHeight="false" outlineLevel="0" collapsed="false">
      <c r="A203" s="2" t="s">
        <v>29</v>
      </c>
      <c r="B203" s="2" t="s">
        <v>12</v>
      </c>
      <c r="C203" s="3" t="n">
        <v>544301</v>
      </c>
      <c r="D203" s="3" t="s">
        <v>206</v>
      </c>
      <c r="E203" s="4" t="n">
        <v>912578.13</v>
      </c>
    </row>
    <row r="204" customFormat="false" ht="14.4" hidden="false" customHeight="false" outlineLevel="0" collapsed="false">
      <c r="A204" s="2" t="s">
        <v>29</v>
      </c>
      <c r="B204" s="2" t="s">
        <v>12</v>
      </c>
      <c r="C204" s="3" t="n">
        <v>544302</v>
      </c>
      <c r="D204" s="3" t="s">
        <v>236</v>
      </c>
      <c r="E204" s="4" t="n">
        <v>110896.45</v>
      </c>
    </row>
    <row r="205" customFormat="false" ht="14.4" hidden="false" customHeight="false" outlineLevel="0" collapsed="false">
      <c r="A205" s="2" t="s">
        <v>29</v>
      </c>
      <c r="B205" s="2" t="s">
        <v>6</v>
      </c>
      <c r="C205" s="3" t="n">
        <v>544601</v>
      </c>
      <c r="D205" s="3" t="s">
        <v>237</v>
      </c>
      <c r="E205" s="4" t="n">
        <v>2257382.81</v>
      </c>
    </row>
    <row r="206" customFormat="false" ht="14.4" hidden="false" customHeight="false" outlineLevel="0" collapsed="false">
      <c r="A206" s="2" t="s">
        <v>29</v>
      </c>
      <c r="B206" s="2" t="s">
        <v>6</v>
      </c>
      <c r="C206" s="3" t="n">
        <v>544602</v>
      </c>
      <c r="D206" s="3" t="s">
        <v>238</v>
      </c>
      <c r="E206" s="4" t="n">
        <v>916772.9</v>
      </c>
    </row>
    <row r="207" customFormat="false" ht="14.4" hidden="false" customHeight="false" outlineLevel="0" collapsed="false">
      <c r="A207" s="2" t="s">
        <v>29</v>
      </c>
      <c r="B207" s="2" t="s">
        <v>6</v>
      </c>
      <c r="C207" s="3" t="n">
        <v>544604</v>
      </c>
      <c r="D207" s="3" t="s">
        <v>239</v>
      </c>
      <c r="E207" s="4" t="n">
        <v>9202332.54</v>
      </c>
    </row>
    <row r="208" customFormat="false" ht="14.4" hidden="false" customHeight="false" outlineLevel="0" collapsed="false">
      <c r="A208" s="2" t="s">
        <v>31</v>
      </c>
      <c r="B208" s="2" t="s">
        <v>6</v>
      </c>
      <c r="C208" s="3" t="n">
        <v>545611</v>
      </c>
      <c r="D208" s="3" t="s">
        <v>240</v>
      </c>
      <c r="E208" s="4" t="n">
        <v>102595.43</v>
      </c>
    </row>
    <row r="209" customFormat="false" ht="14.4" hidden="false" customHeight="false" outlineLevel="0" collapsed="false">
      <c r="A209" s="2" t="s">
        <v>31</v>
      </c>
      <c r="B209" s="2" t="s">
        <v>6</v>
      </c>
      <c r="C209" s="3" t="n">
        <v>545612</v>
      </c>
      <c r="D209" s="3" t="s">
        <v>241</v>
      </c>
      <c r="E209" s="4" t="n">
        <v>336247</v>
      </c>
    </row>
    <row r="210" customFormat="false" ht="14.4" hidden="false" customHeight="false" outlineLevel="0" collapsed="false">
      <c r="A210" s="2" t="s">
        <v>31</v>
      </c>
      <c r="B210" s="2" t="s">
        <v>6</v>
      </c>
      <c r="C210" s="3" t="n">
        <v>545613</v>
      </c>
      <c r="D210" s="3" t="s">
        <v>242</v>
      </c>
      <c r="E210" s="4" t="n">
        <v>14425.38</v>
      </c>
    </row>
    <row r="211" customFormat="false" ht="14.4" hidden="false" customHeight="false" outlineLevel="0" collapsed="false">
      <c r="A211" s="2" t="s">
        <v>33</v>
      </c>
      <c r="B211" s="2" t="s">
        <v>10</v>
      </c>
      <c r="C211" s="3" t="n">
        <v>546100</v>
      </c>
      <c r="D211" s="3" t="s">
        <v>243</v>
      </c>
      <c r="E211" s="4" t="n">
        <v>-1198055.9</v>
      </c>
    </row>
    <row r="212" customFormat="false" ht="14.4" hidden="false" customHeight="false" outlineLevel="0" collapsed="false">
      <c r="A212" s="2" t="s">
        <v>33</v>
      </c>
      <c r="B212" s="2" t="s">
        <v>10</v>
      </c>
      <c r="C212" s="3" t="n">
        <v>546115</v>
      </c>
      <c r="D212" s="3" t="s">
        <v>244</v>
      </c>
      <c r="E212" s="4" t="n">
        <v>-59929.25</v>
      </c>
    </row>
    <row r="213" customFormat="false" ht="14.4" hidden="false" customHeight="false" outlineLevel="0" collapsed="false">
      <c r="A213" s="2" t="s">
        <v>33</v>
      </c>
      <c r="B213" s="2" t="s">
        <v>12</v>
      </c>
      <c r="C213" s="3" t="n">
        <v>546301</v>
      </c>
      <c r="D213" s="3" t="s">
        <v>245</v>
      </c>
      <c r="E213" s="4" t="n">
        <v>1057775.57</v>
      </c>
    </row>
    <row r="214" customFormat="false" ht="14.4" hidden="false" customHeight="false" outlineLevel="0" collapsed="false">
      <c r="A214" s="2" t="s">
        <v>33</v>
      </c>
      <c r="B214" s="2" t="s">
        <v>12</v>
      </c>
      <c r="C214" s="3" t="n">
        <v>546302</v>
      </c>
      <c r="D214" s="3" t="s">
        <v>246</v>
      </c>
      <c r="E214" s="4" t="n">
        <v>2868397</v>
      </c>
    </row>
    <row r="215" customFormat="false" ht="14.4" hidden="false" customHeight="false" outlineLevel="0" collapsed="false">
      <c r="A215" s="2" t="s">
        <v>33</v>
      </c>
      <c r="B215" s="2" t="s">
        <v>6</v>
      </c>
      <c r="C215" s="3" t="n">
        <v>546600</v>
      </c>
      <c r="D215" s="3" t="s">
        <v>247</v>
      </c>
      <c r="E215" s="4" t="n">
        <v>2337021.45</v>
      </c>
    </row>
    <row r="216" customFormat="false" ht="14.4" hidden="false" customHeight="false" outlineLevel="0" collapsed="false">
      <c r="A216" s="2" t="s">
        <v>33</v>
      </c>
      <c r="B216" s="2" t="s">
        <v>6</v>
      </c>
      <c r="C216" s="3" t="n">
        <v>546610</v>
      </c>
      <c r="D216" s="3" t="s">
        <v>248</v>
      </c>
      <c r="E216" s="4" t="n">
        <v>157139.5</v>
      </c>
    </row>
    <row r="217" customFormat="false" ht="14.4" hidden="false" customHeight="false" outlineLevel="0" collapsed="false">
      <c r="A217" s="2" t="s">
        <v>33</v>
      </c>
      <c r="B217" s="2" t="s">
        <v>6</v>
      </c>
      <c r="C217" s="3" t="n">
        <v>546611</v>
      </c>
      <c r="D217" s="3" t="s">
        <v>249</v>
      </c>
      <c r="E217" s="4" t="n">
        <v>1493810.68</v>
      </c>
    </row>
    <row r="218" customFormat="false" ht="14.4" hidden="false" customHeight="false" outlineLevel="0" collapsed="false">
      <c r="A218" s="2" t="s">
        <v>33</v>
      </c>
      <c r="B218" s="2" t="s">
        <v>6</v>
      </c>
      <c r="C218" s="3" t="n">
        <v>546612</v>
      </c>
      <c r="D218" s="3" t="s">
        <v>250</v>
      </c>
      <c r="E218" s="4" t="n">
        <v>50997</v>
      </c>
    </row>
    <row r="219" customFormat="false" ht="14.4" hidden="false" customHeight="false" outlineLevel="0" collapsed="false">
      <c r="A219" s="2" t="s">
        <v>33</v>
      </c>
      <c r="B219" s="2" t="s">
        <v>6</v>
      </c>
      <c r="C219" s="3" t="n">
        <v>546613</v>
      </c>
      <c r="D219" s="3" t="s">
        <v>251</v>
      </c>
      <c r="E219" s="4" t="n">
        <v>1347797.02</v>
      </c>
    </row>
    <row r="220" customFormat="false" ht="14.4" hidden="false" customHeight="false" outlineLevel="0" collapsed="false">
      <c r="A220" s="2" t="s">
        <v>33</v>
      </c>
      <c r="B220" s="2" t="s">
        <v>6</v>
      </c>
      <c r="C220" s="3" t="n">
        <v>546614</v>
      </c>
      <c r="D220" s="3" t="s">
        <v>252</v>
      </c>
      <c r="E220" s="4" t="n">
        <v>373387.83</v>
      </c>
    </row>
    <row r="221" customFormat="false" ht="14.4" hidden="false" customHeight="false" outlineLevel="0" collapsed="false">
      <c r="A221" s="2" t="s">
        <v>33</v>
      </c>
      <c r="B221" s="2" t="s">
        <v>6</v>
      </c>
      <c r="C221" s="3" t="n">
        <v>546615</v>
      </c>
      <c r="D221" s="3" t="s">
        <v>253</v>
      </c>
      <c r="E221" s="4" t="n">
        <v>302381.25</v>
      </c>
    </row>
    <row r="222" customFormat="false" ht="14.4" hidden="false" customHeight="false" outlineLevel="0" collapsed="false">
      <c r="A222" s="2" t="s">
        <v>33</v>
      </c>
      <c r="B222" s="2" t="s">
        <v>6</v>
      </c>
      <c r="C222" s="3" t="n">
        <v>546616</v>
      </c>
      <c r="D222" s="3" t="s">
        <v>254</v>
      </c>
      <c r="E222" s="4" t="n">
        <v>85400.05</v>
      </c>
    </row>
    <row r="223" customFormat="false" ht="14.4" hidden="false" customHeight="false" outlineLevel="0" collapsed="false">
      <c r="A223" s="2" t="s">
        <v>33</v>
      </c>
      <c r="B223" s="2" t="s">
        <v>6</v>
      </c>
      <c r="C223" s="3" t="n">
        <v>546617</v>
      </c>
      <c r="D223" s="3" t="s">
        <v>255</v>
      </c>
      <c r="E223" s="4" t="n">
        <v>80117.82</v>
      </c>
    </row>
    <row r="224" customFormat="false" ht="14.4" hidden="false" customHeight="false" outlineLevel="0" collapsed="false">
      <c r="A224" s="2" t="s">
        <v>33</v>
      </c>
      <c r="B224" s="2" t="s">
        <v>6</v>
      </c>
      <c r="C224" s="3" t="n">
        <v>546618</v>
      </c>
      <c r="D224" s="3" t="s">
        <v>256</v>
      </c>
      <c r="E224" s="4" t="n">
        <v>866.3</v>
      </c>
    </row>
    <row r="225" customFormat="false" ht="14.4" hidden="false" customHeight="false" outlineLevel="0" collapsed="false">
      <c r="A225" s="2" t="s">
        <v>35</v>
      </c>
      <c r="B225" s="2" t="s">
        <v>11</v>
      </c>
      <c r="C225" s="3" t="n">
        <v>5472301</v>
      </c>
      <c r="D225" s="3" t="s">
        <v>257</v>
      </c>
      <c r="E225" s="4" t="n">
        <v>24.3</v>
      </c>
    </row>
    <row r="226" customFormat="false" ht="14.4" hidden="false" customHeight="false" outlineLevel="0" collapsed="false">
      <c r="A226" s="2" t="s">
        <v>35</v>
      </c>
      <c r="B226" s="2" t="s">
        <v>11</v>
      </c>
      <c r="C226" s="3" t="n">
        <v>5472302</v>
      </c>
      <c r="D226" s="3" t="s">
        <v>258</v>
      </c>
      <c r="E226" s="4" t="n">
        <v>194502.15</v>
      </c>
    </row>
    <row r="227" customFormat="false" ht="14.4" hidden="false" customHeight="false" outlineLevel="0" collapsed="false">
      <c r="A227" s="2" t="s">
        <v>35</v>
      </c>
      <c r="B227" s="2" t="s">
        <v>11</v>
      </c>
      <c r="C227" s="3" t="n">
        <v>5472303</v>
      </c>
      <c r="D227" s="3" t="s">
        <v>259</v>
      </c>
      <c r="E227" s="4" t="n">
        <v>95861.4</v>
      </c>
    </row>
    <row r="228" customFormat="false" ht="14.4" hidden="false" customHeight="false" outlineLevel="0" collapsed="false">
      <c r="A228" s="2" t="s">
        <v>35</v>
      </c>
      <c r="B228" s="2" t="s">
        <v>11</v>
      </c>
      <c r="C228" s="3" t="n">
        <v>5472309</v>
      </c>
      <c r="D228" s="3" t="s">
        <v>260</v>
      </c>
      <c r="E228" s="4" t="n">
        <v>2357.58</v>
      </c>
    </row>
    <row r="229" customFormat="false" ht="14.4" hidden="false" customHeight="false" outlineLevel="0" collapsed="false">
      <c r="A229" s="2" t="s">
        <v>35</v>
      </c>
      <c r="B229" s="2" t="s">
        <v>11</v>
      </c>
      <c r="C229" s="3" t="n">
        <v>5472310</v>
      </c>
      <c r="D229" s="3" t="s">
        <v>261</v>
      </c>
      <c r="E229" s="4" t="n">
        <v>9372.58</v>
      </c>
    </row>
    <row r="230" customFormat="false" ht="14.4" hidden="false" customHeight="false" outlineLevel="0" collapsed="false">
      <c r="A230" s="2" t="s">
        <v>35</v>
      </c>
      <c r="B230" s="2" t="s">
        <v>11</v>
      </c>
      <c r="C230" s="3" t="n">
        <v>5472313</v>
      </c>
      <c r="D230" s="3" t="s">
        <v>262</v>
      </c>
      <c r="E230" s="4" t="n">
        <v>1389.56</v>
      </c>
    </row>
    <row r="231" customFormat="false" ht="14.4" hidden="false" customHeight="false" outlineLevel="0" collapsed="false">
      <c r="A231" s="2" t="s">
        <v>35</v>
      </c>
      <c r="B231" s="2" t="s">
        <v>12</v>
      </c>
      <c r="C231" s="3" t="n">
        <v>5473102</v>
      </c>
      <c r="D231" s="3" t="s">
        <v>263</v>
      </c>
      <c r="E231" s="4" t="n">
        <v>101200</v>
      </c>
    </row>
    <row r="232" customFormat="false" ht="14.4" hidden="false" customHeight="false" outlineLevel="0" collapsed="false">
      <c r="A232" s="2" t="s">
        <v>35</v>
      </c>
      <c r="B232" s="2" t="s">
        <v>12</v>
      </c>
      <c r="C232" s="3" t="n">
        <v>5473103</v>
      </c>
      <c r="D232" s="3" t="s">
        <v>264</v>
      </c>
      <c r="E232" s="4" t="n">
        <v>0</v>
      </c>
    </row>
    <row r="233" customFormat="false" ht="14.4" hidden="false" customHeight="false" outlineLevel="0" collapsed="false">
      <c r="A233" s="2" t="s">
        <v>35</v>
      </c>
      <c r="B233" s="2" t="s">
        <v>12</v>
      </c>
      <c r="C233" s="3" t="n">
        <v>5473110</v>
      </c>
      <c r="D233" s="3" t="s">
        <v>265</v>
      </c>
      <c r="E233" s="4" t="n">
        <v>704364.77</v>
      </c>
    </row>
    <row r="234" customFormat="false" ht="14.4" hidden="false" customHeight="false" outlineLevel="0" collapsed="false">
      <c r="A234" s="2" t="s">
        <v>35</v>
      </c>
      <c r="B234" s="2" t="s">
        <v>13</v>
      </c>
      <c r="C234" s="3" t="n">
        <v>547420</v>
      </c>
      <c r="D234" s="3" t="s">
        <v>266</v>
      </c>
      <c r="E234" s="4" t="n">
        <v>31009.71</v>
      </c>
    </row>
    <row r="235" customFormat="false" ht="14.4" hidden="false" customHeight="false" outlineLevel="0" collapsed="false">
      <c r="A235" s="2" t="s">
        <v>35</v>
      </c>
      <c r="B235" s="2" t="s">
        <v>6</v>
      </c>
      <c r="C235" s="3" t="n">
        <v>547611</v>
      </c>
      <c r="D235" s="3" t="s">
        <v>267</v>
      </c>
      <c r="E235" s="4" t="n">
        <v>1021248.52</v>
      </c>
    </row>
    <row r="236" customFormat="false" ht="14.4" hidden="false" customHeight="false" outlineLevel="0" collapsed="false">
      <c r="A236" s="2" t="s">
        <v>35</v>
      </c>
      <c r="B236" s="2" t="s">
        <v>6</v>
      </c>
      <c r="C236" s="3" t="n">
        <v>547621</v>
      </c>
      <c r="D236" s="3" t="s">
        <v>268</v>
      </c>
      <c r="E236" s="4" t="n">
        <v>1359905.01</v>
      </c>
    </row>
    <row r="237" customFormat="false" ht="14.4" hidden="false" customHeight="false" outlineLevel="0" collapsed="false">
      <c r="A237" s="2" t="s">
        <v>35</v>
      </c>
      <c r="B237" s="2" t="s">
        <v>6</v>
      </c>
      <c r="C237" s="3" t="n">
        <v>547631</v>
      </c>
      <c r="D237" s="3" t="s">
        <v>269</v>
      </c>
      <c r="E237" s="4" t="n">
        <v>5906281.68</v>
      </c>
    </row>
    <row r="238" customFormat="false" ht="14.4" hidden="false" customHeight="false" outlineLevel="0" collapsed="false">
      <c r="A238" s="2" t="s">
        <v>35</v>
      </c>
      <c r="B238" s="2" t="s">
        <v>6</v>
      </c>
      <c r="C238" s="3" t="n">
        <v>547691</v>
      </c>
      <c r="D238" s="3" t="s">
        <v>270</v>
      </c>
      <c r="E238" s="4" t="n">
        <v>4600</v>
      </c>
    </row>
    <row r="239" customFormat="false" ht="14.4" hidden="false" customHeight="false" outlineLevel="0" collapsed="false">
      <c r="A239" s="2" t="s">
        <v>37</v>
      </c>
      <c r="B239" s="2" t="s">
        <v>10</v>
      </c>
      <c r="C239" s="3" t="n">
        <v>548100</v>
      </c>
      <c r="D239" s="3" t="s">
        <v>271</v>
      </c>
      <c r="E239" s="4" t="n">
        <v>-2210350</v>
      </c>
    </row>
    <row r="240" customFormat="false" ht="14.4" hidden="false" customHeight="false" outlineLevel="0" collapsed="false">
      <c r="A240" s="2" t="s">
        <v>37</v>
      </c>
      <c r="B240" s="2" t="s">
        <v>10</v>
      </c>
      <c r="C240" s="3" t="n">
        <v>548110</v>
      </c>
      <c r="D240" s="3" t="s">
        <v>272</v>
      </c>
      <c r="E240" s="4" t="n">
        <v>-73200</v>
      </c>
    </row>
    <row r="241" customFormat="false" ht="14.4" hidden="false" customHeight="false" outlineLevel="0" collapsed="false">
      <c r="A241" s="2" t="s">
        <v>37</v>
      </c>
      <c r="B241" s="2" t="s">
        <v>10</v>
      </c>
      <c r="C241" s="3" t="n">
        <v>548120</v>
      </c>
      <c r="D241" s="3" t="s">
        <v>273</v>
      </c>
      <c r="E241" s="4" t="n">
        <v>-15455217.7</v>
      </c>
    </row>
    <row r="242" customFormat="false" ht="14.4" hidden="false" customHeight="false" outlineLevel="0" collapsed="false">
      <c r="A242" s="2" t="s">
        <v>37</v>
      </c>
      <c r="B242" s="2" t="s">
        <v>10</v>
      </c>
      <c r="C242" s="3" t="n">
        <v>548130</v>
      </c>
      <c r="D242" s="3" t="s">
        <v>274</v>
      </c>
      <c r="E242" s="4" t="n">
        <v>-3014749.87</v>
      </c>
    </row>
    <row r="243" customFormat="false" ht="14.4" hidden="false" customHeight="false" outlineLevel="0" collapsed="false">
      <c r="A243" s="2" t="s">
        <v>37</v>
      </c>
      <c r="B243" s="2" t="s">
        <v>10</v>
      </c>
      <c r="C243" s="3" t="n">
        <v>548160</v>
      </c>
      <c r="D243" s="3" t="s">
        <v>275</v>
      </c>
      <c r="E243" s="4" t="n">
        <v>-6086145.79</v>
      </c>
    </row>
    <row r="244" customFormat="false" ht="14.4" hidden="false" customHeight="false" outlineLevel="0" collapsed="false">
      <c r="A244" s="2" t="s">
        <v>37</v>
      </c>
      <c r="B244" s="2" t="s">
        <v>10</v>
      </c>
      <c r="C244" s="3" t="n">
        <v>548170</v>
      </c>
      <c r="D244" s="3" t="s">
        <v>276</v>
      </c>
      <c r="E244" s="4" t="n">
        <v>-448658.35</v>
      </c>
    </row>
    <row r="245" customFormat="false" ht="14.4" hidden="false" customHeight="false" outlineLevel="0" collapsed="false">
      <c r="A245" s="2" t="s">
        <v>37</v>
      </c>
      <c r="B245" s="2" t="s">
        <v>10</v>
      </c>
      <c r="C245" s="3" t="n">
        <v>548180</v>
      </c>
      <c r="D245" s="3" t="s">
        <v>277</v>
      </c>
      <c r="E245" s="4" t="n">
        <v>-16500</v>
      </c>
    </row>
    <row r="246" customFormat="false" ht="14.4" hidden="false" customHeight="false" outlineLevel="0" collapsed="false">
      <c r="A246" s="2" t="s">
        <v>37</v>
      </c>
      <c r="B246" s="2" t="s">
        <v>11</v>
      </c>
      <c r="C246" s="3" t="n">
        <v>5482101</v>
      </c>
      <c r="D246" s="3" t="s">
        <v>278</v>
      </c>
      <c r="E246" s="4" t="n">
        <v>0</v>
      </c>
    </row>
    <row r="247" customFormat="false" ht="14.4" hidden="false" customHeight="false" outlineLevel="0" collapsed="false">
      <c r="A247" s="2" t="s">
        <v>37</v>
      </c>
      <c r="B247" s="2" t="s">
        <v>11</v>
      </c>
      <c r="C247" s="3" t="n">
        <v>5482102</v>
      </c>
      <c r="D247" s="3" t="s">
        <v>279</v>
      </c>
      <c r="E247" s="4" t="n">
        <v>0</v>
      </c>
    </row>
    <row r="248" customFormat="false" ht="14.4" hidden="false" customHeight="false" outlineLevel="0" collapsed="false">
      <c r="A248" s="2" t="s">
        <v>37</v>
      </c>
      <c r="B248" s="2" t="s">
        <v>11</v>
      </c>
      <c r="C248" s="3" t="n">
        <v>5482103</v>
      </c>
      <c r="D248" s="3" t="s">
        <v>280</v>
      </c>
      <c r="E248" s="4" t="n">
        <v>0</v>
      </c>
    </row>
    <row r="249" customFormat="false" ht="14.4" hidden="false" customHeight="false" outlineLevel="0" collapsed="false">
      <c r="A249" s="2" t="s">
        <v>37</v>
      </c>
      <c r="B249" s="2" t="s">
        <v>11</v>
      </c>
      <c r="C249" s="3" t="n">
        <v>5482110</v>
      </c>
      <c r="D249" s="3" t="s">
        <v>281</v>
      </c>
      <c r="E249" s="4" t="n">
        <v>0</v>
      </c>
    </row>
    <row r="250" customFormat="false" ht="14.4" hidden="false" customHeight="false" outlineLevel="0" collapsed="false">
      <c r="A250" s="2" t="s">
        <v>37</v>
      </c>
      <c r="B250" s="2" t="s">
        <v>11</v>
      </c>
      <c r="C250" s="3" t="n">
        <v>5482201</v>
      </c>
      <c r="D250" s="3" t="s">
        <v>282</v>
      </c>
      <c r="E250" s="4" t="n">
        <v>22594.48</v>
      </c>
    </row>
    <row r="251" customFormat="false" ht="14.4" hidden="false" customHeight="false" outlineLevel="0" collapsed="false">
      <c r="A251" s="2" t="s">
        <v>37</v>
      </c>
      <c r="B251" s="2" t="s">
        <v>11</v>
      </c>
      <c r="C251" s="3" t="n">
        <v>5482202</v>
      </c>
      <c r="D251" s="3" t="s">
        <v>283</v>
      </c>
      <c r="E251" s="4" t="n">
        <v>19388.77</v>
      </c>
    </row>
    <row r="252" customFormat="false" ht="14.4" hidden="false" customHeight="false" outlineLevel="0" collapsed="false">
      <c r="A252" s="2" t="s">
        <v>37</v>
      </c>
      <c r="B252" s="2" t="s">
        <v>11</v>
      </c>
      <c r="C252" s="3" t="n">
        <v>5482203</v>
      </c>
      <c r="D252" s="3" t="s">
        <v>284</v>
      </c>
      <c r="E252" s="4" t="n">
        <v>9313164.05</v>
      </c>
    </row>
    <row r="253" customFormat="false" ht="14.4" hidden="false" customHeight="false" outlineLevel="0" collapsed="false">
      <c r="A253" s="2" t="s">
        <v>37</v>
      </c>
      <c r="B253" s="2" t="s">
        <v>11</v>
      </c>
      <c r="C253" s="3" t="n">
        <v>5482208</v>
      </c>
      <c r="D253" s="3" t="s">
        <v>285</v>
      </c>
      <c r="E253" s="4" t="n">
        <v>8014.25</v>
      </c>
    </row>
    <row r="254" customFormat="false" ht="14.4" hidden="false" customHeight="false" outlineLevel="0" collapsed="false">
      <c r="A254" s="2" t="s">
        <v>37</v>
      </c>
      <c r="B254" s="2" t="s">
        <v>11</v>
      </c>
      <c r="C254" s="3" t="n">
        <v>5482209</v>
      </c>
      <c r="D254" s="3" t="s">
        <v>286</v>
      </c>
      <c r="E254" s="4" t="n">
        <v>8014.25</v>
      </c>
    </row>
    <row r="255" customFormat="false" ht="14.4" hidden="false" customHeight="false" outlineLevel="0" collapsed="false">
      <c r="A255" s="2" t="s">
        <v>37</v>
      </c>
      <c r="B255" s="2" t="s">
        <v>11</v>
      </c>
      <c r="C255" s="3" t="n">
        <v>5482210</v>
      </c>
      <c r="D255" s="3" t="s">
        <v>287</v>
      </c>
      <c r="E255" s="4" t="n">
        <v>32288.85</v>
      </c>
    </row>
    <row r="256" customFormat="false" ht="14.4" hidden="false" customHeight="false" outlineLevel="0" collapsed="false">
      <c r="A256" s="2" t="s">
        <v>37</v>
      </c>
      <c r="B256" s="2" t="s">
        <v>11</v>
      </c>
      <c r="C256" s="3" t="n">
        <v>5482212</v>
      </c>
      <c r="D256" s="3" t="s">
        <v>288</v>
      </c>
      <c r="E256" s="4" t="n">
        <v>0</v>
      </c>
    </row>
    <row r="257" customFormat="false" ht="14.4" hidden="false" customHeight="false" outlineLevel="0" collapsed="false">
      <c r="A257" s="2" t="s">
        <v>37</v>
      </c>
      <c r="B257" s="2" t="s">
        <v>11</v>
      </c>
      <c r="C257" s="3" t="n">
        <v>5482213</v>
      </c>
      <c r="D257" s="3" t="s">
        <v>289</v>
      </c>
      <c r="E257" s="4" t="n">
        <v>3205.71</v>
      </c>
    </row>
    <row r="258" customFormat="false" ht="14.4" hidden="false" customHeight="false" outlineLevel="0" collapsed="false">
      <c r="A258" s="2" t="s">
        <v>37</v>
      </c>
      <c r="B258" s="2" t="s">
        <v>11</v>
      </c>
      <c r="C258" s="3" t="n">
        <v>5482216</v>
      </c>
      <c r="D258" s="3" t="s">
        <v>290</v>
      </c>
      <c r="E258" s="4" t="n">
        <v>3205.71</v>
      </c>
    </row>
    <row r="259" customFormat="false" ht="14.4" hidden="false" customHeight="false" outlineLevel="0" collapsed="false">
      <c r="A259" s="2" t="s">
        <v>37</v>
      </c>
      <c r="B259" s="2" t="s">
        <v>11</v>
      </c>
      <c r="C259" s="3" t="n">
        <v>5482217</v>
      </c>
      <c r="D259" s="3" t="s">
        <v>291</v>
      </c>
      <c r="E259" s="4" t="n">
        <v>3205.65</v>
      </c>
    </row>
    <row r="260" customFormat="false" ht="14.4" hidden="false" customHeight="false" outlineLevel="0" collapsed="false">
      <c r="A260" s="2" t="s">
        <v>37</v>
      </c>
      <c r="B260" s="2" t="s">
        <v>11</v>
      </c>
      <c r="C260" s="3" t="n">
        <v>5482301</v>
      </c>
      <c r="D260" s="3" t="s">
        <v>292</v>
      </c>
      <c r="E260" s="4" t="n">
        <v>17592.38</v>
      </c>
    </row>
    <row r="261" customFormat="false" ht="14.4" hidden="false" customHeight="false" outlineLevel="0" collapsed="false">
      <c r="A261" s="2" t="s">
        <v>37</v>
      </c>
      <c r="B261" s="2" t="s">
        <v>11</v>
      </c>
      <c r="C261" s="3" t="n">
        <v>5482302</v>
      </c>
      <c r="D261" s="3" t="s">
        <v>293</v>
      </c>
      <c r="E261" s="4" t="n">
        <v>17592.38</v>
      </c>
    </row>
    <row r="262" customFormat="false" ht="14.4" hidden="false" customHeight="false" outlineLevel="0" collapsed="false">
      <c r="A262" s="2" t="s">
        <v>37</v>
      </c>
      <c r="B262" s="2" t="s">
        <v>11</v>
      </c>
      <c r="C262" s="3" t="n">
        <v>5482303</v>
      </c>
      <c r="D262" s="3" t="s">
        <v>294</v>
      </c>
      <c r="E262" s="4" t="n">
        <v>26388.58</v>
      </c>
    </row>
    <row r="263" customFormat="false" ht="14.4" hidden="false" customHeight="false" outlineLevel="0" collapsed="false">
      <c r="A263" s="2" t="s">
        <v>37</v>
      </c>
      <c r="B263" s="2" t="s">
        <v>11</v>
      </c>
      <c r="C263" s="3" t="n">
        <v>5482310</v>
      </c>
      <c r="D263" s="3" t="s">
        <v>295</v>
      </c>
      <c r="E263" s="4" t="n">
        <v>26388.58</v>
      </c>
    </row>
    <row r="264" customFormat="false" ht="14.4" hidden="false" customHeight="false" outlineLevel="0" collapsed="false">
      <c r="A264" s="2" t="s">
        <v>37</v>
      </c>
      <c r="B264" s="2" t="s">
        <v>11</v>
      </c>
      <c r="C264" s="3" t="n">
        <v>5482601</v>
      </c>
      <c r="D264" s="3" t="s">
        <v>296</v>
      </c>
      <c r="E264" s="4" t="n">
        <v>0</v>
      </c>
    </row>
    <row r="265" customFormat="false" ht="14.4" hidden="false" customHeight="false" outlineLevel="0" collapsed="false">
      <c r="A265" s="2" t="s">
        <v>37</v>
      </c>
      <c r="B265" s="2" t="s">
        <v>11</v>
      </c>
      <c r="C265" s="3" t="n">
        <v>5482603</v>
      </c>
      <c r="D265" s="3" t="s">
        <v>297</v>
      </c>
      <c r="E265" s="4" t="n">
        <v>0</v>
      </c>
    </row>
    <row r="266" customFormat="false" ht="14.4" hidden="false" customHeight="false" outlineLevel="0" collapsed="false">
      <c r="A266" s="2" t="s">
        <v>37</v>
      </c>
      <c r="B266" s="2" t="s">
        <v>11</v>
      </c>
      <c r="C266" s="3" t="n">
        <v>5482701</v>
      </c>
      <c r="D266" s="3" t="s">
        <v>298</v>
      </c>
      <c r="E266" s="4" t="n">
        <v>30338.75</v>
      </c>
    </row>
    <row r="267" customFormat="false" ht="14.4" hidden="false" customHeight="false" outlineLevel="0" collapsed="false">
      <c r="A267" s="2" t="s">
        <v>37</v>
      </c>
      <c r="B267" s="2" t="s">
        <v>11</v>
      </c>
      <c r="C267" s="3" t="n">
        <v>5482702</v>
      </c>
      <c r="D267" s="3" t="s">
        <v>299</v>
      </c>
      <c r="E267" s="4" t="n">
        <v>30338.75</v>
      </c>
    </row>
    <row r="268" customFormat="false" ht="14.4" hidden="false" customHeight="false" outlineLevel="0" collapsed="false">
      <c r="A268" s="2" t="s">
        <v>37</v>
      </c>
      <c r="B268" s="2" t="s">
        <v>11</v>
      </c>
      <c r="C268" s="3" t="n">
        <v>5482703</v>
      </c>
      <c r="D268" s="3" t="s">
        <v>300</v>
      </c>
      <c r="E268" s="4" t="n">
        <v>45508.13</v>
      </c>
    </row>
    <row r="269" customFormat="false" ht="14.4" hidden="false" customHeight="false" outlineLevel="0" collapsed="false">
      <c r="A269" s="2" t="s">
        <v>37</v>
      </c>
      <c r="B269" s="2" t="s">
        <v>11</v>
      </c>
      <c r="C269" s="3" t="n">
        <v>5482708</v>
      </c>
      <c r="D269" s="3" t="s">
        <v>301</v>
      </c>
      <c r="E269" s="4" t="n">
        <v>0</v>
      </c>
    </row>
    <row r="270" customFormat="false" ht="14.4" hidden="false" customHeight="false" outlineLevel="0" collapsed="false">
      <c r="A270" s="2" t="s">
        <v>37</v>
      </c>
      <c r="B270" s="2" t="s">
        <v>11</v>
      </c>
      <c r="C270" s="3" t="n">
        <v>5482709</v>
      </c>
      <c r="D270" s="3" t="s">
        <v>302</v>
      </c>
      <c r="E270" s="4" t="n">
        <v>0</v>
      </c>
    </row>
    <row r="271" customFormat="false" ht="14.4" hidden="false" customHeight="false" outlineLevel="0" collapsed="false">
      <c r="A271" s="2" t="s">
        <v>37</v>
      </c>
      <c r="B271" s="2" t="s">
        <v>11</v>
      </c>
      <c r="C271" s="3" t="n">
        <v>5482710</v>
      </c>
      <c r="D271" s="3" t="s">
        <v>303</v>
      </c>
      <c r="E271" s="4" t="n">
        <v>45508.14</v>
      </c>
    </row>
    <row r="272" customFormat="false" ht="14.4" hidden="false" customHeight="false" outlineLevel="0" collapsed="false">
      <c r="A272" s="2" t="s">
        <v>37</v>
      </c>
      <c r="B272" s="2" t="s">
        <v>11</v>
      </c>
      <c r="C272" s="3" t="n">
        <v>5482713</v>
      </c>
      <c r="D272" s="3" t="s">
        <v>304</v>
      </c>
      <c r="E272" s="4" t="n">
        <v>0</v>
      </c>
    </row>
    <row r="273" customFormat="false" ht="14.4" hidden="false" customHeight="false" outlineLevel="0" collapsed="false">
      <c r="A273" s="2" t="s">
        <v>37</v>
      </c>
      <c r="B273" s="2" t="s">
        <v>11</v>
      </c>
      <c r="C273" s="3" t="n">
        <v>5482716</v>
      </c>
      <c r="D273" s="3" t="s">
        <v>305</v>
      </c>
      <c r="E273" s="4" t="n">
        <v>0</v>
      </c>
    </row>
    <row r="274" customFormat="false" ht="14.4" hidden="false" customHeight="false" outlineLevel="0" collapsed="false">
      <c r="A274" s="2" t="s">
        <v>37</v>
      </c>
      <c r="B274" s="2" t="s">
        <v>11</v>
      </c>
      <c r="C274" s="3" t="n">
        <v>5482717</v>
      </c>
      <c r="D274" s="3" t="s">
        <v>306</v>
      </c>
      <c r="E274" s="4" t="n">
        <v>0</v>
      </c>
    </row>
    <row r="275" customFormat="false" ht="14.4" hidden="false" customHeight="false" outlineLevel="0" collapsed="false">
      <c r="A275" s="2" t="s">
        <v>37</v>
      </c>
      <c r="B275" s="2" t="s">
        <v>12</v>
      </c>
      <c r="C275" s="3" t="n">
        <v>548300</v>
      </c>
      <c r="D275" s="3" t="s">
        <v>271</v>
      </c>
      <c r="E275" s="4" t="n">
        <v>31332010.46</v>
      </c>
    </row>
    <row r="276" customFormat="false" ht="14.4" hidden="false" customHeight="false" outlineLevel="0" collapsed="false">
      <c r="A276" s="2" t="s">
        <v>37</v>
      </c>
      <c r="B276" s="2" t="s">
        <v>12</v>
      </c>
      <c r="C276" s="3" t="n">
        <v>548301</v>
      </c>
      <c r="D276" s="3" t="s">
        <v>272</v>
      </c>
      <c r="E276" s="4" t="n">
        <v>4115</v>
      </c>
    </row>
    <row r="277" customFormat="false" ht="14.4" hidden="false" customHeight="false" outlineLevel="0" collapsed="false">
      <c r="A277" s="2" t="s">
        <v>37</v>
      </c>
      <c r="B277" s="2" t="s">
        <v>12</v>
      </c>
      <c r="C277" s="3" t="n">
        <v>548302</v>
      </c>
      <c r="D277" s="3" t="s">
        <v>273</v>
      </c>
      <c r="E277" s="4" t="n">
        <v>4194490.83</v>
      </c>
    </row>
    <row r="278" customFormat="false" ht="14.4" hidden="false" customHeight="false" outlineLevel="0" collapsed="false">
      <c r="A278" s="2" t="s">
        <v>37</v>
      </c>
      <c r="B278" s="2" t="s">
        <v>12</v>
      </c>
      <c r="C278" s="3" t="n">
        <v>548303</v>
      </c>
      <c r="D278" s="3" t="s">
        <v>274</v>
      </c>
      <c r="E278" s="4" t="n">
        <v>0</v>
      </c>
    </row>
    <row r="279" customFormat="false" ht="14.4" hidden="false" customHeight="false" outlineLevel="0" collapsed="false">
      <c r="A279" s="2" t="s">
        <v>37</v>
      </c>
      <c r="B279" s="2" t="s">
        <v>12</v>
      </c>
      <c r="C279" s="3" t="n">
        <v>548305</v>
      </c>
      <c r="D279" s="3" t="s">
        <v>307</v>
      </c>
      <c r="E279" s="4" t="n">
        <v>1771637.7</v>
      </c>
    </row>
    <row r="280" customFormat="false" ht="14.4" hidden="false" customHeight="false" outlineLevel="0" collapsed="false">
      <c r="A280" s="2" t="s">
        <v>37</v>
      </c>
      <c r="B280" s="2" t="s">
        <v>12</v>
      </c>
      <c r="C280" s="3" t="n">
        <v>548307</v>
      </c>
      <c r="D280" s="3" t="s">
        <v>276</v>
      </c>
      <c r="E280" s="4" t="n">
        <v>39400</v>
      </c>
    </row>
    <row r="281" customFormat="false" ht="14.4" hidden="false" customHeight="false" outlineLevel="0" collapsed="false">
      <c r="A281" s="2" t="s">
        <v>37</v>
      </c>
      <c r="B281" s="2" t="s">
        <v>12</v>
      </c>
      <c r="C281" s="3" t="n">
        <v>548308</v>
      </c>
      <c r="D281" s="3" t="s">
        <v>308</v>
      </c>
      <c r="E281" s="4" t="n">
        <v>5475373.91</v>
      </c>
    </row>
    <row r="282" customFormat="false" ht="14.4" hidden="false" customHeight="false" outlineLevel="0" collapsed="false">
      <c r="A282" s="2" t="s">
        <v>37</v>
      </c>
      <c r="B282" s="2" t="s">
        <v>12</v>
      </c>
      <c r="C282" s="3" t="n">
        <v>548310</v>
      </c>
      <c r="D282" s="3" t="s">
        <v>309</v>
      </c>
      <c r="E282" s="4" t="n">
        <v>9874.8</v>
      </c>
    </row>
    <row r="283" customFormat="false" ht="14.4" hidden="false" customHeight="false" outlineLevel="0" collapsed="false">
      <c r="A283" s="2" t="s">
        <v>37</v>
      </c>
      <c r="B283" s="2" t="s">
        <v>13</v>
      </c>
      <c r="C283" s="3" t="n">
        <v>548402</v>
      </c>
      <c r="D283" s="3" t="s">
        <v>273</v>
      </c>
      <c r="E283" s="4" t="n">
        <v>145389.73</v>
      </c>
    </row>
    <row r="284" customFormat="false" ht="14.4" hidden="false" customHeight="false" outlineLevel="0" collapsed="false">
      <c r="A284" s="2" t="s">
        <v>37</v>
      </c>
      <c r="B284" s="2" t="s">
        <v>13</v>
      </c>
      <c r="C284" s="3" t="n">
        <v>548405</v>
      </c>
      <c r="D284" s="3" t="s">
        <v>275</v>
      </c>
      <c r="E284" s="4" t="n">
        <v>0</v>
      </c>
    </row>
    <row r="285" customFormat="false" ht="14.4" hidden="false" customHeight="false" outlineLevel="0" collapsed="false">
      <c r="A285" s="2" t="s">
        <v>37</v>
      </c>
      <c r="B285" s="2" t="s">
        <v>6</v>
      </c>
      <c r="C285" s="3" t="n">
        <v>548600</v>
      </c>
      <c r="D285" s="3" t="s">
        <v>310</v>
      </c>
      <c r="E285" s="4" t="n">
        <v>4125618.09</v>
      </c>
    </row>
    <row r="286" customFormat="false" ht="14.4" hidden="false" customHeight="false" outlineLevel="0" collapsed="false">
      <c r="A286" s="2" t="s">
        <v>37</v>
      </c>
      <c r="B286" s="2" t="s">
        <v>6</v>
      </c>
      <c r="C286" s="3" t="n">
        <v>548601</v>
      </c>
      <c r="D286" s="3" t="s">
        <v>311</v>
      </c>
      <c r="E286" s="4" t="n">
        <v>196975.16</v>
      </c>
    </row>
    <row r="287" customFormat="false" ht="14.4" hidden="false" customHeight="false" outlineLevel="0" collapsed="false">
      <c r="A287" s="2" t="s">
        <v>37</v>
      </c>
      <c r="B287" s="2" t="s">
        <v>6</v>
      </c>
      <c r="C287" s="3" t="n">
        <v>548611</v>
      </c>
      <c r="D287" s="3" t="s">
        <v>312</v>
      </c>
      <c r="E287" s="4" t="n">
        <v>23316033.89</v>
      </c>
    </row>
    <row r="288" customFormat="false" ht="14.4" hidden="false" customHeight="false" outlineLevel="0" collapsed="false">
      <c r="A288" s="2" t="s">
        <v>37</v>
      </c>
      <c r="B288" s="2" t="s">
        <v>6</v>
      </c>
      <c r="C288" s="3" t="n">
        <v>548621</v>
      </c>
      <c r="D288" s="3" t="s">
        <v>313</v>
      </c>
      <c r="E288" s="4" t="n">
        <v>1583450</v>
      </c>
    </row>
    <row r="289" customFormat="false" ht="14.4" hidden="false" customHeight="false" outlineLevel="0" collapsed="false">
      <c r="A289" s="2" t="s">
        <v>37</v>
      </c>
      <c r="B289" s="2" t="s">
        <v>6</v>
      </c>
      <c r="C289" s="3" t="n">
        <v>548631</v>
      </c>
      <c r="D289" s="3" t="s">
        <v>314</v>
      </c>
      <c r="E289" s="4" t="n">
        <v>8269497.7</v>
      </c>
    </row>
    <row r="290" customFormat="false" ht="14.4" hidden="false" customHeight="false" outlineLevel="0" collapsed="false">
      <c r="A290" s="2" t="s">
        <v>37</v>
      </c>
      <c r="B290" s="2" t="s">
        <v>6</v>
      </c>
      <c r="C290" s="3" t="n">
        <v>548661</v>
      </c>
      <c r="D290" s="3" t="s">
        <v>275</v>
      </c>
      <c r="E290" s="4" t="n">
        <v>12543512.48</v>
      </c>
    </row>
    <row r="291" customFormat="false" ht="14.4" hidden="false" customHeight="false" outlineLevel="0" collapsed="false">
      <c r="A291" s="2" t="s">
        <v>37</v>
      </c>
      <c r="B291" s="2" t="s">
        <v>6</v>
      </c>
      <c r="C291" s="3" t="n">
        <v>548671</v>
      </c>
      <c r="D291" s="3" t="s">
        <v>276</v>
      </c>
      <c r="E291" s="4" t="n">
        <v>963212.12</v>
      </c>
    </row>
    <row r="292" customFormat="false" ht="14.4" hidden="false" customHeight="false" outlineLevel="0" collapsed="false">
      <c r="A292" s="2" t="s">
        <v>37</v>
      </c>
      <c r="B292" s="2" t="s">
        <v>6</v>
      </c>
      <c r="C292" s="3" t="n">
        <v>548681</v>
      </c>
      <c r="D292" s="3" t="s">
        <v>315</v>
      </c>
      <c r="E292" s="4" t="n">
        <v>16500</v>
      </c>
    </row>
    <row r="293" customFormat="false" ht="14.4" hidden="false" customHeight="false" outlineLevel="0" collapsed="false">
      <c r="A293" s="2" t="s">
        <v>37</v>
      </c>
      <c r="B293" s="2" t="s">
        <v>6</v>
      </c>
      <c r="C293" s="3" t="n">
        <v>548682</v>
      </c>
      <c r="D293" s="3" t="s">
        <v>316</v>
      </c>
      <c r="E293" s="4" t="n">
        <v>1976880.82</v>
      </c>
    </row>
    <row r="294" customFormat="false" ht="14.4" hidden="false" customHeight="false" outlineLevel="0" collapsed="false">
      <c r="A294" s="2" t="s">
        <v>39</v>
      </c>
      <c r="B294" s="2" t="s">
        <v>10</v>
      </c>
      <c r="C294" s="3" t="n">
        <v>549100</v>
      </c>
      <c r="D294" s="3" t="s">
        <v>317</v>
      </c>
      <c r="E294" s="4" t="n">
        <v>-216373.04</v>
      </c>
    </row>
    <row r="295" customFormat="false" ht="14.4" hidden="false" customHeight="false" outlineLevel="0" collapsed="false">
      <c r="A295" s="2" t="s">
        <v>39</v>
      </c>
      <c r="B295" s="2" t="s">
        <v>10</v>
      </c>
      <c r="C295" s="3" t="n">
        <v>549101</v>
      </c>
      <c r="D295" s="3" t="s">
        <v>318</v>
      </c>
      <c r="E295" s="4" t="n">
        <v>-12269.38</v>
      </c>
    </row>
    <row r="296" customFormat="false" ht="14.4" hidden="false" customHeight="false" outlineLevel="0" collapsed="false">
      <c r="A296" s="2" t="s">
        <v>39</v>
      </c>
      <c r="B296" s="2" t="s">
        <v>11</v>
      </c>
      <c r="C296" s="3" t="n">
        <v>5492001</v>
      </c>
      <c r="D296" s="3" t="s">
        <v>319</v>
      </c>
      <c r="E296" s="4" t="n">
        <v>132614.23</v>
      </c>
    </row>
    <row r="297" customFormat="false" ht="14.4" hidden="false" customHeight="false" outlineLevel="0" collapsed="false">
      <c r="A297" s="2" t="s">
        <v>39</v>
      </c>
      <c r="B297" s="2" t="s">
        <v>11</v>
      </c>
      <c r="C297" s="3" t="n">
        <v>5492002</v>
      </c>
      <c r="D297" s="3" t="s">
        <v>320</v>
      </c>
      <c r="E297" s="4" t="n">
        <v>132614.22</v>
      </c>
    </row>
    <row r="298" customFormat="false" ht="14.4" hidden="false" customHeight="false" outlineLevel="0" collapsed="false">
      <c r="A298" s="2" t="s">
        <v>39</v>
      </c>
      <c r="B298" s="2" t="s">
        <v>11</v>
      </c>
      <c r="C298" s="3" t="n">
        <v>5492003</v>
      </c>
      <c r="D298" s="3" t="s">
        <v>321</v>
      </c>
      <c r="E298" s="4" t="n">
        <v>198921.33</v>
      </c>
    </row>
    <row r="299" customFormat="false" ht="14.4" hidden="false" customHeight="false" outlineLevel="0" collapsed="false">
      <c r="A299" s="2" t="s">
        <v>39</v>
      </c>
      <c r="B299" s="2" t="s">
        <v>11</v>
      </c>
      <c r="C299" s="3" t="n">
        <v>5492010</v>
      </c>
      <c r="D299" s="3" t="s">
        <v>322</v>
      </c>
      <c r="E299" s="4" t="n">
        <v>198921.35</v>
      </c>
    </row>
    <row r="300" customFormat="false" ht="14.4" hidden="false" customHeight="false" outlineLevel="0" collapsed="false">
      <c r="A300" s="2" t="s">
        <v>39</v>
      </c>
      <c r="B300" s="2" t="s">
        <v>12</v>
      </c>
      <c r="C300" s="3" t="n">
        <v>549300</v>
      </c>
      <c r="D300" s="3" t="s">
        <v>323</v>
      </c>
      <c r="E300" s="4" t="n">
        <v>127716.82</v>
      </c>
    </row>
    <row r="301" customFormat="false" ht="14.4" hidden="false" customHeight="false" outlineLevel="0" collapsed="false">
      <c r="A301" s="2" t="s">
        <v>39</v>
      </c>
      <c r="B301" s="2" t="s">
        <v>6</v>
      </c>
      <c r="C301" s="3" t="n">
        <v>549600</v>
      </c>
      <c r="D301" s="3" t="s">
        <v>324</v>
      </c>
      <c r="E301" s="4" t="n">
        <v>445793.95</v>
      </c>
    </row>
    <row r="302" customFormat="false" ht="14.4" hidden="false" customHeight="false" outlineLevel="0" collapsed="false">
      <c r="A302" s="2" t="s">
        <v>39</v>
      </c>
      <c r="B302" s="2" t="s">
        <v>6</v>
      </c>
      <c r="C302" s="3" t="n">
        <v>549611</v>
      </c>
      <c r="D302" s="3" t="s">
        <v>325</v>
      </c>
      <c r="E302" s="4" t="n">
        <v>201836.64</v>
      </c>
    </row>
    <row r="303" customFormat="false" ht="14.4" hidden="false" customHeight="false" outlineLevel="0" collapsed="false">
      <c r="A303" s="2" t="s">
        <v>39</v>
      </c>
      <c r="B303" s="2" t="s">
        <v>6</v>
      </c>
      <c r="C303" s="3" t="n">
        <v>549631</v>
      </c>
      <c r="D303" s="3" t="s">
        <v>326</v>
      </c>
      <c r="E303" s="4" t="n">
        <v>108542</v>
      </c>
    </row>
    <row r="304" customFormat="false" ht="14.4" hidden="false" customHeight="false" outlineLevel="0" collapsed="false">
      <c r="A304" s="2" t="s">
        <v>39</v>
      </c>
      <c r="B304" s="2" t="s">
        <v>6</v>
      </c>
      <c r="C304" s="3" t="n">
        <v>549651</v>
      </c>
      <c r="D304" s="3" t="s">
        <v>327</v>
      </c>
      <c r="E304" s="4" t="n">
        <v>131683567.6</v>
      </c>
    </row>
    <row r="305" customFormat="false" ht="14.4" hidden="false" customHeight="false" outlineLevel="0" collapsed="false">
      <c r="A305" s="2" t="s">
        <v>41</v>
      </c>
      <c r="B305" s="2" t="s">
        <v>10</v>
      </c>
      <c r="C305" s="3" t="n">
        <v>55011</v>
      </c>
      <c r="D305" s="3" t="s">
        <v>328</v>
      </c>
      <c r="E305" s="4" t="n">
        <v>-18374760.77</v>
      </c>
    </row>
    <row r="306" customFormat="false" ht="14.4" hidden="false" customHeight="false" outlineLevel="0" collapsed="false">
      <c r="A306" s="2" t="s">
        <v>41</v>
      </c>
      <c r="B306" s="2" t="s">
        <v>10</v>
      </c>
      <c r="C306" s="3" t="n">
        <v>55012</v>
      </c>
      <c r="D306" s="3" t="s">
        <v>329</v>
      </c>
      <c r="E306" s="4" t="n">
        <v>-2086026.08</v>
      </c>
    </row>
    <row r="307" customFormat="false" ht="14.4" hidden="false" customHeight="false" outlineLevel="0" collapsed="false">
      <c r="A307" s="2" t="s">
        <v>41</v>
      </c>
      <c r="B307" s="2" t="s">
        <v>10</v>
      </c>
      <c r="C307" s="3" t="n">
        <v>55013</v>
      </c>
      <c r="D307" s="3" t="s">
        <v>330</v>
      </c>
      <c r="E307" s="4" t="n">
        <v>-3197150.68</v>
      </c>
    </row>
    <row r="308" customFormat="false" ht="14.4" hidden="false" customHeight="false" outlineLevel="0" collapsed="false">
      <c r="A308" s="2" t="s">
        <v>41</v>
      </c>
      <c r="B308" s="2" t="s">
        <v>10</v>
      </c>
      <c r="C308" s="3" t="n">
        <v>55014</v>
      </c>
      <c r="D308" s="3" t="s">
        <v>331</v>
      </c>
      <c r="E308" s="4" t="n">
        <v>-1176094.6</v>
      </c>
    </row>
    <row r="309" customFormat="false" ht="14.4" hidden="false" customHeight="false" outlineLevel="0" collapsed="false">
      <c r="A309" s="2" t="s">
        <v>41</v>
      </c>
      <c r="B309" s="2" t="s">
        <v>10</v>
      </c>
      <c r="C309" s="3" t="n">
        <v>55015</v>
      </c>
      <c r="D309" s="3" t="s">
        <v>332</v>
      </c>
      <c r="E309" s="4" t="n">
        <v>-180421.4</v>
      </c>
    </row>
    <row r="310" customFormat="false" ht="14.4" hidden="false" customHeight="false" outlineLevel="0" collapsed="false">
      <c r="A310" s="2" t="s">
        <v>41</v>
      </c>
      <c r="B310" s="2" t="s">
        <v>11</v>
      </c>
      <c r="C310" s="3" t="n">
        <v>5502101</v>
      </c>
      <c r="D310" s="3" t="s">
        <v>333</v>
      </c>
      <c r="E310" s="4" t="n">
        <v>10147655.43</v>
      </c>
    </row>
    <row r="311" customFormat="false" ht="14.4" hidden="false" customHeight="false" outlineLevel="0" collapsed="false">
      <c r="A311" s="2" t="s">
        <v>41</v>
      </c>
      <c r="B311" s="2" t="s">
        <v>11</v>
      </c>
      <c r="C311" s="3" t="n">
        <v>5502102</v>
      </c>
      <c r="D311" s="3" t="s">
        <v>334</v>
      </c>
      <c r="E311" s="4" t="n">
        <v>9281996.78</v>
      </c>
    </row>
    <row r="312" customFormat="false" ht="14.4" hidden="false" customHeight="false" outlineLevel="0" collapsed="false">
      <c r="A312" s="2" t="s">
        <v>41</v>
      </c>
      <c r="B312" s="2" t="s">
        <v>11</v>
      </c>
      <c r="C312" s="3" t="n">
        <v>5502103</v>
      </c>
      <c r="D312" s="3" t="s">
        <v>335</v>
      </c>
      <c r="E312" s="4" t="n">
        <v>14267831.15</v>
      </c>
    </row>
    <row r="313" customFormat="false" ht="14.4" hidden="false" customHeight="false" outlineLevel="0" collapsed="false">
      <c r="A313" s="2" t="s">
        <v>41</v>
      </c>
      <c r="B313" s="2" t="s">
        <v>11</v>
      </c>
      <c r="C313" s="3" t="n">
        <v>5502105</v>
      </c>
      <c r="D313" s="3" t="s">
        <v>336</v>
      </c>
      <c r="E313" s="4" t="n">
        <v>134455.47</v>
      </c>
    </row>
    <row r="314" customFormat="false" ht="14.4" hidden="false" customHeight="false" outlineLevel="0" collapsed="false">
      <c r="A314" s="2" t="s">
        <v>41</v>
      </c>
      <c r="B314" s="2" t="s">
        <v>11</v>
      </c>
      <c r="C314" s="3" t="n">
        <v>5502108</v>
      </c>
      <c r="D314" s="3" t="s">
        <v>337</v>
      </c>
      <c r="E314" s="4" t="n">
        <v>1015233.71</v>
      </c>
    </row>
    <row r="315" customFormat="false" ht="14.4" hidden="false" customHeight="false" outlineLevel="0" collapsed="false">
      <c r="A315" s="2" t="s">
        <v>41</v>
      </c>
      <c r="B315" s="2" t="s">
        <v>11</v>
      </c>
      <c r="C315" s="3" t="n">
        <v>5502109</v>
      </c>
      <c r="D315" s="3" t="s">
        <v>338</v>
      </c>
      <c r="E315" s="4" t="n">
        <v>945501.78</v>
      </c>
    </row>
    <row r="316" customFormat="false" ht="14.4" hidden="false" customHeight="false" outlineLevel="0" collapsed="false">
      <c r="A316" s="2" t="s">
        <v>41</v>
      </c>
      <c r="B316" s="2" t="s">
        <v>11</v>
      </c>
      <c r="C316" s="3" t="n">
        <v>5502110</v>
      </c>
      <c r="D316" s="3" t="s">
        <v>339</v>
      </c>
      <c r="E316" s="4" t="n">
        <v>14389154.23</v>
      </c>
    </row>
    <row r="317" customFormat="false" ht="14.4" hidden="false" customHeight="false" outlineLevel="0" collapsed="false">
      <c r="A317" s="2" t="s">
        <v>41</v>
      </c>
      <c r="B317" s="2" t="s">
        <v>11</v>
      </c>
      <c r="C317" s="3" t="n">
        <v>5502112</v>
      </c>
      <c r="D317" s="3" t="s">
        <v>340</v>
      </c>
      <c r="E317" s="4" t="n">
        <v>75938.09</v>
      </c>
    </row>
    <row r="318" customFormat="false" ht="14.4" hidden="false" customHeight="false" outlineLevel="0" collapsed="false">
      <c r="A318" s="2" t="s">
        <v>41</v>
      </c>
      <c r="B318" s="2" t="s">
        <v>11</v>
      </c>
      <c r="C318" s="3" t="n">
        <v>5502113</v>
      </c>
      <c r="D318" s="3" t="s">
        <v>341</v>
      </c>
      <c r="E318" s="4" t="n">
        <v>844603.72</v>
      </c>
    </row>
    <row r="319" customFormat="false" ht="14.4" hidden="false" customHeight="false" outlineLevel="0" collapsed="false">
      <c r="A319" s="2" t="s">
        <v>41</v>
      </c>
      <c r="B319" s="2" t="s">
        <v>11</v>
      </c>
      <c r="C319" s="3" t="n">
        <v>5502116</v>
      </c>
      <c r="D319" s="3" t="s">
        <v>342</v>
      </c>
      <c r="E319" s="4" t="n">
        <v>507476.03</v>
      </c>
    </row>
    <row r="320" customFormat="false" ht="14.4" hidden="false" customHeight="false" outlineLevel="0" collapsed="false">
      <c r="A320" s="2" t="s">
        <v>41</v>
      </c>
      <c r="B320" s="2" t="s">
        <v>11</v>
      </c>
      <c r="C320" s="3" t="n">
        <v>5502117</v>
      </c>
      <c r="D320" s="3" t="s">
        <v>343</v>
      </c>
      <c r="E320" s="4" t="n">
        <v>938783.03</v>
      </c>
    </row>
    <row r="321" customFormat="false" ht="14.4" hidden="false" customHeight="false" outlineLevel="0" collapsed="false">
      <c r="A321" s="2" t="s">
        <v>41</v>
      </c>
      <c r="B321" s="2" t="s">
        <v>11</v>
      </c>
      <c r="C321" s="3" t="n">
        <v>5502201</v>
      </c>
      <c r="D321" s="3" t="s">
        <v>344</v>
      </c>
      <c r="E321" s="4" t="n">
        <v>1075768.02</v>
      </c>
    </row>
    <row r="322" customFormat="false" ht="14.4" hidden="false" customHeight="false" outlineLevel="0" collapsed="false">
      <c r="A322" s="2" t="s">
        <v>41</v>
      </c>
      <c r="B322" s="2" t="s">
        <v>11</v>
      </c>
      <c r="C322" s="3" t="n">
        <v>5502202</v>
      </c>
      <c r="D322" s="3" t="s">
        <v>345</v>
      </c>
      <c r="E322" s="4" t="n">
        <v>971757.24</v>
      </c>
    </row>
    <row r="323" customFormat="false" ht="14.4" hidden="false" customHeight="false" outlineLevel="0" collapsed="false">
      <c r="A323" s="2" t="s">
        <v>41</v>
      </c>
      <c r="B323" s="2" t="s">
        <v>11</v>
      </c>
      <c r="C323" s="3" t="n">
        <v>5502203</v>
      </c>
      <c r="D323" s="3" t="s">
        <v>346</v>
      </c>
      <c r="E323" s="4" t="n">
        <v>1500199.13</v>
      </c>
    </row>
    <row r="324" customFormat="false" ht="14.4" hidden="false" customHeight="false" outlineLevel="0" collapsed="false">
      <c r="A324" s="2" t="s">
        <v>41</v>
      </c>
      <c r="B324" s="2" t="s">
        <v>11</v>
      </c>
      <c r="C324" s="3" t="n">
        <v>5502205</v>
      </c>
      <c r="D324" s="3" t="s">
        <v>347</v>
      </c>
      <c r="E324" s="4" t="n">
        <v>15999.39</v>
      </c>
    </row>
    <row r="325" customFormat="false" ht="14.4" hidden="false" customHeight="false" outlineLevel="0" collapsed="false">
      <c r="A325" s="2" t="s">
        <v>41</v>
      </c>
      <c r="B325" s="2" t="s">
        <v>11</v>
      </c>
      <c r="C325" s="3" t="n">
        <v>5502208</v>
      </c>
      <c r="D325" s="3" t="s">
        <v>348</v>
      </c>
      <c r="E325" s="4" t="n">
        <v>123658.72</v>
      </c>
    </row>
    <row r="326" customFormat="false" ht="14.4" hidden="false" customHeight="false" outlineLevel="0" collapsed="false">
      <c r="A326" s="2" t="s">
        <v>41</v>
      </c>
      <c r="B326" s="2" t="s">
        <v>11</v>
      </c>
      <c r="C326" s="3" t="n">
        <v>5502209</v>
      </c>
      <c r="D326" s="3" t="s">
        <v>349</v>
      </c>
      <c r="E326" s="4" t="n">
        <v>115301.77</v>
      </c>
    </row>
    <row r="327" customFormat="false" ht="14.4" hidden="false" customHeight="false" outlineLevel="0" collapsed="false">
      <c r="A327" s="2" t="s">
        <v>41</v>
      </c>
      <c r="B327" s="2" t="s">
        <v>11</v>
      </c>
      <c r="C327" s="3" t="n">
        <v>5502210</v>
      </c>
      <c r="D327" s="3" t="s">
        <v>350</v>
      </c>
      <c r="E327" s="4" t="n">
        <v>1515678.11</v>
      </c>
    </row>
    <row r="328" customFormat="false" ht="28.8" hidden="false" customHeight="false" outlineLevel="0" collapsed="false">
      <c r="A328" s="2" t="s">
        <v>41</v>
      </c>
      <c r="B328" s="2" t="s">
        <v>11</v>
      </c>
      <c r="C328" s="3" t="n">
        <v>5502212</v>
      </c>
      <c r="D328" s="3" t="s">
        <v>351</v>
      </c>
      <c r="E328" s="4" t="n">
        <v>8795.64</v>
      </c>
    </row>
    <row r="329" customFormat="false" ht="14.4" hidden="false" customHeight="false" outlineLevel="0" collapsed="false">
      <c r="A329" s="2" t="s">
        <v>41</v>
      </c>
      <c r="B329" s="2" t="s">
        <v>11</v>
      </c>
      <c r="C329" s="3" t="n">
        <v>5502213</v>
      </c>
      <c r="D329" s="3" t="s">
        <v>352</v>
      </c>
      <c r="E329" s="4" t="n">
        <v>101802.5</v>
      </c>
    </row>
    <row r="330" customFormat="false" ht="14.4" hidden="false" customHeight="false" outlineLevel="0" collapsed="false">
      <c r="A330" s="2" t="s">
        <v>41</v>
      </c>
      <c r="B330" s="2" t="s">
        <v>11</v>
      </c>
      <c r="C330" s="3" t="n">
        <v>5502216</v>
      </c>
      <c r="D330" s="3" t="s">
        <v>353</v>
      </c>
      <c r="E330" s="4" t="n">
        <v>61928.03</v>
      </c>
    </row>
    <row r="331" customFormat="false" ht="14.4" hidden="false" customHeight="false" outlineLevel="0" collapsed="false">
      <c r="A331" s="2" t="s">
        <v>41</v>
      </c>
      <c r="B331" s="2" t="s">
        <v>11</v>
      </c>
      <c r="C331" s="3" t="n">
        <v>5502217</v>
      </c>
      <c r="D331" s="3" t="s">
        <v>354</v>
      </c>
      <c r="E331" s="4" t="n">
        <v>113912.01</v>
      </c>
    </row>
    <row r="332" customFormat="false" ht="14.4" hidden="false" customHeight="false" outlineLevel="0" collapsed="false">
      <c r="A332" s="2" t="s">
        <v>41</v>
      </c>
      <c r="B332" s="2" t="s">
        <v>11</v>
      </c>
      <c r="C332" s="3" t="n">
        <v>5502301</v>
      </c>
      <c r="D332" s="3" t="s">
        <v>355</v>
      </c>
      <c r="E332" s="4" t="n">
        <v>1954789.61</v>
      </c>
    </row>
    <row r="333" customFormat="false" ht="14.4" hidden="false" customHeight="false" outlineLevel="0" collapsed="false">
      <c r="A333" s="2" t="s">
        <v>41</v>
      </c>
      <c r="B333" s="2" t="s">
        <v>11</v>
      </c>
      <c r="C333" s="3" t="n">
        <v>5502302</v>
      </c>
      <c r="D333" s="3" t="s">
        <v>356</v>
      </c>
      <c r="E333" s="4" t="n">
        <v>1785431.78</v>
      </c>
    </row>
    <row r="334" customFormat="false" ht="14.4" hidden="false" customHeight="false" outlineLevel="0" collapsed="false">
      <c r="A334" s="2" t="s">
        <v>41</v>
      </c>
      <c r="B334" s="2" t="s">
        <v>11</v>
      </c>
      <c r="C334" s="3" t="n">
        <v>5502303</v>
      </c>
      <c r="D334" s="3" t="s">
        <v>357</v>
      </c>
      <c r="E334" s="4" t="n">
        <v>2744925.37</v>
      </c>
    </row>
    <row r="335" customFormat="false" ht="14.4" hidden="false" customHeight="false" outlineLevel="0" collapsed="false">
      <c r="A335" s="2" t="s">
        <v>41</v>
      </c>
      <c r="B335" s="2" t="s">
        <v>11</v>
      </c>
      <c r="C335" s="3" t="n">
        <v>5502305</v>
      </c>
      <c r="D335" s="3" t="s">
        <v>358</v>
      </c>
      <c r="E335" s="4" t="n">
        <v>26296.72</v>
      </c>
    </row>
    <row r="336" customFormat="false" ht="14.4" hidden="false" customHeight="false" outlineLevel="0" collapsed="false">
      <c r="A336" s="2" t="s">
        <v>41</v>
      </c>
      <c r="B336" s="2" t="s">
        <v>11</v>
      </c>
      <c r="C336" s="3" t="n">
        <v>5502308</v>
      </c>
      <c r="D336" s="3" t="s">
        <v>359</v>
      </c>
      <c r="E336" s="4" t="n">
        <v>198751.15</v>
      </c>
    </row>
    <row r="337" customFormat="false" ht="14.4" hidden="false" customHeight="false" outlineLevel="0" collapsed="false">
      <c r="A337" s="2" t="s">
        <v>41</v>
      </c>
      <c r="B337" s="2" t="s">
        <v>11</v>
      </c>
      <c r="C337" s="3" t="n">
        <v>5502309</v>
      </c>
      <c r="D337" s="3" t="s">
        <v>360</v>
      </c>
      <c r="E337" s="4" t="n">
        <v>185102.63</v>
      </c>
    </row>
    <row r="338" customFormat="false" ht="14.4" hidden="false" customHeight="false" outlineLevel="0" collapsed="false">
      <c r="A338" s="2" t="s">
        <v>41</v>
      </c>
      <c r="B338" s="2" t="s">
        <v>11</v>
      </c>
      <c r="C338" s="3" t="n">
        <v>5502310</v>
      </c>
      <c r="D338" s="3" t="s">
        <v>361</v>
      </c>
      <c r="E338" s="4" t="n">
        <v>2768772.71</v>
      </c>
    </row>
    <row r="339" customFormat="false" ht="14.4" hidden="false" customHeight="false" outlineLevel="0" collapsed="false">
      <c r="A339" s="2" t="s">
        <v>41</v>
      </c>
      <c r="B339" s="2" t="s">
        <v>11</v>
      </c>
      <c r="C339" s="3" t="n">
        <v>5502312</v>
      </c>
      <c r="D339" s="3" t="s">
        <v>362</v>
      </c>
      <c r="E339" s="4" t="n">
        <v>14809.9</v>
      </c>
    </row>
    <row r="340" customFormat="false" ht="14.4" hidden="false" customHeight="false" outlineLevel="0" collapsed="false">
      <c r="A340" s="2" t="s">
        <v>41</v>
      </c>
      <c r="B340" s="2" t="s">
        <v>11</v>
      </c>
      <c r="C340" s="3" t="n">
        <v>5502313</v>
      </c>
      <c r="D340" s="3" t="s">
        <v>363</v>
      </c>
      <c r="E340" s="4" t="n">
        <v>165291.83</v>
      </c>
    </row>
    <row r="341" customFormat="false" ht="14.4" hidden="false" customHeight="false" outlineLevel="0" collapsed="false">
      <c r="A341" s="2" t="s">
        <v>41</v>
      </c>
      <c r="B341" s="2" t="s">
        <v>11</v>
      </c>
      <c r="C341" s="3" t="n">
        <v>5502316</v>
      </c>
      <c r="D341" s="3" t="s">
        <v>364</v>
      </c>
      <c r="E341" s="4" t="n">
        <v>99398.8</v>
      </c>
    </row>
    <row r="342" customFormat="false" ht="14.4" hidden="false" customHeight="false" outlineLevel="0" collapsed="false">
      <c r="A342" s="2" t="s">
        <v>41</v>
      </c>
      <c r="B342" s="2" t="s">
        <v>11</v>
      </c>
      <c r="C342" s="3" t="n">
        <v>5502317</v>
      </c>
      <c r="D342" s="3" t="s">
        <v>365</v>
      </c>
      <c r="E342" s="4" t="n">
        <v>183869.15</v>
      </c>
    </row>
    <row r="343" customFormat="false" ht="14.4" hidden="false" customHeight="false" outlineLevel="0" collapsed="false">
      <c r="A343" s="2" t="s">
        <v>41</v>
      </c>
      <c r="B343" s="2" t="s">
        <v>11</v>
      </c>
      <c r="C343" s="3" t="n">
        <v>5502401</v>
      </c>
      <c r="D343" s="3" t="s">
        <v>366</v>
      </c>
      <c r="E343" s="4" t="n">
        <v>718861.98</v>
      </c>
    </row>
    <row r="344" customFormat="false" ht="14.4" hidden="false" customHeight="false" outlineLevel="0" collapsed="false">
      <c r="A344" s="2" t="s">
        <v>41</v>
      </c>
      <c r="B344" s="2" t="s">
        <v>11</v>
      </c>
      <c r="C344" s="3" t="n">
        <v>5502402</v>
      </c>
      <c r="D344" s="3" t="s">
        <v>367</v>
      </c>
      <c r="E344" s="4" t="n">
        <v>656562.47</v>
      </c>
    </row>
    <row r="345" customFormat="false" ht="14.4" hidden="false" customHeight="false" outlineLevel="0" collapsed="false">
      <c r="A345" s="2" t="s">
        <v>41</v>
      </c>
      <c r="B345" s="2" t="s">
        <v>11</v>
      </c>
      <c r="C345" s="3" t="n">
        <v>5502403</v>
      </c>
      <c r="D345" s="3" t="s">
        <v>368</v>
      </c>
      <c r="E345" s="4" t="n">
        <v>1009700.36</v>
      </c>
    </row>
    <row r="346" customFormat="false" ht="28.8" hidden="false" customHeight="false" outlineLevel="0" collapsed="false">
      <c r="A346" s="2" t="s">
        <v>41</v>
      </c>
      <c r="B346" s="2" t="s">
        <v>11</v>
      </c>
      <c r="C346" s="3" t="n">
        <v>5502405</v>
      </c>
      <c r="D346" s="3" t="s">
        <v>369</v>
      </c>
      <c r="E346" s="4" t="n">
        <v>9673.43</v>
      </c>
    </row>
    <row r="347" customFormat="false" ht="14.4" hidden="false" customHeight="false" outlineLevel="0" collapsed="false">
      <c r="A347" s="2" t="s">
        <v>41</v>
      </c>
      <c r="B347" s="2" t="s">
        <v>11</v>
      </c>
      <c r="C347" s="3" t="n">
        <v>5502408</v>
      </c>
      <c r="D347" s="3" t="s">
        <v>370</v>
      </c>
      <c r="E347" s="4" t="n">
        <v>73112.04</v>
      </c>
    </row>
    <row r="348" customFormat="false" ht="28.8" hidden="false" customHeight="false" outlineLevel="0" collapsed="false">
      <c r="A348" s="2" t="s">
        <v>41</v>
      </c>
      <c r="B348" s="2" t="s">
        <v>11</v>
      </c>
      <c r="C348" s="3" t="n">
        <v>5502409</v>
      </c>
      <c r="D348" s="3" t="s">
        <v>371</v>
      </c>
      <c r="E348" s="4" t="n">
        <v>68091.35</v>
      </c>
    </row>
    <row r="349" customFormat="false" ht="14.4" hidden="false" customHeight="false" outlineLevel="0" collapsed="false">
      <c r="A349" s="2" t="s">
        <v>41</v>
      </c>
      <c r="B349" s="2" t="s">
        <v>11</v>
      </c>
      <c r="C349" s="3" t="n">
        <v>5502410</v>
      </c>
      <c r="D349" s="3" t="s">
        <v>372</v>
      </c>
      <c r="E349" s="4" t="n">
        <v>1018458.07</v>
      </c>
    </row>
    <row r="350" customFormat="false" ht="28.8" hidden="false" customHeight="false" outlineLevel="0" collapsed="false">
      <c r="A350" s="2" t="s">
        <v>41</v>
      </c>
      <c r="B350" s="2" t="s">
        <v>11</v>
      </c>
      <c r="C350" s="3" t="n">
        <v>5502412</v>
      </c>
      <c r="D350" s="3" t="s">
        <v>373</v>
      </c>
      <c r="E350" s="4" t="n">
        <v>5447.88</v>
      </c>
    </row>
    <row r="351" customFormat="false" ht="28.8" hidden="false" customHeight="false" outlineLevel="0" collapsed="false">
      <c r="A351" s="2" t="s">
        <v>41</v>
      </c>
      <c r="B351" s="2" t="s">
        <v>11</v>
      </c>
      <c r="C351" s="3" t="n">
        <v>5502413</v>
      </c>
      <c r="D351" s="3" t="s">
        <v>374</v>
      </c>
      <c r="E351" s="4" t="n">
        <v>60803.78</v>
      </c>
    </row>
    <row r="352" customFormat="false" ht="28.8" hidden="false" customHeight="false" outlineLevel="0" collapsed="false">
      <c r="A352" s="2" t="s">
        <v>41</v>
      </c>
      <c r="B352" s="2" t="s">
        <v>11</v>
      </c>
      <c r="C352" s="3" t="n">
        <v>5502416</v>
      </c>
      <c r="D352" s="3" t="s">
        <v>375</v>
      </c>
      <c r="E352" s="4" t="n">
        <v>36564.55</v>
      </c>
    </row>
    <row r="353" customFormat="false" ht="28.8" hidden="false" customHeight="false" outlineLevel="0" collapsed="false">
      <c r="A353" s="2" t="s">
        <v>41</v>
      </c>
      <c r="B353" s="2" t="s">
        <v>11</v>
      </c>
      <c r="C353" s="3" t="n">
        <v>5502417</v>
      </c>
      <c r="D353" s="3" t="s">
        <v>376</v>
      </c>
      <c r="E353" s="4" t="n">
        <v>67637.59</v>
      </c>
    </row>
    <row r="354" customFormat="false" ht="28.8" hidden="false" customHeight="false" outlineLevel="0" collapsed="false">
      <c r="A354" s="2" t="s">
        <v>41</v>
      </c>
      <c r="B354" s="2" t="s">
        <v>11</v>
      </c>
      <c r="C354" s="3" t="n">
        <v>5502501</v>
      </c>
      <c r="D354" s="3" t="s">
        <v>377</v>
      </c>
      <c r="E354" s="4" t="n">
        <v>104556.37</v>
      </c>
    </row>
    <row r="355" customFormat="false" ht="14.4" hidden="false" customHeight="false" outlineLevel="0" collapsed="false">
      <c r="A355" s="2" t="s">
        <v>41</v>
      </c>
      <c r="B355" s="2" t="s">
        <v>11</v>
      </c>
      <c r="C355" s="3" t="n">
        <v>5502502</v>
      </c>
      <c r="D355" s="3" t="s">
        <v>378</v>
      </c>
      <c r="E355" s="4" t="n">
        <v>95483.63</v>
      </c>
    </row>
    <row r="356" customFormat="false" ht="14.4" hidden="false" customHeight="false" outlineLevel="0" collapsed="false">
      <c r="A356" s="2" t="s">
        <v>41</v>
      </c>
      <c r="B356" s="2" t="s">
        <v>11</v>
      </c>
      <c r="C356" s="3" t="n">
        <v>5502503</v>
      </c>
      <c r="D356" s="3" t="s">
        <v>379</v>
      </c>
      <c r="E356" s="4" t="n">
        <v>146847.32</v>
      </c>
    </row>
    <row r="357" customFormat="false" ht="28.8" hidden="false" customHeight="false" outlineLevel="0" collapsed="false">
      <c r="A357" s="2" t="s">
        <v>41</v>
      </c>
      <c r="B357" s="2" t="s">
        <v>11</v>
      </c>
      <c r="C357" s="3" t="n">
        <v>5502505</v>
      </c>
      <c r="D357" s="3" t="s">
        <v>380</v>
      </c>
      <c r="E357" s="4" t="n">
        <v>1408.74</v>
      </c>
    </row>
    <row r="358" customFormat="false" ht="14.4" hidden="false" customHeight="false" outlineLevel="0" collapsed="false">
      <c r="A358" s="2" t="s">
        <v>41</v>
      </c>
      <c r="B358" s="2" t="s">
        <v>11</v>
      </c>
      <c r="C358" s="3" t="n">
        <v>5502508</v>
      </c>
      <c r="D358" s="3" t="s">
        <v>381</v>
      </c>
      <c r="E358" s="4" t="n">
        <v>10647.38</v>
      </c>
    </row>
    <row r="359" customFormat="false" ht="28.8" hidden="false" customHeight="false" outlineLevel="0" collapsed="false">
      <c r="A359" s="2" t="s">
        <v>41</v>
      </c>
      <c r="B359" s="2" t="s">
        <v>11</v>
      </c>
      <c r="C359" s="3" t="n">
        <v>5502509</v>
      </c>
      <c r="D359" s="3" t="s">
        <v>382</v>
      </c>
      <c r="E359" s="4" t="n">
        <v>9916.22</v>
      </c>
    </row>
    <row r="360" customFormat="false" ht="14.4" hidden="false" customHeight="false" outlineLevel="0" collapsed="false">
      <c r="A360" s="2" t="s">
        <v>41</v>
      </c>
      <c r="B360" s="2" t="s">
        <v>11</v>
      </c>
      <c r="C360" s="3" t="n">
        <v>5502510</v>
      </c>
      <c r="D360" s="3" t="s">
        <v>383</v>
      </c>
      <c r="E360" s="4" t="n">
        <v>148123.56</v>
      </c>
    </row>
    <row r="361" customFormat="false" ht="28.8" hidden="false" customHeight="false" outlineLevel="0" collapsed="false">
      <c r="A361" s="2" t="s">
        <v>41</v>
      </c>
      <c r="B361" s="2" t="s">
        <v>11</v>
      </c>
      <c r="C361" s="3" t="n">
        <v>5502512</v>
      </c>
      <c r="D361" s="3" t="s">
        <v>384</v>
      </c>
      <c r="E361" s="4" t="n">
        <v>793.58</v>
      </c>
    </row>
    <row r="362" customFormat="false" ht="28.8" hidden="false" customHeight="false" outlineLevel="0" collapsed="false">
      <c r="A362" s="2" t="s">
        <v>41</v>
      </c>
      <c r="B362" s="2" t="s">
        <v>11</v>
      </c>
      <c r="C362" s="3" t="n">
        <v>5502513</v>
      </c>
      <c r="D362" s="3" t="s">
        <v>385</v>
      </c>
      <c r="E362" s="4" t="n">
        <v>8849.9</v>
      </c>
    </row>
    <row r="363" customFormat="false" ht="28.8" hidden="false" customHeight="false" outlineLevel="0" collapsed="false">
      <c r="A363" s="2" t="s">
        <v>41</v>
      </c>
      <c r="B363" s="2" t="s">
        <v>11</v>
      </c>
      <c r="C363" s="3" t="n">
        <v>5502516</v>
      </c>
      <c r="D363" s="3" t="s">
        <v>386</v>
      </c>
      <c r="E363" s="4" t="n">
        <v>5324.74</v>
      </c>
    </row>
    <row r="364" customFormat="false" ht="28.8" hidden="false" customHeight="false" outlineLevel="0" collapsed="false">
      <c r="A364" s="2" t="s">
        <v>41</v>
      </c>
      <c r="B364" s="2" t="s">
        <v>11</v>
      </c>
      <c r="C364" s="3" t="n">
        <v>5502517</v>
      </c>
      <c r="D364" s="3" t="s">
        <v>387</v>
      </c>
      <c r="E364" s="4" t="n">
        <v>9850.11</v>
      </c>
    </row>
    <row r="365" customFormat="false" ht="14.4" hidden="false" customHeight="false" outlineLevel="0" collapsed="false">
      <c r="A365" s="2" t="s">
        <v>41</v>
      </c>
      <c r="B365" s="2" t="s">
        <v>12</v>
      </c>
      <c r="C365" s="3" t="n">
        <v>55031</v>
      </c>
      <c r="D365" s="3" t="s">
        <v>328</v>
      </c>
      <c r="E365" s="4" t="n">
        <v>17420010.82</v>
      </c>
    </row>
    <row r="366" customFormat="false" ht="14.4" hidden="false" customHeight="false" outlineLevel="0" collapsed="false">
      <c r="A366" s="2" t="s">
        <v>41</v>
      </c>
      <c r="B366" s="2" t="s">
        <v>12</v>
      </c>
      <c r="C366" s="3" t="n">
        <v>55032</v>
      </c>
      <c r="D366" s="3" t="s">
        <v>329</v>
      </c>
      <c r="E366" s="4" t="n">
        <v>2039763.75</v>
      </c>
    </row>
    <row r="367" customFormat="false" ht="14.4" hidden="false" customHeight="false" outlineLevel="0" collapsed="false">
      <c r="A367" s="2" t="s">
        <v>41</v>
      </c>
      <c r="B367" s="2" t="s">
        <v>12</v>
      </c>
      <c r="C367" s="3" t="n">
        <v>55033</v>
      </c>
      <c r="D367" s="3" t="s">
        <v>330</v>
      </c>
      <c r="E367" s="4" t="n">
        <v>3365677.07</v>
      </c>
    </row>
    <row r="368" customFormat="false" ht="14.4" hidden="false" customHeight="false" outlineLevel="0" collapsed="false">
      <c r="A368" s="2" t="s">
        <v>41</v>
      </c>
      <c r="B368" s="2" t="s">
        <v>12</v>
      </c>
      <c r="C368" s="3" t="n">
        <v>55034</v>
      </c>
      <c r="D368" s="3" t="s">
        <v>331</v>
      </c>
      <c r="E368" s="4" t="n">
        <v>1236016.98</v>
      </c>
    </row>
    <row r="369" customFormat="false" ht="14.4" hidden="false" customHeight="false" outlineLevel="0" collapsed="false">
      <c r="A369" s="2" t="s">
        <v>41</v>
      </c>
      <c r="B369" s="2" t="s">
        <v>12</v>
      </c>
      <c r="C369" s="3" t="n">
        <v>55035</v>
      </c>
      <c r="D369" s="3" t="s">
        <v>332</v>
      </c>
      <c r="E369" s="4" t="n">
        <v>176192.03</v>
      </c>
    </row>
    <row r="370" customFormat="false" ht="14.4" hidden="false" customHeight="false" outlineLevel="0" collapsed="false">
      <c r="A370" s="2" t="s">
        <v>41</v>
      </c>
      <c r="B370" s="2" t="s">
        <v>6</v>
      </c>
      <c r="C370" s="3" t="n">
        <v>55061</v>
      </c>
      <c r="D370" s="3" t="s">
        <v>388</v>
      </c>
      <c r="E370" s="4" t="n">
        <v>60565431.52</v>
      </c>
    </row>
    <row r="371" customFormat="false" ht="14.4" hidden="false" customHeight="false" outlineLevel="0" collapsed="false">
      <c r="A371" s="2" t="s">
        <v>41</v>
      </c>
      <c r="B371" s="2" t="s">
        <v>6</v>
      </c>
      <c r="C371" s="3" t="n">
        <v>55062</v>
      </c>
      <c r="D371" s="3" t="s">
        <v>389</v>
      </c>
      <c r="E371" s="4" t="n">
        <v>7229912.74</v>
      </c>
    </row>
    <row r="372" customFormat="false" ht="14.4" hidden="false" customHeight="false" outlineLevel="0" collapsed="false">
      <c r="A372" s="2" t="s">
        <v>41</v>
      </c>
      <c r="B372" s="2" t="s">
        <v>6</v>
      </c>
      <c r="C372" s="3" t="n">
        <v>55063</v>
      </c>
      <c r="D372" s="3" t="s">
        <v>390</v>
      </c>
      <c r="E372" s="4" t="n">
        <v>10683775.65</v>
      </c>
    </row>
    <row r="373" customFormat="false" ht="14.4" hidden="false" customHeight="false" outlineLevel="0" collapsed="false">
      <c r="A373" s="2" t="s">
        <v>41</v>
      </c>
      <c r="B373" s="2" t="s">
        <v>6</v>
      </c>
      <c r="C373" s="3" t="n">
        <v>55064</v>
      </c>
      <c r="D373" s="3" t="s">
        <v>391</v>
      </c>
      <c r="E373" s="4" t="n">
        <v>3930103.22</v>
      </c>
    </row>
    <row r="374" customFormat="false" ht="28.8" hidden="false" customHeight="false" outlineLevel="0" collapsed="false">
      <c r="A374" s="2" t="s">
        <v>41</v>
      </c>
      <c r="B374" s="2" t="s">
        <v>6</v>
      </c>
      <c r="C374" s="3" t="n">
        <v>55065</v>
      </c>
      <c r="D374" s="3" t="s">
        <v>392</v>
      </c>
      <c r="E374" s="4" t="n">
        <v>572345.2</v>
      </c>
    </row>
    <row r="375" customFormat="false" ht="14.4" hidden="false" customHeight="false" outlineLevel="0" collapsed="false">
      <c r="A375" s="2" t="s">
        <v>43</v>
      </c>
      <c r="B375" s="2" t="s">
        <v>10</v>
      </c>
      <c r="C375" s="3" t="n">
        <v>55113</v>
      </c>
      <c r="D375" s="3" t="s">
        <v>393</v>
      </c>
      <c r="E375" s="4" t="n">
        <v>-2704698.17</v>
      </c>
    </row>
    <row r="376" customFormat="false" ht="14.4" hidden="false" customHeight="false" outlineLevel="0" collapsed="false">
      <c r="A376" s="2" t="s">
        <v>43</v>
      </c>
      <c r="B376" s="2" t="s">
        <v>10</v>
      </c>
      <c r="C376" s="3" t="n">
        <v>55114</v>
      </c>
      <c r="D376" s="3" t="s">
        <v>394</v>
      </c>
      <c r="E376" s="4" t="n">
        <v>-1159287.35</v>
      </c>
    </row>
    <row r="377" customFormat="false" ht="14.4" hidden="false" customHeight="false" outlineLevel="0" collapsed="false">
      <c r="A377" s="2" t="s">
        <v>43</v>
      </c>
      <c r="B377" s="2" t="s">
        <v>11</v>
      </c>
      <c r="C377" s="3" t="n">
        <v>5512301</v>
      </c>
      <c r="D377" s="3" t="s">
        <v>395</v>
      </c>
      <c r="E377" s="4" t="n">
        <v>1663208.87</v>
      </c>
    </row>
    <row r="378" customFormat="false" ht="14.4" hidden="false" customHeight="false" outlineLevel="0" collapsed="false">
      <c r="A378" s="2" t="s">
        <v>43</v>
      </c>
      <c r="B378" s="2" t="s">
        <v>11</v>
      </c>
      <c r="C378" s="3" t="n">
        <v>5512302</v>
      </c>
      <c r="D378" s="3" t="s">
        <v>396</v>
      </c>
      <c r="E378" s="4" t="n">
        <v>1518574.28</v>
      </c>
    </row>
    <row r="379" customFormat="false" ht="14.4" hidden="false" customHeight="false" outlineLevel="0" collapsed="false">
      <c r="A379" s="2" t="s">
        <v>43</v>
      </c>
      <c r="B379" s="2" t="s">
        <v>11</v>
      </c>
      <c r="C379" s="3" t="n">
        <v>5512303</v>
      </c>
      <c r="D379" s="3" t="s">
        <v>397</v>
      </c>
      <c r="E379" s="4" t="n">
        <v>2335586.87</v>
      </c>
    </row>
    <row r="380" customFormat="false" ht="28.8" hidden="false" customHeight="false" outlineLevel="0" collapsed="false">
      <c r="A380" s="2" t="s">
        <v>43</v>
      </c>
      <c r="B380" s="2" t="s">
        <v>11</v>
      </c>
      <c r="C380" s="3" t="n">
        <v>5512305</v>
      </c>
      <c r="D380" s="3" t="s">
        <v>398</v>
      </c>
      <c r="E380" s="4" t="n">
        <v>22449.43</v>
      </c>
    </row>
    <row r="381" customFormat="false" ht="14.4" hidden="false" customHeight="false" outlineLevel="0" collapsed="false">
      <c r="A381" s="2" t="s">
        <v>43</v>
      </c>
      <c r="B381" s="2" t="s">
        <v>11</v>
      </c>
      <c r="C381" s="3" t="n">
        <v>5512308</v>
      </c>
      <c r="D381" s="3" t="s">
        <v>399</v>
      </c>
      <c r="E381" s="4" t="n">
        <v>169771.03</v>
      </c>
    </row>
    <row r="382" customFormat="false" ht="14.4" hidden="false" customHeight="false" outlineLevel="0" collapsed="false">
      <c r="A382" s="2" t="s">
        <v>43</v>
      </c>
      <c r="B382" s="2" t="s">
        <v>11</v>
      </c>
      <c r="C382" s="3" t="n">
        <v>5512309</v>
      </c>
      <c r="D382" s="3" t="s">
        <v>400</v>
      </c>
      <c r="E382" s="4" t="n">
        <v>158111.78</v>
      </c>
    </row>
    <row r="383" customFormat="false" ht="14.4" hidden="false" customHeight="false" outlineLevel="0" collapsed="false">
      <c r="A383" s="2" t="s">
        <v>43</v>
      </c>
      <c r="B383" s="2" t="s">
        <v>11</v>
      </c>
      <c r="C383" s="3" t="n">
        <v>5512310</v>
      </c>
      <c r="D383" s="3" t="s">
        <v>401</v>
      </c>
      <c r="E383" s="4" t="n">
        <v>2355931.43</v>
      </c>
    </row>
    <row r="384" customFormat="false" ht="28.8" hidden="false" customHeight="false" outlineLevel="0" collapsed="false">
      <c r="A384" s="2" t="s">
        <v>43</v>
      </c>
      <c r="B384" s="2" t="s">
        <v>11</v>
      </c>
      <c r="C384" s="3" t="n">
        <v>5512312</v>
      </c>
      <c r="D384" s="3" t="s">
        <v>402</v>
      </c>
      <c r="E384" s="4" t="n">
        <v>12637.8</v>
      </c>
    </row>
    <row r="385" customFormat="false" ht="28.8" hidden="false" customHeight="false" outlineLevel="0" collapsed="false">
      <c r="A385" s="2" t="s">
        <v>43</v>
      </c>
      <c r="B385" s="2" t="s">
        <v>11</v>
      </c>
      <c r="C385" s="3" t="n">
        <v>5512313</v>
      </c>
      <c r="D385" s="3" t="s">
        <v>403</v>
      </c>
      <c r="E385" s="4" t="n">
        <v>141174.69</v>
      </c>
    </row>
    <row r="386" customFormat="false" ht="28.8" hidden="false" customHeight="false" outlineLevel="0" collapsed="false">
      <c r="A386" s="2" t="s">
        <v>43</v>
      </c>
      <c r="B386" s="2" t="s">
        <v>11</v>
      </c>
      <c r="C386" s="3" t="n">
        <v>5512316</v>
      </c>
      <c r="D386" s="3" t="s">
        <v>404</v>
      </c>
      <c r="E386" s="4" t="n">
        <v>84913.46</v>
      </c>
    </row>
    <row r="387" customFormat="false" ht="14.4" hidden="false" customHeight="false" outlineLevel="0" collapsed="false">
      <c r="A387" s="2" t="s">
        <v>43</v>
      </c>
      <c r="B387" s="2" t="s">
        <v>11</v>
      </c>
      <c r="C387" s="3" t="n">
        <v>5512317</v>
      </c>
      <c r="D387" s="3" t="s">
        <v>405</v>
      </c>
      <c r="E387" s="4" t="n">
        <v>157059.35</v>
      </c>
    </row>
    <row r="388" customFormat="false" ht="14.4" hidden="false" customHeight="false" outlineLevel="0" collapsed="false">
      <c r="A388" s="2" t="s">
        <v>43</v>
      </c>
      <c r="B388" s="2" t="s">
        <v>11</v>
      </c>
      <c r="C388" s="3" t="n">
        <v>5512401</v>
      </c>
      <c r="D388" s="3" t="s">
        <v>406</v>
      </c>
      <c r="E388" s="4" t="n">
        <v>716303.1</v>
      </c>
    </row>
    <row r="389" customFormat="false" ht="14.4" hidden="false" customHeight="false" outlineLevel="0" collapsed="false">
      <c r="A389" s="2" t="s">
        <v>43</v>
      </c>
      <c r="B389" s="2" t="s">
        <v>11</v>
      </c>
      <c r="C389" s="3" t="n">
        <v>5512402</v>
      </c>
      <c r="D389" s="3" t="s">
        <v>407</v>
      </c>
      <c r="E389" s="4" t="n">
        <v>654003.59</v>
      </c>
    </row>
    <row r="390" customFormat="false" ht="14.4" hidden="false" customHeight="false" outlineLevel="0" collapsed="false">
      <c r="A390" s="2" t="s">
        <v>43</v>
      </c>
      <c r="B390" s="2" t="s">
        <v>11</v>
      </c>
      <c r="C390" s="3" t="n">
        <v>5512403</v>
      </c>
      <c r="D390" s="3" t="s">
        <v>408</v>
      </c>
      <c r="E390" s="4" t="n">
        <v>1005862.06</v>
      </c>
    </row>
    <row r="391" customFormat="false" ht="28.8" hidden="false" customHeight="false" outlineLevel="0" collapsed="false">
      <c r="A391" s="2" t="s">
        <v>43</v>
      </c>
      <c r="B391" s="2" t="s">
        <v>11</v>
      </c>
      <c r="C391" s="3" t="n">
        <v>5512405</v>
      </c>
      <c r="D391" s="3" t="s">
        <v>409</v>
      </c>
      <c r="E391" s="4" t="n">
        <v>9673.43</v>
      </c>
    </row>
    <row r="392" customFormat="false" ht="14.4" hidden="false" customHeight="false" outlineLevel="0" collapsed="false">
      <c r="A392" s="2" t="s">
        <v>43</v>
      </c>
      <c r="B392" s="2" t="s">
        <v>11</v>
      </c>
      <c r="C392" s="3" t="n">
        <v>5512408</v>
      </c>
      <c r="D392" s="3" t="s">
        <v>410</v>
      </c>
      <c r="E392" s="4" t="n">
        <v>73112.04</v>
      </c>
    </row>
    <row r="393" customFormat="false" ht="28.8" hidden="false" customHeight="false" outlineLevel="0" collapsed="false">
      <c r="A393" s="2" t="s">
        <v>43</v>
      </c>
      <c r="B393" s="2" t="s">
        <v>11</v>
      </c>
      <c r="C393" s="3" t="n">
        <v>5512409</v>
      </c>
      <c r="D393" s="3" t="s">
        <v>411</v>
      </c>
      <c r="E393" s="4" t="n">
        <v>68091.34</v>
      </c>
    </row>
    <row r="394" customFormat="false" ht="14.4" hidden="false" customHeight="false" outlineLevel="0" collapsed="false">
      <c r="A394" s="2" t="s">
        <v>43</v>
      </c>
      <c r="B394" s="2" t="s">
        <v>11</v>
      </c>
      <c r="C394" s="3" t="n">
        <v>5512410</v>
      </c>
      <c r="D394" s="3" t="s">
        <v>412</v>
      </c>
      <c r="E394" s="4" t="n">
        <v>1014619.77</v>
      </c>
    </row>
    <row r="395" customFormat="false" ht="28.8" hidden="false" customHeight="false" outlineLevel="0" collapsed="false">
      <c r="A395" s="2" t="s">
        <v>43</v>
      </c>
      <c r="B395" s="2" t="s">
        <v>11</v>
      </c>
      <c r="C395" s="3" t="n">
        <v>5512412</v>
      </c>
      <c r="D395" s="3" t="s">
        <v>413</v>
      </c>
      <c r="E395" s="4" t="n">
        <v>5447.88</v>
      </c>
    </row>
    <row r="396" customFormat="false" ht="28.8" hidden="false" customHeight="false" outlineLevel="0" collapsed="false">
      <c r="A396" s="2" t="s">
        <v>43</v>
      </c>
      <c r="B396" s="2" t="s">
        <v>11</v>
      </c>
      <c r="C396" s="3" t="n">
        <v>5512413</v>
      </c>
      <c r="D396" s="3" t="s">
        <v>414</v>
      </c>
      <c r="E396" s="4" t="n">
        <v>60803.78</v>
      </c>
    </row>
    <row r="397" customFormat="false" ht="28.8" hidden="false" customHeight="false" outlineLevel="0" collapsed="false">
      <c r="A397" s="2" t="s">
        <v>43</v>
      </c>
      <c r="B397" s="2" t="s">
        <v>11</v>
      </c>
      <c r="C397" s="3" t="n">
        <v>5512416</v>
      </c>
      <c r="D397" s="3" t="s">
        <v>415</v>
      </c>
      <c r="E397" s="4" t="n">
        <v>36564.59</v>
      </c>
    </row>
    <row r="398" customFormat="false" ht="28.8" hidden="false" customHeight="false" outlineLevel="0" collapsed="false">
      <c r="A398" s="2" t="s">
        <v>43</v>
      </c>
      <c r="B398" s="2" t="s">
        <v>11</v>
      </c>
      <c r="C398" s="3" t="n">
        <v>5512417</v>
      </c>
      <c r="D398" s="3" t="s">
        <v>416</v>
      </c>
      <c r="E398" s="4" t="n">
        <v>67637.59</v>
      </c>
    </row>
    <row r="399" customFormat="false" ht="14.4" hidden="false" customHeight="false" outlineLevel="0" collapsed="false">
      <c r="A399" s="2" t="s">
        <v>43</v>
      </c>
      <c r="B399" s="2" t="s">
        <v>12</v>
      </c>
      <c r="C399" s="3" t="n">
        <v>55133</v>
      </c>
      <c r="D399" s="3" t="s">
        <v>393</v>
      </c>
      <c r="E399" s="4" t="n">
        <v>2811060.38</v>
      </c>
    </row>
    <row r="400" customFormat="false" ht="14.4" hidden="false" customHeight="false" outlineLevel="0" collapsed="false">
      <c r="A400" s="2" t="s">
        <v>43</v>
      </c>
      <c r="B400" s="2" t="s">
        <v>12</v>
      </c>
      <c r="C400" s="3" t="n">
        <v>55134</v>
      </c>
      <c r="D400" s="3" t="s">
        <v>394</v>
      </c>
      <c r="E400" s="4" t="n">
        <v>1208268.28</v>
      </c>
    </row>
    <row r="401" customFormat="false" ht="14.4" hidden="false" customHeight="false" outlineLevel="0" collapsed="false">
      <c r="A401" s="2" t="s">
        <v>43</v>
      </c>
      <c r="B401" s="2" t="s">
        <v>6</v>
      </c>
      <c r="C401" s="3" t="n">
        <v>55160</v>
      </c>
      <c r="D401" s="3" t="s">
        <v>417</v>
      </c>
      <c r="E401" s="4" t="n">
        <v>903200</v>
      </c>
    </row>
    <row r="402" customFormat="false" ht="14.4" hidden="false" customHeight="false" outlineLevel="0" collapsed="false">
      <c r="A402" s="2" t="s">
        <v>43</v>
      </c>
      <c r="B402" s="2" t="s">
        <v>6</v>
      </c>
      <c r="C402" s="3" t="n">
        <v>55163</v>
      </c>
      <c r="D402" s="3" t="s">
        <v>418</v>
      </c>
      <c r="E402" s="4" t="n">
        <v>9063950.63</v>
      </c>
    </row>
    <row r="403" customFormat="false" ht="14.4" hidden="false" customHeight="false" outlineLevel="0" collapsed="false">
      <c r="A403" s="2" t="s">
        <v>43</v>
      </c>
      <c r="B403" s="2" t="s">
        <v>6</v>
      </c>
      <c r="C403" s="3" t="n">
        <v>55164</v>
      </c>
      <c r="D403" s="3" t="s">
        <v>419</v>
      </c>
      <c r="E403" s="4" t="n">
        <v>3895452.5</v>
      </c>
    </row>
    <row r="404" customFormat="false" ht="14.4" hidden="false" customHeight="false" outlineLevel="0" collapsed="false">
      <c r="A404" s="2" t="s">
        <v>45</v>
      </c>
      <c r="B404" s="2" t="s">
        <v>10</v>
      </c>
      <c r="C404" s="3" t="n">
        <v>55210</v>
      </c>
      <c r="D404" s="3" t="s">
        <v>420</v>
      </c>
      <c r="E404" s="4" t="n">
        <v>-5844290.57</v>
      </c>
    </row>
    <row r="405" customFormat="false" ht="14.4" hidden="false" customHeight="false" outlineLevel="0" collapsed="false">
      <c r="A405" s="2" t="s">
        <v>45</v>
      </c>
      <c r="B405" s="2" t="s">
        <v>12</v>
      </c>
      <c r="C405" s="3" t="n">
        <v>55230</v>
      </c>
      <c r="D405" s="3" t="s">
        <v>421</v>
      </c>
      <c r="E405" s="4" t="n">
        <v>6011176.82</v>
      </c>
    </row>
    <row r="406" customFormat="false" ht="14.4" hidden="false" customHeight="false" outlineLevel="0" collapsed="false">
      <c r="A406" s="2" t="s">
        <v>45</v>
      </c>
      <c r="B406" s="2" t="s">
        <v>6</v>
      </c>
      <c r="C406" s="3" t="n">
        <v>55260</v>
      </c>
      <c r="D406" s="3" t="s">
        <v>422</v>
      </c>
      <c r="E406" s="4" t="n">
        <v>11938250.11</v>
      </c>
    </row>
    <row r="407" customFormat="false" ht="14.4" hidden="false" customHeight="false" outlineLevel="0" collapsed="false">
      <c r="A407" s="2" t="s">
        <v>47</v>
      </c>
      <c r="B407" s="2" t="s">
        <v>11</v>
      </c>
      <c r="C407" s="3" t="n">
        <v>5552110</v>
      </c>
      <c r="D407" s="3" t="s">
        <v>423</v>
      </c>
      <c r="E407" s="4" t="n">
        <v>166031.81</v>
      </c>
    </row>
    <row r="408" customFormat="false" ht="14.4" hidden="false" customHeight="false" outlineLevel="0" collapsed="false">
      <c r="A408" s="2" t="s">
        <v>47</v>
      </c>
      <c r="B408" s="2" t="s">
        <v>6</v>
      </c>
      <c r="C408" s="3" t="n">
        <v>555631</v>
      </c>
      <c r="D408" s="3" t="s">
        <v>424</v>
      </c>
      <c r="E408" s="4" t="n">
        <v>1077908.75</v>
      </c>
    </row>
    <row r="409" customFormat="false" ht="14.4" hidden="false" customHeight="false" outlineLevel="0" collapsed="false">
      <c r="A409" s="2" t="s">
        <v>49</v>
      </c>
      <c r="B409" s="2" t="s">
        <v>10</v>
      </c>
      <c r="C409" s="3" t="n">
        <v>556111</v>
      </c>
      <c r="D409" s="3" t="s">
        <v>425</v>
      </c>
      <c r="E409" s="4" t="n">
        <v>1146485.15</v>
      </c>
    </row>
    <row r="410" customFormat="false" ht="14.4" hidden="false" customHeight="false" outlineLevel="0" collapsed="false">
      <c r="A410" s="2" t="s">
        <v>49</v>
      </c>
      <c r="B410" s="2" t="s">
        <v>10</v>
      </c>
      <c r="C410" s="3" t="n">
        <v>556121</v>
      </c>
      <c r="D410" s="3" t="s">
        <v>426</v>
      </c>
      <c r="E410" s="4" t="n">
        <v>2436368.71</v>
      </c>
    </row>
    <row r="411" customFormat="false" ht="14.4" hidden="false" customHeight="false" outlineLevel="0" collapsed="false">
      <c r="A411" s="2" t="s">
        <v>51</v>
      </c>
      <c r="B411" s="2" t="s">
        <v>10</v>
      </c>
      <c r="C411" s="3" t="n">
        <v>559111</v>
      </c>
      <c r="D411" s="3" t="s">
        <v>427</v>
      </c>
      <c r="E411" s="4" t="n">
        <v>0</v>
      </c>
    </row>
    <row r="412" customFormat="false" ht="14.4" hidden="false" customHeight="false" outlineLevel="0" collapsed="false">
      <c r="A412" s="2" t="s">
        <v>51</v>
      </c>
      <c r="B412" s="2" t="s">
        <v>10</v>
      </c>
      <c r="C412" s="3" t="n">
        <v>55913</v>
      </c>
      <c r="D412" s="3" t="s">
        <v>428</v>
      </c>
      <c r="E412" s="4" t="n">
        <v>-849193.6</v>
      </c>
    </row>
    <row r="413" customFormat="false" ht="14.4" hidden="false" customHeight="false" outlineLevel="0" collapsed="false">
      <c r="A413" s="2" t="s">
        <v>51</v>
      </c>
      <c r="B413" s="2" t="s">
        <v>10</v>
      </c>
      <c r="C413" s="3" t="n">
        <v>559142</v>
      </c>
      <c r="D413" s="3" t="s">
        <v>429</v>
      </c>
      <c r="E413" s="4" t="n">
        <v>-246936.82</v>
      </c>
    </row>
    <row r="414" customFormat="false" ht="14.4" hidden="false" customHeight="false" outlineLevel="0" collapsed="false">
      <c r="A414" s="2" t="s">
        <v>51</v>
      </c>
      <c r="B414" s="2" t="s">
        <v>10</v>
      </c>
      <c r="C414" s="3" t="n">
        <v>559152</v>
      </c>
      <c r="D414" s="3" t="s">
        <v>430</v>
      </c>
      <c r="E414" s="4" t="n">
        <v>0</v>
      </c>
    </row>
    <row r="415" customFormat="false" ht="14.4" hidden="false" customHeight="false" outlineLevel="0" collapsed="false">
      <c r="A415" s="2" t="s">
        <v>51</v>
      </c>
      <c r="B415" s="2" t="s">
        <v>10</v>
      </c>
      <c r="C415" s="3" t="n">
        <v>559162</v>
      </c>
      <c r="D415" s="3" t="s">
        <v>431</v>
      </c>
      <c r="E415" s="4" t="n">
        <v>-4572664.95</v>
      </c>
    </row>
    <row r="416" customFormat="false" ht="14.4" hidden="false" customHeight="false" outlineLevel="0" collapsed="false">
      <c r="A416" s="2" t="s">
        <v>51</v>
      </c>
      <c r="B416" s="2" t="s">
        <v>10</v>
      </c>
      <c r="C416" s="3" t="n">
        <v>559171</v>
      </c>
      <c r="D416" s="3" t="s">
        <v>432</v>
      </c>
      <c r="E416" s="4" t="n">
        <v>0</v>
      </c>
    </row>
    <row r="417" customFormat="false" ht="28.8" hidden="false" customHeight="false" outlineLevel="0" collapsed="false">
      <c r="A417" s="2" t="s">
        <v>51</v>
      </c>
      <c r="B417" s="2" t="s">
        <v>10</v>
      </c>
      <c r="C417" s="3" t="n">
        <v>559191</v>
      </c>
      <c r="D417" s="3" t="s">
        <v>433</v>
      </c>
      <c r="E417" s="4" t="n">
        <v>-204121</v>
      </c>
    </row>
    <row r="418" customFormat="false" ht="14.4" hidden="false" customHeight="false" outlineLevel="0" collapsed="false">
      <c r="A418" s="2" t="s">
        <v>51</v>
      </c>
      <c r="B418" s="2" t="s">
        <v>10</v>
      </c>
      <c r="C418" s="3" t="n">
        <v>559192</v>
      </c>
      <c r="D418" s="3" t="s">
        <v>434</v>
      </c>
      <c r="E418" s="4" t="n">
        <v>-38165.98</v>
      </c>
    </row>
    <row r="419" customFormat="false" ht="14.4" hidden="false" customHeight="false" outlineLevel="0" collapsed="false">
      <c r="A419" s="2" t="s">
        <v>51</v>
      </c>
      <c r="B419" s="2" t="s">
        <v>11</v>
      </c>
      <c r="C419" s="3" t="n">
        <v>5592101</v>
      </c>
      <c r="D419" s="3" t="s">
        <v>435</v>
      </c>
      <c r="E419" s="4" t="n">
        <v>5477</v>
      </c>
    </row>
    <row r="420" customFormat="false" ht="14.4" hidden="false" customHeight="false" outlineLevel="0" collapsed="false">
      <c r="A420" s="2" t="s">
        <v>51</v>
      </c>
      <c r="B420" s="2" t="s">
        <v>11</v>
      </c>
      <c r="C420" s="3" t="n">
        <v>5592102</v>
      </c>
      <c r="D420" s="3" t="s">
        <v>436</v>
      </c>
      <c r="E420" s="4" t="n">
        <v>5477</v>
      </c>
    </row>
    <row r="421" customFormat="false" ht="14.4" hidden="false" customHeight="false" outlineLevel="0" collapsed="false">
      <c r="A421" s="2" t="s">
        <v>51</v>
      </c>
      <c r="B421" s="2" t="s">
        <v>11</v>
      </c>
      <c r="C421" s="3" t="n">
        <v>5592103</v>
      </c>
      <c r="D421" s="3" t="s">
        <v>437</v>
      </c>
      <c r="E421" s="4" t="n">
        <v>8215.5</v>
      </c>
    </row>
    <row r="422" customFormat="false" ht="14.4" hidden="false" customHeight="false" outlineLevel="0" collapsed="false">
      <c r="A422" s="2" t="s">
        <v>51</v>
      </c>
      <c r="B422" s="2" t="s">
        <v>11</v>
      </c>
      <c r="C422" s="3" t="n">
        <v>5592110</v>
      </c>
      <c r="D422" s="3" t="s">
        <v>438</v>
      </c>
      <c r="E422" s="4" t="n">
        <v>8215.5</v>
      </c>
    </row>
    <row r="423" customFormat="false" ht="14.4" hidden="false" customHeight="false" outlineLevel="0" collapsed="false">
      <c r="A423" s="2" t="s">
        <v>51</v>
      </c>
      <c r="B423" s="2" t="s">
        <v>11</v>
      </c>
      <c r="C423" s="3" t="n">
        <v>5592301</v>
      </c>
      <c r="D423" s="3" t="s">
        <v>439</v>
      </c>
      <c r="E423" s="4" t="n">
        <v>353239.89</v>
      </c>
    </row>
    <row r="424" customFormat="false" ht="14.4" hidden="false" customHeight="false" outlineLevel="0" collapsed="false">
      <c r="A424" s="2" t="s">
        <v>51</v>
      </c>
      <c r="B424" s="2" t="s">
        <v>11</v>
      </c>
      <c r="C424" s="3" t="n">
        <v>5592302</v>
      </c>
      <c r="D424" s="3" t="s">
        <v>440</v>
      </c>
      <c r="E424" s="4" t="n">
        <v>306891.77</v>
      </c>
    </row>
    <row r="425" customFormat="false" ht="14.4" hidden="false" customHeight="false" outlineLevel="0" collapsed="false">
      <c r="A425" s="2" t="s">
        <v>51</v>
      </c>
      <c r="B425" s="2" t="s">
        <v>11</v>
      </c>
      <c r="C425" s="3" t="n">
        <v>5592303</v>
      </c>
      <c r="D425" s="3" t="s">
        <v>441</v>
      </c>
      <c r="E425" s="4" t="n">
        <v>493742.02</v>
      </c>
    </row>
    <row r="426" customFormat="false" ht="14.4" hidden="false" customHeight="false" outlineLevel="0" collapsed="false">
      <c r="A426" s="2" t="s">
        <v>51</v>
      </c>
      <c r="B426" s="2" t="s">
        <v>11</v>
      </c>
      <c r="C426" s="3" t="n">
        <v>5592305</v>
      </c>
      <c r="D426" s="3" t="s">
        <v>442</v>
      </c>
      <c r="E426" s="4" t="n">
        <v>5089.5</v>
      </c>
    </row>
    <row r="427" customFormat="false" ht="14.4" hidden="false" customHeight="false" outlineLevel="0" collapsed="false">
      <c r="A427" s="2" t="s">
        <v>51</v>
      </c>
      <c r="B427" s="2" t="s">
        <v>11</v>
      </c>
      <c r="C427" s="3" t="n">
        <v>5592308</v>
      </c>
      <c r="D427" s="3" t="s">
        <v>443</v>
      </c>
      <c r="E427" s="4" t="n">
        <v>31568.54</v>
      </c>
    </row>
    <row r="428" customFormat="false" ht="14.4" hidden="false" customHeight="false" outlineLevel="0" collapsed="false">
      <c r="A428" s="2" t="s">
        <v>51</v>
      </c>
      <c r="B428" s="2" t="s">
        <v>11</v>
      </c>
      <c r="C428" s="3" t="n">
        <v>5592309</v>
      </c>
      <c r="D428" s="3" t="s">
        <v>444</v>
      </c>
      <c r="E428" s="4" t="n">
        <v>29123.36</v>
      </c>
    </row>
    <row r="429" customFormat="false" ht="14.4" hidden="false" customHeight="false" outlineLevel="0" collapsed="false">
      <c r="A429" s="2" t="s">
        <v>51</v>
      </c>
      <c r="B429" s="2" t="s">
        <v>11</v>
      </c>
      <c r="C429" s="3" t="n">
        <v>5592310</v>
      </c>
      <c r="D429" s="3" t="s">
        <v>445</v>
      </c>
      <c r="E429" s="4" t="n">
        <v>475194.04</v>
      </c>
    </row>
    <row r="430" customFormat="false" ht="14.4" hidden="false" customHeight="false" outlineLevel="0" collapsed="false">
      <c r="A430" s="2" t="s">
        <v>51</v>
      </c>
      <c r="B430" s="2" t="s">
        <v>11</v>
      </c>
      <c r="C430" s="3" t="n">
        <v>5592312</v>
      </c>
      <c r="D430" s="3" t="s">
        <v>446</v>
      </c>
      <c r="E430" s="4" t="n">
        <v>1659.86</v>
      </c>
    </row>
    <row r="431" customFormat="false" ht="14.4" hidden="false" customHeight="false" outlineLevel="0" collapsed="false">
      <c r="A431" s="2" t="s">
        <v>51</v>
      </c>
      <c r="B431" s="2" t="s">
        <v>11</v>
      </c>
      <c r="C431" s="3" t="n">
        <v>5592313</v>
      </c>
      <c r="D431" s="3" t="s">
        <v>447</v>
      </c>
      <c r="E431" s="4" t="n">
        <v>26718.67</v>
      </c>
    </row>
    <row r="432" customFormat="false" ht="14.4" hidden="false" customHeight="false" outlineLevel="0" collapsed="false">
      <c r="A432" s="2" t="s">
        <v>51</v>
      </c>
      <c r="B432" s="2" t="s">
        <v>11</v>
      </c>
      <c r="C432" s="3" t="n">
        <v>5592316</v>
      </c>
      <c r="D432" s="3" t="s">
        <v>448</v>
      </c>
      <c r="E432" s="4" t="n">
        <v>15375.73</v>
      </c>
    </row>
    <row r="433" customFormat="false" ht="14.4" hidden="false" customHeight="false" outlineLevel="0" collapsed="false">
      <c r="A433" s="2" t="s">
        <v>51</v>
      </c>
      <c r="B433" s="2" t="s">
        <v>11</v>
      </c>
      <c r="C433" s="3" t="n">
        <v>5592317</v>
      </c>
      <c r="D433" s="3" t="s">
        <v>449</v>
      </c>
      <c r="E433" s="4" t="n">
        <v>30312.85</v>
      </c>
    </row>
    <row r="434" customFormat="false" ht="14.4" hidden="false" customHeight="false" outlineLevel="0" collapsed="false">
      <c r="A434" s="2" t="s">
        <v>51</v>
      </c>
      <c r="B434" s="2" t="s">
        <v>11</v>
      </c>
      <c r="C434" s="3" t="n">
        <v>5592501</v>
      </c>
      <c r="D434" s="3" t="s">
        <v>450</v>
      </c>
      <c r="E434" s="4" t="n">
        <v>6716.68</v>
      </c>
    </row>
    <row r="435" customFormat="false" ht="14.4" hidden="false" customHeight="false" outlineLevel="0" collapsed="false">
      <c r="A435" s="2" t="s">
        <v>51</v>
      </c>
      <c r="B435" s="2" t="s">
        <v>11</v>
      </c>
      <c r="C435" s="3" t="n">
        <v>5592502</v>
      </c>
      <c r="D435" s="3" t="s">
        <v>451</v>
      </c>
      <c r="E435" s="4" t="n">
        <v>6716.68</v>
      </c>
    </row>
    <row r="436" customFormat="false" ht="14.4" hidden="false" customHeight="false" outlineLevel="0" collapsed="false">
      <c r="A436" s="2" t="s">
        <v>51</v>
      </c>
      <c r="B436" s="2" t="s">
        <v>11</v>
      </c>
      <c r="C436" s="3" t="n">
        <v>5592503</v>
      </c>
      <c r="D436" s="3" t="s">
        <v>452</v>
      </c>
      <c r="E436" s="4" t="n">
        <v>10075.02</v>
      </c>
    </row>
    <row r="437" customFormat="false" ht="14.4" hidden="false" customHeight="false" outlineLevel="0" collapsed="false">
      <c r="A437" s="2" t="s">
        <v>51</v>
      </c>
      <c r="B437" s="2" t="s">
        <v>11</v>
      </c>
      <c r="C437" s="3" t="n">
        <v>5592508</v>
      </c>
      <c r="D437" s="3" t="s">
        <v>453</v>
      </c>
      <c r="E437" s="4" t="n">
        <v>0</v>
      </c>
    </row>
    <row r="438" customFormat="false" ht="14.4" hidden="false" customHeight="false" outlineLevel="0" collapsed="false">
      <c r="A438" s="2" t="s">
        <v>51</v>
      </c>
      <c r="B438" s="2" t="s">
        <v>11</v>
      </c>
      <c r="C438" s="3" t="n">
        <v>5592509</v>
      </c>
      <c r="D438" s="3" t="s">
        <v>454</v>
      </c>
      <c r="E438" s="4" t="n">
        <v>0</v>
      </c>
    </row>
    <row r="439" customFormat="false" ht="14.4" hidden="false" customHeight="false" outlineLevel="0" collapsed="false">
      <c r="A439" s="2" t="s">
        <v>51</v>
      </c>
      <c r="B439" s="2" t="s">
        <v>11</v>
      </c>
      <c r="C439" s="3" t="n">
        <v>5592510</v>
      </c>
      <c r="D439" s="3" t="s">
        <v>455</v>
      </c>
      <c r="E439" s="4" t="n">
        <v>10075.02</v>
      </c>
    </row>
    <row r="440" customFormat="false" ht="14.4" hidden="false" customHeight="false" outlineLevel="0" collapsed="false">
      <c r="A440" s="2" t="s">
        <v>51</v>
      </c>
      <c r="B440" s="2" t="s">
        <v>11</v>
      </c>
      <c r="C440" s="3" t="n">
        <v>5592513</v>
      </c>
      <c r="D440" s="3" t="s">
        <v>456</v>
      </c>
      <c r="E440" s="4" t="n">
        <v>0</v>
      </c>
    </row>
    <row r="441" customFormat="false" ht="14.4" hidden="false" customHeight="false" outlineLevel="0" collapsed="false">
      <c r="A441" s="2" t="s">
        <v>51</v>
      </c>
      <c r="B441" s="2" t="s">
        <v>11</v>
      </c>
      <c r="C441" s="3" t="n">
        <v>5592516</v>
      </c>
      <c r="D441" s="3" t="s">
        <v>457</v>
      </c>
      <c r="E441" s="4" t="n">
        <v>0</v>
      </c>
    </row>
    <row r="442" customFormat="false" ht="14.4" hidden="false" customHeight="false" outlineLevel="0" collapsed="false">
      <c r="A442" s="2" t="s">
        <v>51</v>
      </c>
      <c r="B442" s="2" t="s">
        <v>11</v>
      </c>
      <c r="C442" s="3" t="n">
        <v>5592517</v>
      </c>
      <c r="D442" s="3" t="s">
        <v>458</v>
      </c>
      <c r="E442" s="4" t="n">
        <v>0</v>
      </c>
    </row>
    <row r="443" customFormat="false" ht="14.4" hidden="false" customHeight="false" outlineLevel="0" collapsed="false">
      <c r="A443" s="2" t="s">
        <v>51</v>
      </c>
      <c r="B443" s="2" t="s">
        <v>11</v>
      </c>
      <c r="C443" s="3" t="n">
        <v>5592601</v>
      </c>
      <c r="D443" s="3" t="s">
        <v>459</v>
      </c>
      <c r="E443" s="4" t="n">
        <v>34958.94</v>
      </c>
    </row>
    <row r="444" customFormat="false" ht="14.4" hidden="false" customHeight="false" outlineLevel="0" collapsed="false">
      <c r="A444" s="2" t="s">
        <v>51</v>
      </c>
      <c r="B444" s="2" t="s">
        <v>11</v>
      </c>
      <c r="C444" s="3" t="n">
        <v>5592602</v>
      </c>
      <c r="D444" s="3" t="s">
        <v>460</v>
      </c>
      <c r="E444" s="4" t="n">
        <v>32812.14</v>
      </c>
    </row>
    <row r="445" customFormat="false" ht="14.4" hidden="false" customHeight="false" outlineLevel="0" collapsed="false">
      <c r="A445" s="2" t="s">
        <v>51</v>
      </c>
      <c r="B445" s="2" t="s">
        <v>11</v>
      </c>
      <c r="C445" s="3" t="n">
        <v>5592603</v>
      </c>
      <c r="D445" s="3" t="s">
        <v>461</v>
      </c>
      <c r="E445" s="4" t="n">
        <v>53511.8</v>
      </c>
    </row>
    <row r="446" customFormat="false" ht="14.4" hidden="false" customHeight="false" outlineLevel="0" collapsed="false">
      <c r="A446" s="2" t="s">
        <v>51</v>
      </c>
      <c r="B446" s="2" t="s">
        <v>11</v>
      </c>
      <c r="C446" s="3" t="n">
        <v>5592608</v>
      </c>
      <c r="D446" s="3" t="s">
        <v>462</v>
      </c>
      <c r="E446" s="4" t="n">
        <v>2146.8</v>
      </c>
    </row>
    <row r="447" customFormat="false" ht="14.4" hidden="false" customHeight="false" outlineLevel="0" collapsed="false">
      <c r="A447" s="2" t="s">
        <v>51</v>
      </c>
      <c r="B447" s="2" t="s">
        <v>11</v>
      </c>
      <c r="C447" s="3" t="n">
        <v>5592609</v>
      </c>
      <c r="D447" s="3" t="s">
        <v>463</v>
      </c>
      <c r="E447" s="4" t="n">
        <v>1073.4</v>
      </c>
    </row>
    <row r="448" customFormat="false" ht="14.4" hidden="false" customHeight="false" outlineLevel="0" collapsed="false">
      <c r="A448" s="2" t="s">
        <v>51</v>
      </c>
      <c r="B448" s="2" t="s">
        <v>11</v>
      </c>
      <c r="C448" s="3" t="n">
        <v>5592610</v>
      </c>
      <c r="D448" s="3" t="s">
        <v>464</v>
      </c>
      <c r="E448" s="4" t="n">
        <v>51901.71</v>
      </c>
    </row>
    <row r="449" customFormat="false" ht="14.4" hidden="false" customHeight="false" outlineLevel="0" collapsed="false">
      <c r="A449" s="2" t="s">
        <v>51</v>
      </c>
      <c r="B449" s="2" t="s">
        <v>11</v>
      </c>
      <c r="C449" s="3" t="n">
        <v>5592613</v>
      </c>
      <c r="D449" s="3" t="s">
        <v>465</v>
      </c>
      <c r="E449" s="4" t="n">
        <v>2683.5</v>
      </c>
    </row>
    <row r="450" customFormat="false" ht="14.4" hidden="false" customHeight="false" outlineLevel="0" collapsed="false">
      <c r="A450" s="2" t="s">
        <v>51</v>
      </c>
      <c r="B450" s="2" t="s">
        <v>11</v>
      </c>
      <c r="C450" s="3" t="n">
        <v>5592616</v>
      </c>
      <c r="D450" s="3" t="s">
        <v>466</v>
      </c>
      <c r="E450" s="4" t="n">
        <v>2146.8</v>
      </c>
    </row>
    <row r="451" customFormat="false" ht="14.4" hidden="false" customHeight="false" outlineLevel="0" collapsed="false">
      <c r="A451" s="2" t="s">
        <v>51</v>
      </c>
      <c r="B451" s="2" t="s">
        <v>11</v>
      </c>
      <c r="C451" s="3" t="n">
        <v>5592617</v>
      </c>
      <c r="D451" s="3" t="s">
        <v>467</v>
      </c>
      <c r="E451" s="4" t="n">
        <v>4293.6</v>
      </c>
    </row>
    <row r="452" customFormat="false" ht="14.4" hidden="false" customHeight="false" outlineLevel="0" collapsed="false">
      <c r="A452" s="2" t="s">
        <v>51</v>
      </c>
      <c r="B452" s="2" t="s">
        <v>11</v>
      </c>
      <c r="C452" s="3" t="n">
        <v>5592701</v>
      </c>
      <c r="D452" s="3" t="s">
        <v>468</v>
      </c>
      <c r="E452" s="4" t="n">
        <v>43950</v>
      </c>
    </row>
    <row r="453" customFormat="false" ht="14.4" hidden="false" customHeight="false" outlineLevel="0" collapsed="false">
      <c r="A453" s="2" t="s">
        <v>51</v>
      </c>
      <c r="B453" s="2" t="s">
        <v>11</v>
      </c>
      <c r="C453" s="3" t="n">
        <v>5592702</v>
      </c>
      <c r="D453" s="3" t="s">
        <v>469</v>
      </c>
      <c r="E453" s="4" t="n">
        <v>37200</v>
      </c>
    </row>
    <row r="454" customFormat="false" ht="14.4" hidden="false" customHeight="false" outlineLevel="0" collapsed="false">
      <c r="A454" s="2" t="s">
        <v>51</v>
      </c>
      <c r="B454" s="2" t="s">
        <v>11</v>
      </c>
      <c r="C454" s="3" t="n">
        <v>5592703</v>
      </c>
      <c r="D454" s="3" t="s">
        <v>470</v>
      </c>
      <c r="E454" s="4" t="n">
        <v>62550</v>
      </c>
    </row>
    <row r="455" customFormat="false" ht="14.4" hidden="false" customHeight="false" outlineLevel="0" collapsed="false">
      <c r="A455" s="2" t="s">
        <v>51</v>
      </c>
      <c r="B455" s="2" t="s">
        <v>11</v>
      </c>
      <c r="C455" s="3" t="n">
        <v>5592708</v>
      </c>
      <c r="D455" s="3" t="s">
        <v>471</v>
      </c>
      <c r="E455" s="4" t="n">
        <v>6750</v>
      </c>
    </row>
    <row r="456" customFormat="false" ht="14.4" hidden="false" customHeight="false" outlineLevel="0" collapsed="false">
      <c r="A456" s="2" t="s">
        <v>51</v>
      </c>
      <c r="B456" s="2" t="s">
        <v>11</v>
      </c>
      <c r="C456" s="3" t="n">
        <v>5592709</v>
      </c>
      <c r="D456" s="3" t="s">
        <v>472</v>
      </c>
      <c r="E456" s="4" t="n">
        <v>6750</v>
      </c>
    </row>
    <row r="457" customFormat="false" ht="14.4" hidden="false" customHeight="false" outlineLevel="0" collapsed="false">
      <c r="A457" s="2" t="s">
        <v>51</v>
      </c>
      <c r="B457" s="2" t="s">
        <v>11</v>
      </c>
      <c r="C457" s="3" t="n">
        <v>5592710</v>
      </c>
      <c r="D457" s="3" t="s">
        <v>473</v>
      </c>
      <c r="E457" s="4" t="n">
        <v>62550</v>
      </c>
    </row>
    <row r="458" customFormat="false" ht="14.4" hidden="false" customHeight="false" outlineLevel="0" collapsed="false">
      <c r="A458" s="2" t="s">
        <v>51</v>
      </c>
      <c r="B458" s="2" t="s">
        <v>11</v>
      </c>
      <c r="C458" s="3" t="n">
        <v>5592713</v>
      </c>
      <c r="D458" s="3" t="s">
        <v>474</v>
      </c>
      <c r="E458" s="4" t="n">
        <v>6750</v>
      </c>
    </row>
    <row r="459" customFormat="false" ht="14.4" hidden="false" customHeight="false" outlineLevel="0" collapsed="false">
      <c r="A459" s="2" t="s">
        <v>51</v>
      </c>
      <c r="B459" s="2" t="s">
        <v>11</v>
      </c>
      <c r="C459" s="3" t="n">
        <v>5592716</v>
      </c>
      <c r="D459" s="3" t="s">
        <v>475</v>
      </c>
      <c r="E459" s="4" t="n">
        <v>6750</v>
      </c>
    </row>
    <row r="460" customFormat="false" ht="14.4" hidden="false" customHeight="false" outlineLevel="0" collapsed="false">
      <c r="A460" s="2" t="s">
        <v>51</v>
      </c>
      <c r="B460" s="2" t="s">
        <v>11</v>
      </c>
      <c r="C460" s="3" t="n">
        <v>5592717</v>
      </c>
      <c r="D460" s="3" t="s">
        <v>476</v>
      </c>
      <c r="E460" s="4" t="n">
        <v>6750</v>
      </c>
    </row>
    <row r="461" customFormat="false" ht="14.4" hidden="false" customHeight="false" outlineLevel="0" collapsed="false">
      <c r="A461" s="2" t="s">
        <v>51</v>
      </c>
      <c r="B461" s="2" t="s">
        <v>11</v>
      </c>
      <c r="C461" s="3" t="n">
        <v>5592901</v>
      </c>
      <c r="D461" s="3" t="s">
        <v>477</v>
      </c>
      <c r="E461" s="4" t="n">
        <v>35815.95</v>
      </c>
    </row>
    <row r="462" customFormat="false" ht="14.4" hidden="false" customHeight="false" outlineLevel="0" collapsed="false">
      <c r="A462" s="2" t="s">
        <v>51</v>
      </c>
      <c r="B462" s="2" t="s">
        <v>11</v>
      </c>
      <c r="C462" s="3" t="n">
        <v>5592902</v>
      </c>
      <c r="D462" s="3" t="s">
        <v>478</v>
      </c>
      <c r="E462" s="4" t="n">
        <v>44438.07</v>
      </c>
    </row>
    <row r="463" customFormat="false" ht="14.4" hidden="false" customHeight="false" outlineLevel="0" collapsed="false">
      <c r="A463" s="2" t="s">
        <v>51</v>
      </c>
      <c r="B463" s="2" t="s">
        <v>11</v>
      </c>
      <c r="C463" s="3" t="n">
        <v>5592903</v>
      </c>
      <c r="D463" s="3" t="s">
        <v>479</v>
      </c>
      <c r="E463" s="4" t="n">
        <v>43450.73</v>
      </c>
    </row>
    <row r="464" customFormat="false" ht="14.4" hidden="false" customHeight="false" outlineLevel="0" collapsed="false">
      <c r="A464" s="2" t="s">
        <v>51</v>
      </c>
      <c r="B464" s="2" t="s">
        <v>11</v>
      </c>
      <c r="C464" s="3" t="n">
        <v>5592908</v>
      </c>
      <c r="D464" s="3" t="s">
        <v>480</v>
      </c>
      <c r="E464" s="4" t="n">
        <v>17122</v>
      </c>
    </row>
    <row r="465" customFormat="false" ht="14.4" hidden="false" customHeight="false" outlineLevel="0" collapsed="false">
      <c r="A465" s="2" t="s">
        <v>51</v>
      </c>
      <c r="B465" s="2" t="s">
        <v>11</v>
      </c>
      <c r="C465" s="3" t="n">
        <v>5592909</v>
      </c>
      <c r="D465" s="3" t="s">
        <v>481</v>
      </c>
      <c r="E465" s="4" t="n">
        <v>17122</v>
      </c>
    </row>
    <row r="466" customFormat="false" ht="14.4" hidden="false" customHeight="false" outlineLevel="0" collapsed="false">
      <c r="A466" s="2" t="s">
        <v>51</v>
      </c>
      <c r="B466" s="2" t="s">
        <v>11</v>
      </c>
      <c r="C466" s="3" t="n">
        <v>5592910</v>
      </c>
      <c r="D466" s="3" t="s">
        <v>482</v>
      </c>
      <c r="E466" s="4" t="n">
        <v>73505.91</v>
      </c>
    </row>
    <row r="467" customFormat="false" ht="14.4" hidden="false" customHeight="false" outlineLevel="0" collapsed="false">
      <c r="A467" s="2" t="s">
        <v>51</v>
      </c>
      <c r="B467" s="2" t="s">
        <v>11</v>
      </c>
      <c r="C467" s="3" t="n">
        <v>5592913</v>
      </c>
      <c r="D467" s="3" t="s">
        <v>483</v>
      </c>
      <c r="E467" s="4" t="n">
        <v>6848.8</v>
      </c>
    </row>
    <row r="468" customFormat="false" ht="14.4" hidden="false" customHeight="false" outlineLevel="0" collapsed="false">
      <c r="A468" s="2" t="s">
        <v>51</v>
      </c>
      <c r="B468" s="2" t="s">
        <v>11</v>
      </c>
      <c r="C468" s="3" t="n">
        <v>5592916</v>
      </c>
      <c r="D468" s="3" t="s">
        <v>484</v>
      </c>
      <c r="E468" s="4" t="n">
        <v>6848.8</v>
      </c>
    </row>
    <row r="469" customFormat="false" ht="14.4" hidden="false" customHeight="false" outlineLevel="0" collapsed="false">
      <c r="A469" s="2" t="s">
        <v>51</v>
      </c>
      <c r="B469" s="2" t="s">
        <v>11</v>
      </c>
      <c r="C469" s="3" t="n">
        <v>5592917</v>
      </c>
      <c r="D469" s="3" t="s">
        <v>485</v>
      </c>
      <c r="E469" s="4" t="n">
        <v>6848.8</v>
      </c>
    </row>
    <row r="470" customFormat="false" ht="14.4" hidden="false" customHeight="false" outlineLevel="0" collapsed="false">
      <c r="A470" s="2" t="s">
        <v>51</v>
      </c>
      <c r="B470" s="2" t="s">
        <v>12</v>
      </c>
      <c r="C470" s="3" t="n">
        <v>55933</v>
      </c>
      <c r="D470" s="3" t="s">
        <v>486</v>
      </c>
      <c r="E470" s="4" t="n">
        <v>694047.9</v>
      </c>
    </row>
    <row r="471" customFormat="false" ht="14.4" hidden="false" customHeight="false" outlineLevel="0" collapsed="false">
      <c r="A471" s="2" t="s">
        <v>51</v>
      </c>
      <c r="B471" s="2" t="s">
        <v>12</v>
      </c>
      <c r="C471" s="3" t="n">
        <v>559361</v>
      </c>
      <c r="D471" s="3" t="s">
        <v>487</v>
      </c>
      <c r="E471" s="4" t="n">
        <v>0</v>
      </c>
    </row>
    <row r="472" customFormat="false" ht="14.4" hidden="false" customHeight="false" outlineLevel="0" collapsed="false">
      <c r="A472" s="2" t="s">
        <v>51</v>
      </c>
      <c r="B472" s="2" t="s">
        <v>12</v>
      </c>
      <c r="C472" s="3" t="n">
        <v>559371</v>
      </c>
      <c r="D472" s="3" t="s">
        <v>432</v>
      </c>
      <c r="E472" s="4" t="n">
        <v>126000</v>
      </c>
    </row>
    <row r="473" customFormat="false" ht="28.8" hidden="false" customHeight="false" outlineLevel="0" collapsed="false">
      <c r="A473" s="2" t="s">
        <v>51</v>
      </c>
      <c r="B473" s="2" t="s">
        <v>12</v>
      </c>
      <c r="C473" s="3" t="n">
        <v>559391</v>
      </c>
      <c r="D473" s="3" t="s">
        <v>433</v>
      </c>
      <c r="E473" s="4" t="n">
        <v>68488</v>
      </c>
    </row>
    <row r="474" customFormat="false" ht="14.4" hidden="false" customHeight="false" outlineLevel="0" collapsed="false">
      <c r="A474" s="2" t="s">
        <v>51</v>
      </c>
      <c r="B474" s="2" t="s">
        <v>12</v>
      </c>
      <c r="C474" s="3" t="n">
        <v>559392</v>
      </c>
      <c r="D474" s="3" t="s">
        <v>434</v>
      </c>
      <c r="E474" s="4" t="n">
        <v>153252.98</v>
      </c>
    </row>
    <row r="475" customFormat="false" ht="14.4" hidden="false" customHeight="false" outlineLevel="0" collapsed="false">
      <c r="A475" s="2" t="s">
        <v>51</v>
      </c>
      <c r="B475" s="2" t="s">
        <v>6</v>
      </c>
      <c r="C475" s="3" t="n">
        <v>559611</v>
      </c>
      <c r="D475" s="3" t="s">
        <v>488</v>
      </c>
      <c r="E475" s="4" t="n">
        <v>30041</v>
      </c>
    </row>
    <row r="476" customFormat="false" ht="14.4" hidden="false" customHeight="false" outlineLevel="0" collapsed="false">
      <c r="A476" s="2" t="s">
        <v>51</v>
      </c>
      <c r="B476" s="2" t="s">
        <v>6</v>
      </c>
      <c r="C476" s="3" t="n">
        <v>55963</v>
      </c>
      <c r="D476" s="3" t="s">
        <v>489</v>
      </c>
      <c r="E476" s="4" t="n">
        <v>2041679.53</v>
      </c>
    </row>
    <row r="477" customFormat="false" ht="14.4" hidden="false" customHeight="false" outlineLevel="0" collapsed="false">
      <c r="A477" s="2" t="s">
        <v>51</v>
      </c>
      <c r="B477" s="2" t="s">
        <v>6</v>
      </c>
      <c r="C477" s="3" t="n">
        <v>559662</v>
      </c>
      <c r="D477" s="3" t="s">
        <v>490</v>
      </c>
      <c r="E477" s="4" t="n">
        <v>4884329.37</v>
      </c>
    </row>
    <row r="478" customFormat="false" ht="14.4" hidden="false" customHeight="false" outlineLevel="0" collapsed="false">
      <c r="A478" s="2" t="s">
        <v>51</v>
      </c>
      <c r="B478" s="2" t="s">
        <v>6</v>
      </c>
      <c r="C478" s="3" t="n">
        <v>559671</v>
      </c>
      <c r="D478" s="3" t="s">
        <v>491</v>
      </c>
      <c r="E478" s="4" t="n">
        <v>228000</v>
      </c>
    </row>
    <row r="479" customFormat="false" ht="28.8" hidden="false" customHeight="false" outlineLevel="0" collapsed="false">
      <c r="A479" s="2" t="s">
        <v>51</v>
      </c>
      <c r="B479" s="2" t="s">
        <v>6</v>
      </c>
      <c r="C479" s="3" t="n">
        <v>559691</v>
      </c>
      <c r="D479" s="3" t="s">
        <v>492</v>
      </c>
      <c r="E479" s="4" t="n">
        <v>272609</v>
      </c>
    </row>
    <row r="480" customFormat="false" ht="14.4" hidden="false" customHeight="false" outlineLevel="0" collapsed="false">
      <c r="A480" s="2" t="s">
        <v>51</v>
      </c>
      <c r="B480" s="2" t="s">
        <v>6</v>
      </c>
      <c r="C480" s="3" t="n">
        <v>559692</v>
      </c>
      <c r="D480" s="3" t="s">
        <v>493</v>
      </c>
      <c r="E480" s="4" t="n">
        <v>188328.41</v>
      </c>
    </row>
    <row r="481" customFormat="false" ht="14.4" hidden="false" customHeight="false" outlineLevel="0" collapsed="false">
      <c r="A481" s="2"/>
      <c r="B481" s="2"/>
      <c r="C481" s="3"/>
      <c r="D481" s="3"/>
      <c r="E481" s="45"/>
    </row>
    <row r="482" customFormat="false" ht="14.4" hidden="false" customHeight="false" outlineLevel="0" collapsed="false">
      <c r="A482" s="2"/>
      <c r="B482" s="2"/>
      <c r="C482" s="3"/>
      <c r="D482" s="3"/>
      <c r="E482" s="45"/>
    </row>
    <row r="483" customFormat="false" ht="14.4" hidden="false" customHeight="false" outlineLevel="0" collapsed="false">
      <c r="A483" s="2"/>
      <c r="B483" s="2"/>
      <c r="C483" s="3"/>
      <c r="D483" s="3"/>
      <c r="E483" s="45"/>
    </row>
    <row r="484" customFormat="false" ht="14.4" hidden="false" customHeight="false" outlineLevel="0" collapsed="false">
      <c r="A484" s="2"/>
      <c r="B484" s="2"/>
      <c r="C484" s="3"/>
      <c r="D484" s="3"/>
      <c r="E484" s="45"/>
    </row>
    <row r="485" customFormat="false" ht="14.4" hidden="false" customHeight="false" outlineLevel="0" collapsed="false">
      <c r="A485" s="2"/>
      <c r="B485" s="2"/>
      <c r="C485" s="3"/>
      <c r="D485" s="3"/>
      <c r="E485" s="45"/>
    </row>
    <row r="486" customFormat="false" ht="14.4" hidden="false" customHeight="false" outlineLevel="0" collapsed="false">
      <c r="A486" s="2"/>
      <c r="B486" s="2"/>
      <c r="C486" s="3"/>
      <c r="D486" s="3"/>
      <c r="E486" s="45"/>
    </row>
    <row r="487" customFormat="false" ht="14.4" hidden="false" customHeight="false" outlineLevel="0" collapsed="false">
      <c r="A487" s="2"/>
      <c r="B487" s="2"/>
      <c r="C487" s="3"/>
      <c r="D487" s="3"/>
      <c r="E487" s="45"/>
    </row>
    <row r="488" customFormat="false" ht="14.4" hidden="false" customHeight="false" outlineLevel="0" collapsed="false">
      <c r="A488" s="2"/>
      <c r="B488" s="2"/>
      <c r="C488" s="3"/>
      <c r="D488" s="3"/>
      <c r="E488" s="45"/>
    </row>
    <row r="489" customFormat="false" ht="14.4" hidden="false" customHeight="false" outlineLevel="0" collapsed="false">
      <c r="A489" s="2"/>
      <c r="B489" s="2"/>
      <c r="C489" s="3"/>
      <c r="D489" s="3"/>
      <c r="E489" s="45"/>
    </row>
    <row r="490" customFormat="false" ht="14.4" hidden="false" customHeight="false" outlineLevel="0" collapsed="false">
      <c r="A490" s="2"/>
      <c r="B490" s="2"/>
      <c r="C490" s="3"/>
      <c r="D490" s="3"/>
      <c r="E490" s="45"/>
    </row>
    <row r="491" customFormat="false" ht="14.4" hidden="false" customHeight="false" outlineLevel="0" collapsed="false">
      <c r="A491" s="2"/>
      <c r="B491" s="2"/>
      <c r="C491" s="3"/>
      <c r="D491" s="3"/>
      <c r="E491" s="45"/>
    </row>
    <row r="492" customFormat="false" ht="14.4" hidden="false" customHeight="false" outlineLevel="0" collapsed="false">
      <c r="A492" s="2"/>
      <c r="B492" s="2"/>
      <c r="C492" s="3"/>
      <c r="D492" s="3"/>
      <c r="E492" s="45"/>
    </row>
    <row r="493" customFormat="false" ht="14.4" hidden="false" customHeight="false" outlineLevel="0" collapsed="false">
      <c r="A493" s="2"/>
      <c r="B493" s="2"/>
      <c r="C493" s="3"/>
      <c r="D493" s="3"/>
      <c r="E493" s="45"/>
    </row>
    <row r="494" customFormat="false" ht="14.4" hidden="false" customHeight="false" outlineLevel="0" collapsed="false">
      <c r="A494" s="2"/>
      <c r="B494" s="2"/>
      <c r="C494" s="3"/>
      <c r="D494" s="3"/>
      <c r="E494" s="45"/>
    </row>
    <row r="495" customFormat="false" ht="14.4" hidden="false" customHeight="false" outlineLevel="0" collapsed="false">
      <c r="A495" s="2"/>
      <c r="B495" s="2"/>
      <c r="C495" s="3"/>
      <c r="D495" s="3"/>
      <c r="E495" s="45"/>
    </row>
  </sheetData>
  <autoFilter ref="A1:E498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99"/>
    <col collapsed="false" customWidth="true" hidden="false" outlineLevel="0" max="3" min="3" style="0" width="57.88"/>
    <col collapsed="false" customWidth="true" hidden="false" outlineLevel="0" max="4" min="4" style="0" width="12.66"/>
    <col collapsed="false" customWidth="true" hidden="false" outlineLevel="0" max="5" min="5" style="0" width="8.67"/>
    <col collapsed="false" customWidth="true" hidden="false" outlineLevel="0" max="6" min="6" style="0" width="13.1"/>
    <col collapsed="false" customWidth="true" hidden="false" outlineLevel="0" max="7" min="7" style="0" width="17.09"/>
    <col collapsed="false" customWidth="true" hidden="false" outlineLevel="0" max="1025" min="8" style="0" width="8.67"/>
  </cols>
  <sheetData>
    <row r="1" customFormat="false" ht="14.4" hidden="false" customHeight="false" outlineLevel="0" collapsed="false">
      <c r="A1" s="46" t="s">
        <v>494</v>
      </c>
      <c r="B1" s="1" t="s">
        <v>2</v>
      </c>
      <c r="C1" s="1" t="s">
        <v>3</v>
      </c>
      <c r="D1" s="1" t="s">
        <v>4</v>
      </c>
      <c r="F1" s="47" t="s">
        <v>494</v>
      </c>
      <c r="G1" s="48" t="s">
        <v>8</v>
      </c>
    </row>
    <row r="2" customFormat="false" ht="13.8" hidden="false" customHeight="false" outlineLevel="0" collapsed="false">
      <c r="A2" s="49" t="s">
        <v>495</v>
      </c>
      <c r="B2" s="50" t="n">
        <v>5392010</v>
      </c>
      <c r="C2" s="50" t="s">
        <v>19</v>
      </c>
      <c r="D2" s="51"/>
      <c r="F2" s="13" t="s">
        <v>496</v>
      </c>
      <c r="G2" s="52" t="n">
        <v>23595286.8</v>
      </c>
    </row>
    <row r="3" customFormat="false" ht="14.4" hidden="false" customHeight="false" outlineLevel="0" collapsed="false">
      <c r="A3" s="2" t="s">
        <v>496</v>
      </c>
      <c r="B3" s="3" t="n">
        <v>5402001</v>
      </c>
      <c r="C3" s="3" t="s">
        <v>26</v>
      </c>
      <c r="D3" s="4" t="n">
        <v>110371.62</v>
      </c>
      <c r="F3" s="18" t="s">
        <v>497</v>
      </c>
      <c r="G3" s="53" t="n">
        <v>49623609.58</v>
      </c>
    </row>
    <row r="4" customFormat="false" ht="14.4" hidden="false" customHeight="false" outlineLevel="0" collapsed="false">
      <c r="A4" s="2" t="s">
        <v>497</v>
      </c>
      <c r="B4" s="3" t="n">
        <v>5402002</v>
      </c>
      <c r="C4" s="3" t="s">
        <v>28</v>
      </c>
      <c r="D4" s="4" t="n">
        <v>170989.25</v>
      </c>
      <c r="F4" s="18" t="s">
        <v>498</v>
      </c>
      <c r="G4" s="53" t="n">
        <v>89089400.23</v>
      </c>
    </row>
    <row r="5" customFormat="false" ht="14.4" hidden="false" customHeight="false" outlineLevel="0" collapsed="false">
      <c r="A5" s="2" t="s">
        <v>498</v>
      </c>
      <c r="B5" s="3" t="n">
        <v>5402003</v>
      </c>
      <c r="C5" s="3" t="s">
        <v>30</v>
      </c>
      <c r="D5" s="4" t="n">
        <v>346823.69</v>
      </c>
      <c r="F5" s="18" t="s">
        <v>499</v>
      </c>
      <c r="G5" s="53" t="n">
        <v>1187319.78</v>
      </c>
    </row>
    <row r="6" customFormat="false" ht="14.4" hidden="false" customHeight="false" outlineLevel="0" collapsed="false">
      <c r="A6" s="2" t="s">
        <v>500</v>
      </c>
      <c r="B6" s="3" t="n">
        <v>5402008</v>
      </c>
      <c r="C6" s="3" t="s">
        <v>32</v>
      </c>
      <c r="D6" s="4" t="n">
        <v>12830.92</v>
      </c>
      <c r="F6" s="18" t="s">
        <v>501</v>
      </c>
      <c r="G6" s="53" t="n">
        <v>563604.67</v>
      </c>
    </row>
    <row r="7" customFormat="false" ht="14.4" hidden="false" customHeight="false" outlineLevel="0" collapsed="false">
      <c r="A7" s="2" t="s">
        <v>502</v>
      </c>
      <c r="B7" s="3" t="n">
        <v>5402009</v>
      </c>
      <c r="C7" s="3" t="s">
        <v>34</v>
      </c>
      <c r="D7" s="4" t="n">
        <v>58430.92</v>
      </c>
      <c r="F7" s="18" t="s">
        <v>503</v>
      </c>
      <c r="G7" s="53" t="n">
        <v>0</v>
      </c>
    </row>
    <row r="8" customFormat="false" ht="14.4" hidden="false" customHeight="false" outlineLevel="0" collapsed="false">
      <c r="A8" s="2" t="s">
        <v>495</v>
      </c>
      <c r="B8" s="3" t="n">
        <v>5402010</v>
      </c>
      <c r="C8" s="3" t="s">
        <v>36</v>
      </c>
      <c r="D8" s="4" t="n">
        <v>208336.22</v>
      </c>
      <c r="F8" s="18" t="s">
        <v>500</v>
      </c>
      <c r="G8" s="53" t="n">
        <v>12161041.18</v>
      </c>
    </row>
    <row r="9" customFormat="false" ht="14.4" hidden="false" customHeight="false" outlineLevel="0" collapsed="false">
      <c r="A9" s="2" t="s">
        <v>504</v>
      </c>
      <c r="B9" s="3" t="n">
        <v>5402013</v>
      </c>
      <c r="C9" s="3" t="s">
        <v>38</v>
      </c>
      <c r="D9" s="4" t="n">
        <v>5132.37</v>
      </c>
      <c r="F9" s="18" t="s">
        <v>502</v>
      </c>
      <c r="G9" s="53" t="n">
        <v>14991554.11</v>
      </c>
    </row>
    <row r="10" customFormat="false" ht="14.4" hidden="false" customHeight="false" outlineLevel="0" collapsed="false">
      <c r="A10" s="2" t="s">
        <v>505</v>
      </c>
      <c r="B10" s="3" t="n">
        <v>5402016</v>
      </c>
      <c r="C10" s="3" t="s">
        <v>40</v>
      </c>
      <c r="D10" s="4" t="n">
        <v>5132.37</v>
      </c>
      <c r="F10" s="18" t="s">
        <v>495</v>
      </c>
      <c r="G10" s="53" t="n">
        <v>136237128.34</v>
      </c>
    </row>
    <row r="11" customFormat="false" ht="14.4" hidden="false" customHeight="false" outlineLevel="0" collapsed="false">
      <c r="A11" s="2" t="s">
        <v>506</v>
      </c>
      <c r="B11" s="3" t="n">
        <v>5402017</v>
      </c>
      <c r="C11" s="3" t="s">
        <v>42</v>
      </c>
      <c r="D11" s="4" t="n">
        <v>5132.32</v>
      </c>
      <c r="F11" s="18" t="s">
        <v>507</v>
      </c>
      <c r="G11" s="53" t="n">
        <v>0</v>
      </c>
    </row>
    <row r="12" customFormat="false" ht="14.4" hidden="false" customHeight="false" outlineLevel="0" collapsed="false">
      <c r="A12" s="2" t="s">
        <v>496</v>
      </c>
      <c r="B12" s="3" t="n">
        <v>5402101</v>
      </c>
      <c r="C12" s="3" t="s">
        <v>44</v>
      </c>
      <c r="D12" s="4" t="n">
        <v>245653.58</v>
      </c>
      <c r="F12" s="18" t="s">
        <v>508</v>
      </c>
      <c r="G12" s="53" t="n">
        <v>125609.91</v>
      </c>
    </row>
    <row r="13" customFormat="false" ht="14.4" hidden="false" customHeight="false" outlineLevel="0" collapsed="false">
      <c r="A13" s="2" t="s">
        <v>498</v>
      </c>
      <c r="B13" s="3" t="n">
        <v>5402103</v>
      </c>
      <c r="C13" s="3" t="s">
        <v>46</v>
      </c>
      <c r="D13" s="4" t="n">
        <v>57022.77</v>
      </c>
      <c r="F13" s="18" t="s">
        <v>504</v>
      </c>
      <c r="G13" s="53" t="n">
        <v>2315146.97</v>
      </c>
    </row>
    <row r="14" customFormat="false" ht="14.4" hidden="false" customHeight="false" outlineLevel="0" collapsed="false">
      <c r="A14" s="2" t="s">
        <v>495</v>
      </c>
      <c r="B14" s="3" t="n">
        <v>5402110</v>
      </c>
      <c r="C14" s="3" t="s">
        <v>48</v>
      </c>
      <c r="D14" s="4" t="n">
        <v>5519515.2</v>
      </c>
      <c r="F14" s="18" t="s">
        <v>505</v>
      </c>
      <c r="G14" s="53" t="n">
        <v>1919149.12</v>
      </c>
    </row>
    <row r="15" customFormat="false" ht="14.4" hidden="false" customHeight="false" outlineLevel="0" collapsed="false">
      <c r="A15" s="2" t="s">
        <v>508</v>
      </c>
      <c r="B15" s="3" t="n">
        <v>5402112</v>
      </c>
      <c r="C15" s="3" t="s">
        <v>50</v>
      </c>
      <c r="D15" s="4" t="n">
        <v>79.28</v>
      </c>
      <c r="F15" s="18" t="s">
        <v>506</v>
      </c>
      <c r="G15" s="54" t="n">
        <v>1879291.74</v>
      </c>
    </row>
    <row r="16" customFormat="false" ht="14.4" hidden="false" customHeight="false" outlineLevel="0" collapsed="false">
      <c r="A16" s="2" t="s">
        <v>495</v>
      </c>
      <c r="B16" s="3" t="n">
        <v>540217</v>
      </c>
      <c r="C16" s="3" t="s">
        <v>52</v>
      </c>
      <c r="D16" s="4" t="n">
        <v>11545000</v>
      </c>
      <c r="F16" s="31" t="s">
        <v>14</v>
      </c>
      <c r="G16" s="35" t="n">
        <v>333688142.43</v>
      </c>
    </row>
    <row r="17" customFormat="false" ht="14.4" hidden="false" customHeight="false" outlineLevel="0" collapsed="false">
      <c r="A17" s="2" t="s">
        <v>496</v>
      </c>
      <c r="B17" s="3" t="n">
        <v>5402201</v>
      </c>
      <c r="C17" s="3" t="s">
        <v>53</v>
      </c>
      <c r="D17" s="4" t="n">
        <v>3091.36</v>
      </c>
      <c r="G17" s="36"/>
    </row>
    <row r="18" customFormat="false" ht="14.4" hidden="false" customHeight="false" outlineLevel="0" collapsed="false">
      <c r="A18" s="2" t="s">
        <v>497</v>
      </c>
      <c r="B18" s="3" t="n">
        <v>5402202</v>
      </c>
      <c r="C18" s="3" t="s">
        <v>54</v>
      </c>
      <c r="D18" s="4" t="n">
        <v>3091.36</v>
      </c>
    </row>
    <row r="19" customFormat="false" ht="14.4" hidden="false" customHeight="false" outlineLevel="0" collapsed="false">
      <c r="A19" s="2" t="s">
        <v>498</v>
      </c>
      <c r="B19" s="3" t="n">
        <v>5402203</v>
      </c>
      <c r="C19" s="3" t="s">
        <v>55</v>
      </c>
      <c r="D19" s="4" t="n">
        <v>4637.04</v>
      </c>
      <c r="G19" s="36"/>
    </row>
    <row r="20" customFormat="false" ht="14.4" hidden="false" customHeight="false" outlineLevel="0" collapsed="false">
      <c r="A20" s="2" t="s">
        <v>500</v>
      </c>
      <c r="B20" s="3" t="n">
        <v>5402208</v>
      </c>
      <c r="C20" s="3" t="s">
        <v>57</v>
      </c>
      <c r="D20" s="4" t="n">
        <v>0</v>
      </c>
    </row>
    <row r="21" customFormat="false" ht="14.4" hidden="false" customHeight="false" outlineLevel="0" collapsed="false">
      <c r="A21" s="2" t="s">
        <v>502</v>
      </c>
      <c r="B21" s="3" t="n">
        <v>5402209</v>
      </c>
      <c r="C21" s="3" t="s">
        <v>59</v>
      </c>
      <c r="D21" s="4" t="n">
        <v>0</v>
      </c>
    </row>
    <row r="22" customFormat="false" ht="14.4" hidden="false" customHeight="false" outlineLevel="0" collapsed="false">
      <c r="A22" s="2" t="s">
        <v>495</v>
      </c>
      <c r="B22" s="3" t="n">
        <v>5402210</v>
      </c>
      <c r="C22" s="3" t="s">
        <v>64</v>
      </c>
      <c r="D22" s="4" t="n">
        <v>4637.04</v>
      </c>
    </row>
    <row r="23" customFormat="false" ht="14.4" hidden="false" customHeight="false" outlineLevel="0" collapsed="false">
      <c r="A23" s="2" t="s">
        <v>504</v>
      </c>
      <c r="B23" s="3" t="n">
        <v>5402213</v>
      </c>
      <c r="C23" s="3" t="s">
        <v>66</v>
      </c>
      <c r="D23" s="4" t="n">
        <v>0</v>
      </c>
    </row>
    <row r="24" customFormat="false" ht="14.4" hidden="false" customHeight="false" outlineLevel="0" collapsed="false">
      <c r="A24" s="2" t="s">
        <v>505</v>
      </c>
      <c r="B24" s="3" t="n">
        <v>5402216</v>
      </c>
      <c r="C24" s="3" t="s">
        <v>68</v>
      </c>
      <c r="D24" s="4" t="n">
        <v>0</v>
      </c>
    </row>
    <row r="25" customFormat="false" ht="14.4" hidden="false" customHeight="false" outlineLevel="0" collapsed="false">
      <c r="A25" s="2" t="s">
        <v>506</v>
      </c>
      <c r="B25" s="3" t="n">
        <v>5402217</v>
      </c>
      <c r="C25" s="3" t="s">
        <v>70</v>
      </c>
      <c r="D25" s="4" t="n">
        <v>0</v>
      </c>
    </row>
    <row r="26" customFormat="false" ht="14.4" hidden="false" customHeight="false" outlineLevel="0" collapsed="false">
      <c r="A26" s="2" t="s">
        <v>496</v>
      </c>
      <c r="B26" s="3" t="n">
        <v>5412001</v>
      </c>
      <c r="C26" s="3" t="s">
        <v>79</v>
      </c>
      <c r="D26" s="4" t="n">
        <v>777419.08</v>
      </c>
    </row>
    <row r="27" customFormat="false" ht="14.4" hidden="false" customHeight="false" outlineLevel="0" collapsed="false">
      <c r="A27" s="2" t="s">
        <v>497</v>
      </c>
      <c r="B27" s="3" t="n">
        <v>5412002</v>
      </c>
      <c r="C27" s="3" t="s">
        <v>80</v>
      </c>
      <c r="D27" s="4" t="n">
        <v>751123.54</v>
      </c>
    </row>
    <row r="28" customFormat="false" ht="14.4" hidden="false" customHeight="false" outlineLevel="0" collapsed="false">
      <c r="A28" s="2" t="s">
        <v>498</v>
      </c>
      <c r="B28" s="3" t="n">
        <v>5412003</v>
      </c>
      <c r="C28" s="3" t="s">
        <v>81</v>
      </c>
      <c r="D28" s="4" t="n">
        <v>1158782.26</v>
      </c>
    </row>
    <row r="29" customFormat="false" ht="14.4" hidden="false" customHeight="false" outlineLevel="0" collapsed="false">
      <c r="A29" s="2" t="s">
        <v>500</v>
      </c>
      <c r="B29" s="3" t="n">
        <v>5412008</v>
      </c>
      <c r="C29" s="3" t="s">
        <v>82</v>
      </c>
      <c r="D29" s="4" t="n">
        <v>41533.55</v>
      </c>
    </row>
    <row r="30" customFormat="false" ht="14.4" hidden="false" customHeight="false" outlineLevel="0" collapsed="false">
      <c r="A30" s="2" t="s">
        <v>502</v>
      </c>
      <c r="B30" s="3" t="n">
        <v>5412009</v>
      </c>
      <c r="C30" s="3" t="s">
        <v>83</v>
      </c>
      <c r="D30" s="4" t="n">
        <v>33706.55</v>
      </c>
    </row>
    <row r="31" customFormat="false" ht="14.4" hidden="false" customHeight="false" outlineLevel="0" collapsed="false">
      <c r="A31" s="2" t="s">
        <v>495</v>
      </c>
      <c r="B31" s="3" t="n">
        <v>5412010</v>
      </c>
      <c r="C31" s="3" t="s">
        <v>84</v>
      </c>
      <c r="D31" s="4" t="n">
        <v>1157274.7</v>
      </c>
    </row>
    <row r="32" customFormat="false" ht="14.4" hidden="false" customHeight="false" outlineLevel="0" collapsed="false">
      <c r="A32" s="2" t="s">
        <v>504</v>
      </c>
      <c r="B32" s="3" t="n">
        <v>5412013</v>
      </c>
      <c r="C32" s="3" t="s">
        <v>85</v>
      </c>
      <c r="D32" s="4" t="n">
        <v>30589.64</v>
      </c>
    </row>
    <row r="33" customFormat="false" ht="14.4" hidden="false" customHeight="false" outlineLevel="0" collapsed="false">
      <c r="A33" s="2" t="s">
        <v>505</v>
      </c>
      <c r="B33" s="3" t="n">
        <v>5412016</v>
      </c>
      <c r="C33" s="3" t="s">
        <v>86</v>
      </c>
      <c r="D33" s="4" t="n">
        <v>26478.98</v>
      </c>
    </row>
    <row r="34" customFormat="false" ht="14.4" hidden="false" customHeight="false" outlineLevel="0" collapsed="false">
      <c r="A34" s="2" t="s">
        <v>506</v>
      </c>
      <c r="B34" s="3" t="n">
        <v>5412017</v>
      </c>
      <c r="C34" s="3" t="s">
        <v>87</v>
      </c>
      <c r="D34" s="4" t="n">
        <v>43315.65</v>
      </c>
    </row>
    <row r="35" customFormat="false" ht="14.4" hidden="false" customHeight="false" outlineLevel="0" collapsed="false">
      <c r="A35" s="2" t="s">
        <v>495</v>
      </c>
      <c r="B35" s="3" t="n">
        <v>5412110</v>
      </c>
      <c r="C35" s="3" t="s">
        <v>88</v>
      </c>
      <c r="D35" s="4" t="n">
        <v>50267.29</v>
      </c>
    </row>
    <row r="36" customFormat="false" ht="14.4" hidden="false" customHeight="false" outlineLevel="0" collapsed="false">
      <c r="A36" s="2" t="s">
        <v>496</v>
      </c>
      <c r="B36" s="3" t="n">
        <v>5422001</v>
      </c>
      <c r="C36" s="3" t="s">
        <v>101</v>
      </c>
      <c r="D36" s="4" t="n">
        <v>62638.1</v>
      </c>
    </row>
    <row r="37" customFormat="false" ht="14.4" hidden="false" customHeight="false" outlineLevel="0" collapsed="false">
      <c r="A37" s="2" t="s">
        <v>497</v>
      </c>
      <c r="B37" s="3" t="n">
        <v>5422002</v>
      </c>
      <c r="C37" s="3" t="s">
        <v>102</v>
      </c>
      <c r="D37" s="4" t="n">
        <v>52806.4</v>
      </c>
    </row>
    <row r="38" customFormat="false" ht="14.4" hidden="false" customHeight="false" outlineLevel="0" collapsed="false">
      <c r="A38" s="2" t="s">
        <v>498</v>
      </c>
      <c r="B38" s="3" t="n">
        <v>5422003</v>
      </c>
      <c r="C38" s="3" t="s">
        <v>103</v>
      </c>
      <c r="D38" s="4" t="n">
        <v>87086.1</v>
      </c>
    </row>
    <row r="39" customFormat="false" ht="14.4" hidden="false" customHeight="false" outlineLevel="0" collapsed="false">
      <c r="A39" s="2" t="s">
        <v>500</v>
      </c>
      <c r="B39" s="3" t="n">
        <v>5422008</v>
      </c>
      <c r="C39" s="3" t="s">
        <v>104</v>
      </c>
      <c r="D39" s="4" t="n">
        <v>12920.49</v>
      </c>
    </row>
    <row r="40" customFormat="false" ht="14.4" hidden="false" customHeight="false" outlineLevel="0" collapsed="false">
      <c r="A40" s="2" t="s">
        <v>502</v>
      </c>
      <c r="B40" s="3" t="n">
        <v>5422009</v>
      </c>
      <c r="C40" s="3" t="s">
        <v>105</v>
      </c>
      <c r="D40" s="4" t="n">
        <v>12868.49</v>
      </c>
    </row>
    <row r="41" customFormat="false" ht="14.4" hidden="false" customHeight="false" outlineLevel="0" collapsed="false">
      <c r="A41" s="2" t="s">
        <v>495</v>
      </c>
      <c r="B41" s="3" t="n">
        <v>5422010</v>
      </c>
      <c r="C41" s="3" t="s">
        <v>106</v>
      </c>
      <c r="D41" s="4" t="n">
        <v>90984.52</v>
      </c>
    </row>
    <row r="42" customFormat="false" ht="14.4" hidden="false" customHeight="false" outlineLevel="0" collapsed="false">
      <c r="A42" s="2" t="s">
        <v>504</v>
      </c>
      <c r="B42" s="3" t="n">
        <v>5422013</v>
      </c>
      <c r="C42" s="3" t="s">
        <v>107</v>
      </c>
      <c r="D42" s="4" t="n">
        <v>11774.92</v>
      </c>
    </row>
    <row r="43" customFormat="false" ht="14.4" hidden="false" customHeight="false" outlineLevel="0" collapsed="false">
      <c r="A43" s="2" t="s">
        <v>505</v>
      </c>
      <c r="B43" s="3" t="n">
        <v>5422016</v>
      </c>
      <c r="C43" s="3" t="s">
        <v>108</v>
      </c>
      <c r="D43" s="4" t="n">
        <v>9831.7</v>
      </c>
    </row>
    <row r="44" customFormat="false" ht="14.4" hidden="false" customHeight="false" outlineLevel="0" collapsed="false">
      <c r="A44" s="2" t="s">
        <v>506</v>
      </c>
      <c r="B44" s="3" t="n">
        <v>5422017</v>
      </c>
      <c r="C44" s="3" t="s">
        <v>109</v>
      </c>
      <c r="D44" s="4" t="n">
        <v>21438.23</v>
      </c>
    </row>
    <row r="45" customFormat="false" ht="14.4" hidden="false" customHeight="false" outlineLevel="0" collapsed="false">
      <c r="A45" s="2" t="s">
        <v>496</v>
      </c>
      <c r="B45" s="3" t="n">
        <v>5422101</v>
      </c>
      <c r="C45" s="3" t="s">
        <v>110</v>
      </c>
      <c r="D45" s="4" t="n">
        <v>1410834.53</v>
      </c>
    </row>
    <row r="46" customFormat="false" ht="14.4" hidden="false" customHeight="false" outlineLevel="0" collapsed="false">
      <c r="A46" s="2" t="s">
        <v>497</v>
      </c>
      <c r="B46" s="3" t="n">
        <v>5422102</v>
      </c>
      <c r="C46" s="3" t="s">
        <v>111</v>
      </c>
      <c r="D46" s="4" t="n">
        <v>1340249.28</v>
      </c>
    </row>
    <row r="47" customFormat="false" ht="14.4" hidden="false" customHeight="false" outlineLevel="0" collapsed="false">
      <c r="A47" s="2" t="s">
        <v>498</v>
      </c>
      <c r="B47" s="3" t="n">
        <v>5422103</v>
      </c>
      <c r="C47" s="3" t="s">
        <v>112</v>
      </c>
      <c r="D47" s="4" t="n">
        <v>2073928</v>
      </c>
    </row>
    <row r="48" customFormat="false" ht="14.4" hidden="false" customHeight="false" outlineLevel="0" collapsed="false">
      <c r="A48" s="2" t="s">
        <v>500</v>
      </c>
      <c r="B48" s="3" t="n">
        <v>5422108</v>
      </c>
      <c r="C48" s="3" t="s">
        <v>113</v>
      </c>
      <c r="D48" s="4" t="n">
        <v>128797.59</v>
      </c>
    </row>
    <row r="49" customFormat="false" ht="14.4" hidden="false" customHeight="false" outlineLevel="0" collapsed="false">
      <c r="A49" s="2" t="s">
        <v>502</v>
      </c>
      <c r="B49" s="3" t="n">
        <v>5422109</v>
      </c>
      <c r="C49" s="3" t="s">
        <v>114</v>
      </c>
      <c r="D49" s="4" t="n">
        <v>112909.09</v>
      </c>
    </row>
    <row r="50" customFormat="false" ht="14.4" hidden="false" customHeight="false" outlineLevel="0" collapsed="false">
      <c r="A50" s="2" t="s">
        <v>495</v>
      </c>
      <c r="B50" s="3" t="n">
        <v>5422110</v>
      </c>
      <c r="C50" s="3" t="s">
        <v>115</v>
      </c>
      <c r="D50" s="4" t="n">
        <v>1969873.77</v>
      </c>
    </row>
    <row r="51" customFormat="false" ht="14.4" hidden="false" customHeight="false" outlineLevel="0" collapsed="false">
      <c r="A51" s="2" t="s">
        <v>504</v>
      </c>
      <c r="B51" s="3" t="n">
        <v>5422113</v>
      </c>
      <c r="C51" s="3" t="s">
        <v>116</v>
      </c>
      <c r="D51" s="4" t="n">
        <v>78529.49</v>
      </c>
    </row>
    <row r="52" customFormat="false" ht="14.4" hidden="false" customHeight="false" outlineLevel="0" collapsed="false">
      <c r="A52" s="2" t="s">
        <v>505</v>
      </c>
      <c r="B52" s="3" t="n">
        <v>5422116</v>
      </c>
      <c r="C52" s="3" t="s">
        <v>117</v>
      </c>
      <c r="D52" s="4" t="n">
        <v>70585.25</v>
      </c>
    </row>
    <row r="53" customFormat="false" ht="14.4" hidden="false" customHeight="false" outlineLevel="0" collapsed="false">
      <c r="A53" s="2" t="s">
        <v>506</v>
      </c>
      <c r="B53" s="3" t="n">
        <v>5422117</v>
      </c>
      <c r="C53" s="3" t="s">
        <v>118</v>
      </c>
      <c r="D53" s="4" t="n">
        <v>102362.11</v>
      </c>
    </row>
    <row r="54" customFormat="false" ht="14.4" hidden="false" customHeight="false" outlineLevel="0" collapsed="false">
      <c r="A54" s="2" t="s">
        <v>497</v>
      </c>
      <c r="B54" s="3" t="n">
        <v>5422202</v>
      </c>
      <c r="C54" s="3" t="s">
        <v>119</v>
      </c>
      <c r="D54" s="4" t="n">
        <v>25200</v>
      </c>
    </row>
    <row r="55" customFormat="false" ht="14.4" hidden="false" customHeight="false" outlineLevel="0" collapsed="false">
      <c r="A55" s="2" t="s">
        <v>496</v>
      </c>
      <c r="B55" s="3" t="n">
        <v>5422301</v>
      </c>
      <c r="C55" s="3" t="s">
        <v>120</v>
      </c>
      <c r="D55" s="4" t="n">
        <v>131136.1</v>
      </c>
    </row>
    <row r="56" customFormat="false" ht="14.4" hidden="false" customHeight="false" outlineLevel="0" collapsed="false">
      <c r="A56" s="2" t="s">
        <v>497</v>
      </c>
      <c r="B56" s="3" t="n">
        <v>5422302</v>
      </c>
      <c r="C56" s="3" t="s">
        <v>121</v>
      </c>
      <c r="D56" s="4" t="n">
        <v>131297.18</v>
      </c>
    </row>
    <row r="57" customFormat="false" ht="14.4" hidden="false" customHeight="false" outlineLevel="0" collapsed="false">
      <c r="A57" s="2" t="s">
        <v>498</v>
      </c>
      <c r="B57" s="3" t="n">
        <v>5422303</v>
      </c>
      <c r="C57" s="3" t="s">
        <v>122</v>
      </c>
      <c r="D57" s="4" t="n">
        <v>339600.64</v>
      </c>
    </row>
    <row r="58" customFormat="false" ht="14.4" hidden="false" customHeight="false" outlineLevel="0" collapsed="false">
      <c r="A58" s="2" t="s">
        <v>500</v>
      </c>
      <c r="B58" s="3" t="n">
        <v>5422308</v>
      </c>
      <c r="C58" s="3" t="s">
        <v>123</v>
      </c>
      <c r="D58" s="4" t="n">
        <v>3652.5</v>
      </c>
    </row>
    <row r="59" customFormat="false" ht="28.8" hidden="false" customHeight="false" outlineLevel="0" collapsed="false">
      <c r="A59" s="2" t="s">
        <v>502</v>
      </c>
      <c r="B59" s="3" t="n">
        <v>5422309</v>
      </c>
      <c r="C59" s="3" t="s">
        <v>124</v>
      </c>
      <c r="D59" s="4" t="n">
        <v>3082.5</v>
      </c>
    </row>
    <row r="60" customFormat="false" ht="14.4" hidden="false" customHeight="false" outlineLevel="0" collapsed="false">
      <c r="A60" s="2" t="s">
        <v>495</v>
      </c>
      <c r="B60" s="3" t="n">
        <v>5422310</v>
      </c>
      <c r="C60" s="3" t="s">
        <v>125</v>
      </c>
      <c r="D60" s="4" t="n">
        <v>208182.66</v>
      </c>
    </row>
    <row r="61" customFormat="false" ht="28.8" hidden="false" customHeight="false" outlineLevel="0" collapsed="false">
      <c r="A61" s="2" t="s">
        <v>504</v>
      </c>
      <c r="B61" s="3" t="n">
        <v>5422313</v>
      </c>
      <c r="C61" s="3" t="s">
        <v>126</v>
      </c>
      <c r="D61" s="4" t="n">
        <v>2430</v>
      </c>
    </row>
    <row r="62" customFormat="false" ht="28.8" hidden="false" customHeight="false" outlineLevel="0" collapsed="false">
      <c r="A62" s="2" t="s">
        <v>505</v>
      </c>
      <c r="B62" s="3" t="n">
        <v>5422316</v>
      </c>
      <c r="C62" s="3" t="s">
        <v>127</v>
      </c>
      <c r="D62" s="4" t="n">
        <v>2145</v>
      </c>
    </row>
    <row r="63" customFormat="false" ht="28.8" hidden="false" customHeight="false" outlineLevel="0" collapsed="false">
      <c r="A63" s="2" t="s">
        <v>506</v>
      </c>
      <c r="B63" s="3" t="n">
        <v>5422317</v>
      </c>
      <c r="C63" s="3" t="s">
        <v>128</v>
      </c>
      <c r="D63" s="4" t="n">
        <v>3285</v>
      </c>
    </row>
    <row r="64" customFormat="false" ht="14.4" hidden="false" customHeight="false" outlineLevel="0" collapsed="false">
      <c r="A64" s="2" t="s">
        <v>496</v>
      </c>
      <c r="B64" s="3" t="n">
        <v>5422401</v>
      </c>
      <c r="C64" s="3" t="s">
        <v>129</v>
      </c>
      <c r="D64" s="4" t="n">
        <v>0</v>
      </c>
    </row>
    <row r="65" customFormat="false" ht="14.4" hidden="false" customHeight="false" outlineLevel="0" collapsed="false">
      <c r="A65" s="2" t="s">
        <v>498</v>
      </c>
      <c r="B65" s="3" t="n">
        <v>5422403</v>
      </c>
      <c r="C65" s="3" t="s">
        <v>130</v>
      </c>
      <c r="D65" s="4" t="n">
        <v>57600</v>
      </c>
    </row>
    <row r="66" customFormat="false" ht="14.4" hidden="false" customHeight="false" outlineLevel="0" collapsed="false">
      <c r="A66" s="2" t="s">
        <v>496</v>
      </c>
      <c r="B66" s="3" t="n">
        <v>5422501</v>
      </c>
      <c r="C66" s="3" t="s">
        <v>131</v>
      </c>
      <c r="D66" s="4" t="n">
        <v>196001.8</v>
      </c>
    </row>
    <row r="67" customFormat="false" ht="14.4" hidden="false" customHeight="false" outlineLevel="0" collapsed="false">
      <c r="A67" s="2" t="s">
        <v>497</v>
      </c>
      <c r="B67" s="3" t="n">
        <v>5422502</v>
      </c>
      <c r="C67" s="3" t="s">
        <v>132</v>
      </c>
      <c r="D67" s="4" t="n">
        <v>167773.13</v>
      </c>
    </row>
    <row r="68" customFormat="false" ht="14.4" hidden="false" customHeight="false" outlineLevel="0" collapsed="false">
      <c r="A68" s="2" t="s">
        <v>498</v>
      </c>
      <c r="B68" s="3" t="n">
        <v>5422503</v>
      </c>
      <c r="C68" s="3" t="s">
        <v>133</v>
      </c>
      <c r="D68" s="4" t="n">
        <v>275018.03</v>
      </c>
    </row>
    <row r="69" customFormat="false" ht="14.4" hidden="false" customHeight="false" outlineLevel="0" collapsed="false">
      <c r="A69" s="2" t="s">
        <v>500</v>
      </c>
      <c r="B69" s="3" t="n">
        <v>5422508</v>
      </c>
      <c r="C69" s="3" t="s">
        <v>134</v>
      </c>
      <c r="D69" s="4" t="n">
        <v>44000.47</v>
      </c>
    </row>
    <row r="70" customFormat="false" ht="14.4" hidden="false" customHeight="false" outlineLevel="0" collapsed="false">
      <c r="A70" s="2" t="s">
        <v>502</v>
      </c>
      <c r="B70" s="3" t="n">
        <v>5422509</v>
      </c>
      <c r="C70" s="3" t="s">
        <v>135</v>
      </c>
      <c r="D70" s="4" t="n">
        <v>38887.46</v>
      </c>
    </row>
    <row r="71" customFormat="false" ht="14.4" hidden="false" customHeight="false" outlineLevel="0" collapsed="false">
      <c r="A71" s="2" t="s">
        <v>495</v>
      </c>
      <c r="B71" s="3" t="n">
        <v>5422510</v>
      </c>
      <c r="C71" s="3" t="s">
        <v>136</v>
      </c>
      <c r="D71" s="4" t="n">
        <v>285052.82</v>
      </c>
    </row>
    <row r="72" customFormat="false" ht="14.4" hidden="false" customHeight="false" outlineLevel="0" collapsed="false">
      <c r="A72" s="2" t="s">
        <v>504</v>
      </c>
      <c r="B72" s="3" t="n">
        <v>5422513</v>
      </c>
      <c r="C72" s="3" t="s">
        <v>137</v>
      </c>
      <c r="D72" s="4" t="n">
        <v>29027.97</v>
      </c>
    </row>
    <row r="73" customFormat="false" ht="14.4" hidden="false" customHeight="false" outlineLevel="0" collapsed="false">
      <c r="A73" s="2" t="s">
        <v>505</v>
      </c>
      <c r="B73" s="3" t="n">
        <v>5422516</v>
      </c>
      <c r="C73" s="3" t="s">
        <v>138</v>
      </c>
      <c r="D73" s="4" t="n">
        <v>25389.11</v>
      </c>
    </row>
    <row r="74" customFormat="false" ht="14.4" hidden="false" customHeight="false" outlineLevel="0" collapsed="false">
      <c r="A74" s="2" t="s">
        <v>506</v>
      </c>
      <c r="B74" s="3" t="n">
        <v>5422517</v>
      </c>
      <c r="C74" s="3" t="s">
        <v>139</v>
      </c>
      <c r="D74" s="4" t="n">
        <v>40692.77</v>
      </c>
    </row>
    <row r="75" customFormat="false" ht="14.4" hidden="false" customHeight="false" outlineLevel="0" collapsed="false">
      <c r="A75" s="2" t="s">
        <v>496</v>
      </c>
      <c r="B75" s="3" t="n">
        <v>542271011</v>
      </c>
      <c r="C75" s="3" t="s">
        <v>140</v>
      </c>
      <c r="D75" s="4" t="n">
        <v>1550193.01</v>
      </c>
    </row>
    <row r="76" customFormat="false" ht="14.4" hidden="false" customHeight="false" outlineLevel="0" collapsed="false">
      <c r="A76" s="2" t="s">
        <v>496</v>
      </c>
      <c r="B76" s="3" t="n">
        <v>542271012</v>
      </c>
      <c r="C76" s="3" t="s">
        <v>141</v>
      </c>
      <c r="D76" s="4" t="n">
        <v>82866.22</v>
      </c>
    </row>
    <row r="77" customFormat="false" ht="14.4" hidden="false" customHeight="false" outlineLevel="0" collapsed="false">
      <c r="A77" s="2" t="s">
        <v>497</v>
      </c>
      <c r="B77" s="3" t="n">
        <v>542271021</v>
      </c>
      <c r="C77" s="3" t="s">
        <v>142</v>
      </c>
      <c r="D77" s="4" t="n">
        <v>273902.24</v>
      </c>
    </row>
    <row r="78" customFormat="false" ht="14.4" hidden="false" customHeight="false" outlineLevel="0" collapsed="false">
      <c r="A78" s="2" t="s">
        <v>497</v>
      </c>
      <c r="B78" s="3" t="n">
        <v>542271022</v>
      </c>
      <c r="C78" s="3" t="s">
        <v>143</v>
      </c>
      <c r="D78" s="4" t="n">
        <v>298917.45</v>
      </c>
    </row>
    <row r="79" customFormat="false" ht="14.4" hidden="false" customHeight="false" outlineLevel="0" collapsed="false">
      <c r="A79" s="2" t="s">
        <v>498</v>
      </c>
      <c r="B79" s="3" t="n">
        <v>542271031</v>
      </c>
      <c r="C79" s="3" t="s">
        <v>144</v>
      </c>
      <c r="D79" s="4" t="n">
        <v>3346099.03</v>
      </c>
    </row>
    <row r="80" customFormat="false" ht="14.4" hidden="false" customHeight="false" outlineLevel="0" collapsed="false">
      <c r="A80" s="2" t="s">
        <v>498</v>
      </c>
      <c r="B80" s="3" t="n">
        <v>542271032</v>
      </c>
      <c r="C80" s="3" t="s">
        <v>145</v>
      </c>
      <c r="D80" s="4" t="n">
        <v>17348962.1</v>
      </c>
    </row>
    <row r="81" customFormat="false" ht="14.4" hidden="false" customHeight="false" outlineLevel="0" collapsed="false">
      <c r="A81" s="2" t="s">
        <v>500</v>
      </c>
      <c r="B81" s="3" t="n">
        <v>542271081</v>
      </c>
      <c r="C81" s="3" t="s">
        <v>146</v>
      </c>
      <c r="D81" s="4" t="n">
        <v>1472580.43</v>
      </c>
    </row>
    <row r="82" customFormat="false" ht="14.4" hidden="false" customHeight="false" outlineLevel="0" collapsed="false">
      <c r="A82" s="2" t="s">
        <v>500</v>
      </c>
      <c r="B82" s="3" t="n">
        <v>542271082</v>
      </c>
      <c r="C82" s="3" t="s">
        <v>147</v>
      </c>
      <c r="D82" s="4" t="n">
        <v>216121.04</v>
      </c>
    </row>
    <row r="83" customFormat="false" ht="28.8" hidden="false" customHeight="false" outlineLevel="0" collapsed="false">
      <c r="A83" s="2" t="s">
        <v>502</v>
      </c>
      <c r="B83" s="3" t="n">
        <v>542271091</v>
      </c>
      <c r="C83" s="3" t="s">
        <v>148</v>
      </c>
      <c r="D83" s="4" t="n">
        <v>2382856.71</v>
      </c>
    </row>
    <row r="84" customFormat="false" ht="28.8" hidden="false" customHeight="false" outlineLevel="0" collapsed="false">
      <c r="A84" s="2" t="s">
        <v>502</v>
      </c>
      <c r="B84" s="3" t="n">
        <v>542271092</v>
      </c>
      <c r="C84" s="3" t="s">
        <v>149</v>
      </c>
      <c r="D84" s="4" t="n">
        <v>267907.49</v>
      </c>
    </row>
    <row r="85" customFormat="false" ht="14.4" hidden="false" customHeight="false" outlineLevel="0" collapsed="false">
      <c r="A85" s="2" t="s">
        <v>495</v>
      </c>
      <c r="B85" s="3" t="n">
        <v>542271101</v>
      </c>
      <c r="C85" s="3" t="s">
        <v>150</v>
      </c>
      <c r="D85" s="4" t="n">
        <v>48257173.79</v>
      </c>
    </row>
    <row r="86" customFormat="false" ht="14.4" hidden="false" customHeight="false" outlineLevel="0" collapsed="false">
      <c r="A86" s="2" t="s">
        <v>495</v>
      </c>
      <c r="B86" s="3" t="n">
        <v>542271102</v>
      </c>
      <c r="C86" s="3" t="s">
        <v>151</v>
      </c>
      <c r="D86" s="4" t="n">
        <v>13602229.74</v>
      </c>
    </row>
    <row r="87" customFormat="false" ht="14.4" hidden="false" customHeight="false" outlineLevel="0" collapsed="false">
      <c r="A87" s="2" t="s">
        <v>495</v>
      </c>
      <c r="B87" s="3" t="n">
        <v>542271103</v>
      </c>
      <c r="C87" s="3" t="s">
        <v>152</v>
      </c>
      <c r="D87" s="4" t="n">
        <v>491467.06</v>
      </c>
    </row>
    <row r="88" customFormat="false" ht="28.8" hidden="false" customHeight="false" outlineLevel="0" collapsed="false">
      <c r="A88" s="2" t="s">
        <v>495</v>
      </c>
      <c r="B88" s="3" t="n">
        <v>542271105</v>
      </c>
      <c r="C88" s="3" t="s">
        <v>153</v>
      </c>
      <c r="D88" s="4" t="n">
        <v>0</v>
      </c>
    </row>
    <row r="89" customFormat="false" ht="28.8" hidden="false" customHeight="false" outlineLevel="0" collapsed="false">
      <c r="A89" s="2" t="s">
        <v>495</v>
      </c>
      <c r="B89" s="3" t="n">
        <v>542271106</v>
      </c>
      <c r="C89" s="3" t="s">
        <v>154</v>
      </c>
      <c r="D89" s="4" t="n">
        <v>345676.55</v>
      </c>
    </row>
    <row r="90" customFormat="false" ht="28.8" hidden="false" customHeight="false" outlineLevel="0" collapsed="false">
      <c r="A90" s="2" t="s">
        <v>504</v>
      </c>
      <c r="B90" s="3" t="n">
        <v>542271131</v>
      </c>
      <c r="C90" s="3" t="s">
        <v>155</v>
      </c>
      <c r="D90" s="4" t="n">
        <v>138520.66</v>
      </c>
    </row>
    <row r="91" customFormat="false" ht="28.8" hidden="false" customHeight="false" outlineLevel="0" collapsed="false">
      <c r="A91" s="2" t="s">
        <v>504</v>
      </c>
      <c r="B91" s="3" t="n">
        <v>542271132</v>
      </c>
      <c r="C91" s="3" t="s">
        <v>156</v>
      </c>
      <c r="D91" s="4" t="n">
        <v>17190.44</v>
      </c>
    </row>
    <row r="92" customFormat="false" ht="28.8" hidden="false" customHeight="false" outlineLevel="0" collapsed="false">
      <c r="A92" s="2" t="s">
        <v>505</v>
      </c>
      <c r="B92" s="3" t="n">
        <v>542271161</v>
      </c>
      <c r="C92" s="3" t="s">
        <v>157</v>
      </c>
      <c r="D92" s="4" t="n">
        <v>1045.67</v>
      </c>
    </row>
    <row r="93" customFormat="false" ht="28.8" hidden="false" customHeight="false" outlineLevel="0" collapsed="false">
      <c r="A93" s="2" t="s">
        <v>505</v>
      </c>
      <c r="B93" s="3" t="n">
        <v>542271162</v>
      </c>
      <c r="C93" s="3" t="s">
        <v>158</v>
      </c>
      <c r="D93" s="4" t="n">
        <v>821.31</v>
      </c>
    </row>
    <row r="94" customFormat="false" ht="28.8" hidden="false" customHeight="false" outlineLevel="0" collapsed="false">
      <c r="A94" s="2" t="s">
        <v>506</v>
      </c>
      <c r="B94" s="3" t="n">
        <v>542271171</v>
      </c>
      <c r="C94" s="3" t="s">
        <v>159</v>
      </c>
      <c r="D94" s="4" t="n">
        <v>1268.2</v>
      </c>
    </row>
    <row r="95" customFormat="false" ht="14.4" hidden="false" customHeight="false" outlineLevel="0" collapsed="false">
      <c r="A95" s="2" t="s">
        <v>495</v>
      </c>
      <c r="B95" s="3" t="n">
        <v>5422721001</v>
      </c>
      <c r="C95" s="3" t="s">
        <v>160</v>
      </c>
      <c r="D95" s="4" t="n">
        <v>4830840.17</v>
      </c>
    </row>
    <row r="96" customFormat="false" ht="14.4" hidden="false" customHeight="false" outlineLevel="0" collapsed="false">
      <c r="A96" s="2" t="s">
        <v>504</v>
      </c>
      <c r="B96" s="3" t="n">
        <v>54227213</v>
      </c>
      <c r="C96" s="3" t="s">
        <v>161</v>
      </c>
      <c r="D96" s="4" t="n">
        <v>523293.93</v>
      </c>
    </row>
    <row r="97" customFormat="false" ht="28.8" hidden="false" customHeight="false" outlineLevel="0" collapsed="false">
      <c r="A97" s="2" t="s">
        <v>505</v>
      </c>
      <c r="B97" s="3" t="n">
        <v>54227216</v>
      </c>
      <c r="C97" s="3" t="s">
        <v>162</v>
      </c>
      <c r="D97" s="4" t="n">
        <v>868626.5</v>
      </c>
    </row>
    <row r="98" customFormat="false" ht="14.4" hidden="false" customHeight="false" outlineLevel="0" collapsed="false">
      <c r="A98" s="2" t="s">
        <v>496</v>
      </c>
      <c r="B98" s="3" t="n">
        <v>5422721</v>
      </c>
      <c r="C98" s="3" t="s">
        <v>163</v>
      </c>
      <c r="D98" s="4" t="n">
        <v>84789.69</v>
      </c>
    </row>
    <row r="99" customFormat="false" ht="14.4" hidden="false" customHeight="false" outlineLevel="0" collapsed="false">
      <c r="A99" s="2" t="s">
        <v>497</v>
      </c>
      <c r="B99" s="3" t="n">
        <v>5422722</v>
      </c>
      <c r="C99" s="3" t="s">
        <v>164</v>
      </c>
      <c r="D99" s="4" t="n">
        <v>129207.61</v>
      </c>
    </row>
    <row r="100" customFormat="false" ht="14.4" hidden="false" customHeight="false" outlineLevel="0" collapsed="false">
      <c r="A100" s="2" t="s">
        <v>498</v>
      </c>
      <c r="B100" s="3" t="n">
        <v>5422723</v>
      </c>
      <c r="C100" s="3" t="s">
        <v>165</v>
      </c>
      <c r="D100" s="4" t="n">
        <v>2053773.07</v>
      </c>
    </row>
    <row r="101" customFormat="false" ht="14.4" hidden="false" customHeight="false" outlineLevel="0" collapsed="false">
      <c r="A101" s="2" t="s">
        <v>499</v>
      </c>
      <c r="B101" s="3" t="n">
        <v>5422724</v>
      </c>
      <c r="C101" s="3" t="s">
        <v>166</v>
      </c>
      <c r="D101" s="4" t="n">
        <v>1187319.78</v>
      </c>
    </row>
    <row r="102" customFormat="false" ht="14.4" hidden="false" customHeight="false" outlineLevel="0" collapsed="false">
      <c r="A102" s="2" t="s">
        <v>500</v>
      </c>
      <c r="B102" s="3" t="n">
        <v>5422728</v>
      </c>
      <c r="C102" s="3" t="s">
        <v>167</v>
      </c>
      <c r="D102" s="4" t="n">
        <v>3380231.56</v>
      </c>
    </row>
    <row r="103" customFormat="false" ht="14.4" hidden="false" customHeight="false" outlineLevel="0" collapsed="false">
      <c r="A103" s="2" t="s">
        <v>502</v>
      </c>
      <c r="B103" s="3" t="n">
        <v>5422729</v>
      </c>
      <c r="C103" s="3" t="s">
        <v>168</v>
      </c>
      <c r="D103" s="4" t="n">
        <v>5338855.73</v>
      </c>
    </row>
    <row r="104" customFormat="false" ht="14.4" hidden="false" customHeight="false" outlineLevel="0" collapsed="false">
      <c r="A104" s="2" t="s">
        <v>501</v>
      </c>
      <c r="B104" s="3" t="n">
        <v>54227305</v>
      </c>
      <c r="C104" s="3" t="s">
        <v>169</v>
      </c>
      <c r="D104" s="4" t="n">
        <v>338558.56</v>
      </c>
    </row>
    <row r="105" customFormat="false" ht="14.4" hidden="false" customHeight="false" outlineLevel="0" collapsed="false">
      <c r="A105" s="2" t="s">
        <v>495</v>
      </c>
      <c r="B105" s="3" t="n">
        <v>54227310</v>
      </c>
      <c r="C105" s="3" t="s">
        <v>170</v>
      </c>
      <c r="D105" s="4" t="n">
        <v>0</v>
      </c>
    </row>
    <row r="106" customFormat="false" ht="14.4" hidden="false" customHeight="false" outlineLevel="0" collapsed="false">
      <c r="A106" s="2" t="s">
        <v>498</v>
      </c>
      <c r="B106" s="3" t="n">
        <v>54227403</v>
      </c>
      <c r="C106" s="3" t="s">
        <v>171</v>
      </c>
      <c r="D106" s="4" t="n">
        <v>70355.1</v>
      </c>
    </row>
    <row r="107" customFormat="false" ht="14.4" hidden="false" customHeight="false" outlineLevel="0" collapsed="false">
      <c r="A107" s="2" t="s">
        <v>496</v>
      </c>
      <c r="B107" s="3" t="n">
        <v>5422801</v>
      </c>
      <c r="C107" s="3" t="s">
        <v>172</v>
      </c>
      <c r="D107" s="4" t="n">
        <v>779810.13</v>
      </c>
    </row>
    <row r="108" customFormat="false" ht="14.4" hidden="false" customHeight="false" outlineLevel="0" collapsed="false">
      <c r="A108" s="2" t="s">
        <v>497</v>
      </c>
      <c r="B108" s="3" t="n">
        <v>5422802</v>
      </c>
      <c r="C108" s="3" t="s">
        <v>173</v>
      </c>
      <c r="D108" s="4" t="n">
        <v>781575.23</v>
      </c>
    </row>
    <row r="109" customFormat="false" ht="14.4" hidden="false" customHeight="false" outlineLevel="0" collapsed="false">
      <c r="A109" s="2" t="s">
        <v>498</v>
      </c>
      <c r="B109" s="3" t="n">
        <v>5422803</v>
      </c>
      <c r="C109" s="3" t="s">
        <v>174</v>
      </c>
      <c r="D109" s="4" t="n">
        <v>1183686.52</v>
      </c>
    </row>
    <row r="110" customFormat="false" ht="28.8" hidden="false" customHeight="false" outlineLevel="0" collapsed="false">
      <c r="A110" s="2" t="s">
        <v>500</v>
      </c>
      <c r="B110" s="3" t="n">
        <v>5422808</v>
      </c>
      <c r="C110" s="3" t="s">
        <v>175</v>
      </c>
      <c r="D110" s="4" t="n">
        <v>-4418.74</v>
      </c>
    </row>
    <row r="111" customFormat="false" ht="28.8" hidden="false" customHeight="false" outlineLevel="0" collapsed="false">
      <c r="A111" s="2" t="s">
        <v>502</v>
      </c>
      <c r="B111" s="3" t="n">
        <v>5422809</v>
      </c>
      <c r="C111" s="3" t="s">
        <v>176</v>
      </c>
      <c r="D111" s="4" t="n">
        <v>-4418.74</v>
      </c>
    </row>
    <row r="112" customFormat="false" ht="14.4" hidden="false" customHeight="false" outlineLevel="0" collapsed="false">
      <c r="A112" s="2" t="s">
        <v>495</v>
      </c>
      <c r="B112" s="3" t="n">
        <v>5422810</v>
      </c>
      <c r="C112" s="3" t="s">
        <v>177</v>
      </c>
      <c r="D112" s="4" t="n">
        <v>1170598.76</v>
      </c>
    </row>
    <row r="113" customFormat="false" ht="28.8" hidden="false" customHeight="false" outlineLevel="0" collapsed="false">
      <c r="A113" s="2" t="s">
        <v>504</v>
      </c>
      <c r="B113" s="3" t="n">
        <v>5422813</v>
      </c>
      <c r="C113" s="3" t="s">
        <v>178</v>
      </c>
      <c r="D113" s="4" t="n">
        <v>-1764.1</v>
      </c>
    </row>
    <row r="114" customFormat="false" ht="28.8" hidden="false" customHeight="false" outlineLevel="0" collapsed="false">
      <c r="A114" s="2" t="s">
        <v>505</v>
      </c>
      <c r="B114" s="3" t="n">
        <v>5422816</v>
      </c>
      <c r="C114" s="3" t="s">
        <v>179</v>
      </c>
      <c r="D114" s="4" t="n">
        <v>-1765.1</v>
      </c>
    </row>
    <row r="115" customFormat="false" ht="28.8" hidden="false" customHeight="false" outlineLevel="0" collapsed="false">
      <c r="A115" s="2" t="s">
        <v>506</v>
      </c>
      <c r="B115" s="3" t="n">
        <v>5422817</v>
      </c>
      <c r="C115" s="3" t="s">
        <v>180</v>
      </c>
      <c r="D115" s="4" t="n">
        <v>-1759.09</v>
      </c>
    </row>
    <row r="116" customFormat="false" ht="14.4" hidden="false" customHeight="false" outlineLevel="0" collapsed="false">
      <c r="A116" s="2" t="s">
        <v>496</v>
      </c>
      <c r="B116" s="3" t="n">
        <v>5432001</v>
      </c>
      <c r="C116" s="3" t="s">
        <v>191</v>
      </c>
      <c r="D116" s="4" t="n">
        <v>683849.14</v>
      </c>
    </row>
    <row r="117" customFormat="false" ht="14.4" hidden="false" customHeight="false" outlineLevel="0" collapsed="false">
      <c r="A117" s="2" t="s">
        <v>497</v>
      </c>
      <c r="B117" s="3" t="n">
        <v>5432002</v>
      </c>
      <c r="C117" s="3" t="s">
        <v>192</v>
      </c>
      <c r="D117" s="4" t="n">
        <v>29338323.25</v>
      </c>
    </row>
    <row r="118" customFormat="false" ht="14.4" hidden="false" customHeight="false" outlineLevel="0" collapsed="false">
      <c r="A118" s="2" t="s">
        <v>498</v>
      </c>
      <c r="B118" s="3" t="n">
        <v>5432003</v>
      </c>
      <c r="C118" s="3" t="s">
        <v>193</v>
      </c>
      <c r="D118" s="4" t="n">
        <v>25766978.23</v>
      </c>
    </row>
    <row r="119" customFormat="false" ht="14.4" hidden="false" customHeight="false" outlineLevel="0" collapsed="false">
      <c r="A119" s="2" t="s">
        <v>501</v>
      </c>
      <c r="B119" s="3" t="n">
        <v>5432005</v>
      </c>
      <c r="C119" s="3" t="s">
        <v>194</v>
      </c>
      <c r="D119" s="4" t="n">
        <v>0</v>
      </c>
    </row>
    <row r="120" customFormat="false" ht="14.4" hidden="false" customHeight="false" outlineLevel="0" collapsed="false">
      <c r="A120" s="2" t="s">
        <v>503</v>
      </c>
      <c r="B120" s="3" t="n">
        <v>5432006</v>
      </c>
      <c r="C120" s="3" t="s">
        <v>195</v>
      </c>
      <c r="D120" s="4" t="n">
        <v>0</v>
      </c>
    </row>
    <row r="121" customFormat="false" ht="14.4" hidden="false" customHeight="false" outlineLevel="0" collapsed="false">
      <c r="A121" s="2" t="s">
        <v>500</v>
      </c>
      <c r="B121" s="3" t="n">
        <v>5432008</v>
      </c>
      <c r="C121" s="3" t="s">
        <v>196</v>
      </c>
      <c r="D121" s="4" t="n">
        <v>5041742.87</v>
      </c>
    </row>
    <row r="122" customFormat="false" ht="14.4" hidden="false" customHeight="false" outlineLevel="0" collapsed="false">
      <c r="A122" s="2" t="s">
        <v>502</v>
      </c>
      <c r="B122" s="3" t="n">
        <v>5432009</v>
      </c>
      <c r="C122" s="3" t="s">
        <v>197</v>
      </c>
      <c r="D122" s="4" t="n">
        <v>5051892.61</v>
      </c>
    </row>
    <row r="123" customFormat="false" ht="14.4" hidden="false" customHeight="false" outlineLevel="0" collapsed="false">
      <c r="A123" s="2" t="s">
        <v>495</v>
      </c>
      <c r="B123" s="3" t="n">
        <v>5432010</v>
      </c>
      <c r="C123" s="3" t="s">
        <v>198</v>
      </c>
      <c r="D123" s="4" t="n">
        <v>21528773.55</v>
      </c>
    </row>
    <row r="124" customFormat="false" ht="14.4" hidden="false" customHeight="false" outlineLevel="0" collapsed="false">
      <c r="A124" s="2" t="s">
        <v>507</v>
      </c>
      <c r="B124" s="3" t="n">
        <v>5432011</v>
      </c>
      <c r="C124" s="3" t="s">
        <v>199</v>
      </c>
      <c r="D124" s="4" t="n">
        <v>0</v>
      </c>
    </row>
    <row r="125" customFormat="false" ht="14.4" hidden="false" customHeight="false" outlineLevel="0" collapsed="false">
      <c r="A125" s="2" t="s">
        <v>508</v>
      </c>
      <c r="B125" s="3" t="n">
        <v>5432012</v>
      </c>
      <c r="C125" s="3" t="s">
        <v>200</v>
      </c>
      <c r="D125" s="4" t="n">
        <v>0</v>
      </c>
    </row>
    <row r="126" customFormat="false" ht="14.4" hidden="false" customHeight="false" outlineLevel="0" collapsed="false">
      <c r="A126" s="2" t="s">
        <v>504</v>
      </c>
      <c r="B126" s="3" t="n">
        <v>5432013</v>
      </c>
      <c r="C126" s="3" t="s">
        <v>201</v>
      </c>
      <c r="D126" s="4" t="n">
        <v>0</v>
      </c>
    </row>
    <row r="127" customFormat="false" ht="14.4" hidden="false" customHeight="false" outlineLevel="0" collapsed="false">
      <c r="A127" s="2" t="s">
        <v>498</v>
      </c>
      <c r="B127" s="3" t="n">
        <v>5432103</v>
      </c>
      <c r="C127" s="3" t="s">
        <v>202</v>
      </c>
      <c r="D127" s="4" t="n">
        <v>238403.72</v>
      </c>
    </row>
    <row r="128" customFormat="false" ht="14.4" hidden="false" customHeight="false" outlineLevel="0" collapsed="false">
      <c r="A128" s="2" t="s">
        <v>496</v>
      </c>
      <c r="B128" s="3" t="n">
        <v>5442001</v>
      </c>
      <c r="C128" s="3" t="s">
        <v>208</v>
      </c>
      <c r="D128" s="4" t="n">
        <v>20947.87</v>
      </c>
    </row>
    <row r="129" customFormat="false" ht="14.4" hidden="false" customHeight="false" outlineLevel="0" collapsed="false">
      <c r="A129" s="2" t="s">
        <v>497</v>
      </c>
      <c r="B129" s="3" t="n">
        <v>5442002</v>
      </c>
      <c r="C129" s="3" t="s">
        <v>209</v>
      </c>
      <c r="D129" s="4" t="n">
        <v>15390.2</v>
      </c>
    </row>
    <row r="130" customFormat="false" ht="14.4" hidden="false" customHeight="false" outlineLevel="0" collapsed="false">
      <c r="A130" s="2" t="s">
        <v>498</v>
      </c>
      <c r="B130" s="3" t="n">
        <v>5442003</v>
      </c>
      <c r="C130" s="3" t="s">
        <v>210</v>
      </c>
      <c r="D130" s="4" t="n">
        <v>27961.61</v>
      </c>
    </row>
    <row r="131" customFormat="false" ht="14.4" hidden="false" customHeight="false" outlineLevel="0" collapsed="false">
      <c r="A131" s="2" t="s">
        <v>500</v>
      </c>
      <c r="B131" s="3" t="n">
        <v>5442008</v>
      </c>
      <c r="C131" s="3" t="s">
        <v>211</v>
      </c>
      <c r="D131" s="4" t="n">
        <v>10008.61</v>
      </c>
    </row>
    <row r="132" customFormat="false" ht="14.4" hidden="false" customHeight="false" outlineLevel="0" collapsed="false">
      <c r="A132" s="2" t="s">
        <v>502</v>
      </c>
      <c r="B132" s="3" t="n">
        <v>5442009</v>
      </c>
      <c r="C132" s="3" t="s">
        <v>212</v>
      </c>
      <c r="D132" s="4" t="n">
        <v>8865.61</v>
      </c>
    </row>
    <row r="133" customFormat="false" ht="14.4" hidden="false" customHeight="false" outlineLevel="0" collapsed="false">
      <c r="A133" s="2" t="s">
        <v>495</v>
      </c>
      <c r="B133" s="3" t="n">
        <v>5442010</v>
      </c>
      <c r="C133" s="3" t="s">
        <v>213</v>
      </c>
      <c r="D133" s="4" t="n">
        <v>29290.55</v>
      </c>
    </row>
    <row r="134" customFormat="false" ht="14.4" hidden="false" customHeight="false" outlineLevel="0" collapsed="false">
      <c r="A134" s="2" t="s">
        <v>504</v>
      </c>
      <c r="B134" s="3" t="n">
        <v>5442013</v>
      </c>
      <c r="C134" s="3" t="s">
        <v>214</v>
      </c>
      <c r="D134" s="4" t="n">
        <v>6205.26</v>
      </c>
    </row>
    <row r="135" customFormat="false" ht="14.4" hidden="false" customHeight="false" outlineLevel="0" collapsed="false">
      <c r="A135" s="2" t="s">
        <v>505</v>
      </c>
      <c r="B135" s="3" t="n">
        <v>5442016</v>
      </c>
      <c r="C135" s="3" t="s">
        <v>215</v>
      </c>
      <c r="D135" s="4" t="n">
        <v>5557.67</v>
      </c>
    </row>
    <row r="136" customFormat="false" ht="14.4" hidden="false" customHeight="false" outlineLevel="0" collapsed="false">
      <c r="A136" s="2" t="s">
        <v>506</v>
      </c>
      <c r="B136" s="3" t="n">
        <v>5442017</v>
      </c>
      <c r="C136" s="3" t="s">
        <v>216</v>
      </c>
      <c r="D136" s="4" t="n">
        <v>8299.97</v>
      </c>
    </row>
    <row r="137" customFormat="false" ht="28.8" hidden="false" customHeight="false" outlineLevel="0" collapsed="false">
      <c r="A137" s="2" t="s">
        <v>496</v>
      </c>
      <c r="B137" s="3" t="n">
        <v>5442101</v>
      </c>
      <c r="C137" s="3" t="s">
        <v>217</v>
      </c>
      <c r="D137" s="4" t="n">
        <v>379490.52</v>
      </c>
    </row>
    <row r="138" customFormat="false" ht="14.4" hidden="false" customHeight="false" outlineLevel="0" collapsed="false">
      <c r="A138" s="2" t="s">
        <v>497</v>
      </c>
      <c r="B138" s="3" t="n">
        <v>5442102</v>
      </c>
      <c r="C138" s="3" t="s">
        <v>218</v>
      </c>
      <c r="D138" s="4" t="n">
        <v>351981.76</v>
      </c>
    </row>
    <row r="139" customFormat="false" ht="28.8" hidden="false" customHeight="false" outlineLevel="0" collapsed="false">
      <c r="A139" s="2" t="s">
        <v>498</v>
      </c>
      <c r="B139" s="3" t="n">
        <v>5442103</v>
      </c>
      <c r="C139" s="3" t="s">
        <v>219</v>
      </c>
      <c r="D139" s="4" t="n">
        <v>538716.13</v>
      </c>
    </row>
    <row r="140" customFormat="false" ht="28.8" hidden="false" customHeight="false" outlineLevel="0" collapsed="false">
      <c r="A140" s="2" t="s">
        <v>500</v>
      </c>
      <c r="B140" s="3" t="n">
        <v>5442108</v>
      </c>
      <c r="C140" s="3" t="s">
        <v>220</v>
      </c>
      <c r="D140" s="4" t="n">
        <v>51885.64</v>
      </c>
    </row>
    <row r="141" customFormat="false" ht="28.8" hidden="false" customHeight="false" outlineLevel="0" collapsed="false">
      <c r="A141" s="2" t="s">
        <v>502</v>
      </c>
      <c r="B141" s="3" t="n">
        <v>5442109</v>
      </c>
      <c r="C141" s="3" t="s">
        <v>221</v>
      </c>
      <c r="D141" s="4" t="n">
        <v>51885.64</v>
      </c>
    </row>
    <row r="142" customFormat="false" ht="14.4" hidden="false" customHeight="false" outlineLevel="0" collapsed="false">
      <c r="A142" s="2" t="s">
        <v>495</v>
      </c>
      <c r="B142" s="3" t="n">
        <v>5442110</v>
      </c>
      <c r="C142" s="3" t="s">
        <v>222</v>
      </c>
      <c r="D142" s="4" t="n">
        <v>557858.92</v>
      </c>
    </row>
    <row r="143" customFormat="false" ht="28.8" hidden="false" customHeight="false" outlineLevel="0" collapsed="false">
      <c r="A143" s="2" t="s">
        <v>504</v>
      </c>
      <c r="B143" s="3" t="n">
        <v>5442113</v>
      </c>
      <c r="C143" s="3" t="s">
        <v>223</v>
      </c>
      <c r="D143" s="4" t="n">
        <v>29886.29</v>
      </c>
    </row>
    <row r="144" customFormat="false" ht="28.8" hidden="false" customHeight="false" outlineLevel="0" collapsed="false">
      <c r="A144" s="2" t="s">
        <v>505</v>
      </c>
      <c r="B144" s="3" t="n">
        <v>5442116</v>
      </c>
      <c r="C144" s="3" t="s">
        <v>224</v>
      </c>
      <c r="D144" s="4" t="n">
        <v>27075.35</v>
      </c>
    </row>
    <row r="145" customFormat="false" ht="28.8" hidden="false" customHeight="false" outlineLevel="0" collapsed="false">
      <c r="A145" s="2" t="s">
        <v>506</v>
      </c>
      <c r="B145" s="3" t="n">
        <v>5442117</v>
      </c>
      <c r="C145" s="3" t="s">
        <v>225</v>
      </c>
      <c r="D145" s="4" t="n">
        <v>43315.3</v>
      </c>
    </row>
    <row r="146" customFormat="false" ht="14.4" hidden="false" customHeight="false" outlineLevel="0" collapsed="false">
      <c r="A146" s="2" t="s">
        <v>496</v>
      </c>
      <c r="B146" s="3" t="n">
        <v>5442201</v>
      </c>
      <c r="C146" s="3" t="s">
        <v>226</v>
      </c>
      <c r="D146" s="4" t="n">
        <v>11728.07</v>
      </c>
    </row>
    <row r="147" customFormat="false" ht="14.4" hidden="false" customHeight="false" outlineLevel="0" collapsed="false">
      <c r="A147" s="2" t="s">
        <v>497</v>
      </c>
      <c r="B147" s="3" t="n">
        <v>5442202</v>
      </c>
      <c r="C147" s="3" t="s">
        <v>227</v>
      </c>
      <c r="D147" s="4" t="n">
        <v>0</v>
      </c>
    </row>
    <row r="148" customFormat="false" ht="14.4" hidden="false" customHeight="false" outlineLevel="0" collapsed="false">
      <c r="A148" s="2" t="s">
        <v>498</v>
      </c>
      <c r="B148" s="3" t="n">
        <v>5442203</v>
      </c>
      <c r="C148" s="3" t="s">
        <v>228</v>
      </c>
      <c r="D148" s="4" t="n">
        <v>6702.37</v>
      </c>
    </row>
    <row r="149" customFormat="false" ht="14.4" hidden="false" customHeight="false" outlineLevel="0" collapsed="false">
      <c r="A149" s="2" t="s">
        <v>500</v>
      </c>
      <c r="B149" s="3" t="n">
        <v>5442208</v>
      </c>
      <c r="C149" s="3" t="s">
        <v>229</v>
      </c>
      <c r="D149" s="4" t="n">
        <v>19266.59</v>
      </c>
    </row>
    <row r="150" customFormat="false" ht="14.4" hidden="false" customHeight="false" outlineLevel="0" collapsed="false">
      <c r="A150" s="2" t="s">
        <v>502</v>
      </c>
      <c r="B150" s="3" t="n">
        <v>5442209</v>
      </c>
      <c r="C150" s="3" t="s">
        <v>230</v>
      </c>
      <c r="D150" s="4" t="n">
        <v>19266.59</v>
      </c>
    </row>
    <row r="151" customFormat="false" ht="14.4" hidden="false" customHeight="false" outlineLevel="0" collapsed="false">
      <c r="A151" s="2" t="s">
        <v>495</v>
      </c>
      <c r="B151" s="3" t="n">
        <v>5442210</v>
      </c>
      <c r="C151" s="3" t="s">
        <v>231</v>
      </c>
      <c r="D151" s="4" t="n">
        <v>13403.66</v>
      </c>
    </row>
    <row r="152" customFormat="false" ht="14.4" hidden="false" customHeight="false" outlineLevel="0" collapsed="false">
      <c r="A152" s="2" t="s">
        <v>504</v>
      </c>
      <c r="B152" s="3" t="n">
        <v>5442213</v>
      </c>
      <c r="C152" s="3" t="s">
        <v>232</v>
      </c>
      <c r="D152" s="4" t="n">
        <v>13403.66</v>
      </c>
    </row>
    <row r="153" customFormat="false" ht="14.4" hidden="false" customHeight="false" outlineLevel="0" collapsed="false">
      <c r="A153" s="2" t="s">
        <v>505</v>
      </c>
      <c r="B153" s="3" t="n">
        <v>5442216</v>
      </c>
      <c r="C153" s="3" t="s">
        <v>233</v>
      </c>
      <c r="D153" s="4" t="n">
        <v>11728.07</v>
      </c>
    </row>
    <row r="154" customFormat="false" ht="14.4" hidden="false" customHeight="false" outlineLevel="0" collapsed="false">
      <c r="A154" s="2" t="s">
        <v>506</v>
      </c>
      <c r="B154" s="3" t="n">
        <v>5442217</v>
      </c>
      <c r="C154" s="3" t="s">
        <v>234</v>
      </c>
      <c r="D154" s="4" t="n">
        <v>21781.55</v>
      </c>
    </row>
    <row r="155" customFormat="false" ht="14.4" hidden="false" customHeight="false" outlineLevel="0" collapsed="false">
      <c r="A155" s="2" t="s">
        <v>498</v>
      </c>
      <c r="B155" s="3" t="n">
        <v>5442303</v>
      </c>
      <c r="C155" s="3" t="s">
        <v>235</v>
      </c>
      <c r="D155" s="4" t="n">
        <v>744923</v>
      </c>
    </row>
    <row r="156" customFormat="false" ht="14.4" hidden="false" customHeight="false" outlineLevel="0" collapsed="false">
      <c r="A156" s="2" t="s">
        <v>496</v>
      </c>
      <c r="B156" s="3" t="n">
        <v>5472301</v>
      </c>
      <c r="C156" s="3" t="s">
        <v>257</v>
      </c>
      <c r="D156" s="4" t="n">
        <v>24.3</v>
      </c>
    </row>
    <row r="157" customFormat="false" ht="14.4" hidden="false" customHeight="false" outlineLevel="0" collapsed="false">
      <c r="A157" s="2" t="s">
        <v>497</v>
      </c>
      <c r="B157" s="3" t="n">
        <v>5472302</v>
      </c>
      <c r="C157" s="3" t="s">
        <v>258</v>
      </c>
      <c r="D157" s="4" t="n">
        <v>194502.15</v>
      </c>
    </row>
    <row r="158" customFormat="false" ht="14.4" hidden="false" customHeight="false" outlineLevel="0" collapsed="false">
      <c r="A158" s="2" t="s">
        <v>498</v>
      </c>
      <c r="B158" s="3" t="n">
        <v>5472303</v>
      </c>
      <c r="C158" s="3" t="s">
        <v>259</v>
      </c>
      <c r="D158" s="4" t="n">
        <v>95861.4</v>
      </c>
    </row>
    <row r="159" customFormat="false" ht="14.4" hidden="false" customHeight="false" outlineLevel="0" collapsed="false">
      <c r="A159" s="2" t="s">
        <v>502</v>
      </c>
      <c r="B159" s="3" t="n">
        <v>5472309</v>
      </c>
      <c r="C159" s="3" t="s">
        <v>260</v>
      </c>
      <c r="D159" s="4" t="n">
        <v>2357.58</v>
      </c>
    </row>
    <row r="160" customFormat="false" ht="14.4" hidden="false" customHeight="false" outlineLevel="0" collapsed="false">
      <c r="A160" s="2" t="s">
        <v>495</v>
      </c>
      <c r="B160" s="3" t="n">
        <v>5472310</v>
      </c>
      <c r="C160" s="3" t="s">
        <v>261</v>
      </c>
      <c r="D160" s="4" t="n">
        <v>9372.58</v>
      </c>
    </row>
    <row r="161" customFormat="false" ht="14.4" hidden="false" customHeight="false" outlineLevel="0" collapsed="false">
      <c r="A161" s="2" t="s">
        <v>504</v>
      </c>
      <c r="B161" s="3" t="n">
        <v>5472313</v>
      </c>
      <c r="C161" s="3" t="s">
        <v>262</v>
      </c>
      <c r="D161" s="4" t="n">
        <v>1389.56</v>
      </c>
    </row>
    <row r="162" customFormat="false" ht="14.4" hidden="false" customHeight="false" outlineLevel="0" collapsed="false">
      <c r="A162" s="2" t="s">
        <v>496</v>
      </c>
      <c r="B162" s="3" t="n">
        <v>5482101</v>
      </c>
      <c r="C162" s="3" t="s">
        <v>278</v>
      </c>
      <c r="D162" s="4" t="n">
        <v>0</v>
      </c>
    </row>
    <row r="163" customFormat="false" ht="14.4" hidden="false" customHeight="false" outlineLevel="0" collapsed="false">
      <c r="A163" s="2" t="s">
        <v>497</v>
      </c>
      <c r="B163" s="3" t="n">
        <v>5482102</v>
      </c>
      <c r="C163" s="3" t="s">
        <v>279</v>
      </c>
      <c r="D163" s="4" t="n">
        <v>0</v>
      </c>
    </row>
    <row r="164" customFormat="false" ht="14.4" hidden="false" customHeight="false" outlineLevel="0" collapsed="false">
      <c r="A164" s="2" t="s">
        <v>498</v>
      </c>
      <c r="B164" s="3" t="n">
        <v>5482103</v>
      </c>
      <c r="C164" s="3" t="s">
        <v>280</v>
      </c>
      <c r="D164" s="4" t="n">
        <v>0</v>
      </c>
    </row>
    <row r="165" customFormat="false" ht="14.4" hidden="false" customHeight="false" outlineLevel="0" collapsed="false">
      <c r="A165" s="2" t="s">
        <v>495</v>
      </c>
      <c r="B165" s="3" t="n">
        <v>5482110</v>
      </c>
      <c r="C165" s="3" t="s">
        <v>281</v>
      </c>
      <c r="D165" s="4" t="n">
        <v>0</v>
      </c>
    </row>
    <row r="166" customFormat="false" ht="14.4" hidden="false" customHeight="false" outlineLevel="0" collapsed="false">
      <c r="A166" s="2" t="s">
        <v>496</v>
      </c>
      <c r="B166" s="3" t="n">
        <v>5482201</v>
      </c>
      <c r="C166" s="3" t="s">
        <v>282</v>
      </c>
      <c r="D166" s="4" t="n">
        <v>22594.48</v>
      </c>
    </row>
    <row r="167" customFormat="false" ht="14.4" hidden="false" customHeight="false" outlineLevel="0" collapsed="false">
      <c r="A167" s="2" t="s">
        <v>497</v>
      </c>
      <c r="B167" s="3" t="n">
        <v>5482202</v>
      </c>
      <c r="C167" s="3" t="s">
        <v>283</v>
      </c>
      <c r="D167" s="4" t="n">
        <v>19388.77</v>
      </c>
    </row>
    <row r="168" customFormat="false" ht="14.4" hidden="false" customHeight="false" outlineLevel="0" collapsed="false">
      <c r="A168" s="2" t="s">
        <v>498</v>
      </c>
      <c r="B168" s="3" t="n">
        <v>5482203</v>
      </c>
      <c r="C168" s="3" t="s">
        <v>284</v>
      </c>
      <c r="D168" s="4" t="n">
        <v>9313164.05</v>
      </c>
    </row>
    <row r="169" customFormat="false" ht="14.4" hidden="false" customHeight="false" outlineLevel="0" collapsed="false">
      <c r="A169" s="2" t="s">
        <v>500</v>
      </c>
      <c r="B169" s="3" t="n">
        <v>5482208</v>
      </c>
      <c r="C169" s="3" t="s">
        <v>285</v>
      </c>
      <c r="D169" s="4" t="n">
        <v>8014.25</v>
      </c>
    </row>
    <row r="170" customFormat="false" ht="14.4" hidden="false" customHeight="false" outlineLevel="0" collapsed="false">
      <c r="A170" s="2" t="s">
        <v>502</v>
      </c>
      <c r="B170" s="3" t="n">
        <v>5482209</v>
      </c>
      <c r="C170" s="3" t="s">
        <v>286</v>
      </c>
      <c r="D170" s="4" t="n">
        <v>8014.25</v>
      </c>
    </row>
    <row r="171" customFormat="false" ht="14.4" hidden="false" customHeight="false" outlineLevel="0" collapsed="false">
      <c r="A171" s="2" t="s">
        <v>495</v>
      </c>
      <c r="B171" s="3" t="n">
        <v>5482210</v>
      </c>
      <c r="C171" s="3" t="s">
        <v>287</v>
      </c>
      <c r="D171" s="4" t="n">
        <v>32288.85</v>
      </c>
    </row>
    <row r="172" customFormat="false" ht="28.8" hidden="false" customHeight="false" outlineLevel="0" collapsed="false">
      <c r="A172" s="2" t="s">
        <v>508</v>
      </c>
      <c r="B172" s="3" t="n">
        <v>5482212</v>
      </c>
      <c r="C172" s="3" t="s">
        <v>288</v>
      </c>
      <c r="D172" s="4" t="n">
        <v>0</v>
      </c>
    </row>
    <row r="173" customFormat="false" ht="14.4" hidden="false" customHeight="false" outlineLevel="0" collapsed="false">
      <c r="A173" s="2" t="s">
        <v>504</v>
      </c>
      <c r="B173" s="3" t="n">
        <v>5482213</v>
      </c>
      <c r="C173" s="3" t="s">
        <v>289</v>
      </c>
      <c r="D173" s="4" t="n">
        <v>3205.71</v>
      </c>
    </row>
    <row r="174" customFormat="false" ht="14.4" hidden="false" customHeight="false" outlineLevel="0" collapsed="false">
      <c r="A174" s="2" t="s">
        <v>505</v>
      </c>
      <c r="B174" s="3" t="n">
        <v>5482216</v>
      </c>
      <c r="C174" s="3" t="s">
        <v>290</v>
      </c>
      <c r="D174" s="4" t="n">
        <v>3205.71</v>
      </c>
    </row>
    <row r="175" customFormat="false" ht="14.4" hidden="false" customHeight="false" outlineLevel="0" collapsed="false">
      <c r="A175" s="2" t="s">
        <v>506</v>
      </c>
      <c r="B175" s="3" t="n">
        <v>5482217</v>
      </c>
      <c r="C175" s="3" t="s">
        <v>291</v>
      </c>
      <c r="D175" s="4" t="n">
        <v>3205.65</v>
      </c>
    </row>
    <row r="176" customFormat="false" ht="14.4" hidden="false" customHeight="false" outlineLevel="0" collapsed="false">
      <c r="A176" s="2" t="s">
        <v>496</v>
      </c>
      <c r="B176" s="3" t="n">
        <v>5482301</v>
      </c>
      <c r="C176" s="3" t="s">
        <v>292</v>
      </c>
      <c r="D176" s="4" t="n">
        <v>17592.38</v>
      </c>
    </row>
    <row r="177" customFormat="false" ht="14.4" hidden="false" customHeight="false" outlineLevel="0" collapsed="false">
      <c r="A177" s="2" t="s">
        <v>497</v>
      </c>
      <c r="B177" s="3" t="n">
        <v>5482302</v>
      </c>
      <c r="C177" s="3" t="s">
        <v>293</v>
      </c>
      <c r="D177" s="4" t="n">
        <v>17592.38</v>
      </c>
    </row>
    <row r="178" customFormat="false" ht="14.4" hidden="false" customHeight="false" outlineLevel="0" collapsed="false">
      <c r="A178" s="2" t="s">
        <v>498</v>
      </c>
      <c r="B178" s="3" t="n">
        <v>5482303</v>
      </c>
      <c r="C178" s="3" t="s">
        <v>294</v>
      </c>
      <c r="D178" s="4" t="n">
        <v>26388.58</v>
      </c>
    </row>
    <row r="179" customFormat="false" ht="14.4" hidden="false" customHeight="false" outlineLevel="0" collapsed="false">
      <c r="A179" s="2" t="s">
        <v>495</v>
      </c>
      <c r="B179" s="3" t="n">
        <v>5482310</v>
      </c>
      <c r="C179" s="3" t="s">
        <v>295</v>
      </c>
      <c r="D179" s="4" t="n">
        <v>26388.58</v>
      </c>
    </row>
    <row r="180" customFormat="false" ht="14.4" hidden="false" customHeight="false" outlineLevel="0" collapsed="false">
      <c r="A180" s="2" t="s">
        <v>496</v>
      </c>
      <c r="B180" s="3" t="n">
        <v>5482601</v>
      </c>
      <c r="C180" s="3" t="s">
        <v>296</v>
      </c>
      <c r="D180" s="4" t="n">
        <v>0</v>
      </c>
    </row>
    <row r="181" customFormat="false" ht="14.4" hidden="false" customHeight="false" outlineLevel="0" collapsed="false">
      <c r="A181" s="2" t="s">
        <v>498</v>
      </c>
      <c r="B181" s="3" t="n">
        <v>5482603</v>
      </c>
      <c r="C181" s="3" t="s">
        <v>297</v>
      </c>
      <c r="D181" s="4" t="n">
        <v>0</v>
      </c>
    </row>
    <row r="182" customFormat="false" ht="14.4" hidden="false" customHeight="false" outlineLevel="0" collapsed="false">
      <c r="A182" s="2" t="s">
        <v>496</v>
      </c>
      <c r="B182" s="3" t="n">
        <v>5482701</v>
      </c>
      <c r="C182" s="3" t="s">
        <v>298</v>
      </c>
      <c r="D182" s="4" t="n">
        <v>30338.75</v>
      </c>
    </row>
    <row r="183" customFormat="false" ht="14.4" hidden="false" customHeight="false" outlineLevel="0" collapsed="false">
      <c r="A183" s="2" t="s">
        <v>497</v>
      </c>
      <c r="B183" s="3" t="n">
        <v>5482702</v>
      </c>
      <c r="C183" s="3" t="s">
        <v>299</v>
      </c>
      <c r="D183" s="4" t="n">
        <v>30338.75</v>
      </c>
    </row>
    <row r="184" customFormat="false" ht="14.4" hidden="false" customHeight="false" outlineLevel="0" collapsed="false">
      <c r="A184" s="2" t="s">
        <v>498</v>
      </c>
      <c r="B184" s="3" t="n">
        <v>5482703</v>
      </c>
      <c r="C184" s="3" t="s">
        <v>300</v>
      </c>
      <c r="D184" s="4" t="n">
        <v>45508.13</v>
      </c>
    </row>
    <row r="185" customFormat="false" ht="14.4" hidden="false" customHeight="false" outlineLevel="0" collapsed="false">
      <c r="A185" s="2" t="s">
        <v>500</v>
      </c>
      <c r="B185" s="3" t="n">
        <v>5482708</v>
      </c>
      <c r="C185" s="3" t="s">
        <v>301</v>
      </c>
      <c r="D185" s="4" t="n">
        <v>0</v>
      </c>
    </row>
    <row r="186" customFormat="false" ht="14.4" hidden="false" customHeight="false" outlineLevel="0" collapsed="false">
      <c r="A186" s="2" t="s">
        <v>502</v>
      </c>
      <c r="B186" s="3" t="n">
        <v>5482709</v>
      </c>
      <c r="C186" s="3" t="s">
        <v>302</v>
      </c>
      <c r="D186" s="4" t="n">
        <v>0</v>
      </c>
    </row>
    <row r="187" customFormat="false" ht="14.4" hidden="false" customHeight="false" outlineLevel="0" collapsed="false">
      <c r="A187" s="2" t="s">
        <v>495</v>
      </c>
      <c r="B187" s="3" t="n">
        <v>5482710</v>
      </c>
      <c r="C187" s="3" t="s">
        <v>303</v>
      </c>
      <c r="D187" s="4" t="n">
        <v>45508.14</v>
      </c>
    </row>
    <row r="188" customFormat="false" ht="14.4" hidden="false" customHeight="false" outlineLevel="0" collapsed="false">
      <c r="A188" s="2" t="s">
        <v>504</v>
      </c>
      <c r="B188" s="3" t="n">
        <v>5482713</v>
      </c>
      <c r="C188" s="3" t="s">
        <v>304</v>
      </c>
      <c r="D188" s="4" t="n">
        <v>0</v>
      </c>
    </row>
    <row r="189" customFormat="false" ht="14.4" hidden="false" customHeight="false" outlineLevel="0" collapsed="false">
      <c r="A189" s="2" t="s">
        <v>505</v>
      </c>
      <c r="B189" s="3" t="n">
        <v>5482716</v>
      </c>
      <c r="C189" s="3" t="s">
        <v>305</v>
      </c>
      <c r="D189" s="4" t="n">
        <v>0</v>
      </c>
    </row>
    <row r="190" customFormat="false" ht="14.4" hidden="false" customHeight="false" outlineLevel="0" collapsed="false">
      <c r="A190" s="2" t="s">
        <v>506</v>
      </c>
      <c r="B190" s="3" t="n">
        <v>5482717</v>
      </c>
      <c r="C190" s="3" t="s">
        <v>306</v>
      </c>
      <c r="D190" s="4" t="n">
        <v>0</v>
      </c>
    </row>
    <row r="191" customFormat="false" ht="14.4" hidden="false" customHeight="false" outlineLevel="0" collapsed="false">
      <c r="A191" s="2" t="s">
        <v>496</v>
      </c>
      <c r="B191" s="3" t="n">
        <v>5492001</v>
      </c>
      <c r="C191" s="3" t="s">
        <v>319</v>
      </c>
      <c r="D191" s="4" t="n">
        <v>132614.23</v>
      </c>
    </row>
    <row r="192" customFormat="false" ht="14.4" hidden="false" customHeight="false" outlineLevel="0" collapsed="false">
      <c r="A192" s="2" t="s">
        <v>497</v>
      </c>
      <c r="B192" s="3" t="n">
        <v>5492002</v>
      </c>
      <c r="C192" s="3" t="s">
        <v>320</v>
      </c>
      <c r="D192" s="4" t="n">
        <v>132614.22</v>
      </c>
    </row>
    <row r="193" customFormat="false" ht="14.4" hidden="false" customHeight="false" outlineLevel="0" collapsed="false">
      <c r="A193" s="2" t="s">
        <v>498</v>
      </c>
      <c r="B193" s="3" t="n">
        <v>5492003</v>
      </c>
      <c r="C193" s="3" t="s">
        <v>321</v>
      </c>
      <c r="D193" s="4" t="n">
        <v>198921.33</v>
      </c>
    </row>
    <row r="194" customFormat="false" ht="14.4" hidden="false" customHeight="false" outlineLevel="0" collapsed="false">
      <c r="A194" s="2" t="s">
        <v>495</v>
      </c>
      <c r="B194" s="3" t="n">
        <v>5492010</v>
      </c>
      <c r="C194" s="3" t="s">
        <v>322</v>
      </c>
      <c r="D194" s="4" t="n">
        <v>198921.35</v>
      </c>
    </row>
    <row r="195" customFormat="false" ht="14.4" hidden="false" customHeight="false" outlineLevel="0" collapsed="false">
      <c r="A195" s="2" t="s">
        <v>496</v>
      </c>
      <c r="B195" s="3" t="n">
        <v>5502101</v>
      </c>
      <c r="C195" s="3" t="s">
        <v>333</v>
      </c>
      <c r="D195" s="4" t="n">
        <v>10147655.43</v>
      </c>
    </row>
    <row r="196" customFormat="false" ht="14.4" hidden="false" customHeight="false" outlineLevel="0" collapsed="false">
      <c r="A196" s="2" t="s">
        <v>497</v>
      </c>
      <c r="B196" s="3" t="n">
        <v>5502102</v>
      </c>
      <c r="C196" s="3" t="s">
        <v>334</v>
      </c>
      <c r="D196" s="4" t="n">
        <v>9281996.78</v>
      </c>
    </row>
    <row r="197" customFormat="false" ht="14.4" hidden="false" customHeight="false" outlineLevel="0" collapsed="false">
      <c r="A197" s="2" t="s">
        <v>498</v>
      </c>
      <c r="B197" s="3" t="n">
        <v>5502103</v>
      </c>
      <c r="C197" s="3" t="s">
        <v>335</v>
      </c>
      <c r="D197" s="4" t="n">
        <v>14267831.15</v>
      </c>
    </row>
    <row r="198" customFormat="false" ht="14.4" hidden="false" customHeight="false" outlineLevel="0" collapsed="false">
      <c r="A198" s="2" t="s">
        <v>501</v>
      </c>
      <c r="B198" s="3" t="n">
        <v>5502105</v>
      </c>
      <c r="C198" s="3" t="s">
        <v>336</v>
      </c>
      <c r="D198" s="4" t="n">
        <v>134455.47</v>
      </c>
    </row>
    <row r="199" customFormat="false" ht="14.4" hidden="false" customHeight="false" outlineLevel="0" collapsed="false">
      <c r="A199" s="2" t="s">
        <v>500</v>
      </c>
      <c r="B199" s="3" t="n">
        <v>5502108</v>
      </c>
      <c r="C199" s="3" t="s">
        <v>337</v>
      </c>
      <c r="D199" s="4" t="n">
        <v>1015233.71</v>
      </c>
    </row>
    <row r="200" customFormat="false" ht="14.4" hidden="false" customHeight="false" outlineLevel="0" collapsed="false">
      <c r="A200" s="2" t="s">
        <v>502</v>
      </c>
      <c r="B200" s="3" t="n">
        <v>5502109</v>
      </c>
      <c r="C200" s="3" t="s">
        <v>338</v>
      </c>
      <c r="D200" s="4" t="n">
        <v>945501.78</v>
      </c>
    </row>
    <row r="201" customFormat="false" ht="14.4" hidden="false" customHeight="false" outlineLevel="0" collapsed="false">
      <c r="A201" s="2" t="s">
        <v>495</v>
      </c>
      <c r="B201" s="3" t="n">
        <v>5502110</v>
      </c>
      <c r="C201" s="3" t="s">
        <v>339</v>
      </c>
      <c r="D201" s="4" t="n">
        <v>14389154.23</v>
      </c>
    </row>
    <row r="202" customFormat="false" ht="14.4" hidden="false" customHeight="false" outlineLevel="0" collapsed="false">
      <c r="A202" s="2" t="s">
        <v>508</v>
      </c>
      <c r="B202" s="3" t="n">
        <v>5502112</v>
      </c>
      <c r="C202" s="3" t="s">
        <v>340</v>
      </c>
      <c r="D202" s="4" t="n">
        <v>75938.09</v>
      </c>
    </row>
    <row r="203" customFormat="false" ht="14.4" hidden="false" customHeight="false" outlineLevel="0" collapsed="false">
      <c r="A203" s="2" t="s">
        <v>504</v>
      </c>
      <c r="B203" s="3" t="n">
        <v>5502113</v>
      </c>
      <c r="C203" s="3" t="s">
        <v>341</v>
      </c>
      <c r="D203" s="4" t="n">
        <v>844603.72</v>
      </c>
    </row>
    <row r="204" customFormat="false" ht="14.4" hidden="false" customHeight="false" outlineLevel="0" collapsed="false">
      <c r="A204" s="2" t="s">
        <v>505</v>
      </c>
      <c r="B204" s="3" t="n">
        <v>5502116</v>
      </c>
      <c r="C204" s="3" t="s">
        <v>342</v>
      </c>
      <c r="D204" s="4" t="n">
        <v>507476.03</v>
      </c>
    </row>
    <row r="205" customFormat="false" ht="14.4" hidden="false" customHeight="false" outlineLevel="0" collapsed="false">
      <c r="A205" s="2" t="s">
        <v>506</v>
      </c>
      <c r="B205" s="3" t="n">
        <v>5502117</v>
      </c>
      <c r="C205" s="3" t="s">
        <v>343</v>
      </c>
      <c r="D205" s="4" t="n">
        <v>938783.03</v>
      </c>
    </row>
    <row r="206" customFormat="false" ht="14.4" hidden="false" customHeight="false" outlineLevel="0" collapsed="false">
      <c r="A206" s="2" t="s">
        <v>496</v>
      </c>
      <c r="B206" s="3" t="n">
        <v>5502201</v>
      </c>
      <c r="C206" s="3" t="s">
        <v>344</v>
      </c>
      <c r="D206" s="4" t="n">
        <v>1075768.02</v>
      </c>
    </row>
    <row r="207" customFormat="false" ht="14.4" hidden="false" customHeight="false" outlineLevel="0" collapsed="false">
      <c r="A207" s="2" t="s">
        <v>497</v>
      </c>
      <c r="B207" s="3" t="n">
        <v>5502202</v>
      </c>
      <c r="C207" s="3" t="s">
        <v>345</v>
      </c>
      <c r="D207" s="4" t="n">
        <v>971757.24</v>
      </c>
    </row>
    <row r="208" customFormat="false" ht="14.4" hidden="false" customHeight="false" outlineLevel="0" collapsed="false">
      <c r="A208" s="2" t="s">
        <v>498</v>
      </c>
      <c r="B208" s="3" t="n">
        <v>5502203</v>
      </c>
      <c r="C208" s="3" t="s">
        <v>346</v>
      </c>
      <c r="D208" s="4" t="n">
        <v>1500199.13</v>
      </c>
    </row>
    <row r="209" customFormat="false" ht="28.8" hidden="false" customHeight="false" outlineLevel="0" collapsed="false">
      <c r="A209" s="2" t="s">
        <v>501</v>
      </c>
      <c r="B209" s="3" t="n">
        <v>5502205</v>
      </c>
      <c r="C209" s="3" t="s">
        <v>347</v>
      </c>
      <c r="D209" s="4" t="n">
        <v>15999.39</v>
      </c>
    </row>
    <row r="210" customFormat="false" ht="14.4" hidden="false" customHeight="false" outlineLevel="0" collapsed="false">
      <c r="A210" s="2" t="s">
        <v>500</v>
      </c>
      <c r="B210" s="3" t="n">
        <v>5502208</v>
      </c>
      <c r="C210" s="3" t="s">
        <v>348</v>
      </c>
      <c r="D210" s="4" t="n">
        <v>123658.72</v>
      </c>
    </row>
    <row r="211" customFormat="false" ht="28.8" hidden="false" customHeight="false" outlineLevel="0" collapsed="false">
      <c r="A211" s="2" t="s">
        <v>502</v>
      </c>
      <c r="B211" s="3" t="n">
        <v>5502209</v>
      </c>
      <c r="C211" s="3" t="s">
        <v>349</v>
      </c>
      <c r="D211" s="4" t="n">
        <v>115301.77</v>
      </c>
    </row>
    <row r="212" customFormat="false" ht="14.4" hidden="false" customHeight="false" outlineLevel="0" collapsed="false">
      <c r="A212" s="2" t="s">
        <v>495</v>
      </c>
      <c r="B212" s="3" t="n">
        <v>5502210</v>
      </c>
      <c r="C212" s="3" t="s">
        <v>350</v>
      </c>
      <c r="D212" s="4" t="n">
        <v>1515678.11</v>
      </c>
    </row>
    <row r="213" customFormat="false" ht="28.8" hidden="false" customHeight="false" outlineLevel="0" collapsed="false">
      <c r="A213" s="2" t="s">
        <v>508</v>
      </c>
      <c r="B213" s="3" t="n">
        <v>5502212</v>
      </c>
      <c r="C213" s="3" t="s">
        <v>351</v>
      </c>
      <c r="D213" s="4" t="n">
        <v>8795.64</v>
      </c>
    </row>
    <row r="214" customFormat="false" ht="28.8" hidden="false" customHeight="false" outlineLevel="0" collapsed="false">
      <c r="A214" s="2" t="s">
        <v>504</v>
      </c>
      <c r="B214" s="3" t="n">
        <v>5502213</v>
      </c>
      <c r="C214" s="3" t="s">
        <v>352</v>
      </c>
      <c r="D214" s="4" t="n">
        <v>101802.5</v>
      </c>
    </row>
    <row r="215" customFormat="false" ht="28.8" hidden="false" customHeight="false" outlineLevel="0" collapsed="false">
      <c r="A215" s="2" t="s">
        <v>505</v>
      </c>
      <c r="B215" s="3" t="n">
        <v>5502216</v>
      </c>
      <c r="C215" s="3" t="s">
        <v>353</v>
      </c>
      <c r="D215" s="4" t="n">
        <v>61928.03</v>
      </c>
    </row>
    <row r="216" customFormat="false" ht="28.8" hidden="false" customHeight="false" outlineLevel="0" collapsed="false">
      <c r="A216" s="2" t="s">
        <v>506</v>
      </c>
      <c r="B216" s="3" t="n">
        <v>5502217</v>
      </c>
      <c r="C216" s="3" t="s">
        <v>354</v>
      </c>
      <c r="D216" s="4" t="n">
        <v>113912.01</v>
      </c>
    </row>
    <row r="217" customFormat="false" ht="14.4" hidden="false" customHeight="false" outlineLevel="0" collapsed="false">
      <c r="A217" s="2" t="s">
        <v>496</v>
      </c>
      <c r="B217" s="3" t="n">
        <v>5502301</v>
      </c>
      <c r="C217" s="3" t="s">
        <v>355</v>
      </c>
      <c r="D217" s="4" t="n">
        <v>1954789.61</v>
      </c>
    </row>
    <row r="218" customFormat="false" ht="14.4" hidden="false" customHeight="false" outlineLevel="0" collapsed="false">
      <c r="A218" s="2" t="s">
        <v>497</v>
      </c>
      <c r="B218" s="3" t="n">
        <v>5502302</v>
      </c>
      <c r="C218" s="3" t="s">
        <v>356</v>
      </c>
      <c r="D218" s="4" t="n">
        <v>1785431.78</v>
      </c>
    </row>
    <row r="219" customFormat="false" ht="14.4" hidden="false" customHeight="false" outlineLevel="0" collapsed="false">
      <c r="A219" s="2" t="s">
        <v>498</v>
      </c>
      <c r="B219" s="3" t="n">
        <v>5502303</v>
      </c>
      <c r="C219" s="3" t="s">
        <v>357</v>
      </c>
      <c r="D219" s="4" t="n">
        <v>2744925.37</v>
      </c>
    </row>
    <row r="220" customFormat="false" ht="14.4" hidden="false" customHeight="false" outlineLevel="0" collapsed="false">
      <c r="A220" s="2" t="s">
        <v>501</v>
      </c>
      <c r="B220" s="3" t="n">
        <v>5502305</v>
      </c>
      <c r="C220" s="3" t="s">
        <v>358</v>
      </c>
      <c r="D220" s="4" t="n">
        <v>26296.72</v>
      </c>
    </row>
    <row r="221" customFormat="false" ht="14.4" hidden="false" customHeight="false" outlineLevel="0" collapsed="false">
      <c r="A221" s="2" t="s">
        <v>500</v>
      </c>
      <c r="B221" s="3" t="n">
        <v>5502308</v>
      </c>
      <c r="C221" s="3" t="s">
        <v>359</v>
      </c>
      <c r="D221" s="4" t="n">
        <v>198751.15</v>
      </c>
    </row>
    <row r="222" customFormat="false" ht="14.4" hidden="false" customHeight="false" outlineLevel="0" collapsed="false">
      <c r="A222" s="2" t="s">
        <v>502</v>
      </c>
      <c r="B222" s="3" t="n">
        <v>5502309</v>
      </c>
      <c r="C222" s="3" t="s">
        <v>360</v>
      </c>
      <c r="D222" s="4" t="n">
        <v>185102.63</v>
      </c>
    </row>
    <row r="223" customFormat="false" ht="14.4" hidden="false" customHeight="false" outlineLevel="0" collapsed="false">
      <c r="A223" s="2" t="s">
        <v>495</v>
      </c>
      <c r="B223" s="3" t="n">
        <v>5502310</v>
      </c>
      <c r="C223" s="3" t="s">
        <v>361</v>
      </c>
      <c r="D223" s="4" t="n">
        <v>2768772.71</v>
      </c>
    </row>
    <row r="224" customFormat="false" ht="28.8" hidden="false" customHeight="false" outlineLevel="0" collapsed="false">
      <c r="A224" s="2" t="s">
        <v>508</v>
      </c>
      <c r="B224" s="3" t="n">
        <v>5502312</v>
      </c>
      <c r="C224" s="3" t="s">
        <v>362</v>
      </c>
      <c r="D224" s="4" t="n">
        <v>14809.9</v>
      </c>
    </row>
    <row r="225" customFormat="false" ht="14.4" hidden="false" customHeight="false" outlineLevel="0" collapsed="false">
      <c r="A225" s="2" t="s">
        <v>504</v>
      </c>
      <c r="B225" s="3" t="n">
        <v>5502313</v>
      </c>
      <c r="C225" s="3" t="s">
        <v>363</v>
      </c>
      <c r="D225" s="4" t="n">
        <v>165291.83</v>
      </c>
    </row>
    <row r="226" customFormat="false" ht="14.4" hidden="false" customHeight="false" outlineLevel="0" collapsed="false">
      <c r="A226" s="2" t="s">
        <v>505</v>
      </c>
      <c r="B226" s="3" t="n">
        <v>5502316</v>
      </c>
      <c r="C226" s="3" t="s">
        <v>364</v>
      </c>
      <c r="D226" s="4" t="n">
        <v>99398.8</v>
      </c>
    </row>
    <row r="227" customFormat="false" ht="14.4" hidden="false" customHeight="false" outlineLevel="0" collapsed="false">
      <c r="A227" s="2" t="s">
        <v>506</v>
      </c>
      <c r="B227" s="3" t="n">
        <v>5502317</v>
      </c>
      <c r="C227" s="3" t="s">
        <v>365</v>
      </c>
      <c r="D227" s="4" t="n">
        <v>183869.15</v>
      </c>
    </row>
    <row r="228" customFormat="false" ht="28.8" hidden="false" customHeight="false" outlineLevel="0" collapsed="false">
      <c r="A228" s="2" t="s">
        <v>496</v>
      </c>
      <c r="B228" s="3" t="n">
        <v>5502401</v>
      </c>
      <c r="C228" s="3" t="s">
        <v>366</v>
      </c>
      <c r="D228" s="4" t="n">
        <v>718861.98</v>
      </c>
    </row>
    <row r="229" customFormat="false" ht="28.8" hidden="false" customHeight="false" outlineLevel="0" collapsed="false">
      <c r="A229" s="2" t="s">
        <v>497</v>
      </c>
      <c r="B229" s="3" t="n">
        <v>5502402</v>
      </c>
      <c r="C229" s="3" t="s">
        <v>367</v>
      </c>
      <c r="D229" s="4" t="n">
        <v>656562.47</v>
      </c>
    </row>
    <row r="230" customFormat="false" ht="28.8" hidden="false" customHeight="false" outlineLevel="0" collapsed="false">
      <c r="A230" s="2" t="s">
        <v>498</v>
      </c>
      <c r="B230" s="3" t="n">
        <v>5502403</v>
      </c>
      <c r="C230" s="3" t="s">
        <v>368</v>
      </c>
      <c r="D230" s="4" t="n">
        <v>1009700.36</v>
      </c>
    </row>
    <row r="231" customFormat="false" ht="28.8" hidden="false" customHeight="false" outlineLevel="0" collapsed="false">
      <c r="A231" s="2" t="s">
        <v>501</v>
      </c>
      <c r="B231" s="3" t="n">
        <v>5502405</v>
      </c>
      <c r="C231" s="3" t="s">
        <v>369</v>
      </c>
      <c r="D231" s="4" t="n">
        <v>9673.43</v>
      </c>
    </row>
    <row r="232" customFormat="false" ht="28.8" hidden="false" customHeight="false" outlineLevel="0" collapsed="false">
      <c r="A232" s="2" t="s">
        <v>500</v>
      </c>
      <c r="B232" s="3" t="n">
        <v>5502408</v>
      </c>
      <c r="C232" s="3" t="s">
        <v>370</v>
      </c>
      <c r="D232" s="4" t="n">
        <v>73112.04</v>
      </c>
    </row>
    <row r="233" customFormat="false" ht="28.8" hidden="false" customHeight="false" outlineLevel="0" collapsed="false">
      <c r="A233" s="2" t="s">
        <v>502</v>
      </c>
      <c r="B233" s="3" t="n">
        <v>5502409</v>
      </c>
      <c r="C233" s="3" t="s">
        <v>371</v>
      </c>
      <c r="D233" s="4" t="n">
        <v>68091.35</v>
      </c>
    </row>
    <row r="234" customFormat="false" ht="28.8" hidden="false" customHeight="false" outlineLevel="0" collapsed="false">
      <c r="A234" s="2" t="s">
        <v>495</v>
      </c>
      <c r="B234" s="3" t="n">
        <v>5502410</v>
      </c>
      <c r="C234" s="3" t="s">
        <v>372</v>
      </c>
      <c r="D234" s="4" t="n">
        <v>1018458.07</v>
      </c>
    </row>
    <row r="235" customFormat="false" ht="28.8" hidden="false" customHeight="false" outlineLevel="0" collapsed="false">
      <c r="A235" s="2" t="s">
        <v>508</v>
      </c>
      <c r="B235" s="3" t="n">
        <v>5502412</v>
      </c>
      <c r="C235" s="3" t="s">
        <v>373</v>
      </c>
      <c r="D235" s="4" t="n">
        <v>5447.88</v>
      </c>
    </row>
    <row r="236" customFormat="false" ht="28.8" hidden="false" customHeight="false" outlineLevel="0" collapsed="false">
      <c r="A236" s="2" t="s">
        <v>504</v>
      </c>
      <c r="B236" s="3" t="n">
        <v>5502413</v>
      </c>
      <c r="C236" s="3" t="s">
        <v>374</v>
      </c>
      <c r="D236" s="4" t="n">
        <v>60803.78</v>
      </c>
    </row>
    <row r="237" customFormat="false" ht="28.8" hidden="false" customHeight="false" outlineLevel="0" collapsed="false">
      <c r="A237" s="2" t="s">
        <v>505</v>
      </c>
      <c r="B237" s="3" t="n">
        <v>5502416</v>
      </c>
      <c r="C237" s="3" t="s">
        <v>375</v>
      </c>
      <c r="D237" s="4" t="n">
        <v>36564.55</v>
      </c>
    </row>
    <row r="238" customFormat="false" ht="28.8" hidden="false" customHeight="false" outlineLevel="0" collapsed="false">
      <c r="A238" s="2" t="s">
        <v>506</v>
      </c>
      <c r="B238" s="3" t="n">
        <v>5502417</v>
      </c>
      <c r="C238" s="3" t="s">
        <v>376</v>
      </c>
      <c r="D238" s="4" t="n">
        <v>67637.59</v>
      </c>
    </row>
    <row r="239" customFormat="false" ht="28.8" hidden="false" customHeight="false" outlineLevel="0" collapsed="false">
      <c r="A239" s="2" t="s">
        <v>496</v>
      </c>
      <c r="B239" s="3" t="n">
        <v>5502501</v>
      </c>
      <c r="C239" s="3" t="s">
        <v>377</v>
      </c>
      <c r="D239" s="4" t="n">
        <v>104556.37</v>
      </c>
    </row>
    <row r="240" customFormat="false" ht="28.8" hidden="false" customHeight="false" outlineLevel="0" collapsed="false">
      <c r="A240" s="2" t="s">
        <v>497</v>
      </c>
      <c r="B240" s="3" t="n">
        <v>5502502</v>
      </c>
      <c r="C240" s="3" t="s">
        <v>378</v>
      </c>
      <c r="D240" s="4" t="n">
        <v>95483.63</v>
      </c>
    </row>
    <row r="241" customFormat="false" ht="28.8" hidden="false" customHeight="false" outlineLevel="0" collapsed="false">
      <c r="A241" s="2" t="s">
        <v>498</v>
      </c>
      <c r="B241" s="3" t="n">
        <v>5502503</v>
      </c>
      <c r="C241" s="3" t="s">
        <v>379</v>
      </c>
      <c r="D241" s="4" t="n">
        <v>146847.32</v>
      </c>
    </row>
    <row r="242" customFormat="false" ht="28.8" hidden="false" customHeight="false" outlineLevel="0" collapsed="false">
      <c r="A242" s="2" t="s">
        <v>501</v>
      </c>
      <c r="B242" s="3" t="n">
        <v>5502505</v>
      </c>
      <c r="C242" s="3" t="s">
        <v>380</v>
      </c>
      <c r="D242" s="4" t="n">
        <v>1408.74</v>
      </c>
    </row>
    <row r="243" customFormat="false" ht="28.8" hidden="false" customHeight="false" outlineLevel="0" collapsed="false">
      <c r="A243" s="2" t="s">
        <v>500</v>
      </c>
      <c r="B243" s="3" t="n">
        <v>5502508</v>
      </c>
      <c r="C243" s="3" t="s">
        <v>381</v>
      </c>
      <c r="D243" s="4" t="n">
        <v>10647.38</v>
      </c>
    </row>
    <row r="244" customFormat="false" ht="28.8" hidden="false" customHeight="false" outlineLevel="0" collapsed="false">
      <c r="A244" s="2" t="s">
        <v>502</v>
      </c>
      <c r="B244" s="3" t="n">
        <v>5502509</v>
      </c>
      <c r="C244" s="3" t="s">
        <v>382</v>
      </c>
      <c r="D244" s="4" t="n">
        <v>9916.22</v>
      </c>
    </row>
    <row r="245" customFormat="false" ht="28.8" hidden="false" customHeight="false" outlineLevel="0" collapsed="false">
      <c r="A245" s="2" t="s">
        <v>495</v>
      </c>
      <c r="B245" s="3" t="n">
        <v>5502510</v>
      </c>
      <c r="C245" s="3" t="s">
        <v>383</v>
      </c>
      <c r="D245" s="4" t="n">
        <v>148123.56</v>
      </c>
    </row>
    <row r="246" customFormat="false" ht="28.8" hidden="false" customHeight="false" outlineLevel="0" collapsed="false">
      <c r="A246" s="2" t="s">
        <v>508</v>
      </c>
      <c r="B246" s="3" t="n">
        <v>5502512</v>
      </c>
      <c r="C246" s="3" t="s">
        <v>384</v>
      </c>
      <c r="D246" s="4" t="n">
        <v>793.58</v>
      </c>
    </row>
    <row r="247" customFormat="false" ht="28.8" hidden="false" customHeight="false" outlineLevel="0" collapsed="false">
      <c r="A247" s="2" t="s">
        <v>504</v>
      </c>
      <c r="B247" s="3" t="n">
        <v>5502513</v>
      </c>
      <c r="C247" s="3" t="s">
        <v>385</v>
      </c>
      <c r="D247" s="4" t="n">
        <v>8849.9</v>
      </c>
    </row>
    <row r="248" customFormat="false" ht="28.8" hidden="false" customHeight="false" outlineLevel="0" collapsed="false">
      <c r="A248" s="2" t="s">
        <v>505</v>
      </c>
      <c r="B248" s="3" t="n">
        <v>5502516</v>
      </c>
      <c r="C248" s="3" t="s">
        <v>386</v>
      </c>
      <c r="D248" s="4" t="n">
        <v>5324.74</v>
      </c>
    </row>
    <row r="249" customFormat="false" ht="28.8" hidden="false" customHeight="false" outlineLevel="0" collapsed="false">
      <c r="A249" s="2" t="s">
        <v>506</v>
      </c>
      <c r="B249" s="3" t="n">
        <v>5502517</v>
      </c>
      <c r="C249" s="3" t="s">
        <v>387</v>
      </c>
      <c r="D249" s="4" t="n">
        <v>9850.11</v>
      </c>
    </row>
    <row r="250" customFormat="false" ht="28.8" hidden="false" customHeight="false" outlineLevel="0" collapsed="false">
      <c r="A250" s="2" t="s">
        <v>496</v>
      </c>
      <c r="B250" s="3" t="n">
        <v>5512301</v>
      </c>
      <c r="C250" s="3" t="s">
        <v>395</v>
      </c>
      <c r="D250" s="4" t="n">
        <v>1663208.87</v>
      </c>
    </row>
    <row r="251" customFormat="false" ht="14.4" hidden="false" customHeight="false" outlineLevel="0" collapsed="false">
      <c r="A251" s="2" t="s">
        <v>497</v>
      </c>
      <c r="B251" s="3" t="n">
        <v>5512302</v>
      </c>
      <c r="C251" s="3" t="s">
        <v>396</v>
      </c>
      <c r="D251" s="4" t="n">
        <v>1518574.28</v>
      </c>
    </row>
    <row r="252" customFormat="false" ht="28.8" hidden="false" customHeight="false" outlineLevel="0" collapsed="false">
      <c r="A252" s="2" t="s">
        <v>498</v>
      </c>
      <c r="B252" s="3" t="n">
        <v>5512303</v>
      </c>
      <c r="C252" s="3" t="s">
        <v>397</v>
      </c>
      <c r="D252" s="4" t="n">
        <v>2335586.87</v>
      </c>
    </row>
    <row r="253" customFormat="false" ht="28.8" hidden="false" customHeight="false" outlineLevel="0" collapsed="false">
      <c r="A253" s="2" t="s">
        <v>501</v>
      </c>
      <c r="B253" s="3" t="n">
        <v>5512305</v>
      </c>
      <c r="C253" s="3" t="s">
        <v>398</v>
      </c>
      <c r="D253" s="4" t="n">
        <v>22449.43</v>
      </c>
    </row>
    <row r="254" customFormat="false" ht="28.8" hidden="false" customHeight="false" outlineLevel="0" collapsed="false">
      <c r="A254" s="2" t="s">
        <v>500</v>
      </c>
      <c r="B254" s="3" t="n">
        <v>5512308</v>
      </c>
      <c r="C254" s="3" t="s">
        <v>399</v>
      </c>
      <c r="D254" s="4" t="n">
        <v>169771.03</v>
      </c>
    </row>
    <row r="255" customFormat="false" ht="28.8" hidden="false" customHeight="false" outlineLevel="0" collapsed="false">
      <c r="A255" s="2" t="s">
        <v>502</v>
      </c>
      <c r="B255" s="3" t="n">
        <v>5512309</v>
      </c>
      <c r="C255" s="3" t="s">
        <v>400</v>
      </c>
      <c r="D255" s="4" t="n">
        <v>158111.78</v>
      </c>
    </row>
    <row r="256" customFormat="false" ht="14.4" hidden="false" customHeight="false" outlineLevel="0" collapsed="false">
      <c r="A256" s="2" t="s">
        <v>495</v>
      </c>
      <c r="B256" s="3" t="n">
        <v>5512310</v>
      </c>
      <c r="C256" s="3" t="s">
        <v>401</v>
      </c>
      <c r="D256" s="4" t="n">
        <v>2355931.43</v>
      </c>
    </row>
    <row r="257" customFormat="false" ht="28.8" hidden="false" customHeight="false" outlineLevel="0" collapsed="false">
      <c r="A257" s="2" t="s">
        <v>508</v>
      </c>
      <c r="B257" s="3" t="n">
        <v>5512312</v>
      </c>
      <c r="C257" s="3" t="s">
        <v>402</v>
      </c>
      <c r="D257" s="4" t="n">
        <v>12637.8</v>
      </c>
    </row>
    <row r="258" customFormat="false" ht="28.8" hidden="false" customHeight="false" outlineLevel="0" collapsed="false">
      <c r="A258" s="2" t="s">
        <v>504</v>
      </c>
      <c r="B258" s="3" t="n">
        <v>5512313</v>
      </c>
      <c r="C258" s="3" t="s">
        <v>403</v>
      </c>
      <c r="D258" s="4" t="n">
        <v>141174.69</v>
      </c>
    </row>
    <row r="259" customFormat="false" ht="28.8" hidden="false" customHeight="false" outlineLevel="0" collapsed="false">
      <c r="A259" s="2" t="s">
        <v>505</v>
      </c>
      <c r="B259" s="3" t="n">
        <v>5512316</v>
      </c>
      <c r="C259" s="3" t="s">
        <v>404</v>
      </c>
      <c r="D259" s="4" t="n">
        <v>84913.46</v>
      </c>
    </row>
    <row r="260" customFormat="false" ht="28.8" hidden="false" customHeight="false" outlineLevel="0" collapsed="false">
      <c r="A260" s="2" t="s">
        <v>506</v>
      </c>
      <c r="B260" s="3" t="n">
        <v>5512317</v>
      </c>
      <c r="C260" s="3" t="s">
        <v>405</v>
      </c>
      <c r="D260" s="4" t="n">
        <v>157059.35</v>
      </c>
    </row>
    <row r="261" customFormat="false" ht="28.8" hidden="false" customHeight="false" outlineLevel="0" collapsed="false">
      <c r="A261" s="2" t="s">
        <v>496</v>
      </c>
      <c r="B261" s="3" t="n">
        <v>5512401</v>
      </c>
      <c r="C261" s="3" t="s">
        <v>406</v>
      </c>
      <c r="D261" s="4" t="n">
        <v>716303.1</v>
      </c>
    </row>
    <row r="262" customFormat="false" ht="28.8" hidden="false" customHeight="false" outlineLevel="0" collapsed="false">
      <c r="A262" s="2" t="s">
        <v>497</v>
      </c>
      <c r="B262" s="3" t="n">
        <v>5512402</v>
      </c>
      <c r="C262" s="3" t="s">
        <v>407</v>
      </c>
      <c r="D262" s="4" t="n">
        <v>654003.59</v>
      </c>
    </row>
    <row r="263" customFormat="false" ht="28.8" hidden="false" customHeight="false" outlineLevel="0" collapsed="false">
      <c r="A263" s="2" t="s">
        <v>498</v>
      </c>
      <c r="B263" s="3" t="n">
        <v>5512403</v>
      </c>
      <c r="C263" s="3" t="s">
        <v>408</v>
      </c>
      <c r="D263" s="4" t="n">
        <v>1005862.06</v>
      </c>
    </row>
    <row r="264" customFormat="false" ht="28.8" hidden="false" customHeight="false" outlineLevel="0" collapsed="false">
      <c r="A264" s="2" t="s">
        <v>501</v>
      </c>
      <c r="B264" s="3" t="n">
        <v>5512405</v>
      </c>
      <c r="C264" s="3" t="s">
        <v>409</v>
      </c>
      <c r="D264" s="4" t="n">
        <v>9673.43</v>
      </c>
    </row>
    <row r="265" customFormat="false" ht="28.8" hidden="false" customHeight="false" outlineLevel="0" collapsed="false">
      <c r="A265" s="2" t="s">
        <v>500</v>
      </c>
      <c r="B265" s="3" t="n">
        <v>5512408</v>
      </c>
      <c r="C265" s="3" t="s">
        <v>410</v>
      </c>
      <c r="D265" s="4" t="n">
        <v>73112.04</v>
      </c>
    </row>
    <row r="266" customFormat="false" ht="28.8" hidden="false" customHeight="false" outlineLevel="0" collapsed="false">
      <c r="A266" s="2" t="s">
        <v>502</v>
      </c>
      <c r="B266" s="3" t="n">
        <v>5512409</v>
      </c>
      <c r="C266" s="3" t="s">
        <v>411</v>
      </c>
      <c r="D266" s="4" t="n">
        <v>68091.34</v>
      </c>
    </row>
    <row r="267" customFormat="false" ht="28.8" hidden="false" customHeight="false" outlineLevel="0" collapsed="false">
      <c r="A267" s="2" t="s">
        <v>495</v>
      </c>
      <c r="B267" s="3" t="n">
        <v>5512410</v>
      </c>
      <c r="C267" s="3" t="s">
        <v>412</v>
      </c>
      <c r="D267" s="4" t="n">
        <v>1014619.77</v>
      </c>
    </row>
    <row r="268" customFormat="false" ht="28.8" hidden="false" customHeight="false" outlineLevel="0" collapsed="false">
      <c r="A268" s="2" t="s">
        <v>508</v>
      </c>
      <c r="B268" s="3" t="n">
        <v>5512412</v>
      </c>
      <c r="C268" s="3" t="s">
        <v>413</v>
      </c>
      <c r="D268" s="4" t="n">
        <v>5447.88</v>
      </c>
    </row>
    <row r="269" customFormat="false" ht="28.8" hidden="false" customHeight="false" outlineLevel="0" collapsed="false">
      <c r="A269" s="2" t="s">
        <v>504</v>
      </c>
      <c r="B269" s="3" t="n">
        <v>5512413</v>
      </c>
      <c r="C269" s="3" t="s">
        <v>414</v>
      </c>
      <c r="D269" s="4" t="n">
        <v>60803.78</v>
      </c>
    </row>
    <row r="270" customFormat="false" ht="28.8" hidden="false" customHeight="false" outlineLevel="0" collapsed="false">
      <c r="A270" s="2" t="s">
        <v>505</v>
      </c>
      <c r="B270" s="3" t="n">
        <v>5512416</v>
      </c>
      <c r="C270" s="3" t="s">
        <v>415</v>
      </c>
      <c r="D270" s="4" t="n">
        <v>36564.59</v>
      </c>
    </row>
    <row r="271" customFormat="false" ht="28.8" hidden="false" customHeight="false" outlineLevel="0" collapsed="false">
      <c r="A271" s="2" t="s">
        <v>506</v>
      </c>
      <c r="B271" s="3" t="n">
        <v>5512417</v>
      </c>
      <c r="C271" s="3" t="s">
        <v>416</v>
      </c>
      <c r="D271" s="4" t="n">
        <v>67637.59</v>
      </c>
    </row>
    <row r="272" customFormat="false" ht="14.4" hidden="false" customHeight="false" outlineLevel="0" collapsed="false">
      <c r="A272" s="2" t="s">
        <v>495</v>
      </c>
      <c r="B272" s="3" t="n">
        <v>5552110</v>
      </c>
      <c r="C272" s="3" t="s">
        <v>423</v>
      </c>
      <c r="D272" s="4" t="n">
        <v>166031.81</v>
      </c>
    </row>
    <row r="273" customFormat="false" ht="14.4" hidden="false" customHeight="false" outlineLevel="0" collapsed="false">
      <c r="A273" s="2" t="s">
        <v>496</v>
      </c>
      <c r="B273" s="3" t="n">
        <v>5592101</v>
      </c>
      <c r="C273" s="3" t="s">
        <v>435</v>
      </c>
      <c r="D273" s="4" t="n">
        <v>5477</v>
      </c>
    </row>
    <row r="274" customFormat="false" ht="14.4" hidden="false" customHeight="false" outlineLevel="0" collapsed="false">
      <c r="A274" s="2" t="s">
        <v>497</v>
      </c>
      <c r="B274" s="3" t="n">
        <v>5592102</v>
      </c>
      <c r="C274" s="3" t="s">
        <v>436</v>
      </c>
      <c r="D274" s="4" t="n">
        <v>5477</v>
      </c>
    </row>
    <row r="275" customFormat="false" ht="14.4" hidden="false" customHeight="false" outlineLevel="0" collapsed="false">
      <c r="A275" s="2" t="s">
        <v>498</v>
      </c>
      <c r="B275" s="3" t="n">
        <v>5592103</v>
      </c>
      <c r="C275" s="3" t="s">
        <v>437</v>
      </c>
      <c r="D275" s="4" t="n">
        <v>8215.5</v>
      </c>
    </row>
    <row r="276" customFormat="false" ht="14.4" hidden="false" customHeight="false" outlineLevel="0" collapsed="false">
      <c r="A276" s="2" t="s">
        <v>495</v>
      </c>
      <c r="B276" s="3" t="n">
        <v>5592110</v>
      </c>
      <c r="C276" s="3" t="s">
        <v>438</v>
      </c>
      <c r="D276" s="4" t="n">
        <v>8215.5</v>
      </c>
    </row>
    <row r="277" customFormat="false" ht="14.4" hidden="false" customHeight="false" outlineLevel="0" collapsed="false">
      <c r="A277" s="2" t="s">
        <v>496</v>
      </c>
      <c r="B277" s="3" t="n">
        <v>5592301</v>
      </c>
      <c r="C277" s="3" t="s">
        <v>439</v>
      </c>
      <c r="D277" s="4" t="n">
        <v>353239.89</v>
      </c>
    </row>
    <row r="278" customFormat="false" ht="14.4" hidden="false" customHeight="false" outlineLevel="0" collapsed="false">
      <c r="A278" s="2" t="s">
        <v>497</v>
      </c>
      <c r="B278" s="3" t="n">
        <v>5592302</v>
      </c>
      <c r="C278" s="3" t="s">
        <v>440</v>
      </c>
      <c r="D278" s="4" t="n">
        <v>306891.77</v>
      </c>
    </row>
    <row r="279" customFormat="false" ht="14.4" hidden="false" customHeight="false" outlineLevel="0" collapsed="false">
      <c r="A279" s="2" t="s">
        <v>498</v>
      </c>
      <c r="B279" s="3" t="n">
        <v>5592303</v>
      </c>
      <c r="C279" s="3" t="s">
        <v>441</v>
      </c>
      <c r="D279" s="4" t="n">
        <v>493742.02</v>
      </c>
    </row>
    <row r="280" customFormat="false" ht="28.8" hidden="false" customHeight="false" outlineLevel="0" collapsed="false">
      <c r="A280" s="2" t="s">
        <v>501</v>
      </c>
      <c r="B280" s="3" t="n">
        <v>5592305</v>
      </c>
      <c r="C280" s="3" t="s">
        <v>442</v>
      </c>
      <c r="D280" s="4" t="n">
        <v>5089.5</v>
      </c>
    </row>
    <row r="281" customFormat="false" ht="14.4" hidden="false" customHeight="false" outlineLevel="0" collapsed="false">
      <c r="A281" s="2" t="s">
        <v>500</v>
      </c>
      <c r="B281" s="3" t="n">
        <v>5592308</v>
      </c>
      <c r="C281" s="3" t="s">
        <v>443</v>
      </c>
      <c r="D281" s="4" t="n">
        <v>31568.54</v>
      </c>
    </row>
    <row r="282" customFormat="false" ht="14.4" hidden="false" customHeight="false" outlineLevel="0" collapsed="false">
      <c r="A282" s="2" t="s">
        <v>502</v>
      </c>
      <c r="B282" s="3" t="n">
        <v>5592309</v>
      </c>
      <c r="C282" s="3" t="s">
        <v>444</v>
      </c>
      <c r="D282" s="4" t="n">
        <v>29123.36</v>
      </c>
    </row>
    <row r="283" customFormat="false" ht="14.4" hidden="false" customHeight="false" outlineLevel="0" collapsed="false">
      <c r="A283" s="2" t="s">
        <v>495</v>
      </c>
      <c r="B283" s="3" t="n">
        <v>5592310</v>
      </c>
      <c r="C283" s="3" t="s">
        <v>445</v>
      </c>
      <c r="D283" s="4" t="n">
        <v>475194.04</v>
      </c>
    </row>
    <row r="284" customFormat="false" ht="28.8" hidden="false" customHeight="false" outlineLevel="0" collapsed="false">
      <c r="A284" s="2" t="s">
        <v>508</v>
      </c>
      <c r="B284" s="3" t="n">
        <v>5592312</v>
      </c>
      <c r="C284" s="3" t="s">
        <v>446</v>
      </c>
      <c r="D284" s="4" t="n">
        <v>1659.86</v>
      </c>
    </row>
    <row r="285" customFormat="false" ht="28.8" hidden="false" customHeight="false" outlineLevel="0" collapsed="false">
      <c r="A285" s="2" t="s">
        <v>504</v>
      </c>
      <c r="B285" s="3" t="n">
        <v>5592313</v>
      </c>
      <c r="C285" s="3" t="s">
        <v>447</v>
      </c>
      <c r="D285" s="4" t="n">
        <v>26718.67</v>
      </c>
    </row>
    <row r="286" customFormat="false" ht="14.4" hidden="false" customHeight="false" outlineLevel="0" collapsed="false">
      <c r="A286" s="2" t="s">
        <v>505</v>
      </c>
      <c r="B286" s="3" t="n">
        <v>5592316</v>
      </c>
      <c r="C286" s="3" t="s">
        <v>448</v>
      </c>
      <c r="D286" s="4" t="n">
        <v>15375.73</v>
      </c>
    </row>
    <row r="287" customFormat="false" ht="14.4" hidden="false" customHeight="false" outlineLevel="0" collapsed="false">
      <c r="A287" s="2" t="s">
        <v>506</v>
      </c>
      <c r="B287" s="3" t="n">
        <v>5592317</v>
      </c>
      <c r="C287" s="3" t="s">
        <v>449</v>
      </c>
      <c r="D287" s="4" t="n">
        <v>30312.85</v>
      </c>
    </row>
    <row r="288" customFormat="false" ht="14.4" hidden="false" customHeight="false" outlineLevel="0" collapsed="false">
      <c r="A288" s="2" t="s">
        <v>496</v>
      </c>
      <c r="B288" s="3" t="n">
        <v>5592501</v>
      </c>
      <c r="C288" s="3" t="s">
        <v>450</v>
      </c>
      <c r="D288" s="4" t="n">
        <v>6716.68</v>
      </c>
    </row>
    <row r="289" customFormat="false" ht="14.4" hidden="false" customHeight="false" outlineLevel="0" collapsed="false">
      <c r="A289" s="2" t="s">
        <v>497</v>
      </c>
      <c r="B289" s="3" t="n">
        <v>5592502</v>
      </c>
      <c r="C289" s="3" t="s">
        <v>451</v>
      </c>
      <c r="D289" s="4" t="n">
        <v>6716.68</v>
      </c>
    </row>
    <row r="290" customFormat="false" ht="14.4" hidden="false" customHeight="false" outlineLevel="0" collapsed="false">
      <c r="A290" s="2" t="s">
        <v>498</v>
      </c>
      <c r="B290" s="3" t="n">
        <v>5592503</v>
      </c>
      <c r="C290" s="3" t="s">
        <v>452</v>
      </c>
      <c r="D290" s="4" t="n">
        <v>10075.02</v>
      </c>
    </row>
    <row r="291" customFormat="false" ht="14.4" hidden="false" customHeight="false" outlineLevel="0" collapsed="false">
      <c r="A291" s="2" t="s">
        <v>500</v>
      </c>
      <c r="B291" s="3" t="n">
        <v>5592508</v>
      </c>
      <c r="C291" s="3" t="s">
        <v>453</v>
      </c>
      <c r="D291" s="4" t="n">
        <v>0</v>
      </c>
    </row>
    <row r="292" customFormat="false" ht="14.4" hidden="false" customHeight="false" outlineLevel="0" collapsed="false">
      <c r="A292" s="2" t="s">
        <v>502</v>
      </c>
      <c r="B292" s="3" t="n">
        <v>5592509</v>
      </c>
      <c r="C292" s="3" t="s">
        <v>454</v>
      </c>
      <c r="D292" s="4" t="n">
        <v>0</v>
      </c>
    </row>
    <row r="293" customFormat="false" ht="14.4" hidden="false" customHeight="false" outlineLevel="0" collapsed="false">
      <c r="A293" s="2" t="s">
        <v>495</v>
      </c>
      <c r="B293" s="3" t="n">
        <v>5592510</v>
      </c>
      <c r="C293" s="3" t="s">
        <v>455</v>
      </c>
      <c r="D293" s="4" t="n">
        <v>10075.02</v>
      </c>
    </row>
    <row r="294" customFormat="false" ht="14.4" hidden="false" customHeight="false" outlineLevel="0" collapsed="false">
      <c r="A294" s="2" t="s">
        <v>504</v>
      </c>
      <c r="B294" s="3" t="n">
        <v>5592513</v>
      </c>
      <c r="C294" s="3" t="s">
        <v>456</v>
      </c>
      <c r="D294" s="4" t="n">
        <v>0</v>
      </c>
    </row>
    <row r="295" customFormat="false" ht="14.4" hidden="false" customHeight="false" outlineLevel="0" collapsed="false">
      <c r="A295" s="2" t="s">
        <v>505</v>
      </c>
      <c r="B295" s="3" t="n">
        <v>5592516</v>
      </c>
      <c r="C295" s="3" t="s">
        <v>457</v>
      </c>
      <c r="D295" s="4" t="n">
        <v>0</v>
      </c>
    </row>
    <row r="296" customFormat="false" ht="14.4" hidden="false" customHeight="false" outlineLevel="0" collapsed="false">
      <c r="A296" s="2" t="s">
        <v>506</v>
      </c>
      <c r="B296" s="3" t="n">
        <v>5592517</v>
      </c>
      <c r="C296" s="3" t="s">
        <v>458</v>
      </c>
      <c r="D296" s="4" t="n">
        <v>0</v>
      </c>
    </row>
    <row r="297" customFormat="false" ht="14.4" hidden="false" customHeight="false" outlineLevel="0" collapsed="false">
      <c r="A297" s="2" t="s">
        <v>496</v>
      </c>
      <c r="B297" s="3" t="n">
        <v>5592601</v>
      </c>
      <c r="C297" s="3" t="s">
        <v>459</v>
      </c>
      <c r="D297" s="4" t="n">
        <v>34958.94</v>
      </c>
    </row>
    <row r="298" customFormat="false" ht="14.4" hidden="false" customHeight="false" outlineLevel="0" collapsed="false">
      <c r="A298" s="2" t="s">
        <v>497</v>
      </c>
      <c r="B298" s="3" t="n">
        <v>5592602</v>
      </c>
      <c r="C298" s="3" t="s">
        <v>460</v>
      </c>
      <c r="D298" s="4" t="n">
        <v>32812.14</v>
      </c>
    </row>
    <row r="299" customFormat="false" ht="14.4" hidden="false" customHeight="false" outlineLevel="0" collapsed="false">
      <c r="A299" s="2" t="s">
        <v>498</v>
      </c>
      <c r="B299" s="3" t="n">
        <v>5592603</v>
      </c>
      <c r="C299" s="3" t="s">
        <v>461</v>
      </c>
      <c r="D299" s="4" t="n">
        <v>53511.8</v>
      </c>
    </row>
    <row r="300" customFormat="false" ht="14.4" hidden="false" customHeight="false" outlineLevel="0" collapsed="false">
      <c r="A300" s="2" t="s">
        <v>500</v>
      </c>
      <c r="B300" s="3" t="n">
        <v>5592608</v>
      </c>
      <c r="C300" s="3" t="s">
        <v>462</v>
      </c>
      <c r="D300" s="4" t="n">
        <v>2146.8</v>
      </c>
    </row>
    <row r="301" customFormat="false" ht="14.4" hidden="false" customHeight="false" outlineLevel="0" collapsed="false">
      <c r="A301" s="2" t="s">
        <v>502</v>
      </c>
      <c r="B301" s="3" t="n">
        <v>5592609</v>
      </c>
      <c r="C301" s="3" t="s">
        <v>463</v>
      </c>
      <c r="D301" s="4" t="n">
        <v>1073.4</v>
      </c>
    </row>
    <row r="302" customFormat="false" ht="14.4" hidden="false" customHeight="false" outlineLevel="0" collapsed="false">
      <c r="A302" s="2" t="s">
        <v>495</v>
      </c>
      <c r="B302" s="3" t="n">
        <v>5592610</v>
      </c>
      <c r="C302" s="3" t="s">
        <v>464</v>
      </c>
      <c r="D302" s="4" t="n">
        <v>51901.71</v>
      </c>
    </row>
    <row r="303" customFormat="false" ht="14.4" hidden="false" customHeight="false" outlineLevel="0" collapsed="false">
      <c r="A303" s="2" t="s">
        <v>504</v>
      </c>
      <c r="B303" s="3" t="n">
        <v>5592613</v>
      </c>
      <c r="C303" s="3" t="s">
        <v>465</v>
      </c>
      <c r="D303" s="4" t="n">
        <v>2683.5</v>
      </c>
    </row>
    <row r="304" customFormat="false" ht="14.4" hidden="false" customHeight="false" outlineLevel="0" collapsed="false">
      <c r="A304" s="2" t="s">
        <v>505</v>
      </c>
      <c r="B304" s="3" t="n">
        <v>5592616</v>
      </c>
      <c r="C304" s="3" t="s">
        <v>466</v>
      </c>
      <c r="D304" s="4" t="n">
        <v>2146.8</v>
      </c>
    </row>
    <row r="305" customFormat="false" ht="14.4" hidden="false" customHeight="false" outlineLevel="0" collapsed="false">
      <c r="A305" s="2" t="s">
        <v>506</v>
      </c>
      <c r="B305" s="3" t="n">
        <v>5592617</v>
      </c>
      <c r="C305" s="3" t="s">
        <v>467</v>
      </c>
      <c r="D305" s="4" t="n">
        <v>4293.6</v>
      </c>
    </row>
    <row r="306" customFormat="false" ht="14.4" hidden="false" customHeight="false" outlineLevel="0" collapsed="false">
      <c r="A306" s="2" t="s">
        <v>496</v>
      </c>
      <c r="B306" s="3" t="n">
        <v>5592701</v>
      </c>
      <c r="C306" s="3" t="s">
        <v>468</v>
      </c>
      <c r="D306" s="4" t="n">
        <v>43950</v>
      </c>
    </row>
    <row r="307" customFormat="false" ht="14.4" hidden="false" customHeight="false" outlineLevel="0" collapsed="false">
      <c r="A307" s="2" t="s">
        <v>497</v>
      </c>
      <c r="B307" s="3" t="n">
        <v>5592702</v>
      </c>
      <c r="C307" s="3" t="s">
        <v>469</v>
      </c>
      <c r="D307" s="4" t="n">
        <v>37200</v>
      </c>
    </row>
    <row r="308" customFormat="false" ht="14.4" hidden="false" customHeight="false" outlineLevel="0" collapsed="false">
      <c r="A308" s="2" t="s">
        <v>498</v>
      </c>
      <c r="B308" s="3" t="n">
        <v>5592703</v>
      </c>
      <c r="C308" s="3" t="s">
        <v>470</v>
      </c>
      <c r="D308" s="4" t="n">
        <v>62550</v>
      </c>
    </row>
    <row r="309" customFormat="false" ht="14.4" hidden="false" customHeight="false" outlineLevel="0" collapsed="false">
      <c r="A309" s="2" t="s">
        <v>500</v>
      </c>
      <c r="B309" s="3" t="n">
        <v>5592708</v>
      </c>
      <c r="C309" s="3" t="s">
        <v>471</v>
      </c>
      <c r="D309" s="4" t="n">
        <v>6750</v>
      </c>
    </row>
    <row r="310" customFormat="false" ht="14.4" hidden="false" customHeight="false" outlineLevel="0" collapsed="false">
      <c r="A310" s="2" t="s">
        <v>502</v>
      </c>
      <c r="B310" s="3" t="n">
        <v>5592709</v>
      </c>
      <c r="C310" s="3" t="s">
        <v>472</v>
      </c>
      <c r="D310" s="4" t="n">
        <v>6750</v>
      </c>
    </row>
    <row r="311" customFormat="false" ht="14.4" hidden="false" customHeight="false" outlineLevel="0" collapsed="false">
      <c r="A311" s="2" t="s">
        <v>495</v>
      </c>
      <c r="B311" s="3" t="n">
        <v>5592710</v>
      </c>
      <c r="C311" s="3" t="s">
        <v>473</v>
      </c>
      <c r="D311" s="4" t="n">
        <v>62550</v>
      </c>
    </row>
    <row r="312" customFormat="false" ht="14.4" hidden="false" customHeight="false" outlineLevel="0" collapsed="false">
      <c r="A312" s="2" t="s">
        <v>504</v>
      </c>
      <c r="B312" s="3" t="n">
        <v>5592713</v>
      </c>
      <c r="C312" s="3" t="s">
        <v>474</v>
      </c>
      <c r="D312" s="4" t="n">
        <v>6750</v>
      </c>
    </row>
    <row r="313" customFormat="false" ht="14.4" hidden="false" customHeight="false" outlineLevel="0" collapsed="false">
      <c r="A313" s="2" t="s">
        <v>505</v>
      </c>
      <c r="B313" s="3" t="n">
        <v>5592716</v>
      </c>
      <c r="C313" s="3" t="s">
        <v>475</v>
      </c>
      <c r="D313" s="4" t="n">
        <v>6750</v>
      </c>
    </row>
    <row r="314" customFormat="false" ht="14.4" hidden="false" customHeight="false" outlineLevel="0" collapsed="false">
      <c r="A314" s="2" t="s">
        <v>506</v>
      </c>
      <c r="B314" s="3" t="n">
        <v>5592717</v>
      </c>
      <c r="C314" s="3" t="s">
        <v>476</v>
      </c>
      <c r="D314" s="4" t="n">
        <v>6750</v>
      </c>
    </row>
    <row r="315" customFormat="false" ht="14.4" hidden="false" customHeight="false" outlineLevel="0" collapsed="false">
      <c r="A315" s="2" t="s">
        <v>496</v>
      </c>
      <c r="B315" s="3" t="n">
        <v>5592901</v>
      </c>
      <c r="C315" s="3" t="s">
        <v>477</v>
      </c>
      <c r="D315" s="4" t="n">
        <v>35815.95</v>
      </c>
    </row>
    <row r="316" customFormat="false" ht="14.4" hidden="false" customHeight="false" outlineLevel="0" collapsed="false">
      <c r="A316" s="2" t="s">
        <v>497</v>
      </c>
      <c r="B316" s="3" t="n">
        <v>5592902</v>
      </c>
      <c r="C316" s="3" t="s">
        <v>478</v>
      </c>
      <c r="D316" s="4" t="n">
        <v>44438.07</v>
      </c>
    </row>
    <row r="317" customFormat="false" ht="14.4" hidden="false" customHeight="false" outlineLevel="0" collapsed="false">
      <c r="A317" s="2" t="s">
        <v>498</v>
      </c>
      <c r="B317" s="3" t="n">
        <v>5592903</v>
      </c>
      <c r="C317" s="3" t="s">
        <v>479</v>
      </c>
      <c r="D317" s="4" t="n">
        <v>43450.73</v>
      </c>
    </row>
    <row r="318" customFormat="false" ht="14.4" hidden="false" customHeight="false" outlineLevel="0" collapsed="false">
      <c r="A318" s="2" t="s">
        <v>500</v>
      </c>
      <c r="B318" s="3" t="n">
        <v>5592908</v>
      </c>
      <c r="C318" s="3" t="s">
        <v>480</v>
      </c>
      <c r="D318" s="4" t="n">
        <v>17122</v>
      </c>
    </row>
    <row r="319" customFormat="false" ht="14.4" hidden="false" customHeight="false" outlineLevel="0" collapsed="false">
      <c r="A319" s="2" t="s">
        <v>502</v>
      </c>
      <c r="B319" s="3" t="n">
        <v>5592909</v>
      </c>
      <c r="C319" s="3" t="s">
        <v>481</v>
      </c>
      <c r="D319" s="4" t="n">
        <v>17122</v>
      </c>
    </row>
    <row r="320" customFormat="false" ht="14.4" hidden="false" customHeight="false" outlineLevel="0" collapsed="false">
      <c r="A320" s="2" t="s">
        <v>495</v>
      </c>
      <c r="B320" s="3" t="n">
        <v>5592910</v>
      </c>
      <c r="C320" s="3" t="s">
        <v>482</v>
      </c>
      <c r="D320" s="4" t="n">
        <v>73505.91</v>
      </c>
    </row>
    <row r="321" customFormat="false" ht="14.4" hidden="false" customHeight="false" outlineLevel="0" collapsed="false">
      <c r="A321" s="2" t="s">
        <v>504</v>
      </c>
      <c r="B321" s="3" t="n">
        <v>5592913</v>
      </c>
      <c r="C321" s="3" t="s">
        <v>483</v>
      </c>
      <c r="D321" s="4" t="n">
        <v>6848.8</v>
      </c>
    </row>
    <row r="322" customFormat="false" ht="14.4" hidden="false" customHeight="false" outlineLevel="0" collapsed="false">
      <c r="A322" s="2" t="s">
        <v>505</v>
      </c>
      <c r="B322" s="3" t="n">
        <v>5592916</v>
      </c>
      <c r="C322" s="3" t="s">
        <v>484</v>
      </c>
      <c r="D322" s="4" t="n">
        <v>6848.8</v>
      </c>
    </row>
    <row r="323" customFormat="false" ht="14.4" hidden="false" customHeight="false" outlineLevel="0" collapsed="false">
      <c r="A323" s="2" t="s">
        <v>506</v>
      </c>
      <c r="B323" s="3" t="n">
        <v>5592917</v>
      </c>
      <c r="C323" s="3" t="s">
        <v>485</v>
      </c>
      <c r="D323" s="4" t="n">
        <v>6848.8</v>
      </c>
    </row>
  </sheetData>
  <autoFilter ref="A:D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6" activeCellId="0" sqref="D16"/>
    </sheetView>
  </sheetViews>
  <sheetFormatPr defaultRowHeight="14.4" zeroHeight="false" outlineLevelRow="0" outlineLevelCol="0"/>
  <cols>
    <col collapsed="false" customWidth="true" hidden="false" outlineLevel="0" max="1" min="1" style="55" width="11.57"/>
    <col collapsed="false" customWidth="true" hidden="false" outlineLevel="0" max="2" min="2" style="0" width="17.67"/>
    <col collapsed="false" customWidth="true" hidden="false" outlineLevel="0" max="3" min="3" style="0" width="15"/>
    <col collapsed="false" customWidth="true" hidden="false" outlineLevel="0" max="4" min="4" style="0" width="24.34"/>
    <col collapsed="false" customWidth="true" hidden="false" outlineLevel="0" max="5" min="5" style="0" width="20.89"/>
    <col collapsed="false" customWidth="true" hidden="false" outlineLevel="0" max="6" min="6" style="0" width="24.11"/>
    <col collapsed="false" customWidth="true" hidden="false" outlineLevel="0" max="7" min="7" style="0" width="19.65"/>
    <col collapsed="false" customWidth="true" hidden="false" outlineLevel="0" max="8" min="8" style="0" width="17.67"/>
    <col collapsed="false" customWidth="true" hidden="false" outlineLevel="0" max="9" min="9" style="0" width="15.34"/>
    <col collapsed="false" customWidth="true" hidden="false" outlineLevel="0" max="10" min="10" style="0" width="17.67"/>
    <col collapsed="false" customWidth="false" hidden="false" outlineLevel="0" max="11" min="11" style="0" width="11.45"/>
    <col collapsed="false" customWidth="true" hidden="false" outlineLevel="0" max="12" min="12" style="0" width="12.56"/>
    <col collapsed="false" customWidth="false" hidden="false" outlineLevel="0" max="252" min="13" style="0" width="11.45"/>
    <col collapsed="false" customWidth="true" hidden="false" outlineLevel="0" max="253" min="253" style="0" width="11.57"/>
    <col collapsed="false" customWidth="true" hidden="false" outlineLevel="0" max="254" min="254" style="0" width="17.67"/>
    <col collapsed="false" customWidth="true" hidden="false" outlineLevel="0" max="255" min="255" style="0" width="14.11"/>
    <col collapsed="false" customWidth="true" hidden="false" outlineLevel="0" max="256" min="256" style="0" width="18.56"/>
    <col collapsed="false" customWidth="true" hidden="false" outlineLevel="0" max="257" min="257" style="0" width="21.66"/>
    <col collapsed="false" customWidth="true" hidden="false" outlineLevel="0" max="258" min="258" style="0" width="14.01"/>
    <col collapsed="false" customWidth="false" hidden="false" outlineLevel="0" max="259" min="259" style="0" width="11.45"/>
    <col collapsed="false" customWidth="true" hidden="false" outlineLevel="0" max="260" min="260" style="0" width="12.66"/>
    <col collapsed="false" customWidth="false" hidden="false" outlineLevel="0" max="262" min="261" style="0" width="11.45"/>
    <col collapsed="false" customWidth="true" hidden="false" outlineLevel="0" max="263" min="263" style="0" width="14.66"/>
    <col collapsed="false" customWidth="false" hidden="false" outlineLevel="0" max="508" min="264" style="0" width="11.45"/>
    <col collapsed="false" customWidth="true" hidden="false" outlineLevel="0" max="509" min="509" style="0" width="11.57"/>
    <col collapsed="false" customWidth="true" hidden="false" outlineLevel="0" max="510" min="510" style="0" width="17.67"/>
    <col collapsed="false" customWidth="true" hidden="false" outlineLevel="0" max="511" min="511" style="0" width="14.11"/>
    <col collapsed="false" customWidth="true" hidden="false" outlineLevel="0" max="512" min="512" style="0" width="18.56"/>
    <col collapsed="false" customWidth="true" hidden="false" outlineLevel="0" max="513" min="513" style="0" width="21.66"/>
    <col collapsed="false" customWidth="true" hidden="false" outlineLevel="0" max="514" min="514" style="0" width="14.01"/>
    <col collapsed="false" customWidth="false" hidden="false" outlineLevel="0" max="515" min="515" style="0" width="11.45"/>
    <col collapsed="false" customWidth="true" hidden="false" outlineLevel="0" max="516" min="516" style="0" width="12.66"/>
    <col collapsed="false" customWidth="false" hidden="false" outlineLevel="0" max="518" min="517" style="0" width="11.45"/>
    <col collapsed="false" customWidth="true" hidden="false" outlineLevel="0" max="519" min="519" style="0" width="14.66"/>
    <col collapsed="false" customWidth="false" hidden="false" outlineLevel="0" max="764" min="520" style="0" width="11.45"/>
    <col collapsed="false" customWidth="true" hidden="false" outlineLevel="0" max="765" min="765" style="0" width="11.57"/>
    <col collapsed="false" customWidth="true" hidden="false" outlineLevel="0" max="766" min="766" style="0" width="17.67"/>
    <col collapsed="false" customWidth="true" hidden="false" outlineLevel="0" max="767" min="767" style="0" width="14.11"/>
    <col collapsed="false" customWidth="true" hidden="false" outlineLevel="0" max="768" min="768" style="0" width="18.56"/>
    <col collapsed="false" customWidth="true" hidden="false" outlineLevel="0" max="769" min="769" style="0" width="21.66"/>
    <col collapsed="false" customWidth="true" hidden="false" outlineLevel="0" max="770" min="770" style="0" width="14.01"/>
    <col collapsed="false" customWidth="false" hidden="false" outlineLevel="0" max="771" min="771" style="0" width="11.45"/>
    <col collapsed="false" customWidth="true" hidden="false" outlineLevel="0" max="772" min="772" style="0" width="12.66"/>
    <col collapsed="false" customWidth="false" hidden="false" outlineLevel="0" max="774" min="773" style="0" width="11.45"/>
    <col collapsed="false" customWidth="true" hidden="false" outlineLevel="0" max="775" min="775" style="0" width="14.66"/>
    <col collapsed="false" customWidth="false" hidden="false" outlineLevel="0" max="1020" min="776" style="0" width="11.45"/>
    <col collapsed="false" customWidth="true" hidden="false" outlineLevel="0" max="1021" min="1021" style="0" width="11.57"/>
    <col collapsed="false" customWidth="true" hidden="false" outlineLevel="0" max="1022" min="1022" style="0" width="17.67"/>
    <col collapsed="false" customWidth="true" hidden="false" outlineLevel="0" max="1023" min="1023" style="0" width="14.11"/>
    <col collapsed="false" customWidth="true" hidden="false" outlineLevel="0" max="1025" min="1024" style="0" width="18.56"/>
  </cols>
  <sheetData>
    <row r="1" customFormat="false" ht="39.6" hidden="false" customHeight="false" outlineLevel="0" collapsed="false">
      <c r="A1" s="56" t="s">
        <v>509</v>
      </c>
      <c r="B1" s="57" t="s">
        <v>510</v>
      </c>
      <c r="C1" s="57" t="s">
        <v>511</v>
      </c>
      <c r="D1" s="58" t="s">
        <v>512</v>
      </c>
      <c r="E1" s="58" t="s">
        <v>513</v>
      </c>
      <c r="F1" s="58" t="s">
        <v>514</v>
      </c>
      <c r="G1" s="58" t="s">
        <v>515</v>
      </c>
      <c r="H1" s="58" t="s">
        <v>516</v>
      </c>
      <c r="I1" s="58" t="s">
        <v>517</v>
      </c>
      <c r="J1" s="58" t="s">
        <v>518</v>
      </c>
      <c r="L1" s="58" t="s">
        <v>519</v>
      </c>
    </row>
    <row r="2" customFormat="false" ht="14.4" hidden="false" customHeight="false" outlineLevel="0" collapsed="false">
      <c r="A2" s="59" t="s">
        <v>496</v>
      </c>
      <c r="B2" s="4" t="n">
        <f aca="false">GETPIVOTDATA("IZNOS",Pribava!$F$1,"VO","01")</f>
        <v>23595286.8</v>
      </c>
      <c r="C2" s="4" t="n">
        <f aca="false">B26*$E$19</f>
        <v>2518229.51010124</v>
      </c>
      <c r="D2" s="4" t="n">
        <f aca="false">SUM(B2:C2)</f>
        <v>26113516.3101012</v>
      </c>
      <c r="E2" s="4" t="n">
        <f aca="false">'Pribava 2020'!S3</f>
        <v>22945278.2305054</v>
      </c>
      <c r="F2" s="4" t="n">
        <f aca="false">D2+E2</f>
        <v>49058794.5406067</v>
      </c>
      <c r="G2" s="60" t="n">
        <f aca="false">'Koeficijenti 30.06.2020.'!E2</f>
        <v>0.446551279588037</v>
      </c>
      <c r="H2" s="4" t="n">
        <f aca="false">F2*G2</f>
        <v>21907267.4771545</v>
      </c>
      <c r="I2" s="45" t="n">
        <v>18876378.92</v>
      </c>
      <c r="J2" s="61" t="n">
        <f aca="false">H2-I2</f>
        <v>3030888.5571545</v>
      </c>
      <c r="L2" s="61" t="n">
        <f aca="false">J2-K2</f>
        <v>3030888.5571545</v>
      </c>
    </row>
    <row r="3" customFormat="false" ht="14.4" hidden="false" customHeight="false" outlineLevel="0" collapsed="false">
      <c r="A3" s="59" t="s">
        <v>497</v>
      </c>
      <c r="B3" s="4" t="n">
        <f aca="false">GETPIVOTDATA("IZNOS",Pribava!$F$1,"VO","02")</f>
        <v>49623609.58</v>
      </c>
      <c r="C3" s="4" t="n">
        <f aca="false">B27*$E$19</f>
        <v>2784998.11406201</v>
      </c>
      <c r="D3" s="4" t="n">
        <f aca="false">SUM(B3:C3)</f>
        <v>52408607.694062</v>
      </c>
      <c r="E3" s="4" t="n">
        <f aca="false">'Pribava 2020'!S4</f>
        <v>32049457.2707306</v>
      </c>
      <c r="F3" s="4" t="n">
        <f aca="false">D3+E3</f>
        <v>84458064.9647926</v>
      </c>
      <c r="G3" s="60" t="n">
        <f aca="false">'Koeficijenti 30.06.2020.'!E3</f>
        <v>0.709295285966765</v>
      </c>
      <c r="H3" s="4" t="n">
        <f aca="false">F3*G3</f>
        <v>59905707.3414022</v>
      </c>
      <c r="I3" s="45" t="n">
        <v>33824399.39</v>
      </c>
      <c r="J3" s="61" t="n">
        <f aca="false">H3-I3</f>
        <v>26081307.9514022</v>
      </c>
      <c r="L3" s="61" t="n">
        <f aca="false">J3-K3</f>
        <v>26081307.9514022</v>
      </c>
    </row>
    <row r="4" customFormat="false" ht="14.4" hidden="false" customHeight="false" outlineLevel="0" collapsed="false">
      <c r="A4" s="59" t="s">
        <v>498</v>
      </c>
      <c r="B4" s="4" t="n">
        <f aca="false">GETPIVOTDATA("IZNOS",Pribava!$F$1,"VO","03")</f>
        <v>89089400.23</v>
      </c>
      <c r="C4" s="4" t="n">
        <f aca="false">B28*$E$19</f>
        <v>23789280.4422597</v>
      </c>
      <c r="D4" s="4" t="n">
        <f aca="false">SUM(B4:C4)</f>
        <v>112878680.67226</v>
      </c>
      <c r="E4" s="4" t="n">
        <f aca="false">'Pribava 2020'!S5</f>
        <v>92483079.8711296</v>
      </c>
      <c r="F4" s="4" t="n">
        <f aca="false">D4+E4</f>
        <v>205361760.543389</v>
      </c>
      <c r="G4" s="60" t="n">
        <f aca="false">'Koeficijenti 30.06.2020.'!E4</f>
        <v>0.534243377131079</v>
      </c>
      <c r="H4" s="4" t="n">
        <f aca="false">F4*G4</f>
        <v>109713160.486284</v>
      </c>
      <c r="I4" s="45" t="n">
        <v>111396155.62</v>
      </c>
      <c r="J4" s="61" t="n">
        <f aca="false">H4-I4</f>
        <v>-1682995.13371572</v>
      </c>
      <c r="L4" s="61" t="n">
        <v>-1682995.13</v>
      </c>
    </row>
    <row r="5" customFormat="false" ht="14.4" hidden="false" customHeight="false" outlineLevel="0" collapsed="false">
      <c r="A5" s="62" t="s">
        <v>499</v>
      </c>
      <c r="B5" s="4" t="n">
        <f aca="false">GETPIVOTDATA("IZNOS",Pribava!$F$1,"VO","04")</f>
        <v>1187319.78</v>
      </c>
      <c r="C5" s="4" t="n">
        <f aca="false">B29*$E$19</f>
        <v>183484.929712704</v>
      </c>
      <c r="D5" s="4" t="n">
        <f aca="false">SUM(B5:C5)</f>
        <v>1370804.7097127</v>
      </c>
      <c r="E5" s="4" t="n">
        <f aca="false">'Pribava 2020'!S6</f>
        <v>0</v>
      </c>
      <c r="F5" s="4" t="n">
        <f aca="false">D5+E5</f>
        <v>1370804.7097127</v>
      </c>
      <c r="G5" s="60" t="n">
        <f aca="false">'Koeficijenti 30.06.2020.'!E5</f>
        <v>0.254098359994235</v>
      </c>
      <c r="H5" s="4" t="n">
        <f aca="false">F5*G5</f>
        <v>348319.228610371</v>
      </c>
      <c r="I5" s="45" t="n">
        <v>1057708.81</v>
      </c>
      <c r="J5" s="61" t="n">
        <f aca="false">H5-I5</f>
        <v>-709389.581389629</v>
      </c>
      <c r="L5" s="61" t="n">
        <v>-709389.581389628</v>
      </c>
    </row>
    <row r="6" customFormat="false" ht="14.4" hidden="false" customHeight="false" outlineLevel="0" collapsed="false">
      <c r="A6" s="59" t="s">
        <v>501</v>
      </c>
      <c r="B6" s="4" t="n">
        <f aca="false">GETPIVOTDATA("IZNOS",Pribava!$F$1,"VO","05")</f>
        <v>563604.67</v>
      </c>
      <c r="C6" s="4" t="n">
        <f aca="false">B30*$E$19</f>
        <v>1248330.46194688</v>
      </c>
      <c r="D6" s="4" t="n">
        <f aca="false">SUM(B6:C6)</f>
        <v>1811935.13194688</v>
      </c>
      <c r="E6" s="4" t="n">
        <f aca="false">'Pribava 2020'!S7</f>
        <v>206496.52</v>
      </c>
      <c r="F6" s="4" t="n">
        <f aca="false">D6+E6</f>
        <v>2018431.65194688</v>
      </c>
      <c r="G6" s="60" t="n">
        <f aca="false">'Koeficijenti 30.06.2020.'!E6</f>
        <v>0</v>
      </c>
      <c r="H6" s="4" t="n">
        <f aca="false">F6*G6</f>
        <v>0</v>
      </c>
      <c r="I6" s="4" t="n">
        <v>0</v>
      </c>
      <c r="J6" s="61" t="n">
        <f aca="false">H6-I6</f>
        <v>0</v>
      </c>
      <c r="L6" s="37"/>
    </row>
    <row r="7" customFormat="false" ht="14.4" hidden="false" customHeight="false" outlineLevel="0" collapsed="false">
      <c r="A7" s="59" t="s">
        <v>503</v>
      </c>
      <c r="B7" s="4" t="n">
        <f aca="false">GETPIVOTDATA("IZNOS",Pribava!$F$1,"VO","06")</f>
        <v>0</v>
      </c>
      <c r="C7" s="4" t="n">
        <f aca="false">B31*$E$19</f>
        <v>115992.574044417</v>
      </c>
      <c r="D7" s="4" t="n">
        <f aca="false">SUM(B7:C7)</f>
        <v>115992.574044417</v>
      </c>
      <c r="E7" s="4" t="n">
        <f aca="false">'Pribava 2020'!S8</f>
        <v>0</v>
      </c>
      <c r="F7" s="4" t="n">
        <f aca="false">D7+E7</f>
        <v>115992.574044417</v>
      </c>
      <c r="G7" s="60" t="n">
        <f aca="false">'Koeficijenti 30.06.2020.'!E7</f>
        <v>0</v>
      </c>
      <c r="H7" s="4" t="n">
        <f aca="false">F7*G7</f>
        <v>0</v>
      </c>
      <c r="I7" s="4" t="n">
        <v>0</v>
      </c>
      <c r="J7" s="61" t="n">
        <f aca="false">H7-I7</f>
        <v>0</v>
      </c>
      <c r="L7" s="37"/>
    </row>
    <row r="8" customFormat="false" ht="14.4" hidden="false" customHeight="false" outlineLevel="0" collapsed="false">
      <c r="A8" s="59" t="s">
        <v>500</v>
      </c>
      <c r="B8" s="4" t="n">
        <f aca="false">GETPIVOTDATA("IZNOS",Pribava!$F$1,"VO","08")</f>
        <v>12161041.18</v>
      </c>
      <c r="C8" s="4" t="n">
        <f aca="false">B33*$E$19</f>
        <v>2075324.75804373</v>
      </c>
      <c r="D8" s="4" t="n">
        <f aca="false">SUM(B8:C8)</f>
        <v>14236365.9380437</v>
      </c>
      <c r="E8" s="4" t="n">
        <f aca="false">'Pribava 2020'!S10</f>
        <v>19822661.3928063</v>
      </c>
      <c r="F8" s="4" t="n">
        <f aca="false">D8+E8</f>
        <v>34059027.33085</v>
      </c>
      <c r="G8" s="60" t="n">
        <f aca="false">'Koeficijenti 30.06.2020.'!E9</f>
        <v>0.461182381739986</v>
      </c>
      <c r="H8" s="4" t="n">
        <f aca="false">F8*G8</f>
        <v>15707423.3441887</v>
      </c>
      <c r="I8" s="45" t="n">
        <v>8928085.3</v>
      </c>
      <c r="J8" s="61" t="n">
        <f aca="false">H8-I8</f>
        <v>6779338.0441887</v>
      </c>
      <c r="L8" s="45" t="n">
        <v>6779338.04418871</v>
      </c>
    </row>
    <row r="9" customFormat="false" ht="14.4" hidden="false" customHeight="false" outlineLevel="0" collapsed="false">
      <c r="A9" s="59" t="s">
        <v>502</v>
      </c>
      <c r="B9" s="4" t="n">
        <f aca="false">GETPIVOTDATA("IZNOS",Pribava!$F$1,"VO","09")</f>
        <v>14991554.11</v>
      </c>
      <c r="C9" s="4" t="n">
        <f aca="false">B34*$E$19</f>
        <v>3093333.68987533</v>
      </c>
      <c r="D9" s="4" t="n">
        <f aca="false">SUM(B9:C9)</f>
        <v>18084887.7998753</v>
      </c>
      <c r="E9" s="4" t="n">
        <f aca="false">'Pribava 2020'!S11</f>
        <v>28457016.3671408</v>
      </c>
      <c r="F9" s="4" t="n">
        <f aca="false">D9+E9</f>
        <v>46541904.1670161</v>
      </c>
      <c r="G9" s="60" t="n">
        <f aca="false">'Koeficijenti 30.06.2020.'!E10</f>
        <v>0.436896926829685</v>
      </c>
      <c r="H9" s="4" t="n">
        <f aca="false">F9*G9</f>
        <v>20334014.8993711</v>
      </c>
      <c r="I9" s="45" t="n">
        <v>11759115.24</v>
      </c>
      <c r="J9" s="61" t="n">
        <f aca="false">H9-I9</f>
        <v>8574899.65937106</v>
      </c>
      <c r="L9" s="45" t="n">
        <v>8574899.65937109</v>
      </c>
    </row>
    <row r="10" customFormat="false" ht="14.4" hidden="false" customHeight="false" outlineLevel="0" collapsed="false">
      <c r="A10" s="59" t="s">
        <v>495</v>
      </c>
      <c r="B10" s="4" t="n">
        <f aca="false">GETPIVOTDATA("IZNOS",Pribava!$F$1,"VO","10")</f>
        <v>136237128.34</v>
      </c>
      <c r="C10" s="4" t="n">
        <f aca="false">B35*$E$19</f>
        <v>127083000.601418</v>
      </c>
      <c r="D10" s="4" t="n">
        <f aca="false">SUM(B10:C10)</f>
        <v>263320128.941418</v>
      </c>
      <c r="E10" s="4" t="n">
        <f aca="false">'Pribava 2020'!S12</f>
        <v>164321137.748127</v>
      </c>
      <c r="F10" s="4" t="n">
        <f aca="false">D10+E10</f>
        <v>427641266.689545</v>
      </c>
      <c r="G10" s="60" t="n">
        <f aca="false">'Koeficijenti 30.06.2020.'!E11</f>
        <v>0.517618815660131</v>
      </c>
      <c r="H10" s="4" t="n">
        <f aca="false">F10*G10</f>
        <v>221355165.99124</v>
      </c>
      <c r="I10" s="4" t="n">
        <v>211307448.57</v>
      </c>
      <c r="J10" s="61" t="n">
        <f aca="false">H10-I10</f>
        <v>10047717.4212404</v>
      </c>
      <c r="L10" s="61" t="n">
        <v>10047717.4212403</v>
      </c>
    </row>
    <row r="11" customFormat="false" ht="14.4" hidden="false" customHeight="false" outlineLevel="0" collapsed="false">
      <c r="A11" s="59" t="s">
        <v>507</v>
      </c>
      <c r="B11" s="4" t="n">
        <f aca="false">GETPIVOTDATA("IZNOS",Pribava!$F$1,"VO","11")</f>
        <v>0</v>
      </c>
      <c r="C11" s="4" t="n">
        <f aca="false">B36*$E$19</f>
        <v>198247.671700718</v>
      </c>
      <c r="D11" s="4" t="n">
        <f aca="false">SUM(B11:C11)</f>
        <v>198247.671700718</v>
      </c>
      <c r="E11" s="4" t="n">
        <f aca="false">'Pribava 2020'!S13</f>
        <v>0</v>
      </c>
      <c r="F11" s="4" t="n">
        <f aca="false">D11+E11</f>
        <v>198247.671700718</v>
      </c>
      <c r="G11" s="60" t="n">
        <f aca="false">'Koeficijenti 30.06.2020.'!E12</f>
        <v>0</v>
      </c>
      <c r="H11" s="4" t="n">
        <f aca="false">F11*G11</f>
        <v>0</v>
      </c>
      <c r="I11" s="4" t="n">
        <v>0</v>
      </c>
      <c r="J11" s="61" t="n">
        <f aca="false">H11-I11</f>
        <v>0</v>
      </c>
      <c r="L11" s="37"/>
    </row>
    <row r="12" customFormat="false" ht="14.4" hidden="false" customHeight="false" outlineLevel="0" collapsed="false">
      <c r="A12" s="59" t="s">
        <v>508</v>
      </c>
      <c r="B12" s="4" t="n">
        <f aca="false">GETPIVOTDATA("IZNOS",Pribava!$F$1,"VO","12")</f>
        <v>125609.91</v>
      </c>
      <c r="C12" s="4" t="n">
        <f aca="false">B37*$E$19</f>
        <v>11086.6273086513</v>
      </c>
      <c r="D12" s="4" t="n">
        <f aca="false">SUM(B12:C12)</f>
        <v>136696.537308651</v>
      </c>
      <c r="E12" s="4" t="n">
        <f aca="false">'Pribava 2020'!S14</f>
        <v>146149.11</v>
      </c>
      <c r="F12" s="4" t="n">
        <f aca="false">D12+E12</f>
        <v>282845.647308651</v>
      </c>
      <c r="G12" s="60" t="n">
        <f aca="false">'Koeficijenti 30.06.2020.'!E13</f>
        <v>0</v>
      </c>
      <c r="H12" s="4" t="n">
        <f aca="false">F12*G12</f>
        <v>0</v>
      </c>
      <c r="I12" s="4" t="n">
        <v>0</v>
      </c>
      <c r="J12" s="61" t="n">
        <f aca="false">H12-I12</f>
        <v>0</v>
      </c>
      <c r="L12" s="37"/>
    </row>
    <row r="13" customFormat="false" ht="14.4" hidden="false" customHeight="false" outlineLevel="0" collapsed="false">
      <c r="A13" s="59" t="s">
        <v>504</v>
      </c>
      <c r="B13" s="4" t="n">
        <f aca="false">GETPIVOTDATA("IZNOS",Pribava!$F$1,"VO","13")</f>
        <v>2315146.97</v>
      </c>
      <c r="C13" s="4" t="n">
        <f aca="false">B38*$E$19</f>
        <v>898411.824814768</v>
      </c>
      <c r="D13" s="4" t="n">
        <f aca="false">SUM(B13:C13)</f>
        <v>3213558.79481477</v>
      </c>
      <c r="E13" s="4" t="n">
        <f aca="false">'Pribava 2020'!S15</f>
        <v>1935031.75848535</v>
      </c>
      <c r="F13" s="4" t="n">
        <f aca="false">D13+E13</f>
        <v>5148590.55330012</v>
      </c>
      <c r="G13" s="60" t="n">
        <f aca="false">'Koeficijenti 30.06.2020.'!E14</f>
        <v>0.535982072876366</v>
      </c>
      <c r="H13" s="4" t="n">
        <f aca="false">F13*G13</f>
        <v>2759552.23714947</v>
      </c>
      <c r="I13" s="45" t="n">
        <v>2864552.17</v>
      </c>
      <c r="J13" s="61" t="n">
        <f aca="false">H13-I13</f>
        <v>-104999.932850527</v>
      </c>
      <c r="L13" s="45" t="n">
        <v>-104999.93</v>
      </c>
    </row>
    <row r="14" customFormat="false" ht="14.4" hidden="false" customHeight="false" outlineLevel="0" collapsed="false">
      <c r="A14" s="59" t="s">
        <v>505</v>
      </c>
      <c r="B14" s="4" t="n">
        <f aca="false">GETPIVOTDATA("IZNOS",Pribava!$F$1,"VO","16")</f>
        <v>1919149.12</v>
      </c>
      <c r="C14" s="4" t="n">
        <f aca="false">B39*$E$19</f>
        <v>157800.231177657</v>
      </c>
      <c r="D14" s="4" t="n">
        <f aca="false">SUM(B14:C14)</f>
        <v>2076949.35117766</v>
      </c>
      <c r="E14" s="4" t="n">
        <f aca="false">'Pribava 2020'!S16</f>
        <v>1344306.55341034</v>
      </c>
      <c r="F14" s="4" t="n">
        <f aca="false">D14+E14</f>
        <v>3421255.904588</v>
      </c>
      <c r="G14" s="60" t="n">
        <f aca="false">'Koeficijenti 30.06.2020.'!E15</f>
        <v>0.657305401211778</v>
      </c>
      <c r="H14" s="4" t="n">
        <f aca="false">F14*G14</f>
        <v>2248809.98501338</v>
      </c>
      <c r="I14" s="45" t="n">
        <v>1318234.77</v>
      </c>
      <c r="J14" s="61" t="n">
        <f aca="false">H14-I14</f>
        <v>930575.215013378</v>
      </c>
      <c r="K14" s="63" t="s">
        <v>520</v>
      </c>
      <c r="L14" s="45" t="n">
        <v>410492.12</v>
      </c>
    </row>
    <row r="15" customFormat="false" ht="14.4" hidden="false" customHeight="false" outlineLevel="0" collapsed="false">
      <c r="A15" s="59" t="s">
        <v>506</v>
      </c>
      <c r="B15" s="4" t="n">
        <f aca="false">GETPIVOTDATA("IZNOS",Pribava!$F$1,"VO","17")</f>
        <v>1879291.74</v>
      </c>
      <c r="C15" s="4" t="n">
        <f aca="false">B40*$E$19</f>
        <v>20705.5012684793</v>
      </c>
      <c r="D15" s="4" t="n">
        <f aca="false">SUM(B15:C15)</f>
        <v>1899997.24126848</v>
      </c>
      <c r="E15" s="4" t="n">
        <f aca="false">'Pribava 2020'!S17</f>
        <v>1610476.56421327</v>
      </c>
      <c r="F15" s="4" t="n">
        <f aca="false">D15+E15</f>
        <v>3510473.80548175</v>
      </c>
      <c r="G15" s="60" t="n">
        <f aca="false">'Koeficijenti 30.06.2020.'!E16</f>
        <v>0.419605958901668</v>
      </c>
      <c r="H15" s="4" t="n">
        <f aca="false">F15*G15</f>
        <v>1473015.72734836</v>
      </c>
      <c r="I15" s="45" t="n">
        <v>1877107.85</v>
      </c>
      <c r="J15" s="61" t="n">
        <f aca="false">H15-I15</f>
        <v>-404092.122651643</v>
      </c>
      <c r="L15" s="61" t="n">
        <f aca="false">J15-K15</f>
        <v>-404092.122651643</v>
      </c>
    </row>
    <row r="16" s="68" customFormat="true" ht="13.2" hidden="false" customHeight="false" outlineLevel="0" collapsed="false">
      <c r="A16" s="64" t="s">
        <v>521</v>
      </c>
      <c r="B16" s="65" t="n">
        <f aca="false">SUM(B2:B15)</f>
        <v>333688142.43</v>
      </c>
      <c r="C16" s="65" t="n">
        <f aca="false">SUM(C2:C15)</f>
        <v>164178226.937734</v>
      </c>
      <c r="D16" s="65" t="n">
        <f aca="false">SUM(D2:D15)</f>
        <v>497866369.367734</v>
      </c>
      <c r="E16" s="65" t="n">
        <f aca="false">SUM(E2:E15)</f>
        <v>365321091.386549</v>
      </c>
      <c r="F16" s="65" t="n">
        <f aca="false">SUM(F2:F15)</f>
        <v>863187460.754283</v>
      </c>
      <c r="G16" s="66"/>
      <c r="H16" s="65" t="n">
        <f aca="false">SUM(H2:H15)</f>
        <v>455752436.717763</v>
      </c>
      <c r="I16" s="65" t="n">
        <f aca="false">SUM(I2:I15)</f>
        <v>403209186.64</v>
      </c>
      <c r="J16" s="67" t="n">
        <f aca="false">SUM(J2:J15)</f>
        <v>52543250.0777627</v>
      </c>
      <c r="L16" s="67" t="n">
        <f aca="false">SUM(L2:L15)</f>
        <v>52023166.9893155</v>
      </c>
    </row>
    <row r="18" customFormat="false" ht="14.4" hidden="false" customHeight="false" outlineLevel="0" collapsed="false">
      <c r="A18" s="69"/>
      <c r="B18" s="69"/>
      <c r="C18" s="69" t="s">
        <v>60</v>
      </c>
      <c r="D18" s="70" t="s">
        <v>522</v>
      </c>
    </row>
    <row r="19" customFormat="false" ht="14.4" hidden="false" customHeight="false" outlineLevel="0" collapsed="false">
      <c r="A19" s="41" t="s">
        <v>65</v>
      </c>
      <c r="B19" s="37"/>
      <c r="C19" s="42" t="n">
        <v>0.249785</v>
      </c>
      <c r="D19" s="71" t="s">
        <v>523</v>
      </c>
      <c r="E19" s="65" t="n">
        <f aca="false">E24*C20</f>
        <v>164178226.937734</v>
      </c>
    </row>
    <row r="20" customFormat="false" ht="14.4" hidden="false" customHeight="false" outlineLevel="0" collapsed="false">
      <c r="A20" s="41" t="s">
        <v>67</v>
      </c>
      <c r="B20" s="37"/>
      <c r="C20" s="42" t="n">
        <v>0.603709</v>
      </c>
      <c r="D20" s="72"/>
      <c r="E20" s="72"/>
      <c r="F20" s="72"/>
    </row>
    <row r="21" customFormat="false" ht="14.4" hidden="false" customHeight="false" outlineLevel="0" collapsed="false">
      <c r="A21" s="41" t="s">
        <v>69</v>
      </c>
      <c r="B21" s="37"/>
      <c r="C21" s="42" t="n">
        <v>0.143073</v>
      </c>
      <c r="D21" s="70" t="s">
        <v>522</v>
      </c>
      <c r="E21" s="72"/>
      <c r="F21" s="73"/>
    </row>
    <row r="22" customFormat="false" ht="14.4" hidden="false" customHeight="false" outlineLevel="0" collapsed="false">
      <c r="A22" s="41" t="s">
        <v>71</v>
      </c>
      <c r="B22" s="37"/>
      <c r="C22" s="42" t="n">
        <v>0.003433</v>
      </c>
      <c r="D22" s="74" t="s">
        <v>524</v>
      </c>
      <c r="E22" s="75" t="n">
        <f aca="false">GETPIVOTDATA("IZNOS",'53,54,55-01.07.-31.12.2019.'!$G$2,"SEKTOR","6")</f>
        <v>403632846.04</v>
      </c>
      <c r="F22" s="72"/>
    </row>
    <row r="23" customFormat="false" ht="14.4" hidden="false" customHeight="false" outlineLevel="0" collapsed="false">
      <c r="A23" s="76" t="s">
        <v>525</v>
      </c>
      <c r="B23" s="77" t="n">
        <f aca="false">SUM(B19:B22)</f>
        <v>0</v>
      </c>
      <c r="C23" s="78" t="n">
        <f aca="false">SUM(C19:C22)</f>
        <v>1</v>
      </c>
      <c r="D23" s="79" t="s">
        <v>526</v>
      </c>
      <c r="E23" s="80" t="n">
        <f aca="false">'53,54,55-01.07.-31.12.2019.'!E304</f>
        <v>131683567.6</v>
      </c>
      <c r="F23" s="72"/>
    </row>
    <row r="24" customFormat="false" ht="14.4" hidden="false" customHeight="false" outlineLevel="0" collapsed="false">
      <c r="A24" s="81"/>
      <c r="B24" s="81"/>
      <c r="D24" s="82" t="s">
        <v>527</v>
      </c>
      <c r="E24" s="83" t="n">
        <f aca="false">E22-E23</f>
        <v>271949278.44</v>
      </c>
      <c r="F24" s="72"/>
    </row>
    <row r="25" customFormat="false" ht="14.4" hidden="false" customHeight="false" outlineLevel="0" collapsed="false">
      <c r="A25" s="69" t="s">
        <v>528</v>
      </c>
      <c r="B25" s="69" t="s">
        <v>529</v>
      </c>
      <c r="D25" s="72"/>
      <c r="E25" s="72"/>
      <c r="F25" s="72"/>
    </row>
    <row r="26" customFormat="false" ht="14.4" hidden="false" customHeight="false" outlineLevel="0" collapsed="false">
      <c r="A26" s="64" t="s">
        <v>496</v>
      </c>
      <c r="B26" s="84" t="n">
        <v>0.015338389</v>
      </c>
      <c r="D26" s="72"/>
      <c r="E26" s="72"/>
      <c r="F26" s="72"/>
    </row>
    <row r="27" customFormat="false" ht="14.4" hidden="false" customHeight="false" outlineLevel="0" collapsed="false">
      <c r="A27" s="64" t="s">
        <v>497</v>
      </c>
      <c r="B27" s="84" t="n">
        <v>0.016963261</v>
      </c>
      <c r="D27" s="72"/>
      <c r="E27" s="72"/>
      <c r="F27" s="72"/>
    </row>
    <row r="28" customFormat="false" ht="14.4" hidden="false" customHeight="false" outlineLevel="0" collapsed="false">
      <c r="A28" s="64" t="s">
        <v>498</v>
      </c>
      <c r="B28" s="84" t="n">
        <v>0.144899119</v>
      </c>
      <c r="D28" s="72"/>
      <c r="E28" s="72"/>
      <c r="F28" s="72"/>
    </row>
    <row r="29" customFormat="false" ht="14.4" hidden="false" customHeight="false" outlineLevel="0" collapsed="false">
      <c r="A29" s="64" t="s">
        <v>499</v>
      </c>
      <c r="B29" s="84" t="n">
        <v>0.001117596</v>
      </c>
      <c r="D29" s="72"/>
      <c r="E29" s="72"/>
      <c r="F29" s="72"/>
    </row>
    <row r="30" customFormat="false" ht="14.4" hidden="false" customHeight="false" outlineLevel="0" collapsed="false">
      <c r="A30" s="64" t="s">
        <v>501</v>
      </c>
      <c r="B30" s="84" t="n">
        <v>0.007603508</v>
      </c>
      <c r="D30" s="72"/>
      <c r="E30" s="72"/>
      <c r="F30" s="72"/>
    </row>
    <row r="31" customFormat="false" ht="14.4" hidden="false" customHeight="false" outlineLevel="0" collapsed="false">
      <c r="A31" s="64" t="s">
        <v>503</v>
      </c>
      <c r="B31" s="84" t="n">
        <v>0.000706504</v>
      </c>
      <c r="D31" s="72"/>
      <c r="E31" s="72"/>
      <c r="F31" s="72"/>
    </row>
    <row r="32" customFormat="false" ht="14.4" hidden="false" customHeight="false" outlineLevel="0" collapsed="false">
      <c r="A32" s="64" t="s">
        <v>530</v>
      </c>
      <c r="B32" s="84"/>
      <c r="D32" s="72"/>
      <c r="E32" s="72"/>
      <c r="F32" s="72"/>
    </row>
    <row r="33" customFormat="false" ht="14.4" hidden="false" customHeight="false" outlineLevel="0" collapsed="false">
      <c r="A33" s="64" t="s">
        <v>500</v>
      </c>
      <c r="B33" s="84" t="n">
        <v>0.012640682</v>
      </c>
      <c r="D33" s="72"/>
      <c r="E33" s="72"/>
      <c r="F33" s="72"/>
    </row>
    <row r="34" customFormat="false" ht="14.4" hidden="false" customHeight="false" outlineLevel="0" collapsed="false">
      <c r="A34" s="64" t="s">
        <v>502</v>
      </c>
      <c r="B34" s="84" t="n">
        <v>0.018841315</v>
      </c>
    </row>
    <row r="35" customFormat="false" ht="14.4" hidden="false" customHeight="false" outlineLevel="0" collapsed="false">
      <c r="A35" s="64" t="s">
        <v>495</v>
      </c>
      <c r="B35" s="84" t="n">
        <v>0.774055141</v>
      </c>
    </row>
    <row r="36" customFormat="false" ht="14.4" hidden="false" customHeight="false" outlineLevel="0" collapsed="false">
      <c r="A36" s="64" t="n">
        <v>11</v>
      </c>
      <c r="B36" s="84" t="n">
        <v>0.001207515</v>
      </c>
    </row>
    <row r="37" customFormat="false" ht="14.4" hidden="false" customHeight="false" outlineLevel="0" collapsed="false">
      <c r="A37" s="64" t="s">
        <v>508</v>
      </c>
      <c r="B37" s="84" t="n">
        <v>6.7528E-005</v>
      </c>
    </row>
    <row r="38" customFormat="false" ht="14.4" hidden="false" customHeight="false" outlineLevel="0" collapsed="false">
      <c r="A38" s="64" t="s">
        <v>504</v>
      </c>
      <c r="B38" s="84" t="n">
        <v>0.005472174</v>
      </c>
    </row>
    <row r="39" customFormat="false" ht="14.4" hidden="false" customHeight="false" outlineLevel="0" collapsed="false">
      <c r="A39" s="64" t="s">
        <v>505</v>
      </c>
      <c r="B39" s="84" t="n">
        <v>0.000961152</v>
      </c>
    </row>
    <row r="40" customFormat="false" ht="14.4" hidden="false" customHeight="false" outlineLevel="0" collapsed="false">
      <c r="A40" s="64" t="s">
        <v>506</v>
      </c>
      <c r="B40" s="84" t="n">
        <v>0.000126116</v>
      </c>
    </row>
    <row r="41" customFormat="false" ht="14.4" hidden="false" customHeight="false" outlineLevel="0" collapsed="false">
      <c r="A41" s="64" t="s">
        <v>525</v>
      </c>
      <c r="B41" s="85" t="n">
        <f aca="false">SUM(B26:B40)</f>
        <v>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38.56"/>
    <col collapsed="false" customWidth="true" hidden="false" outlineLevel="0" max="4" min="3" style="0" width="22.01"/>
    <col collapsed="false" customWidth="true" hidden="false" outlineLevel="0" max="5" min="5" style="0" width="20.11"/>
    <col collapsed="false" customWidth="true" hidden="false" outlineLevel="0" max="6" min="6" style="0" width="27.33"/>
    <col collapsed="false" customWidth="true" hidden="false" outlineLevel="0" max="7" min="7" style="0" width="8.67"/>
    <col collapsed="false" customWidth="true" hidden="false" outlineLevel="0" max="9" min="8" style="0" width="26.66"/>
    <col collapsed="false" customWidth="true" hidden="false" outlineLevel="0" max="1025" min="10" style="0" width="8.67"/>
  </cols>
  <sheetData>
    <row r="1" customFormat="false" ht="27.6" hidden="false" customHeight="false" outlineLevel="0" collapsed="false">
      <c r="A1" s="86" t="s">
        <v>531</v>
      </c>
      <c r="B1" s="86" t="s">
        <v>532</v>
      </c>
      <c r="C1" s="87" t="s">
        <v>533</v>
      </c>
      <c r="D1" s="87" t="s">
        <v>534</v>
      </c>
      <c r="E1" s="88" t="s">
        <v>535</v>
      </c>
      <c r="G1" s="89" t="s">
        <v>494</v>
      </c>
      <c r="H1" s="90" t="s">
        <v>536</v>
      </c>
      <c r="I1" s="91" t="s">
        <v>537</v>
      </c>
    </row>
    <row r="2" customFormat="false" ht="13.8" hidden="false" customHeight="false" outlineLevel="0" collapsed="false">
      <c r="A2" s="92" t="s">
        <v>496</v>
      </c>
      <c r="B2" s="93" t="s">
        <v>538</v>
      </c>
      <c r="C2" s="94" t="n">
        <v>86024012.26</v>
      </c>
      <c r="D2" s="94" t="n">
        <v>38414132.75</v>
      </c>
      <c r="E2" s="95" t="n">
        <f aca="false">D2/C2</f>
        <v>0.446551279588037</v>
      </c>
      <c r="G2" s="96" t="n">
        <v>1</v>
      </c>
      <c r="H2" s="97" t="n">
        <v>86024012.26</v>
      </c>
      <c r="I2" s="98" t="n">
        <v>38414132.75</v>
      </c>
    </row>
    <row r="3" customFormat="false" ht="14.4" hidden="false" customHeight="false" outlineLevel="0" collapsed="false">
      <c r="A3" s="92" t="s">
        <v>497</v>
      </c>
      <c r="B3" s="93" t="s">
        <v>539</v>
      </c>
      <c r="C3" s="94" t="n">
        <v>37253360.6</v>
      </c>
      <c r="D3" s="94" t="n">
        <v>26423633.06</v>
      </c>
      <c r="E3" s="95" t="n">
        <f aca="false">D3/C3</f>
        <v>0.709295285966765</v>
      </c>
      <c r="G3" s="99" t="n">
        <v>2</v>
      </c>
      <c r="H3" s="100" t="n">
        <v>37253360.6</v>
      </c>
      <c r="I3" s="101" t="n">
        <v>26423633.06</v>
      </c>
    </row>
    <row r="4" customFormat="false" ht="14.4" hidden="false" customHeight="false" outlineLevel="0" collapsed="false">
      <c r="A4" s="92" t="s">
        <v>498</v>
      </c>
      <c r="B4" s="93" t="s">
        <v>540</v>
      </c>
      <c r="C4" s="94" t="n">
        <v>518170277.63</v>
      </c>
      <c r="D4" s="94" t="n">
        <v>276829039.05</v>
      </c>
      <c r="E4" s="95" t="n">
        <f aca="false">D4/C4</f>
        <v>0.534243377131079</v>
      </c>
      <c r="G4" s="99" t="n">
        <v>3</v>
      </c>
      <c r="H4" s="100" t="n">
        <v>518170277.63</v>
      </c>
      <c r="I4" s="101" t="n">
        <v>276829039.05</v>
      </c>
    </row>
    <row r="5" customFormat="false" ht="14.4" hidden="false" customHeight="false" outlineLevel="0" collapsed="false">
      <c r="A5" s="102" t="s">
        <v>499</v>
      </c>
      <c r="B5" s="93" t="s">
        <v>541</v>
      </c>
      <c r="C5" s="94" t="n">
        <v>3965142.16</v>
      </c>
      <c r="D5" s="94" t="n">
        <v>1007536.12</v>
      </c>
      <c r="E5" s="95" t="n">
        <f aca="false">D5/C5</f>
        <v>0.254098359994235</v>
      </c>
      <c r="G5" s="99" t="n">
        <v>4</v>
      </c>
      <c r="H5" s="100" t="n">
        <v>3965142.16</v>
      </c>
      <c r="I5" s="101" t="n">
        <v>1007536.12</v>
      </c>
    </row>
    <row r="6" customFormat="false" ht="14.4" hidden="false" customHeight="false" outlineLevel="0" collapsed="false">
      <c r="A6" s="102" t="s">
        <v>501</v>
      </c>
      <c r="B6" s="93" t="s">
        <v>542</v>
      </c>
      <c r="C6" s="75"/>
      <c r="D6" s="75"/>
      <c r="E6" s="95"/>
      <c r="G6" s="99" t="n">
        <v>8</v>
      </c>
      <c r="H6" s="100" t="n">
        <v>50562559.94</v>
      </c>
      <c r="I6" s="101" t="n">
        <v>23318561.82</v>
      </c>
    </row>
    <row r="7" customFormat="false" ht="14.4" hidden="false" customHeight="false" outlineLevel="0" collapsed="false">
      <c r="A7" s="92" t="s">
        <v>503</v>
      </c>
      <c r="B7" s="93" t="s">
        <v>543</v>
      </c>
      <c r="C7" s="75"/>
      <c r="D7" s="75"/>
      <c r="E7" s="95"/>
      <c r="G7" s="99" t="n">
        <v>9</v>
      </c>
      <c r="H7" s="100" t="n">
        <v>90426373.92</v>
      </c>
      <c r="I7" s="101" t="n">
        <v>39507004.87</v>
      </c>
    </row>
    <row r="8" customFormat="false" ht="14.4" hidden="false" customHeight="false" outlineLevel="0" collapsed="false">
      <c r="A8" s="92" t="s">
        <v>530</v>
      </c>
      <c r="B8" s="93" t="s">
        <v>544</v>
      </c>
      <c r="C8" s="37"/>
      <c r="D8" s="75"/>
      <c r="E8" s="95"/>
      <c r="G8" s="99" t="n">
        <v>10</v>
      </c>
      <c r="H8" s="100" t="n">
        <v>3093310195.55</v>
      </c>
      <c r="I8" s="101" t="n">
        <v>1601155559.89</v>
      </c>
    </row>
    <row r="9" customFormat="false" ht="14.4" hidden="false" customHeight="false" outlineLevel="0" collapsed="false">
      <c r="A9" s="92" t="s">
        <v>500</v>
      </c>
      <c r="B9" s="93" t="s">
        <v>545</v>
      </c>
      <c r="C9" s="94" t="n">
        <v>50562559.94</v>
      </c>
      <c r="D9" s="94" t="n">
        <v>23318561.82</v>
      </c>
      <c r="E9" s="95" t="n">
        <f aca="false">D9/C9</f>
        <v>0.461182381739986</v>
      </c>
      <c r="G9" s="99" t="n">
        <v>13</v>
      </c>
      <c r="H9" s="100" t="n">
        <v>9954225.99</v>
      </c>
      <c r="I9" s="101" t="n">
        <v>5335286.68</v>
      </c>
    </row>
    <row r="10" customFormat="false" ht="14.4" hidden="false" customHeight="false" outlineLevel="0" collapsed="false">
      <c r="A10" s="92" t="s">
        <v>502</v>
      </c>
      <c r="B10" s="93" t="s">
        <v>546</v>
      </c>
      <c r="C10" s="94" t="n">
        <v>90426373.92</v>
      </c>
      <c r="D10" s="94" t="n">
        <v>39507004.87</v>
      </c>
      <c r="E10" s="95" t="n">
        <f aca="false">D10/C10</f>
        <v>0.436896926829685</v>
      </c>
      <c r="G10" s="99" t="n">
        <v>16</v>
      </c>
      <c r="H10" s="100" t="n">
        <v>2081536.6</v>
      </c>
      <c r="I10" s="101" t="n">
        <v>1368205.25</v>
      </c>
    </row>
    <row r="11" customFormat="false" ht="15" hidden="false" customHeight="false" outlineLevel="0" collapsed="false">
      <c r="A11" s="92" t="s">
        <v>495</v>
      </c>
      <c r="B11" s="93" t="s">
        <v>547</v>
      </c>
      <c r="C11" s="94" t="n">
        <v>3093310195.55</v>
      </c>
      <c r="D11" s="94" t="n">
        <v>1601155559.89</v>
      </c>
      <c r="E11" s="95" t="n">
        <f aca="false">D11/C11</f>
        <v>0.517618815660131</v>
      </c>
      <c r="G11" s="99" t="n">
        <v>17</v>
      </c>
      <c r="H11" s="103" t="n">
        <v>446907.19</v>
      </c>
      <c r="I11" s="104" t="n">
        <v>187524.92</v>
      </c>
    </row>
    <row r="12" customFormat="false" ht="27.6" hidden="false" customHeight="false" outlineLevel="0" collapsed="false">
      <c r="A12" s="92" t="s">
        <v>507</v>
      </c>
      <c r="B12" s="93" t="s">
        <v>548</v>
      </c>
      <c r="C12" s="75"/>
      <c r="D12" s="75"/>
      <c r="E12" s="95"/>
      <c r="G12" s="105" t="s">
        <v>14</v>
      </c>
      <c r="H12" s="106" t="n">
        <v>3892194591.84</v>
      </c>
      <c r="I12" s="107" t="n">
        <v>2013546484.41</v>
      </c>
    </row>
    <row r="13" customFormat="false" ht="14.4" hidden="false" customHeight="false" outlineLevel="0" collapsed="false">
      <c r="A13" s="92" t="s">
        <v>508</v>
      </c>
      <c r="B13" s="93" t="s">
        <v>549</v>
      </c>
      <c r="C13" s="75"/>
      <c r="D13" s="75"/>
      <c r="E13" s="95"/>
    </row>
    <row r="14" customFormat="false" ht="14.4" hidden="false" customHeight="false" outlineLevel="0" collapsed="false">
      <c r="A14" s="92" t="s">
        <v>504</v>
      </c>
      <c r="B14" s="93" t="s">
        <v>550</v>
      </c>
      <c r="C14" s="94" t="n">
        <v>9954225.99</v>
      </c>
      <c r="D14" s="94" t="n">
        <v>5335286.68</v>
      </c>
      <c r="E14" s="95" t="n">
        <f aca="false">D14/C14</f>
        <v>0.535982072876366</v>
      </c>
    </row>
    <row r="15" customFormat="false" ht="14.4" hidden="false" customHeight="false" outlineLevel="0" collapsed="false">
      <c r="A15" s="92" t="s">
        <v>505</v>
      </c>
      <c r="B15" s="93" t="s">
        <v>551</v>
      </c>
      <c r="C15" s="94" t="n">
        <v>2081536.6</v>
      </c>
      <c r="D15" s="94" t="n">
        <v>1368205.25</v>
      </c>
      <c r="E15" s="95" t="n">
        <f aca="false">D15/C15</f>
        <v>0.657305401211778</v>
      </c>
    </row>
    <row r="16" customFormat="false" ht="14.4" hidden="false" customHeight="false" outlineLevel="0" collapsed="false">
      <c r="A16" s="92" t="s">
        <v>506</v>
      </c>
      <c r="B16" s="93" t="s">
        <v>552</v>
      </c>
      <c r="C16" s="94" t="n">
        <v>446907.19</v>
      </c>
      <c r="D16" s="94" t="n">
        <v>187524.92</v>
      </c>
      <c r="E16" s="95" t="n">
        <f aca="false">D16/C16</f>
        <v>0.419605958901668</v>
      </c>
    </row>
    <row r="17" customFormat="false" ht="14.4" hidden="false" customHeight="false" outlineLevel="0" collapsed="false">
      <c r="A17" s="37"/>
      <c r="B17" s="37"/>
      <c r="C17" s="75" t="n">
        <f aca="false">SUM(C2:C16)</f>
        <v>3892194591.84</v>
      </c>
      <c r="D17" s="75" t="n">
        <f aca="false">SUM(D2:D16)</f>
        <v>2013546484.41</v>
      </c>
      <c r="E17" s="37"/>
    </row>
    <row r="20" customFormat="false" ht="14.4" hidden="false" customHeight="false" outlineLevel="0" collapsed="false">
      <c r="A20" s="108" t="s">
        <v>553</v>
      </c>
      <c r="B20" s="109" t="s">
        <v>532</v>
      </c>
      <c r="C20" s="110" t="s">
        <v>509</v>
      </c>
      <c r="D20" s="111" t="s">
        <v>554</v>
      </c>
      <c r="F20" s="112" t="s">
        <v>555</v>
      </c>
    </row>
    <row r="21" customFormat="false" ht="14.4" hidden="false" customHeight="false" outlineLevel="0" collapsed="false">
      <c r="A21" s="113" t="s">
        <v>496</v>
      </c>
      <c r="B21" s="114" t="s">
        <v>538</v>
      </c>
      <c r="C21" s="4" t="n">
        <v>59474494.23</v>
      </c>
      <c r="D21" s="115" t="n">
        <v>0.030991732</v>
      </c>
      <c r="F21" s="37"/>
    </row>
    <row r="22" customFormat="false" ht="14.4" hidden="false" customHeight="false" outlineLevel="0" collapsed="false">
      <c r="A22" s="113" t="s">
        <v>497</v>
      </c>
      <c r="B22" s="114" t="s">
        <v>539</v>
      </c>
      <c r="C22" s="4" t="n">
        <v>36120972.7</v>
      </c>
      <c r="D22" s="115" t="n">
        <v>0.01882238</v>
      </c>
      <c r="F22" s="37"/>
    </row>
    <row r="23" customFormat="false" ht="14.4" hidden="false" customHeight="false" outlineLevel="0" collapsed="false">
      <c r="A23" s="113" t="s">
        <v>498</v>
      </c>
      <c r="B23" s="114" t="s">
        <v>540</v>
      </c>
      <c r="C23" s="4" t="n">
        <v>227752891.29</v>
      </c>
      <c r="D23" s="115" t="n">
        <v>0.118680397</v>
      </c>
      <c r="F23" s="37"/>
    </row>
    <row r="24" customFormat="false" ht="14.4" hidden="false" customHeight="false" outlineLevel="0" collapsed="false">
      <c r="A24" s="113" t="s">
        <v>499</v>
      </c>
      <c r="B24" s="114" t="s">
        <v>541</v>
      </c>
      <c r="C24" s="37"/>
      <c r="D24" s="115"/>
      <c r="F24" s="116"/>
    </row>
    <row r="25" customFormat="false" ht="14.4" hidden="false" customHeight="false" outlineLevel="0" collapsed="false">
      <c r="A25" s="113" t="s">
        <v>501</v>
      </c>
      <c r="B25" s="114" t="s">
        <v>542</v>
      </c>
      <c r="C25" s="37"/>
      <c r="D25" s="115"/>
      <c r="F25" s="116"/>
    </row>
    <row r="26" customFormat="false" ht="14.4" hidden="false" customHeight="false" outlineLevel="0" collapsed="false">
      <c r="A26" s="113" t="s">
        <v>503</v>
      </c>
      <c r="B26" s="114" t="s">
        <v>543</v>
      </c>
      <c r="C26" s="37"/>
      <c r="D26" s="115"/>
      <c r="F26" s="116"/>
    </row>
    <row r="27" customFormat="false" ht="14.4" hidden="false" customHeight="false" outlineLevel="0" collapsed="false">
      <c r="A27" s="113" t="s">
        <v>530</v>
      </c>
      <c r="B27" s="114" t="s">
        <v>544</v>
      </c>
      <c r="C27" s="37"/>
      <c r="D27" s="115"/>
      <c r="F27" s="116"/>
    </row>
    <row r="28" customFormat="false" ht="14.4" hidden="false" customHeight="false" outlineLevel="0" collapsed="false">
      <c r="A28" s="113" t="s">
        <v>500</v>
      </c>
      <c r="B28" s="114" t="s">
        <v>545</v>
      </c>
      <c r="C28" s="4" t="n">
        <v>30809223.8</v>
      </c>
      <c r="D28" s="115" t="n">
        <v>0.016054465</v>
      </c>
      <c r="F28" s="37"/>
    </row>
    <row r="29" customFormat="false" ht="14.4" hidden="false" customHeight="false" outlineLevel="0" collapsed="false">
      <c r="A29" s="113" t="s">
        <v>502</v>
      </c>
      <c r="B29" s="114" t="s">
        <v>546</v>
      </c>
      <c r="C29" s="4" t="n">
        <v>62556965.99</v>
      </c>
      <c r="D29" s="115" t="n">
        <v>0.032597986</v>
      </c>
      <c r="F29" s="37"/>
    </row>
    <row r="30" customFormat="false" ht="14.4" hidden="false" customHeight="false" outlineLevel="0" collapsed="false">
      <c r="A30" s="113" t="s">
        <v>495</v>
      </c>
      <c r="B30" s="114" t="s">
        <v>547</v>
      </c>
      <c r="C30" s="4" t="n">
        <v>1495329811.56</v>
      </c>
      <c r="D30" s="115" t="n">
        <v>0.779205636</v>
      </c>
      <c r="F30" s="37"/>
    </row>
    <row r="31" customFormat="false" ht="14.4" hidden="false" customHeight="false" outlineLevel="0" collapsed="false">
      <c r="A31" s="113" t="s">
        <v>507</v>
      </c>
      <c r="B31" s="114" t="s">
        <v>548</v>
      </c>
      <c r="C31" s="37"/>
      <c r="D31" s="115"/>
      <c r="F31" s="116"/>
    </row>
    <row r="32" customFormat="false" ht="14.4" hidden="false" customHeight="false" outlineLevel="0" collapsed="false">
      <c r="A32" s="113" t="s">
        <v>508</v>
      </c>
      <c r="B32" s="114" t="s">
        <v>549</v>
      </c>
      <c r="C32" s="37"/>
      <c r="D32" s="115"/>
      <c r="F32" s="116"/>
    </row>
    <row r="33" customFormat="false" ht="14.4" hidden="false" customHeight="false" outlineLevel="0" collapsed="false">
      <c r="A33" s="113" t="s">
        <v>504</v>
      </c>
      <c r="B33" s="114" t="s">
        <v>550</v>
      </c>
      <c r="C33" s="4" t="n">
        <v>5436297.12</v>
      </c>
      <c r="D33" s="115" t="n">
        <v>0.002832815</v>
      </c>
      <c r="F33" s="37"/>
    </row>
    <row r="34" customFormat="false" ht="14.4" hidden="false" customHeight="false" outlineLevel="0" collapsed="false">
      <c r="A34" s="113" t="s">
        <v>505</v>
      </c>
      <c r="B34" s="114" t="s">
        <v>551</v>
      </c>
      <c r="C34" s="4" t="n">
        <v>1405429.09</v>
      </c>
      <c r="D34" s="115" t="n">
        <v>0.000732359</v>
      </c>
      <c r="F34" s="37"/>
    </row>
    <row r="35" customFormat="false" ht="14.4" hidden="false" customHeight="false" outlineLevel="0" collapsed="false">
      <c r="A35" s="117" t="s">
        <v>506</v>
      </c>
      <c r="B35" s="118" t="s">
        <v>552</v>
      </c>
      <c r="C35" s="4" t="n">
        <v>157802.5</v>
      </c>
      <c r="D35" s="115" t="n">
        <v>8.223E-005</v>
      </c>
      <c r="F35" s="37"/>
    </row>
    <row r="36" customFormat="false" ht="14.4" hidden="false" customHeight="false" outlineLevel="0" collapsed="false">
      <c r="A36" s="37"/>
      <c r="B36" s="37"/>
      <c r="C36" s="4" t="n">
        <f aca="false">SUM(C21:C35)</f>
        <v>1919043888.28</v>
      </c>
      <c r="D36" s="115" t="n">
        <f aca="false">SUM(D21:D35)</f>
        <v>1</v>
      </c>
      <c r="F36" s="116" t="n">
        <f aca="false">SUM(F21:F35)</f>
        <v>0</v>
      </c>
    </row>
    <row r="37" customFormat="false" ht="14.4" hidden="false" customHeight="false" outlineLevel="0" collapsed="false">
      <c r="C37" s="36"/>
    </row>
    <row r="39" customFormat="false" ht="14.4" hidden="false" customHeight="false" outlineLevel="0" collapsed="false">
      <c r="A39" s="119" t="s">
        <v>556</v>
      </c>
      <c r="B39" s="119" t="s">
        <v>557</v>
      </c>
      <c r="C39" s="119" t="s">
        <v>60</v>
      </c>
    </row>
    <row r="40" customFormat="false" ht="14.4" hidden="false" customHeight="false" outlineLevel="0" collapsed="false">
      <c r="A40" s="119" t="s">
        <v>65</v>
      </c>
      <c r="B40" s="37" t="n">
        <v>76.67</v>
      </c>
      <c r="C40" s="93" t="n">
        <v>0.270794</v>
      </c>
      <c r="E40" s="120"/>
    </row>
    <row r="41" customFormat="false" ht="14.4" hidden="false" customHeight="false" outlineLevel="0" collapsed="false">
      <c r="A41" s="119" t="s">
        <v>67</v>
      </c>
      <c r="B41" s="37" t="n">
        <v>165.79</v>
      </c>
      <c r="C41" s="93" t="n">
        <v>0.585562</v>
      </c>
      <c r="E41" s="120"/>
    </row>
    <row r="42" customFormat="false" ht="14.4" hidden="false" customHeight="false" outlineLevel="0" collapsed="false">
      <c r="A42" s="119" t="s">
        <v>69</v>
      </c>
      <c r="B42" s="37" t="n">
        <v>39.5</v>
      </c>
      <c r="C42" s="93" t="n">
        <v>0.139512</v>
      </c>
      <c r="E42" s="120"/>
    </row>
    <row r="43" customFormat="false" ht="14.4" hidden="false" customHeight="false" outlineLevel="0" collapsed="false">
      <c r="A43" s="119" t="s">
        <v>71</v>
      </c>
      <c r="B43" s="37" t="n">
        <v>1.17</v>
      </c>
      <c r="C43" s="93" t="n">
        <v>0.004132</v>
      </c>
      <c r="E43" s="120"/>
    </row>
    <row r="44" customFormat="false" ht="14.4" hidden="false" customHeight="false" outlineLevel="0" collapsed="false">
      <c r="A44" s="119" t="s">
        <v>525</v>
      </c>
      <c r="B44" s="119" t="n">
        <f aca="false">SUM(B40:B43)</f>
        <v>283.13</v>
      </c>
      <c r="C44" s="121" t="n">
        <f aca="false">SUM(C40:C43)</f>
        <v>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4.4" zeroHeight="false" outlineLevelRow="0" outlineLevelCol="0"/>
  <cols>
    <col collapsed="false" customWidth="true" hidden="false" outlineLevel="0" max="2" min="1" style="122" width="8.89"/>
    <col collapsed="false" customWidth="true" hidden="false" outlineLevel="0" max="3" min="3" style="0" width="10.89"/>
    <col collapsed="false" customWidth="true" hidden="false" outlineLevel="0" max="4" min="4" style="0" width="55.44"/>
    <col collapsed="false" customWidth="true" hidden="false" outlineLevel="0" max="5" min="5" style="0" width="15.11"/>
    <col collapsed="false" customWidth="true" hidden="false" outlineLevel="0" max="6" min="6" style="0" width="8.67"/>
    <col collapsed="false" customWidth="true" hidden="false" outlineLevel="0" max="7" min="7" style="0" width="12.56"/>
    <col collapsed="false" customWidth="true" hidden="false" outlineLevel="0" max="8" min="8" style="0" width="15.56"/>
    <col collapsed="false" customWidth="true" hidden="false" outlineLevel="0" max="9" min="9" style="0" width="22.92"/>
    <col collapsed="false" customWidth="true" hidden="false" outlineLevel="0" max="10" min="10" style="0" width="19.45"/>
    <col collapsed="false" customWidth="true" hidden="false" outlineLevel="0" max="11" min="11" style="0" width="20.01"/>
    <col collapsed="false" customWidth="true" hidden="false" outlineLevel="0" max="12" min="12" style="0" width="23.08"/>
    <col collapsed="false" customWidth="true" hidden="false" outlineLevel="0" max="13" min="13" style="0" width="22.92"/>
    <col collapsed="false" customWidth="true" hidden="false" outlineLevel="0" max="14" min="14" style="0" width="13.89"/>
    <col collapsed="false" customWidth="true" hidden="false" outlineLevel="0" max="15" min="15" style="36" width="12.66"/>
    <col collapsed="false" customWidth="true" hidden="false" outlineLevel="0" max="1025" min="16" style="0" width="8.67"/>
  </cols>
  <sheetData>
    <row r="1" customFormat="false" ht="14.4" hidden="false" customHeight="false" outlineLevel="0" collapsed="false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G1" s="5" t="s">
        <v>8</v>
      </c>
      <c r="H1" s="6" t="s">
        <v>1</v>
      </c>
      <c r="I1" s="7"/>
      <c r="J1" s="7"/>
      <c r="K1" s="7"/>
      <c r="L1" s="7"/>
      <c r="M1" s="8"/>
    </row>
    <row r="2" customFormat="false" ht="14.4" hidden="false" customHeight="false" outlineLevel="0" collapsed="false">
      <c r="A2" s="2" t="s">
        <v>5</v>
      </c>
      <c r="B2" s="2" t="s">
        <v>6</v>
      </c>
      <c r="C2" s="3" t="n">
        <v>53060</v>
      </c>
      <c r="D2" s="3" t="s">
        <v>7</v>
      </c>
      <c r="E2" s="45" t="n">
        <v>584987.94</v>
      </c>
      <c r="G2" s="9" t="s">
        <v>0</v>
      </c>
      <c r="H2" s="10" t="s">
        <v>10</v>
      </c>
      <c r="I2" s="11" t="s">
        <v>11</v>
      </c>
      <c r="J2" s="11" t="s">
        <v>12</v>
      </c>
      <c r="K2" s="11" t="s">
        <v>13</v>
      </c>
      <c r="L2" s="11" t="s">
        <v>6</v>
      </c>
      <c r="M2" s="12" t="s">
        <v>14</v>
      </c>
    </row>
    <row r="3" customFormat="false" ht="28.8" hidden="false" customHeight="false" outlineLevel="0" collapsed="false">
      <c r="A3" s="2" t="s">
        <v>5</v>
      </c>
      <c r="B3" s="2" t="s">
        <v>6</v>
      </c>
      <c r="C3" s="3" t="n">
        <v>53061</v>
      </c>
      <c r="D3" s="3" t="s">
        <v>9</v>
      </c>
      <c r="E3" s="45" t="n">
        <v>1245863.43</v>
      </c>
      <c r="G3" s="13" t="s">
        <v>5</v>
      </c>
      <c r="H3" s="14"/>
      <c r="I3" s="15"/>
      <c r="J3" s="15"/>
      <c r="K3" s="15"/>
      <c r="L3" s="16" t="n">
        <v>6923632.62</v>
      </c>
      <c r="M3" s="17" t="n">
        <v>6923632.62</v>
      </c>
    </row>
    <row r="4" customFormat="false" ht="14.4" hidden="false" customHeight="false" outlineLevel="0" collapsed="false">
      <c r="A4" s="2" t="s">
        <v>5</v>
      </c>
      <c r="B4" s="2" t="s">
        <v>6</v>
      </c>
      <c r="C4" s="3" t="n">
        <v>53062</v>
      </c>
      <c r="D4" s="3" t="s">
        <v>15</v>
      </c>
      <c r="E4" s="45" t="n">
        <v>5092781.25</v>
      </c>
      <c r="G4" s="18" t="s">
        <v>21</v>
      </c>
      <c r="H4" s="25" t="n">
        <v>775346.1</v>
      </c>
      <c r="I4" s="23" t="n">
        <v>1057182.76</v>
      </c>
      <c r="J4" s="23" t="n">
        <v>844733.49</v>
      </c>
      <c r="K4" s="20"/>
      <c r="L4" s="21" t="n">
        <v>3184043.37</v>
      </c>
      <c r="M4" s="22" t="n">
        <v>5861305.72</v>
      </c>
    </row>
    <row r="5" customFormat="false" ht="14.4" hidden="false" customHeight="false" outlineLevel="0" collapsed="false">
      <c r="A5" s="2" t="s">
        <v>21</v>
      </c>
      <c r="B5" s="2" t="s">
        <v>10</v>
      </c>
      <c r="C5" s="3" t="n">
        <v>540100</v>
      </c>
      <c r="D5" s="3" t="s">
        <v>22</v>
      </c>
      <c r="E5" s="45" t="n">
        <v>674200.58</v>
      </c>
      <c r="G5" s="18" t="s">
        <v>23</v>
      </c>
      <c r="H5" s="25" t="n">
        <v>369196.21</v>
      </c>
      <c r="I5" s="23" t="n">
        <v>2659249.79</v>
      </c>
      <c r="J5" s="23" t="n">
        <v>1131602.62</v>
      </c>
      <c r="K5" s="20"/>
      <c r="L5" s="21" t="n">
        <v>2713354.63</v>
      </c>
      <c r="M5" s="22" t="n">
        <v>6873403.25</v>
      </c>
    </row>
    <row r="6" customFormat="false" ht="14.4" hidden="false" customHeight="false" outlineLevel="0" collapsed="false">
      <c r="A6" s="2" t="s">
        <v>21</v>
      </c>
      <c r="B6" s="2" t="s">
        <v>10</v>
      </c>
      <c r="C6" s="3" t="n">
        <v>540110</v>
      </c>
      <c r="D6" s="3" t="s">
        <v>24</v>
      </c>
      <c r="E6" s="45" t="n">
        <v>101145.52</v>
      </c>
      <c r="G6" s="18" t="s">
        <v>25</v>
      </c>
      <c r="H6" s="25" t="n">
        <v>3396726.39</v>
      </c>
      <c r="I6" s="23" t="n">
        <v>100710414.34</v>
      </c>
      <c r="J6" s="23" t="n">
        <v>11604339.41</v>
      </c>
      <c r="K6" s="20"/>
      <c r="L6" s="21" t="n">
        <v>28085717.99</v>
      </c>
      <c r="M6" s="22" t="n">
        <v>143797198.13</v>
      </c>
    </row>
    <row r="7" customFormat="false" ht="14.4" hidden="false" customHeight="false" outlineLevel="0" collapsed="false">
      <c r="A7" s="2" t="s">
        <v>21</v>
      </c>
      <c r="B7" s="2" t="s">
        <v>11</v>
      </c>
      <c r="C7" s="3" t="n">
        <v>5402001</v>
      </c>
      <c r="D7" s="3" t="s">
        <v>26</v>
      </c>
      <c r="E7" s="45" t="n">
        <v>137767.82</v>
      </c>
      <c r="G7" s="18" t="s">
        <v>27</v>
      </c>
      <c r="H7" s="25" t="n">
        <v>18000</v>
      </c>
      <c r="I7" s="23" t="n">
        <v>75460931.85</v>
      </c>
      <c r="J7" s="20"/>
      <c r="K7" s="20"/>
      <c r="L7" s="21" t="n">
        <v>6012882.28</v>
      </c>
      <c r="M7" s="22" t="n">
        <v>81491814.13</v>
      </c>
    </row>
    <row r="8" customFormat="false" ht="14.4" hidden="false" customHeight="false" outlineLevel="0" collapsed="false">
      <c r="A8" s="2" t="s">
        <v>21</v>
      </c>
      <c r="B8" s="2" t="s">
        <v>11</v>
      </c>
      <c r="C8" s="3" t="n">
        <v>5402002</v>
      </c>
      <c r="D8" s="3" t="s">
        <v>28</v>
      </c>
      <c r="E8" s="45" t="n">
        <v>203336.99</v>
      </c>
      <c r="G8" s="18" t="s">
        <v>29</v>
      </c>
      <c r="H8" s="25" t="n">
        <v>1815030.3</v>
      </c>
      <c r="I8" s="23" t="n">
        <v>1447110.43</v>
      </c>
      <c r="J8" s="23" t="n">
        <v>1254407.58</v>
      </c>
      <c r="K8" s="20"/>
      <c r="L8" s="21" t="n">
        <v>3251681.16</v>
      </c>
      <c r="M8" s="22" t="n">
        <v>7768229.47</v>
      </c>
    </row>
    <row r="9" customFormat="false" ht="14.4" hidden="false" customHeight="false" outlineLevel="0" collapsed="false">
      <c r="A9" s="2" t="s">
        <v>21</v>
      </c>
      <c r="B9" s="2" t="s">
        <v>11</v>
      </c>
      <c r="C9" s="3" t="n">
        <v>5402003</v>
      </c>
      <c r="D9" s="3" t="s">
        <v>30</v>
      </c>
      <c r="E9" s="45" t="n">
        <v>315295.49</v>
      </c>
      <c r="G9" s="18" t="s">
        <v>31</v>
      </c>
      <c r="H9" s="19"/>
      <c r="I9" s="20"/>
      <c r="J9" s="20"/>
      <c r="K9" s="20"/>
      <c r="L9" s="21" t="n">
        <v>926765</v>
      </c>
      <c r="M9" s="22" t="n">
        <v>926765</v>
      </c>
    </row>
    <row r="10" customFormat="false" ht="14.4" hidden="false" customHeight="false" outlineLevel="0" collapsed="false">
      <c r="A10" s="2" t="s">
        <v>21</v>
      </c>
      <c r="B10" s="2" t="s">
        <v>11</v>
      </c>
      <c r="C10" s="3" t="n">
        <v>5402008</v>
      </c>
      <c r="D10" s="3" t="s">
        <v>32</v>
      </c>
      <c r="E10" s="45" t="n">
        <v>14277.06</v>
      </c>
      <c r="G10" s="18" t="s">
        <v>33</v>
      </c>
      <c r="H10" s="25" t="n">
        <v>42497.5</v>
      </c>
      <c r="I10" s="20"/>
      <c r="J10" s="23" t="n">
        <v>2487726.41</v>
      </c>
      <c r="K10" s="20"/>
      <c r="L10" s="21" t="n">
        <v>3818791.73</v>
      </c>
      <c r="M10" s="22" t="n">
        <v>6349015.64</v>
      </c>
    </row>
    <row r="11" customFormat="false" ht="14.4" hidden="false" customHeight="false" outlineLevel="0" collapsed="false">
      <c r="A11" s="2" t="s">
        <v>21</v>
      </c>
      <c r="B11" s="2" t="s">
        <v>11</v>
      </c>
      <c r="C11" s="3" t="n">
        <v>5402009</v>
      </c>
      <c r="D11" s="3" t="s">
        <v>34</v>
      </c>
      <c r="E11" s="45" t="n">
        <v>47277.06</v>
      </c>
      <c r="G11" s="18" t="s">
        <v>35</v>
      </c>
      <c r="H11" s="19"/>
      <c r="I11" s="23" t="n">
        <v>161736.29</v>
      </c>
      <c r="J11" s="23" t="n">
        <v>628511</v>
      </c>
      <c r="K11" s="23" t="n">
        <v>59577.77</v>
      </c>
      <c r="L11" s="21" t="n">
        <v>9359476.69</v>
      </c>
      <c r="M11" s="22" t="n">
        <v>10209301.75</v>
      </c>
    </row>
    <row r="12" customFormat="false" ht="14.4" hidden="false" customHeight="false" outlineLevel="0" collapsed="false">
      <c r="A12" s="2" t="s">
        <v>21</v>
      </c>
      <c r="B12" s="2" t="s">
        <v>11</v>
      </c>
      <c r="C12" s="3" t="n">
        <v>5402010</v>
      </c>
      <c r="D12" s="3" t="s">
        <v>36</v>
      </c>
      <c r="E12" s="45" t="n">
        <v>237852.33</v>
      </c>
      <c r="G12" s="18" t="s">
        <v>37</v>
      </c>
      <c r="H12" s="25" t="n">
        <v>3119289.45</v>
      </c>
      <c r="I12" s="23" t="n">
        <v>7929291.06</v>
      </c>
      <c r="J12" s="23" t="n">
        <v>26121771.94</v>
      </c>
      <c r="K12" s="23" t="n">
        <v>144923.1</v>
      </c>
      <c r="L12" s="21" t="n">
        <v>46024659.87</v>
      </c>
      <c r="M12" s="22" t="n">
        <v>83339935.42</v>
      </c>
    </row>
    <row r="13" customFormat="false" ht="14.4" hidden="false" customHeight="false" outlineLevel="0" collapsed="false">
      <c r="A13" s="2" t="s">
        <v>21</v>
      </c>
      <c r="B13" s="2" t="s">
        <v>11</v>
      </c>
      <c r="C13" s="3" t="n">
        <v>5402013</v>
      </c>
      <c r="D13" s="3" t="s">
        <v>38</v>
      </c>
      <c r="E13" s="45" t="n">
        <v>5710.83</v>
      </c>
      <c r="G13" s="18" t="s">
        <v>39</v>
      </c>
      <c r="H13" s="25" t="n">
        <v>50867.31</v>
      </c>
      <c r="I13" s="23" t="n">
        <v>656151.12</v>
      </c>
      <c r="J13" s="23" t="n">
        <v>125100.88</v>
      </c>
      <c r="K13" s="20"/>
      <c r="L13" s="21" t="n">
        <v>96498012.76</v>
      </c>
      <c r="M13" s="22" t="n">
        <v>97330132.07</v>
      </c>
    </row>
    <row r="14" customFormat="false" ht="14.4" hidden="false" customHeight="false" outlineLevel="0" collapsed="false">
      <c r="A14" s="2" t="s">
        <v>21</v>
      </c>
      <c r="B14" s="2" t="s">
        <v>11</v>
      </c>
      <c r="C14" s="3" t="n">
        <v>5402016</v>
      </c>
      <c r="D14" s="3" t="s">
        <v>40</v>
      </c>
      <c r="E14" s="45" t="n">
        <v>5710.83</v>
      </c>
      <c r="G14" s="18" t="s">
        <v>41</v>
      </c>
      <c r="H14" s="25" t="n">
        <v>19826788.27</v>
      </c>
      <c r="I14" s="23" t="n">
        <v>68672076.53</v>
      </c>
      <c r="J14" s="23" t="n">
        <v>21122254.82</v>
      </c>
      <c r="K14" s="23" t="n">
        <v>171184.82</v>
      </c>
      <c r="L14" s="21" t="n">
        <v>31791527.3</v>
      </c>
      <c r="M14" s="22" t="n">
        <v>141583831.74</v>
      </c>
    </row>
    <row r="15" customFormat="false" ht="14.4" hidden="false" customHeight="false" outlineLevel="0" collapsed="false">
      <c r="A15" s="2" t="s">
        <v>21</v>
      </c>
      <c r="B15" s="2" t="s">
        <v>11</v>
      </c>
      <c r="C15" s="3" t="n">
        <v>5402017</v>
      </c>
      <c r="D15" s="3" t="s">
        <v>42</v>
      </c>
      <c r="E15" s="45" t="n">
        <v>5710.75</v>
      </c>
      <c r="G15" s="18" t="s">
        <v>43</v>
      </c>
      <c r="H15" s="25" t="n">
        <v>3034946.66</v>
      </c>
      <c r="I15" s="23" t="n">
        <v>11405967.19</v>
      </c>
      <c r="J15" s="23" t="n">
        <v>3440825.6</v>
      </c>
      <c r="K15" s="23" t="n">
        <v>28502.27</v>
      </c>
      <c r="L15" s="21" t="n">
        <v>6180396.35</v>
      </c>
      <c r="M15" s="22" t="n">
        <v>24090638.07</v>
      </c>
    </row>
    <row r="16" customFormat="false" ht="14.4" hidden="false" customHeight="false" outlineLevel="0" collapsed="false">
      <c r="A16" s="2" t="s">
        <v>21</v>
      </c>
      <c r="B16" s="2" t="s">
        <v>11</v>
      </c>
      <c r="C16" s="3" t="n">
        <v>5402201</v>
      </c>
      <c r="D16" s="3" t="s">
        <v>53</v>
      </c>
      <c r="E16" s="45" t="n">
        <v>16848.72</v>
      </c>
      <c r="G16" s="18" t="s">
        <v>45</v>
      </c>
      <c r="H16" s="25" t="n">
        <v>0</v>
      </c>
      <c r="I16" s="20"/>
      <c r="J16" s="23" t="n">
        <v>4583490.25</v>
      </c>
      <c r="K16" s="20"/>
      <c r="L16" s="21" t="n">
        <v>7144848.91</v>
      </c>
      <c r="M16" s="22" t="n">
        <v>11728339.16</v>
      </c>
    </row>
    <row r="17" customFormat="false" ht="14.4" hidden="false" customHeight="false" outlineLevel="0" collapsed="false">
      <c r="A17" s="2" t="s">
        <v>21</v>
      </c>
      <c r="B17" s="2" t="s">
        <v>11</v>
      </c>
      <c r="C17" s="3" t="n">
        <v>5402202</v>
      </c>
      <c r="D17" s="3" t="s">
        <v>54</v>
      </c>
      <c r="E17" s="45" t="n">
        <v>16848.72</v>
      </c>
      <c r="G17" s="18" t="s">
        <v>47</v>
      </c>
      <c r="H17" s="19"/>
      <c r="I17" s="23" t="n">
        <v>620002.37</v>
      </c>
      <c r="J17" s="20"/>
      <c r="K17" s="20"/>
      <c r="L17" s="21" t="n">
        <v>1186646</v>
      </c>
      <c r="M17" s="22" t="n">
        <v>1806648.37</v>
      </c>
    </row>
    <row r="18" customFormat="false" ht="14.4" hidden="false" customHeight="false" outlineLevel="0" collapsed="false">
      <c r="A18" s="2" t="s">
        <v>21</v>
      </c>
      <c r="B18" s="2" t="s">
        <v>11</v>
      </c>
      <c r="C18" s="3" t="n">
        <v>5402203</v>
      </c>
      <c r="D18" s="3" t="s">
        <v>55</v>
      </c>
      <c r="E18" s="45" t="n">
        <v>25273.08</v>
      </c>
      <c r="G18" s="18" t="s">
        <v>49</v>
      </c>
      <c r="H18" s="25" t="n">
        <v>4379151.02</v>
      </c>
      <c r="I18" s="20"/>
      <c r="J18" s="20"/>
      <c r="K18" s="20"/>
      <c r="L18" s="24"/>
      <c r="M18" s="22" t="n">
        <v>4379151.02</v>
      </c>
    </row>
    <row r="19" customFormat="false" ht="14.4" hidden="false" customHeight="false" outlineLevel="0" collapsed="false">
      <c r="A19" s="2" t="s">
        <v>21</v>
      </c>
      <c r="B19" s="2" t="s">
        <v>11</v>
      </c>
      <c r="C19" s="3" t="n">
        <v>5402210</v>
      </c>
      <c r="D19" s="3" t="s">
        <v>64</v>
      </c>
      <c r="E19" s="45" t="n">
        <v>25273.08</v>
      </c>
      <c r="G19" s="18" t="s">
        <v>51</v>
      </c>
      <c r="H19" s="26" t="n">
        <v>951345.17</v>
      </c>
      <c r="I19" s="27" t="n">
        <v>1933727.1</v>
      </c>
      <c r="J19" s="27" t="n">
        <v>731475.39</v>
      </c>
      <c r="K19" s="28"/>
      <c r="L19" s="29" t="n">
        <v>1151622.59</v>
      </c>
      <c r="M19" s="30" t="n">
        <v>4768170.25</v>
      </c>
    </row>
    <row r="20" customFormat="false" ht="14.4" hidden="false" customHeight="false" outlineLevel="0" collapsed="false">
      <c r="A20" s="2" t="s">
        <v>21</v>
      </c>
      <c r="B20" s="2" t="s">
        <v>12</v>
      </c>
      <c r="C20" s="3" t="n">
        <v>540300</v>
      </c>
      <c r="D20" s="3" t="s">
        <v>72</v>
      </c>
      <c r="E20" s="45" t="n">
        <v>827693.49</v>
      </c>
      <c r="G20" s="31" t="s">
        <v>14</v>
      </c>
      <c r="H20" s="32" t="n">
        <v>37779184.38</v>
      </c>
      <c r="I20" s="33" t="n">
        <v>272713840.83</v>
      </c>
      <c r="J20" s="33" t="n">
        <v>74076239.39</v>
      </c>
      <c r="K20" s="33" t="n">
        <v>404187.96</v>
      </c>
      <c r="L20" s="34" t="n">
        <v>254254059.25</v>
      </c>
      <c r="M20" s="35" t="n">
        <v>639227511.81</v>
      </c>
    </row>
    <row r="21" customFormat="false" ht="14.4" hidden="false" customHeight="false" outlineLevel="0" collapsed="false">
      <c r="A21" s="2" t="s">
        <v>21</v>
      </c>
      <c r="B21" s="2" t="s">
        <v>12</v>
      </c>
      <c r="C21" s="3" t="n">
        <v>540310</v>
      </c>
      <c r="D21" s="3" t="s">
        <v>73</v>
      </c>
      <c r="E21" s="45" t="n">
        <v>17040</v>
      </c>
      <c r="G21" s="124"/>
      <c r="H21" s="36"/>
      <c r="I21" s="36"/>
      <c r="J21" s="36"/>
      <c r="K21" s="36"/>
      <c r="L21" s="36"/>
      <c r="M21" s="36"/>
    </row>
    <row r="22" customFormat="false" ht="14.4" hidden="false" customHeight="false" outlineLevel="0" collapsed="false">
      <c r="A22" s="2" t="s">
        <v>21</v>
      </c>
      <c r="B22" s="2" t="s">
        <v>6</v>
      </c>
      <c r="C22" s="3" t="n">
        <v>540601</v>
      </c>
      <c r="D22" s="3" t="s">
        <v>74</v>
      </c>
      <c r="E22" s="45" t="n">
        <v>2796626.24</v>
      </c>
      <c r="G22" s="125" t="s">
        <v>65</v>
      </c>
      <c r="H22" s="126" t="n">
        <f aca="false">'Koeficijenti 30.06.2020.'!B40</f>
        <v>76.67</v>
      </c>
      <c r="I22" s="127" t="n">
        <f aca="false">'Koeficijenti 30.06.2020.'!C40</f>
        <v>0.270794</v>
      </c>
      <c r="J22" s="128" t="n">
        <f aca="false">L20*I22</f>
        <v>68850473.7205445</v>
      </c>
      <c r="K22" s="128" t="n">
        <f aca="false">J22+H20</f>
        <v>106629658.100544</v>
      </c>
      <c r="L22" s="36"/>
    </row>
    <row r="23" customFormat="false" ht="14.4" hidden="false" customHeight="false" outlineLevel="0" collapsed="false">
      <c r="A23" s="2" t="s">
        <v>21</v>
      </c>
      <c r="B23" s="2" t="s">
        <v>6</v>
      </c>
      <c r="C23" s="3" t="n">
        <v>540611</v>
      </c>
      <c r="D23" s="3" t="s">
        <v>75</v>
      </c>
      <c r="E23" s="45" t="n">
        <v>387417.13</v>
      </c>
      <c r="G23" s="125" t="s">
        <v>67</v>
      </c>
      <c r="H23" s="126" t="n">
        <f aca="false">'Koeficijenti 30.06.2020.'!B41</f>
        <v>165.79</v>
      </c>
      <c r="I23" s="127" t="n">
        <f aca="false">'Koeficijenti 30.06.2020.'!C41</f>
        <v>0.585562</v>
      </c>
      <c r="J23" s="128" t="n">
        <f aca="false">L20*I23</f>
        <v>148881515.442548</v>
      </c>
      <c r="K23" s="128" t="n">
        <f aca="false">J23+I20</f>
        <v>421595356.272549</v>
      </c>
      <c r="L23" s="129"/>
    </row>
    <row r="24" customFormat="false" ht="14.4" hidden="false" customHeight="false" outlineLevel="0" collapsed="false">
      <c r="A24" s="2" t="s">
        <v>23</v>
      </c>
      <c r="B24" s="2" t="s">
        <v>10</v>
      </c>
      <c r="C24" s="3" t="n">
        <v>541100</v>
      </c>
      <c r="D24" s="3" t="s">
        <v>77</v>
      </c>
      <c r="E24" s="45" t="n">
        <v>369196.21</v>
      </c>
      <c r="G24" s="125" t="s">
        <v>69</v>
      </c>
      <c r="H24" s="126" t="n">
        <f aca="false">'Koeficijenti 30.06.2020.'!B42</f>
        <v>39.5</v>
      </c>
      <c r="I24" s="127" t="n">
        <f aca="false">'Koeficijenti 30.06.2020.'!C42</f>
        <v>0.139512</v>
      </c>
      <c r="J24" s="128" t="n">
        <f aca="false">L20*I24</f>
        <v>35471492.314086</v>
      </c>
      <c r="K24" s="128" t="n">
        <f aca="false">J24+J20</f>
        <v>109547731.704086</v>
      </c>
      <c r="L24" s="36"/>
    </row>
    <row r="25" customFormat="false" ht="14.4" hidden="false" customHeight="false" outlineLevel="0" collapsed="false">
      <c r="A25" s="2" t="s">
        <v>23</v>
      </c>
      <c r="B25" s="2" t="s">
        <v>11</v>
      </c>
      <c r="C25" s="3" t="n">
        <v>5412001</v>
      </c>
      <c r="D25" s="3" t="s">
        <v>79</v>
      </c>
      <c r="E25" s="45" t="n">
        <v>498772.31</v>
      </c>
      <c r="G25" s="125" t="s">
        <v>71</v>
      </c>
      <c r="H25" s="126" t="n">
        <f aca="false">'Koeficijenti 30.06.2020.'!B43</f>
        <v>1.17</v>
      </c>
      <c r="I25" s="127" t="n">
        <f aca="false">'Koeficijenti 30.06.2020.'!C43</f>
        <v>0.004132</v>
      </c>
      <c r="J25" s="128" t="n">
        <f aca="false">L20*I25</f>
        <v>1050577.772821</v>
      </c>
      <c r="K25" s="128" t="n">
        <f aca="false">J25+K20</f>
        <v>1454765.732821</v>
      </c>
      <c r="L25" s="36"/>
    </row>
    <row r="26" customFormat="false" ht="14.4" hidden="false" customHeight="false" outlineLevel="0" collapsed="false">
      <c r="A26" s="2" t="s">
        <v>23</v>
      </c>
      <c r="B26" s="2" t="s">
        <v>11</v>
      </c>
      <c r="C26" s="3" t="n">
        <v>5412002</v>
      </c>
      <c r="D26" s="3" t="s">
        <v>80</v>
      </c>
      <c r="E26" s="45" t="n">
        <v>483014.85</v>
      </c>
      <c r="G26" s="125" t="s">
        <v>525</v>
      </c>
      <c r="H26" s="130" t="n">
        <f aca="false">SUM(H22:H25)</f>
        <v>283.13</v>
      </c>
      <c r="I26" s="130" t="n">
        <f aca="false">SUM(I22:I25)</f>
        <v>1</v>
      </c>
      <c r="J26" s="126"/>
      <c r="K26" s="131" t="n">
        <f aca="false">SUM(K22:K25)</f>
        <v>639227511.81</v>
      </c>
    </row>
    <row r="27" customFormat="false" ht="14.4" hidden="false" customHeight="false" outlineLevel="0" collapsed="false">
      <c r="A27" s="2" t="s">
        <v>23</v>
      </c>
      <c r="B27" s="2" t="s">
        <v>11</v>
      </c>
      <c r="C27" s="3" t="n">
        <v>5412003</v>
      </c>
      <c r="D27" s="3" t="s">
        <v>81</v>
      </c>
      <c r="E27" s="45" t="n">
        <v>746935.69</v>
      </c>
      <c r="L27" s="36"/>
    </row>
    <row r="28" customFormat="false" ht="14.4" hidden="false" customHeight="false" outlineLevel="0" collapsed="false">
      <c r="A28" s="2" t="s">
        <v>23</v>
      </c>
      <c r="B28" s="2" t="s">
        <v>11</v>
      </c>
      <c r="C28" s="3" t="n">
        <v>5412008</v>
      </c>
      <c r="D28" s="3" t="s">
        <v>82</v>
      </c>
      <c r="E28" s="45" t="n">
        <v>22550.01</v>
      </c>
      <c r="H28" s="51" t="s">
        <v>558</v>
      </c>
      <c r="I28" s="132" t="n">
        <v>96103000</v>
      </c>
    </row>
    <row r="29" customFormat="false" ht="14.4" hidden="false" customHeight="false" outlineLevel="0" collapsed="false">
      <c r="A29" s="2" t="s">
        <v>23</v>
      </c>
      <c r="B29" s="2" t="s">
        <v>11</v>
      </c>
      <c r="C29" s="3" t="n">
        <v>5412009</v>
      </c>
      <c r="D29" s="3" t="s">
        <v>83</v>
      </c>
      <c r="E29" s="45" t="n">
        <v>16957.95</v>
      </c>
      <c r="H29" s="0" t="s">
        <v>559</v>
      </c>
    </row>
    <row r="30" customFormat="false" ht="14.4" hidden="false" customHeight="false" outlineLevel="0" collapsed="false">
      <c r="A30" s="2" t="s">
        <v>23</v>
      </c>
      <c r="B30" s="2" t="s">
        <v>11</v>
      </c>
      <c r="C30" s="3" t="n">
        <v>5412010</v>
      </c>
      <c r="D30" s="3" t="s">
        <v>84</v>
      </c>
      <c r="E30" s="45" t="n">
        <v>743086.89</v>
      </c>
      <c r="G30" s="0" t="s">
        <v>560</v>
      </c>
      <c r="H30" s="36" t="n">
        <f aca="false">L20-I28</f>
        <v>158151059.25</v>
      </c>
      <c r="I30" s="36" t="n">
        <f aca="false">H30*I23</f>
        <v>92607250.5565485</v>
      </c>
      <c r="J30" s="36" t="n">
        <f aca="false">I20+I30</f>
        <v>365321091.386549</v>
      </c>
      <c r="K30" s="36"/>
      <c r="L30" s="36"/>
    </row>
    <row r="31" customFormat="false" ht="14.4" hidden="false" customHeight="false" outlineLevel="0" collapsed="false">
      <c r="A31" s="2" t="s">
        <v>23</v>
      </c>
      <c r="B31" s="2" t="s">
        <v>11</v>
      </c>
      <c r="C31" s="3" t="n">
        <v>5412013</v>
      </c>
      <c r="D31" s="3" t="s">
        <v>85</v>
      </c>
      <c r="E31" s="45" t="n">
        <v>18564.74</v>
      </c>
    </row>
    <row r="32" customFormat="false" ht="14.4" hidden="false" customHeight="false" outlineLevel="0" collapsed="false">
      <c r="A32" s="2" t="s">
        <v>23</v>
      </c>
      <c r="B32" s="2" t="s">
        <v>11</v>
      </c>
      <c r="C32" s="3" t="n">
        <v>5412016</v>
      </c>
      <c r="D32" s="3" t="s">
        <v>86</v>
      </c>
      <c r="E32" s="45" t="n">
        <v>15757.46</v>
      </c>
      <c r="H32" s="36"/>
    </row>
    <row r="33" customFormat="false" ht="14.4" hidden="false" customHeight="false" outlineLevel="0" collapsed="false">
      <c r="A33" s="2" t="s">
        <v>23</v>
      </c>
      <c r="B33" s="2" t="s">
        <v>11</v>
      </c>
      <c r="C33" s="3" t="n">
        <v>5412017</v>
      </c>
      <c r="D33" s="3" t="s">
        <v>87</v>
      </c>
      <c r="E33" s="45" t="n">
        <v>27009.03</v>
      </c>
    </row>
    <row r="34" customFormat="false" ht="14.4" hidden="false" customHeight="false" outlineLevel="0" collapsed="false">
      <c r="A34" s="2" t="s">
        <v>23</v>
      </c>
      <c r="B34" s="2" t="s">
        <v>11</v>
      </c>
      <c r="C34" s="3" t="n">
        <v>5412110</v>
      </c>
      <c r="D34" s="3" t="s">
        <v>88</v>
      </c>
      <c r="E34" s="45" t="n">
        <v>86600.86</v>
      </c>
    </row>
    <row r="35" customFormat="false" ht="14.4" hidden="false" customHeight="false" outlineLevel="0" collapsed="false">
      <c r="A35" s="2" t="s">
        <v>23</v>
      </c>
      <c r="B35" s="2" t="s">
        <v>12</v>
      </c>
      <c r="C35" s="3" t="n">
        <v>541300</v>
      </c>
      <c r="D35" s="3" t="s">
        <v>89</v>
      </c>
      <c r="E35" s="45" t="n">
        <v>933898.43</v>
      </c>
    </row>
    <row r="36" customFormat="false" ht="14.4" hidden="false" customHeight="false" outlineLevel="0" collapsed="false">
      <c r="A36" s="2" t="s">
        <v>23</v>
      </c>
      <c r="B36" s="2" t="s">
        <v>12</v>
      </c>
      <c r="C36" s="3" t="n">
        <v>541310</v>
      </c>
      <c r="D36" s="3" t="s">
        <v>90</v>
      </c>
      <c r="E36" s="45" t="n">
        <v>197704.19</v>
      </c>
    </row>
    <row r="37" customFormat="false" ht="14.4" hidden="false" customHeight="false" outlineLevel="0" collapsed="false">
      <c r="A37" s="2" t="s">
        <v>23</v>
      </c>
      <c r="B37" s="2" t="s">
        <v>6</v>
      </c>
      <c r="C37" s="3" t="n">
        <v>541601</v>
      </c>
      <c r="D37" s="3" t="s">
        <v>91</v>
      </c>
      <c r="E37" s="45" t="n">
        <v>1088233.47</v>
      </c>
    </row>
    <row r="38" customFormat="false" ht="14.4" hidden="false" customHeight="false" outlineLevel="0" collapsed="false">
      <c r="A38" s="2" t="s">
        <v>23</v>
      </c>
      <c r="B38" s="2" t="s">
        <v>6</v>
      </c>
      <c r="C38" s="3" t="n">
        <v>541611</v>
      </c>
      <c r="D38" s="3" t="s">
        <v>92</v>
      </c>
      <c r="E38" s="45" t="n">
        <v>984202.66</v>
      </c>
    </row>
    <row r="39" customFormat="false" ht="14.4" hidden="false" customHeight="false" outlineLevel="0" collapsed="false">
      <c r="A39" s="2" t="s">
        <v>23</v>
      </c>
      <c r="B39" s="2" t="s">
        <v>6</v>
      </c>
      <c r="C39" s="3" t="n">
        <v>541621</v>
      </c>
      <c r="D39" s="3" t="s">
        <v>93</v>
      </c>
      <c r="E39" s="45" t="n">
        <v>640918.5</v>
      </c>
    </row>
    <row r="40" customFormat="false" ht="14.4" hidden="false" customHeight="false" outlineLevel="0" collapsed="false">
      <c r="A40" s="2" t="s">
        <v>25</v>
      </c>
      <c r="B40" s="2" t="s">
        <v>10</v>
      </c>
      <c r="C40" s="3" t="n">
        <v>542100</v>
      </c>
      <c r="D40" s="3" t="s">
        <v>94</v>
      </c>
      <c r="E40" s="45" t="n">
        <v>38678.57</v>
      </c>
    </row>
    <row r="41" customFormat="false" ht="14.4" hidden="false" customHeight="false" outlineLevel="0" collapsed="false">
      <c r="A41" s="2" t="s">
        <v>25</v>
      </c>
      <c r="B41" s="2" t="s">
        <v>10</v>
      </c>
      <c r="C41" s="3" t="n">
        <v>542110</v>
      </c>
      <c r="D41" s="3" t="s">
        <v>95</v>
      </c>
      <c r="E41" s="45" t="n">
        <v>3058310.12</v>
      </c>
    </row>
    <row r="42" customFormat="false" ht="14.4" hidden="false" customHeight="false" outlineLevel="0" collapsed="false">
      <c r="A42" s="2" t="s">
        <v>25</v>
      </c>
      <c r="B42" s="2" t="s">
        <v>10</v>
      </c>
      <c r="C42" s="3" t="n">
        <v>542120</v>
      </c>
      <c r="D42" s="3" t="s">
        <v>96</v>
      </c>
      <c r="E42" s="133" t="n">
        <v>0</v>
      </c>
    </row>
    <row r="43" customFormat="false" ht="14.4" hidden="false" customHeight="false" outlineLevel="0" collapsed="false">
      <c r="A43" s="2" t="s">
        <v>25</v>
      </c>
      <c r="B43" s="2" t="s">
        <v>10</v>
      </c>
      <c r="C43" s="3" t="n">
        <v>542130</v>
      </c>
      <c r="D43" s="3" t="s">
        <v>97</v>
      </c>
      <c r="E43" s="45" t="n">
        <v>42286</v>
      </c>
    </row>
    <row r="44" customFormat="false" ht="14.4" hidden="false" customHeight="false" outlineLevel="0" collapsed="false">
      <c r="A44" s="2" t="s">
        <v>25</v>
      </c>
      <c r="B44" s="2" t="s">
        <v>10</v>
      </c>
      <c r="C44" s="3" t="n">
        <v>542140</v>
      </c>
      <c r="D44" s="3" t="s">
        <v>98</v>
      </c>
      <c r="E44" s="45" t="n">
        <v>70397.31</v>
      </c>
    </row>
    <row r="45" customFormat="false" ht="14.4" hidden="false" customHeight="false" outlineLevel="0" collapsed="false">
      <c r="A45" s="2" t="s">
        <v>25</v>
      </c>
      <c r="B45" s="2" t="s">
        <v>10</v>
      </c>
      <c r="C45" s="3" t="n">
        <v>542150</v>
      </c>
      <c r="D45" s="3" t="s">
        <v>99</v>
      </c>
      <c r="E45" s="45" t="n">
        <v>187054.39</v>
      </c>
    </row>
    <row r="46" customFormat="false" ht="14.4" hidden="false" customHeight="false" outlineLevel="0" collapsed="false">
      <c r="A46" s="2" t="s">
        <v>25</v>
      </c>
      <c r="B46" s="2" t="s">
        <v>11</v>
      </c>
      <c r="C46" s="3" t="n">
        <v>5422001</v>
      </c>
      <c r="D46" s="3" t="s">
        <v>101</v>
      </c>
      <c r="E46" s="45" t="n">
        <v>45033.6</v>
      </c>
    </row>
    <row r="47" customFormat="false" ht="14.4" hidden="false" customHeight="false" outlineLevel="0" collapsed="false">
      <c r="A47" s="2" t="s">
        <v>25</v>
      </c>
      <c r="B47" s="2" t="s">
        <v>11</v>
      </c>
      <c r="C47" s="3" t="n">
        <v>5422002</v>
      </c>
      <c r="D47" s="3" t="s">
        <v>102</v>
      </c>
      <c r="E47" s="45" t="n">
        <v>40484.2</v>
      </c>
    </row>
    <row r="48" customFormat="false" ht="14.4" hidden="false" customHeight="false" outlineLevel="0" collapsed="false">
      <c r="A48" s="2" t="s">
        <v>25</v>
      </c>
      <c r="B48" s="2" t="s">
        <v>11</v>
      </c>
      <c r="C48" s="3" t="n">
        <v>5422003</v>
      </c>
      <c r="D48" s="3" t="s">
        <v>103</v>
      </c>
      <c r="E48" s="45" t="n">
        <v>168622.76</v>
      </c>
    </row>
    <row r="49" customFormat="false" ht="14.4" hidden="false" customHeight="false" outlineLevel="0" collapsed="false">
      <c r="A49" s="2" t="s">
        <v>25</v>
      </c>
      <c r="B49" s="2" t="s">
        <v>11</v>
      </c>
      <c r="C49" s="3" t="n">
        <v>5422008</v>
      </c>
      <c r="D49" s="3" t="s">
        <v>104</v>
      </c>
      <c r="E49" s="45" t="n">
        <v>5067.35</v>
      </c>
    </row>
    <row r="50" customFormat="false" ht="14.4" hidden="false" customHeight="false" outlineLevel="0" collapsed="false">
      <c r="A50" s="2" t="s">
        <v>25</v>
      </c>
      <c r="B50" s="2" t="s">
        <v>11</v>
      </c>
      <c r="C50" s="3" t="n">
        <v>5422009</v>
      </c>
      <c r="D50" s="3" t="s">
        <v>105</v>
      </c>
      <c r="E50" s="45" t="n">
        <v>4766.31</v>
      </c>
    </row>
    <row r="51" customFormat="false" ht="14.4" hidden="false" customHeight="false" outlineLevel="0" collapsed="false">
      <c r="A51" s="2" t="s">
        <v>25</v>
      </c>
      <c r="B51" s="2" t="s">
        <v>11</v>
      </c>
      <c r="C51" s="3" t="n">
        <v>5422010</v>
      </c>
      <c r="D51" s="3" t="s">
        <v>106</v>
      </c>
      <c r="E51" s="45" t="n">
        <v>66326.76</v>
      </c>
    </row>
    <row r="52" customFormat="false" ht="14.4" hidden="false" customHeight="false" outlineLevel="0" collapsed="false">
      <c r="A52" s="2" t="s">
        <v>25</v>
      </c>
      <c r="B52" s="2" t="s">
        <v>11</v>
      </c>
      <c r="C52" s="3" t="n">
        <v>5422013</v>
      </c>
      <c r="D52" s="3" t="s">
        <v>107</v>
      </c>
      <c r="E52" s="45" t="n">
        <v>5600.46</v>
      </c>
    </row>
    <row r="53" customFormat="false" ht="14.4" hidden="false" customHeight="false" outlineLevel="0" collapsed="false">
      <c r="A53" s="2" t="s">
        <v>25</v>
      </c>
      <c r="B53" s="2" t="s">
        <v>11</v>
      </c>
      <c r="C53" s="3" t="n">
        <v>5422016</v>
      </c>
      <c r="D53" s="3" t="s">
        <v>108</v>
      </c>
      <c r="E53" s="45" t="n">
        <v>4549.4</v>
      </c>
    </row>
    <row r="54" customFormat="false" ht="14.4" hidden="false" customHeight="false" outlineLevel="0" collapsed="false">
      <c r="A54" s="2" t="s">
        <v>25</v>
      </c>
      <c r="B54" s="2" t="s">
        <v>11</v>
      </c>
      <c r="C54" s="3" t="n">
        <v>5422017</v>
      </c>
      <c r="D54" s="3" t="s">
        <v>109</v>
      </c>
      <c r="E54" s="45" t="n">
        <v>10554.42</v>
      </c>
    </row>
    <row r="55" customFormat="false" ht="14.4" hidden="false" customHeight="false" outlineLevel="0" collapsed="false">
      <c r="A55" s="2" t="s">
        <v>25</v>
      </c>
      <c r="B55" s="2" t="s">
        <v>11</v>
      </c>
      <c r="C55" s="3" t="n">
        <v>5422101</v>
      </c>
      <c r="D55" s="3" t="s">
        <v>110</v>
      </c>
      <c r="E55" s="45" t="n">
        <v>1082634.45</v>
      </c>
    </row>
    <row r="56" customFormat="false" ht="14.4" hidden="false" customHeight="false" outlineLevel="0" collapsed="false">
      <c r="A56" s="2" t="s">
        <v>25</v>
      </c>
      <c r="B56" s="2" t="s">
        <v>11</v>
      </c>
      <c r="C56" s="3" t="n">
        <v>5422102</v>
      </c>
      <c r="D56" s="3" t="s">
        <v>111</v>
      </c>
      <c r="E56" s="45" t="n">
        <v>999253.41</v>
      </c>
    </row>
    <row r="57" customFormat="false" ht="14.4" hidden="false" customHeight="false" outlineLevel="0" collapsed="false">
      <c r="A57" s="2" t="s">
        <v>25</v>
      </c>
      <c r="B57" s="2" t="s">
        <v>11</v>
      </c>
      <c r="C57" s="3" t="n">
        <v>5422103</v>
      </c>
      <c r="D57" s="3" t="s">
        <v>112</v>
      </c>
      <c r="E57" s="45" t="n">
        <v>1562364.18</v>
      </c>
    </row>
    <row r="58" customFormat="false" ht="14.4" hidden="false" customHeight="false" outlineLevel="0" collapsed="false">
      <c r="A58" s="2" t="s">
        <v>25</v>
      </c>
      <c r="B58" s="2" t="s">
        <v>11</v>
      </c>
      <c r="C58" s="3" t="n">
        <v>5422108</v>
      </c>
      <c r="D58" s="3" t="s">
        <v>113</v>
      </c>
      <c r="E58" s="45" t="n">
        <v>135438.94</v>
      </c>
    </row>
    <row r="59" customFormat="false" ht="14.4" hidden="false" customHeight="false" outlineLevel="0" collapsed="false">
      <c r="A59" s="2" t="s">
        <v>25</v>
      </c>
      <c r="B59" s="2" t="s">
        <v>11</v>
      </c>
      <c r="C59" s="3" t="n">
        <v>5422109</v>
      </c>
      <c r="D59" s="3" t="s">
        <v>114</v>
      </c>
      <c r="E59" s="45" t="n">
        <v>119567.91</v>
      </c>
    </row>
    <row r="60" customFormat="false" ht="14.4" hidden="false" customHeight="false" outlineLevel="0" collapsed="false">
      <c r="A60" s="2" t="s">
        <v>25</v>
      </c>
      <c r="B60" s="2" t="s">
        <v>11</v>
      </c>
      <c r="C60" s="3" t="n">
        <v>5422110</v>
      </c>
      <c r="D60" s="3" t="s">
        <v>115</v>
      </c>
      <c r="E60" s="45" t="n">
        <v>1585434.05</v>
      </c>
    </row>
    <row r="61" customFormat="false" ht="14.4" hidden="false" customHeight="false" outlineLevel="0" collapsed="false">
      <c r="A61" s="2" t="s">
        <v>25</v>
      </c>
      <c r="B61" s="2" t="s">
        <v>11</v>
      </c>
      <c r="C61" s="3" t="n">
        <v>5422113</v>
      </c>
      <c r="D61" s="3" t="s">
        <v>116</v>
      </c>
      <c r="E61" s="45" t="n">
        <v>86553.96</v>
      </c>
    </row>
    <row r="62" customFormat="false" ht="14.4" hidden="false" customHeight="false" outlineLevel="0" collapsed="false">
      <c r="A62" s="2" t="s">
        <v>25</v>
      </c>
      <c r="B62" s="2" t="s">
        <v>11</v>
      </c>
      <c r="C62" s="3" t="n">
        <v>5422116</v>
      </c>
      <c r="D62" s="3" t="s">
        <v>117</v>
      </c>
      <c r="E62" s="45" t="n">
        <v>77030.9</v>
      </c>
    </row>
    <row r="63" customFormat="false" ht="14.4" hidden="false" customHeight="false" outlineLevel="0" collapsed="false">
      <c r="A63" s="2" t="s">
        <v>25</v>
      </c>
      <c r="B63" s="2" t="s">
        <v>11</v>
      </c>
      <c r="C63" s="3" t="n">
        <v>5422117</v>
      </c>
      <c r="D63" s="3" t="s">
        <v>118</v>
      </c>
      <c r="E63" s="45" t="n">
        <v>118298.11</v>
      </c>
    </row>
    <row r="64" customFormat="false" ht="14.4" hidden="false" customHeight="false" outlineLevel="0" collapsed="false">
      <c r="A64" s="2" t="s">
        <v>25</v>
      </c>
      <c r="B64" s="2" t="s">
        <v>11</v>
      </c>
      <c r="C64" s="3" t="n">
        <v>5422301</v>
      </c>
      <c r="D64" s="3" t="s">
        <v>120</v>
      </c>
      <c r="E64" s="45" t="n">
        <v>122066</v>
      </c>
    </row>
    <row r="65" customFormat="false" ht="14.4" hidden="false" customHeight="false" outlineLevel="0" collapsed="false">
      <c r="A65" s="2" t="s">
        <v>25</v>
      </c>
      <c r="B65" s="2" t="s">
        <v>11</v>
      </c>
      <c r="C65" s="3" t="n">
        <v>5422302</v>
      </c>
      <c r="D65" s="3" t="s">
        <v>121</v>
      </c>
      <c r="E65" s="45" t="n">
        <v>113796</v>
      </c>
    </row>
    <row r="66" customFormat="false" ht="14.4" hidden="false" customHeight="false" outlineLevel="0" collapsed="false">
      <c r="A66" s="2" t="s">
        <v>25</v>
      </c>
      <c r="B66" s="2" t="s">
        <v>11</v>
      </c>
      <c r="C66" s="3" t="n">
        <v>5422303</v>
      </c>
      <c r="D66" s="3" t="s">
        <v>122</v>
      </c>
      <c r="E66" s="45" t="n">
        <v>188364</v>
      </c>
    </row>
    <row r="67" customFormat="false" ht="14.4" hidden="false" customHeight="false" outlineLevel="0" collapsed="false">
      <c r="A67" s="2" t="s">
        <v>25</v>
      </c>
      <c r="B67" s="2" t="s">
        <v>11</v>
      </c>
      <c r="C67" s="3" t="n">
        <v>5422308</v>
      </c>
      <c r="D67" s="3" t="s">
        <v>123</v>
      </c>
      <c r="E67" s="45" t="n">
        <v>2985</v>
      </c>
    </row>
    <row r="68" customFormat="false" ht="28.8" hidden="false" customHeight="false" outlineLevel="0" collapsed="false">
      <c r="A68" s="2" t="s">
        <v>25</v>
      </c>
      <c r="B68" s="2" t="s">
        <v>11</v>
      </c>
      <c r="C68" s="3" t="n">
        <v>5422309</v>
      </c>
      <c r="D68" s="3" t="s">
        <v>124</v>
      </c>
      <c r="E68" s="45" t="n">
        <v>2505</v>
      </c>
    </row>
    <row r="69" customFormat="false" ht="14.4" hidden="false" customHeight="false" outlineLevel="0" collapsed="false">
      <c r="A69" s="2" t="s">
        <v>25</v>
      </c>
      <c r="B69" s="2" t="s">
        <v>11</v>
      </c>
      <c r="C69" s="3" t="n">
        <v>5422310</v>
      </c>
      <c r="D69" s="3" t="s">
        <v>125</v>
      </c>
      <c r="E69" s="45" t="n">
        <v>181734</v>
      </c>
    </row>
    <row r="70" customFormat="false" ht="28.8" hidden="false" customHeight="false" outlineLevel="0" collapsed="false">
      <c r="A70" s="2" t="s">
        <v>25</v>
      </c>
      <c r="B70" s="2" t="s">
        <v>11</v>
      </c>
      <c r="C70" s="3" t="n">
        <v>5422313</v>
      </c>
      <c r="D70" s="3" t="s">
        <v>126</v>
      </c>
      <c r="E70" s="45" t="n">
        <v>2010</v>
      </c>
    </row>
    <row r="71" customFormat="false" ht="28.8" hidden="false" customHeight="false" outlineLevel="0" collapsed="false">
      <c r="A71" s="2" t="s">
        <v>25</v>
      </c>
      <c r="B71" s="2" t="s">
        <v>11</v>
      </c>
      <c r="C71" s="3" t="n">
        <v>5422316</v>
      </c>
      <c r="D71" s="3" t="s">
        <v>127</v>
      </c>
      <c r="E71" s="45" t="n">
        <v>1770</v>
      </c>
    </row>
    <row r="72" customFormat="false" ht="28.8" hidden="false" customHeight="false" outlineLevel="0" collapsed="false">
      <c r="A72" s="2" t="s">
        <v>25</v>
      </c>
      <c r="B72" s="2" t="s">
        <v>11</v>
      </c>
      <c r="C72" s="3" t="n">
        <v>5422317</v>
      </c>
      <c r="D72" s="3" t="s">
        <v>128</v>
      </c>
      <c r="E72" s="45" t="n">
        <v>2730</v>
      </c>
    </row>
    <row r="73" customFormat="false" ht="14.4" hidden="false" customHeight="false" outlineLevel="0" collapsed="false">
      <c r="A73" s="2" t="s">
        <v>25</v>
      </c>
      <c r="B73" s="2" t="s">
        <v>11</v>
      </c>
      <c r="C73" s="3" t="n">
        <v>5422403</v>
      </c>
      <c r="D73" s="3" t="s">
        <v>130</v>
      </c>
      <c r="E73" s="45" t="n">
        <v>57600</v>
      </c>
    </row>
    <row r="74" customFormat="false" ht="14.4" hidden="false" customHeight="false" outlineLevel="0" collapsed="false">
      <c r="A74" s="2" t="s">
        <v>25</v>
      </c>
      <c r="B74" s="2" t="s">
        <v>11</v>
      </c>
      <c r="C74" s="3" t="n">
        <v>5422501</v>
      </c>
      <c r="D74" s="3" t="s">
        <v>131</v>
      </c>
      <c r="E74" s="45" t="n">
        <v>113633.64</v>
      </c>
    </row>
    <row r="75" customFormat="false" ht="14.4" hidden="false" customHeight="false" outlineLevel="0" collapsed="false">
      <c r="A75" s="2" t="s">
        <v>25</v>
      </c>
      <c r="B75" s="2" t="s">
        <v>11</v>
      </c>
      <c r="C75" s="3" t="n">
        <v>5422502</v>
      </c>
      <c r="D75" s="3" t="s">
        <v>132</v>
      </c>
      <c r="E75" s="45" t="n">
        <v>99139.39</v>
      </c>
    </row>
    <row r="76" customFormat="false" ht="14.4" hidden="false" customHeight="false" outlineLevel="0" collapsed="false">
      <c r="A76" s="2" t="s">
        <v>25</v>
      </c>
      <c r="B76" s="2" t="s">
        <v>11</v>
      </c>
      <c r="C76" s="3" t="n">
        <v>5422503</v>
      </c>
      <c r="D76" s="3" t="s">
        <v>133</v>
      </c>
      <c r="E76" s="45" t="n">
        <v>162392.82</v>
      </c>
    </row>
    <row r="77" customFormat="false" ht="14.4" hidden="false" customHeight="false" outlineLevel="0" collapsed="false">
      <c r="A77" s="2" t="s">
        <v>25</v>
      </c>
      <c r="B77" s="2" t="s">
        <v>11</v>
      </c>
      <c r="C77" s="3" t="n">
        <v>5422508</v>
      </c>
      <c r="D77" s="3" t="s">
        <v>134</v>
      </c>
      <c r="E77" s="45" t="n">
        <v>22165.98</v>
      </c>
    </row>
    <row r="78" customFormat="false" ht="14.4" hidden="false" customHeight="false" outlineLevel="0" collapsed="false">
      <c r="A78" s="2" t="s">
        <v>25</v>
      </c>
      <c r="B78" s="2" t="s">
        <v>11</v>
      </c>
      <c r="C78" s="3" t="n">
        <v>5422509</v>
      </c>
      <c r="D78" s="3" t="s">
        <v>135</v>
      </c>
      <c r="E78" s="45" t="n">
        <v>18943.02</v>
      </c>
    </row>
    <row r="79" customFormat="false" ht="14.4" hidden="false" customHeight="false" outlineLevel="0" collapsed="false">
      <c r="A79" s="2" t="s">
        <v>25</v>
      </c>
      <c r="B79" s="2" t="s">
        <v>11</v>
      </c>
      <c r="C79" s="3" t="n">
        <v>5422510</v>
      </c>
      <c r="D79" s="3" t="s">
        <v>136</v>
      </c>
      <c r="E79" s="45" t="n">
        <v>167345.24</v>
      </c>
    </row>
    <row r="80" customFormat="false" ht="14.4" hidden="false" customHeight="false" outlineLevel="0" collapsed="false">
      <c r="A80" s="2" t="s">
        <v>25</v>
      </c>
      <c r="B80" s="2" t="s">
        <v>11</v>
      </c>
      <c r="C80" s="3" t="n">
        <v>5422512</v>
      </c>
      <c r="D80" s="3" t="s">
        <v>561</v>
      </c>
      <c r="E80" s="133" t="n">
        <v>357</v>
      </c>
    </row>
    <row r="81" customFormat="false" ht="14.4" hidden="false" customHeight="false" outlineLevel="0" collapsed="false">
      <c r="A81" s="2" t="s">
        <v>25</v>
      </c>
      <c r="B81" s="2" t="s">
        <v>11</v>
      </c>
      <c r="C81" s="3" t="n">
        <v>5422513</v>
      </c>
      <c r="D81" s="3" t="s">
        <v>137</v>
      </c>
      <c r="E81" s="45" t="n">
        <v>15321.96</v>
      </c>
    </row>
    <row r="82" customFormat="false" ht="14.4" hidden="false" customHeight="false" outlineLevel="0" collapsed="false">
      <c r="A82" s="2" t="s">
        <v>25</v>
      </c>
      <c r="B82" s="2" t="s">
        <v>11</v>
      </c>
      <c r="C82" s="3" t="n">
        <v>5422516</v>
      </c>
      <c r="D82" s="3" t="s">
        <v>138</v>
      </c>
      <c r="E82" s="45" t="n">
        <v>13066.25</v>
      </c>
    </row>
    <row r="83" customFormat="false" ht="14.4" hidden="false" customHeight="false" outlineLevel="0" collapsed="false">
      <c r="A83" s="2" t="s">
        <v>25</v>
      </c>
      <c r="B83" s="2" t="s">
        <v>11</v>
      </c>
      <c r="C83" s="3" t="n">
        <v>5422517</v>
      </c>
      <c r="D83" s="3" t="s">
        <v>139</v>
      </c>
      <c r="E83" s="45" t="n">
        <v>21235.42</v>
      </c>
    </row>
    <row r="84" customFormat="false" ht="28.8" hidden="false" customHeight="false" outlineLevel="0" collapsed="false">
      <c r="A84" s="2" t="s">
        <v>25</v>
      </c>
      <c r="B84" s="2" t="s">
        <v>11</v>
      </c>
      <c r="C84" s="3" t="n">
        <v>542271011</v>
      </c>
      <c r="D84" s="3" t="s">
        <v>140</v>
      </c>
      <c r="E84" s="45" t="n">
        <v>175654.14</v>
      </c>
    </row>
    <row r="85" customFormat="false" ht="28.8" hidden="false" customHeight="false" outlineLevel="0" collapsed="false">
      <c r="A85" s="2" t="s">
        <v>25</v>
      </c>
      <c r="B85" s="2" t="s">
        <v>11</v>
      </c>
      <c r="C85" s="3" t="n">
        <v>542271012</v>
      </c>
      <c r="D85" s="3" t="s">
        <v>141</v>
      </c>
      <c r="E85" s="45" t="n">
        <v>111263.79</v>
      </c>
    </row>
    <row r="86" customFormat="false" ht="14.4" hidden="false" customHeight="false" outlineLevel="0" collapsed="false">
      <c r="A86" s="2" t="s">
        <v>25</v>
      </c>
      <c r="B86" s="2" t="s">
        <v>11</v>
      </c>
      <c r="C86" s="3" t="n">
        <v>542271021</v>
      </c>
      <c r="D86" s="3" t="s">
        <v>142</v>
      </c>
      <c r="E86" s="45" t="n">
        <v>187757.57</v>
      </c>
    </row>
    <row r="87" customFormat="false" ht="14.4" hidden="false" customHeight="false" outlineLevel="0" collapsed="false">
      <c r="A87" s="2" t="s">
        <v>25</v>
      </c>
      <c r="B87" s="2" t="s">
        <v>11</v>
      </c>
      <c r="C87" s="3" t="n">
        <v>542271022</v>
      </c>
      <c r="D87" s="3" t="s">
        <v>143</v>
      </c>
      <c r="E87" s="45" t="n">
        <v>36419.1</v>
      </c>
    </row>
    <row r="88" customFormat="false" ht="14.4" hidden="false" customHeight="false" outlineLevel="0" collapsed="false">
      <c r="A88" s="2" t="s">
        <v>25</v>
      </c>
      <c r="B88" s="2" t="s">
        <v>11</v>
      </c>
      <c r="C88" s="3" t="n">
        <v>542271031</v>
      </c>
      <c r="D88" s="3" t="s">
        <v>144</v>
      </c>
      <c r="E88" s="45" t="n">
        <v>2608526.01</v>
      </c>
    </row>
    <row r="89" customFormat="false" ht="14.4" hidden="false" customHeight="false" outlineLevel="0" collapsed="false">
      <c r="A89" s="2" t="s">
        <v>25</v>
      </c>
      <c r="B89" s="2" t="s">
        <v>11</v>
      </c>
      <c r="C89" s="3" t="n">
        <v>542271032</v>
      </c>
      <c r="D89" s="3" t="s">
        <v>145</v>
      </c>
      <c r="E89" s="45" t="n">
        <v>13440233.34</v>
      </c>
    </row>
    <row r="90" customFormat="false" ht="14.4" hidden="false" customHeight="false" outlineLevel="0" collapsed="false">
      <c r="A90" s="2" t="s">
        <v>25</v>
      </c>
      <c r="B90" s="2" t="s">
        <v>11</v>
      </c>
      <c r="C90" s="3" t="n">
        <v>542271081</v>
      </c>
      <c r="D90" s="3" t="s">
        <v>146</v>
      </c>
      <c r="E90" s="45" t="n">
        <v>891890.49</v>
      </c>
    </row>
    <row r="91" customFormat="false" ht="14.4" hidden="false" customHeight="false" outlineLevel="0" collapsed="false">
      <c r="A91" s="2" t="s">
        <v>25</v>
      </c>
      <c r="B91" s="2" t="s">
        <v>11</v>
      </c>
      <c r="C91" s="3" t="n">
        <v>542271082</v>
      </c>
      <c r="D91" s="3" t="s">
        <v>147</v>
      </c>
      <c r="E91" s="45" t="n">
        <v>15446.82</v>
      </c>
    </row>
    <row r="92" customFormat="false" ht="28.8" hidden="false" customHeight="false" outlineLevel="0" collapsed="false">
      <c r="A92" s="2" t="s">
        <v>25</v>
      </c>
      <c r="B92" s="2" t="s">
        <v>11</v>
      </c>
      <c r="C92" s="3" t="n">
        <v>542271091</v>
      </c>
      <c r="D92" s="3" t="s">
        <v>148</v>
      </c>
      <c r="E92" s="45" t="n">
        <v>1606290.57</v>
      </c>
    </row>
    <row r="93" customFormat="false" ht="28.8" hidden="false" customHeight="false" outlineLevel="0" collapsed="false">
      <c r="A93" s="2" t="s">
        <v>25</v>
      </c>
      <c r="B93" s="2" t="s">
        <v>11</v>
      </c>
      <c r="C93" s="3" t="n">
        <v>542271092</v>
      </c>
      <c r="D93" s="3" t="s">
        <v>149</v>
      </c>
      <c r="E93" s="45" t="n">
        <v>23247.84</v>
      </c>
    </row>
    <row r="94" customFormat="false" ht="14.4" hidden="false" customHeight="false" outlineLevel="0" collapsed="false">
      <c r="A94" s="2" t="s">
        <v>25</v>
      </c>
      <c r="B94" s="2" t="s">
        <v>11</v>
      </c>
      <c r="C94" s="3" t="n">
        <v>542271101</v>
      </c>
      <c r="D94" s="3" t="s">
        <v>150</v>
      </c>
      <c r="E94" s="45" t="n">
        <v>45365498.6</v>
      </c>
    </row>
    <row r="95" customFormat="false" ht="14.4" hidden="false" customHeight="false" outlineLevel="0" collapsed="false">
      <c r="A95" s="2" t="s">
        <v>25</v>
      </c>
      <c r="B95" s="2" t="s">
        <v>11</v>
      </c>
      <c r="C95" s="3" t="n">
        <v>542271102</v>
      </c>
      <c r="D95" s="3" t="s">
        <v>151</v>
      </c>
      <c r="E95" s="45" t="n">
        <v>13335894.64</v>
      </c>
    </row>
    <row r="96" customFormat="false" ht="14.4" hidden="false" customHeight="false" outlineLevel="0" collapsed="false">
      <c r="A96" s="2" t="s">
        <v>25</v>
      </c>
      <c r="B96" s="2" t="s">
        <v>11</v>
      </c>
      <c r="C96" s="3" t="n">
        <v>542271103</v>
      </c>
      <c r="D96" s="3" t="s">
        <v>152</v>
      </c>
      <c r="E96" s="45" t="n">
        <v>281864.4</v>
      </c>
    </row>
    <row r="97" customFormat="false" ht="43.2" hidden="false" customHeight="false" outlineLevel="0" collapsed="false">
      <c r="A97" s="2" t="s">
        <v>25</v>
      </c>
      <c r="B97" s="2" t="s">
        <v>11</v>
      </c>
      <c r="C97" s="3" t="n">
        <v>542271105</v>
      </c>
      <c r="D97" s="3" t="s">
        <v>153</v>
      </c>
      <c r="E97" s="45" t="n">
        <v>10316.26</v>
      </c>
    </row>
    <row r="98" customFormat="false" ht="43.2" hidden="false" customHeight="false" outlineLevel="0" collapsed="false">
      <c r="A98" s="2" t="s">
        <v>25</v>
      </c>
      <c r="B98" s="2" t="s">
        <v>11</v>
      </c>
      <c r="C98" s="3" t="n">
        <v>542271106</v>
      </c>
      <c r="D98" s="3" t="s">
        <v>154</v>
      </c>
      <c r="E98" s="45" t="n">
        <v>359044.82</v>
      </c>
    </row>
    <row r="99" customFormat="false" ht="28.8" hidden="false" customHeight="false" outlineLevel="0" collapsed="false">
      <c r="A99" s="2" t="s">
        <v>25</v>
      </c>
      <c r="B99" s="2" t="s">
        <v>11</v>
      </c>
      <c r="C99" s="3" t="n">
        <v>542271131</v>
      </c>
      <c r="D99" s="3" t="s">
        <v>155</v>
      </c>
      <c r="E99" s="45" t="n">
        <v>148407.18</v>
      </c>
    </row>
    <row r="100" customFormat="false" ht="28.8" hidden="false" customHeight="false" outlineLevel="0" collapsed="false">
      <c r="A100" s="2" t="s">
        <v>25</v>
      </c>
      <c r="B100" s="2" t="s">
        <v>11</v>
      </c>
      <c r="C100" s="3" t="n">
        <v>542271132</v>
      </c>
      <c r="D100" s="3" t="s">
        <v>156</v>
      </c>
      <c r="E100" s="45" t="n">
        <v>28130.84</v>
      </c>
    </row>
    <row r="101" customFormat="false" ht="28.8" hidden="false" customHeight="false" outlineLevel="0" collapsed="false">
      <c r="A101" s="2" t="s">
        <v>25</v>
      </c>
      <c r="B101" s="2" t="s">
        <v>11</v>
      </c>
      <c r="C101" s="3" t="n">
        <v>542271161</v>
      </c>
      <c r="D101" s="3" t="s">
        <v>157</v>
      </c>
      <c r="E101" s="45" t="n">
        <v>2199.19</v>
      </c>
    </row>
    <row r="102" customFormat="false" ht="28.8" hidden="false" customHeight="false" outlineLevel="0" collapsed="false">
      <c r="A102" s="2" t="s">
        <v>25</v>
      </c>
      <c r="B102" s="2" t="s">
        <v>11</v>
      </c>
      <c r="C102" s="3" t="n">
        <v>542271162</v>
      </c>
      <c r="D102" s="3" t="s">
        <v>158</v>
      </c>
      <c r="E102" s="133" t="n">
        <v>268.87</v>
      </c>
    </row>
    <row r="103" customFormat="false" ht="14.4" hidden="false" customHeight="false" outlineLevel="0" collapsed="false">
      <c r="A103" s="2" t="s">
        <v>25</v>
      </c>
      <c r="B103" s="2" t="s">
        <v>11</v>
      </c>
      <c r="C103" s="3" t="n">
        <v>54227213</v>
      </c>
      <c r="D103" s="3" t="s">
        <v>161</v>
      </c>
      <c r="E103" s="45" t="n">
        <v>78234.45</v>
      </c>
    </row>
    <row r="104" customFormat="false" ht="28.8" hidden="false" customHeight="false" outlineLevel="0" collapsed="false">
      <c r="A104" s="2" t="s">
        <v>25</v>
      </c>
      <c r="B104" s="2" t="s">
        <v>11</v>
      </c>
      <c r="C104" s="3" t="n">
        <v>54227216</v>
      </c>
      <c r="D104" s="3" t="s">
        <v>162</v>
      </c>
      <c r="E104" s="45" t="n">
        <v>408024.06</v>
      </c>
    </row>
    <row r="105" customFormat="false" ht="14.4" hidden="false" customHeight="false" outlineLevel="0" collapsed="false">
      <c r="A105" s="2" t="s">
        <v>25</v>
      </c>
      <c r="B105" s="2" t="s">
        <v>11</v>
      </c>
      <c r="C105" s="3" t="n">
        <v>5422721</v>
      </c>
      <c r="D105" s="3" t="s">
        <v>163</v>
      </c>
      <c r="E105" s="45" t="n">
        <v>162994.17</v>
      </c>
    </row>
    <row r="106" customFormat="false" ht="14.4" hidden="false" customHeight="false" outlineLevel="0" collapsed="false">
      <c r="A106" s="2" t="s">
        <v>25</v>
      </c>
      <c r="B106" s="2" t="s">
        <v>11</v>
      </c>
      <c r="C106" s="3" t="n">
        <v>5422722</v>
      </c>
      <c r="D106" s="3" t="s">
        <v>164</v>
      </c>
      <c r="E106" s="45" t="n">
        <v>144854.83</v>
      </c>
    </row>
    <row r="107" customFormat="false" ht="28.8" hidden="false" customHeight="false" outlineLevel="0" collapsed="false">
      <c r="A107" s="2" t="s">
        <v>25</v>
      </c>
      <c r="B107" s="2" t="s">
        <v>11</v>
      </c>
      <c r="C107" s="3" t="n">
        <v>5422724</v>
      </c>
      <c r="D107" s="3" t="s">
        <v>166</v>
      </c>
      <c r="E107" s="133" t="n">
        <v>0</v>
      </c>
    </row>
    <row r="108" customFormat="false" ht="14.4" hidden="false" customHeight="false" outlineLevel="0" collapsed="false">
      <c r="A108" s="2" t="s">
        <v>25</v>
      </c>
      <c r="B108" s="2" t="s">
        <v>11</v>
      </c>
      <c r="C108" s="3" t="n">
        <v>5422728</v>
      </c>
      <c r="D108" s="3" t="s">
        <v>167</v>
      </c>
      <c r="E108" s="45" t="n">
        <v>713517.45</v>
      </c>
    </row>
    <row r="109" customFormat="false" ht="14.4" hidden="false" customHeight="false" outlineLevel="0" collapsed="false">
      <c r="A109" s="2" t="s">
        <v>25</v>
      </c>
      <c r="B109" s="2" t="s">
        <v>11</v>
      </c>
      <c r="C109" s="3" t="n">
        <v>5422729</v>
      </c>
      <c r="D109" s="3" t="s">
        <v>168</v>
      </c>
      <c r="E109" s="45" t="n">
        <v>7776367.95</v>
      </c>
    </row>
    <row r="110" customFormat="false" ht="14.4" hidden="false" customHeight="false" outlineLevel="0" collapsed="false">
      <c r="A110" s="2" t="s">
        <v>25</v>
      </c>
      <c r="B110" s="2" t="s">
        <v>11</v>
      </c>
      <c r="C110" s="3" t="n">
        <v>54227303</v>
      </c>
      <c r="D110" s="3" t="s">
        <v>562</v>
      </c>
      <c r="E110" s="45" t="n">
        <v>47033.24</v>
      </c>
    </row>
    <row r="111" customFormat="false" ht="14.4" hidden="false" customHeight="false" outlineLevel="0" collapsed="false">
      <c r="A111" s="2" t="s">
        <v>25</v>
      </c>
      <c r="B111" s="2" t="s">
        <v>11</v>
      </c>
      <c r="C111" s="3" t="n">
        <v>54227310</v>
      </c>
      <c r="D111" s="3" t="s">
        <v>170</v>
      </c>
      <c r="E111" s="45" t="n">
        <v>1178314.76</v>
      </c>
    </row>
    <row r="112" customFormat="false" ht="28.8" hidden="false" customHeight="false" outlineLevel="0" collapsed="false">
      <c r="A112" s="2" t="s">
        <v>25</v>
      </c>
      <c r="B112" s="2" t="s">
        <v>11</v>
      </c>
      <c r="C112" s="3" t="n">
        <v>5422801</v>
      </c>
      <c r="D112" s="3" t="s">
        <v>172</v>
      </c>
      <c r="E112" s="45" t="n">
        <v>829184.92</v>
      </c>
    </row>
    <row r="113" customFormat="false" ht="14.4" hidden="false" customHeight="false" outlineLevel="0" collapsed="false">
      <c r="A113" s="2" t="s">
        <v>25</v>
      </c>
      <c r="B113" s="2" t="s">
        <v>11</v>
      </c>
      <c r="C113" s="3" t="n">
        <v>5422802</v>
      </c>
      <c r="D113" s="3" t="s">
        <v>173</v>
      </c>
      <c r="E113" s="45" t="n">
        <v>829174.42</v>
      </c>
    </row>
    <row r="114" customFormat="false" ht="14.4" hidden="false" customHeight="false" outlineLevel="0" collapsed="false">
      <c r="A114" s="2" t="s">
        <v>25</v>
      </c>
      <c r="B114" s="2" t="s">
        <v>11</v>
      </c>
      <c r="C114" s="3" t="n">
        <v>5422803</v>
      </c>
      <c r="D114" s="3" t="s">
        <v>174</v>
      </c>
      <c r="E114" s="45" t="n">
        <v>1243761.63</v>
      </c>
    </row>
    <row r="115" customFormat="false" ht="28.8" hidden="false" customHeight="false" outlineLevel="0" collapsed="false">
      <c r="A115" s="2" t="s">
        <v>25</v>
      </c>
      <c r="B115" s="2" t="s">
        <v>11</v>
      </c>
      <c r="C115" s="3" t="n">
        <v>5422808</v>
      </c>
      <c r="D115" s="3" t="s">
        <v>175</v>
      </c>
      <c r="E115" s="133" t="n">
        <v>26.25</v>
      </c>
    </row>
    <row r="116" customFormat="false" ht="28.8" hidden="false" customHeight="false" outlineLevel="0" collapsed="false">
      <c r="A116" s="2" t="s">
        <v>25</v>
      </c>
      <c r="B116" s="2" t="s">
        <v>11</v>
      </c>
      <c r="C116" s="3" t="n">
        <v>5422809</v>
      </c>
      <c r="D116" s="3" t="s">
        <v>176</v>
      </c>
      <c r="E116" s="133" t="n">
        <v>26.25</v>
      </c>
    </row>
    <row r="117" customFormat="false" ht="14.4" hidden="false" customHeight="false" outlineLevel="0" collapsed="false">
      <c r="A117" s="2" t="s">
        <v>25</v>
      </c>
      <c r="B117" s="2" t="s">
        <v>11</v>
      </c>
      <c r="C117" s="3" t="n">
        <v>5422810</v>
      </c>
      <c r="D117" s="3" t="s">
        <v>177</v>
      </c>
      <c r="E117" s="45" t="n">
        <v>1243772.1</v>
      </c>
    </row>
    <row r="118" customFormat="false" ht="28.8" hidden="false" customHeight="false" outlineLevel="0" collapsed="false">
      <c r="A118" s="2" t="s">
        <v>25</v>
      </c>
      <c r="B118" s="2" t="s">
        <v>11</v>
      </c>
      <c r="C118" s="3" t="n">
        <v>5422813</v>
      </c>
      <c r="D118" s="3" t="s">
        <v>178</v>
      </c>
      <c r="E118" s="133" t="n">
        <v>10.5</v>
      </c>
    </row>
    <row r="119" customFormat="false" ht="28.8" hidden="false" customHeight="false" outlineLevel="0" collapsed="false">
      <c r="A119" s="2" t="s">
        <v>25</v>
      </c>
      <c r="B119" s="2" t="s">
        <v>11</v>
      </c>
      <c r="C119" s="3" t="n">
        <v>5422816</v>
      </c>
      <c r="D119" s="3" t="s">
        <v>179</v>
      </c>
      <c r="E119" s="133" t="n">
        <v>10.5</v>
      </c>
    </row>
    <row r="120" customFormat="false" ht="28.8" hidden="false" customHeight="false" outlineLevel="0" collapsed="false">
      <c r="A120" s="2" t="s">
        <v>25</v>
      </c>
      <c r="B120" s="2" t="s">
        <v>11</v>
      </c>
      <c r="C120" s="3" t="n">
        <v>5422817</v>
      </c>
      <c r="D120" s="3" t="s">
        <v>180</v>
      </c>
      <c r="E120" s="133" t="n">
        <v>10.5</v>
      </c>
    </row>
    <row r="121" customFormat="false" ht="14.4" hidden="false" customHeight="false" outlineLevel="0" collapsed="false">
      <c r="A121" s="2" t="s">
        <v>25</v>
      </c>
      <c r="B121" s="2" t="s">
        <v>12</v>
      </c>
      <c r="C121" s="3" t="n">
        <v>542300</v>
      </c>
      <c r="D121" s="3" t="s">
        <v>94</v>
      </c>
      <c r="E121" s="45" t="n">
        <v>58817</v>
      </c>
    </row>
    <row r="122" customFormat="false" ht="14.4" hidden="false" customHeight="false" outlineLevel="0" collapsed="false">
      <c r="A122" s="2" t="s">
        <v>25</v>
      </c>
      <c r="B122" s="2" t="s">
        <v>12</v>
      </c>
      <c r="C122" s="3" t="n">
        <v>542310</v>
      </c>
      <c r="D122" s="3" t="s">
        <v>181</v>
      </c>
      <c r="E122" s="45" t="n">
        <v>3380161.37</v>
      </c>
    </row>
    <row r="123" customFormat="false" ht="14.4" hidden="false" customHeight="false" outlineLevel="0" collapsed="false">
      <c r="A123" s="2" t="s">
        <v>25</v>
      </c>
      <c r="B123" s="2" t="s">
        <v>12</v>
      </c>
      <c r="C123" s="3" t="n">
        <v>542320</v>
      </c>
      <c r="D123" s="3" t="s">
        <v>96</v>
      </c>
      <c r="E123" s="45" t="n">
        <v>3484963.97</v>
      </c>
    </row>
    <row r="124" customFormat="false" ht="14.4" hidden="false" customHeight="false" outlineLevel="0" collapsed="false">
      <c r="A124" s="2" t="s">
        <v>25</v>
      </c>
      <c r="B124" s="2" t="s">
        <v>12</v>
      </c>
      <c r="C124" s="3" t="n">
        <v>542330</v>
      </c>
      <c r="D124" s="3" t="s">
        <v>97</v>
      </c>
      <c r="E124" s="45" t="n">
        <v>141935.12</v>
      </c>
    </row>
    <row r="125" customFormat="false" ht="14.4" hidden="false" customHeight="false" outlineLevel="0" collapsed="false">
      <c r="A125" s="2" t="s">
        <v>25</v>
      </c>
      <c r="B125" s="2" t="s">
        <v>12</v>
      </c>
      <c r="C125" s="3" t="n">
        <v>542350</v>
      </c>
      <c r="D125" s="3" t="s">
        <v>99</v>
      </c>
      <c r="E125" s="45" t="n">
        <v>179467.88</v>
      </c>
    </row>
    <row r="126" customFormat="false" ht="14.4" hidden="false" customHeight="false" outlineLevel="0" collapsed="false">
      <c r="A126" s="2" t="s">
        <v>25</v>
      </c>
      <c r="B126" s="2" t="s">
        <v>12</v>
      </c>
      <c r="C126" s="3" t="n">
        <v>542370</v>
      </c>
      <c r="D126" s="3" t="s">
        <v>182</v>
      </c>
      <c r="E126" s="45" t="n">
        <v>4085308.52</v>
      </c>
    </row>
    <row r="127" customFormat="false" ht="28.8" hidden="false" customHeight="false" outlineLevel="0" collapsed="false">
      <c r="A127" s="2" t="s">
        <v>25</v>
      </c>
      <c r="B127" s="2" t="s">
        <v>12</v>
      </c>
      <c r="C127" s="3" t="n">
        <v>542380</v>
      </c>
      <c r="D127" s="3" t="s">
        <v>183</v>
      </c>
      <c r="E127" s="45" t="n">
        <v>273685.55</v>
      </c>
    </row>
    <row r="128" customFormat="false" ht="14.4" hidden="false" customHeight="false" outlineLevel="0" collapsed="false">
      <c r="A128" s="2" t="s">
        <v>25</v>
      </c>
      <c r="B128" s="2" t="s">
        <v>6</v>
      </c>
      <c r="C128" s="3" t="n">
        <v>542600</v>
      </c>
      <c r="D128" s="3" t="s">
        <v>184</v>
      </c>
      <c r="E128" s="45" t="n">
        <v>319898.67</v>
      </c>
    </row>
    <row r="129" customFormat="false" ht="14.4" hidden="false" customHeight="false" outlineLevel="0" collapsed="false">
      <c r="A129" s="2" t="s">
        <v>25</v>
      </c>
      <c r="B129" s="2" t="s">
        <v>6</v>
      </c>
      <c r="C129" s="3" t="n">
        <v>542610</v>
      </c>
      <c r="D129" s="3" t="s">
        <v>185</v>
      </c>
      <c r="E129" s="45" t="n">
        <v>5695904.76</v>
      </c>
    </row>
    <row r="130" customFormat="false" ht="14.4" hidden="false" customHeight="false" outlineLevel="0" collapsed="false">
      <c r="A130" s="2" t="s">
        <v>25</v>
      </c>
      <c r="B130" s="2" t="s">
        <v>6</v>
      </c>
      <c r="C130" s="3" t="n">
        <v>542620</v>
      </c>
      <c r="D130" s="3" t="s">
        <v>186</v>
      </c>
      <c r="E130" s="45" t="n">
        <v>3282752.01</v>
      </c>
    </row>
    <row r="131" customFormat="false" ht="14.4" hidden="false" customHeight="false" outlineLevel="0" collapsed="false">
      <c r="A131" s="2" t="s">
        <v>25</v>
      </c>
      <c r="B131" s="2" t="s">
        <v>6</v>
      </c>
      <c r="C131" s="3" t="n">
        <v>542630</v>
      </c>
      <c r="D131" s="3" t="s">
        <v>187</v>
      </c>
      <c r="E131" s="45" t="n">
        <v>9321026</v>
      </c>
    </row>
    <row r="132" customFormat="false" ht="14.4" hidden="false" customHeight="false" outlineLevel="0" collapsed="false">
      <c r="A132" s="2" t="s">
        <v>25</v>
      </c>
      <c r="B132" s="2" t="s">
        <v>6</v>
      </c>
      <c r="C132" s="3" t="n">
        <v>542640</v>
      </c>
      <c r="D132" s="3" t="s">
        <v>188</v>
      </c>
      <c r="E132" s="45" t="n">
        <v>261495.93</v>
      </c>
    </row>
    <row r="133" customFormat="false" ht="14.4" hidden="false" customHeight="false" outlineLevel="0" collapsed="false">
      <c r="A133" s="2" t="s">
        <v>25</v>
      </c>
      <c r="B133" s="2" t="s">
        <v>6</v>
      </c>
      <c r="C133" s="3" t="n">
        <v>542650</v>
      </c>
      <c r="D133" s="3" t="s">
        <v>189</v>
      </c>
      <c r="E133" s="45" t="n">
        <v>4818867.18</v>
      </c>
    </row>
    <row r="134" customFormat="false" ht="14.4" hidden="false" customHeight="false" outlineLevel="0" collapsed="false">
      <c r="A134" s="2" t="s">
        <v>25</v>
      </c>
      <c r="B134" s="2" t="s">
        <v>6</v>
      </c>
      <c r="C134" s="3" t="n">
        <v>542680</v>
      </c>
      <c r="D134" s="3" t="s">
        <v>563</v>
      </c>
      <c r="E134" s="45" t="n">
        <v>282029.04</v>
      </c>
    </row>
    <row r="135" customFormat="false" ht="14.4" hidden="false" customHeight="false" outlineLevel="0" collapsed="false">
      <c r="A135" s="2" t="s">
        <v>25</v>
      </c>
      <c r="B135" s="2" t="s">
        <v>6</v>
      </c>
      <c r="C135" s="3" t="n">
        <v>542681</v>
      </c>
      <c r="D135" s="3" t="s">
        <v>100</v>
      </c>
      <c r="E135" s="45" t="n">
        <v>4103744.4</v>
      </c>
    </row>
    <row r="136" customFormat="false" ht="14.4" hidden="false" customHeight="false" outlineLevel="0" collapsed="false">
      <c r="A136" s="2" t="s">
        <v>27</v>
      </c>
      <c r="B136" s="2" t="s">
        <v>10</v>
      </c>
      <c r="C136" s="3" t="n">
        <v>543100</v>
      </c>
      <c r="D136" s="3" t="s">
        <v>190</v>
      </c>
      <c r="E136" s="45" t="n">
        <v>18000</v>
      </c>
    </row>
    <row r="137" customFormat="false" ht="14.4" hidden="false" customHeight="false" outlineLevel="0" collapsed="false">
      <c r="A137" s="2" t="s">
        <v>27</v>
      </c>
      <c r="B137" s="2" t="s">
        <v>11</v>
      </c>
      <c r="C137" s="3" t="n">
        <v>5432001</v>
      </c>
      <c r="D137" s="3" t="s">
        <v>191</v>
      </c>
      <c r="E137" s="45" t="n">
        <v>539187.63</v>
      </c>
    </row>
    <row r="138" customFormat="false" ht="14.4" hidden="false" customHeight="false" outlineLevel="0" collapsed="false">
      <c r="A138" s="2" t="s">
        <v>27</v>
      </c>
      <c r="B138" s="2" t="s">
        <v>11</v>
      </c>
      <c r="C138" s="3" t="n">
        <v>5432002</v>
      </c>
      <c r="D138" s="3" t="s">
        <v>192</v>
      </c>
      <c r="E138" s="45" t="n">
        <v>12213000.9</v>
      </c>
    </row>
    <row r="139" customFormat="false" ht="14.4" hidden="false" customHeight="false" outlineLevel="0" collapsed="false">
      <c r="A139" s="2" t="s">
        <v>27</v>
      </c>
      <c r="B139" s="2" t="s">
        <v>11</v>
      </c>
      <c r="C139" s="3" t="n">
        <v>5432003</v>
      </c>
      <c r="D139" s="3" t="s">
        <v>193</v>
      </c>
      <c r="E139" s="45" t="n">
        <v>30161516.89</v>
      </c>
    </row>
    <row r="140" customFormat="false" ht="14.4" hidden="false" customHeight="false" outlineLevel="0" collapsed="false">
      <c r="A140" s="2" t="s">
        <v>27</v>
      </c>
      <c r="B140" s="2" t="s">
        <v>11</v>
      </c>
      <c r="C140" s="3" t="n">
        <v>5432008</v>
      </c>
      <c r="D140" s="3" t="s">
        <v>196</v>
      </c>
      <c r="E140" s="45" t="n">
        <v>15012689</v>
      </c>
    </row>
    <row r="141" customFormat="false" ht="14.4" hidden="false" customHeight="false" outlineLevel="0" collapsed="false">
      <c r="A141" s="2" t="s">
        <v>27</v>
      </c>
      <c r="B141" s="2" t="s">
        <v>11</v>
      </c>
      <c r="C141" s="3" t="n">
        <v>5432009</v>
      </c>
      <c r="D141" s="3" t="s">
        <v>197</v>
      </c>
      <c r="E141" s="45" t="n">
        <v>14429793.02</v>
      </c>
    </row>
    <row r="142" customFormat="false" ht="14.4" hidden="false" customHeight="false" outlineLevel="0" collapsed="false">
      <c r="A142" s="2" t="s">
        <v>27</v>
      </c>
      <c r="B142" s="2" t="s">
        <v>11</v>
      </c>
      <c r="C142" s="3" t="n">
        <v>5432010</v>
      </c>
      <c r="D142" s="3" t="s">
        <v>198</v>
      </c>
      <c r="E142" s="45" t="n">
        <v>3104744.41</v>
      </c>
    </row>
    <row r="143" customFormat="false" ht="14.4" hidden="false" customHeight="false" outlineLevel="0" collapsed="false">
      <c r="A143" s="2" t="s">
        <v>27</v>
      </c>
      <c r="B143" s="2" t="s">
        <v>6</v>
      </c>
      <c r="C143" s="3" t="n">
        <v>543600</v>
      </c>
      <c r="D143" s="3" t="s">
        <v>204</v>
      </c>
      <c r="E143" s="45" t="n">
        <v>6012882.28</v>
      </c>
    </row>
    <row r="144" customFormat="false" ht="14.4" hidden="false" customHeight="false" outlineLevel="0" collapsed="false">
      <c r="A144" s="2" t="s">
        <v>29</v>
      </c>
      <c r="B144" s="2" t="s">
        <v>10</v>
      </c>
      <c r="C144" s="3" t="n">
        <v>544100</v>
      </c>
      <c r="D144" s="3" t="s">
        <v>205</v>
      </c>
      <c r="E144" s="45" t="n">
        <v>27564.98</v>
      </c>
    </row>
    <row r="145" customFormat="false" ht="14.4" hidden="false" customHeight="false" outlineLevel="0" collapsed="false">
      <c r="A145" s="2" t="s">
        <v>29</v>
      </c>
      <c r="B145" s="2" t="s">
        <v>10</v>
      </c>
      <c r="C145" s="3" t="n">
        <v>544110</v>
      </c>
      <c r="D145" s="3" t="s">
        <v>206</v>
      </c>
      <c r="E145" s="45" t="n">
        <v>1739014.32</v>
      </c>
    </row>
    <row r="146" customFormat="false" ht="14.4" hidden="false" customHeight="false" outlineLevel="0" collapsed="false">
      <c r="A146" s="2" t="s">
        <v>29</v>
      </c>
      <c r="B146" s="2" t="s">
        <v>10</v>
      </c>
      <c r="C146" s="3" t="n">
        <v>544120</v>
      </c>
      <c r="D146" s="3" t="s">
        <v>207</v>
      </c>
      <c r="E146" s="45" t="n">
        <v>48451</v>
      </c>
    </row>
    <row r="147" customFormat="false" ht="14.4" hidden="false" customHeight="false" outlineLevel="0" collapsed="false">
      <c r="A147" s="2" t="s">
        <v>29</v>
      </c>
      <c r="B147" s="2" t="s">
        <v>11</v>
      </c>
      <c r="C147" s="3" t="n">
        <v>5442001</v>
      </c>
      <c r="D147" s="3" t="s">
        <v>208</v>
      </c>
      <c r="E147" s="45" t="n">
        <v>14995.86</v>
      </c>
    </row>
    <row r="148" customFormat="false" ht="14.4" hidden="false" customHeight="false" outlineLevel="0" collapsed="false">
      <c r="A148" s="2" t="s">
        <v>29</v>
      </c>
      <c r="B148" s="2" t="s">
        <v>11</v>
      </c>
      <c r="C148" s="3" t="n">
        <v>5442002</v>
      </c>
      <c r="D148" s="3" t="s">
        <v>209</v>
      </c>
      <c r="E148" s="45" t="n">
        <v>12510.37</v>
      </c>
    </row>
    <row r="149" customFormat="false" ht="14.4" hidden="false" customHeight="false" outlineLevel="0" collapsed="false">
      <c r="A149" s="2" t="s">
        <v>29</v>
      </c>
      <c r="B149" s="2" t="s">
        <v>11</v>
      </c>
      <c r="C149" s="3" t="n">
        <v>5442003</v>
      </c>
      <c r="D149" s="3" t="s">
        <v>210</v>
      </c>
      <c r="E149" s="45" t="n">
        <v>18765.55</v>
      </c>
    </row>
    <row r="150" customFormat="false" ht="14.4" hidden="false" customHeight="false" outlineLevel="0" collapsed="false">
      <c r="A150" s="2" t="s">
        <v>29</v>
      </c>
      <c r="B150" s="2" t="s">
        <v>11</v>
      </c>
      <c r="C150" s="3" t="n">
        <v>5442008</v>
      </c>
      <c r="D150" s="3" t="s">
        <v>211</v>
      </c>
      <c r="E150" s="45" t="n">
        <v>6213.73</v>
      </c>
    </row>
    <row r="151" customFormat="false" ht="14.4" hidden="false" customHeight="false" outlineLevel="0" collapsed="false">
      <c r="A151" s="2" t="s">
        <v>29</v>
      </c>
      <c r="B151" s="2" t="s">
        <v>11</v>
      </c>
      <c r="C151" s="3" t="n">
        <v>5442009</v>
      </c>
      <c r="D151" s="3" t="s">
        <v>212</v>
      </c>
      <c r="E151" s="45" t="n">
        <v>6213.73</v>
      </c>
    </row>
    <row r="152" customFormat="false" ht="14.4" hidden="false" customHeight="false" outlineLevel="0" collapsed="false">
      <c r="A152" s="2" t="s">
        <v>29</v>
      </c>
      <c r="B152" s="2" t="s">
        <v>11</v>
      </c>
      <c r="C152" s="3" t="n">
        <v>5442010</v>
      </c>
      <c r="D152" s="3" t="s">
        <v>213</v>
      </c>
      <c r="E152" s="45" t="n">
        <v>21251.04</v>
      </c>
    </row>
    <row r="153" customFormat="false" ht="14.4" hidden="false" customHeight="false" outlineLevel="0" collapsed="false">
      <c r="A153" s="2" t="s">
        <v>29</v>
      </c>
      <c r="B153" s="2" t="s">
        <v>11</v>
      </c>
      <c r="C153" s="3" t="n">
        <v>5442013</v>
      </c>
      <c r="D153" s="3" t="s">
        <v>214</v>
      </c>
      <c r="E153" s="45" t="n">
        <v>2485.49</v>
      </c>
    </row>
    <row r="154" customFormat="false" ht="14.4" hidden="false" customHeight="false" outlineLevel="0" collapsed="false">
      <c r="A154" s="2" t="s">
        <v>29</v>
      </c>
      <c r="B154" s="2" t="s">
        <v>11</v>
      </c>
      <c r="C154" s="3" t="n">
        <v>5442016</v>
      </c>
      <c r="D154" s="3" t="s">
        <v>215</v>
      </c>
      <c r="E154" s="45" t="n">
        <v>2485.49</v>
      </c>
    </row>
    <row r="155" customFormat="false" ht="14.4" hidden="false" customHeight="false" outlineLevel="0" collapsed="false">
      <c r="A155" s="2" t="s">
        <v>29</v>
      </c>
      <c r="B155" s="2" t="s">
        <v>11</v>
      </c>
      <c r="C155" s="3" t="n">
        <v>5442017</v>
      </c>
      <c r="D155" s="3" t="s">
        <v>216</v>
      </c>
      <c r="E155" s="45" t="n">
        <v>2485.48</v>
      </c>
    </row>
    <row r="156" customFormat="false" ht="28.8" hidden="false" customHeight="false" outlineLevel="0" collapsed="false">
      <c r="A156" s="2" t="s">
        <v>29</v>
      </c>
      <c r="B156" s="2" t="s">
        <v>11</v>
      </c>
      <c r="C156" s="3" t="n">
        <v>5442101</v>
      </c>
      <c r="D156" s="3" t="s">
        <v>217</v>
      </c>
      <c r="E156" s="45" t="n">
        <v>139299.08</v>
      </c>
    </row>
    <row r="157" customFormat="false" ht="14.4" hidden="false" customHeight="false" outlineLevel="0" collapsed="false">
      <c r="A157" s="2" t="s">
        <v>29</v>
      </c>
      <c r="B157" s="2" t="s">
        <v>11</v>
      </c>
      <c r="C157" s="3" t="n">
        <v>5442102</v>
      </c>
      <c r="D157" s="3" t="s">
        <v>218</v>
      </c>
      <c r="E157" s="45" t="n">
        <v>131075.01</v>
      </c>
    </row>
    <row r="158" customFormat="false" ht="28.8" hidden="false" customHeight="false" outlineLevel="0" collapsed="false">
      <c r="A158" s="2" t="s">
        <v>29</v>
      </c>
      <c r="B158" s="2" t="s">
        <v>11</v>
      </c>
      <c r="C158" s="3" t="n">
        <v>5442103</v>
      </c>
      <c r="D158" s="3" t="s">
        <v>219</v>
      </c>
      <c r="E158" s="45" t="n">
        <v>197804.44</v>
      </c>
    </row>
    <row r="159" customFormat="false" ht="28.8" hidden="false" customHeight="false" outlineLevel="0" collapsed="false">
      <c r="A159" s="2" t="s">
        <v>29</v>
      </c>
      <c r="B159" s="2" t="s">
        <v>11</v>
      </c>
      <c r="C159" s="3" t="n">
        <v>5442108</v>
      </c>
      <c r="D159" s="3" t="s">
        <v>220</v>
      </c>
      <c r="E159" s="45" t="n">
        <v>18772.33</v>
      </c>
    </row>
    <row r="160" customFormat="false" ht="28.8" hidden="false" customHeight="false" outlineLevel="0" collapsed="false">
      <c r="A160" s="2" t="s">
        <v>29</v>
      </c>
      <c r="B160" s="2" t="s">
        <v>11</v>
      </c>
      <c r="C160" s="3" t="n">
        <v>5442109</v>
      </c>
      <c r="D160" s="3" t="s">
        <v>221</v>
      </c>
      <c r="E160" s="45" t="n">
        <v>18772.33</v>
      </c>
    </row>
    <row r="161" customFormat="false" ht="28.8" hidden="false" customHeight="false" outlineLevel="0" collapsed="false">
      <c r="A161" s="2" t="s">
        <v>29</v>
      </c>
      <c r="B161" s="2" t="s">
        <v>11</v>
      </c>
      <c r="C161" s="3" t="n">
        <v>5442110</v>
      </c>
      <c r="D161" s="3" t="s">
        <v>222</v>
      </c>
      <c r="E161" s="45" t="n">
        <v>205134.64</v>
      </c>
    </row>
    <row r="162" customFormat="false" ht="28.8" hidden="false" customHeight="false" outlineLevel="0" collapsed="false">
      <c r="A162" s="2" t="s">
        <v>29</v>
      </c>
      <c r="B162" s="2" t="s">
        <v>11</v>
      </c>
      <c r="C162" s="3" t="n">
        <v>5442113</v>
      </c>
      <c r="D162" s="3" t="s">
        <v>223</v>
      </c>
      <c r="E162" s="45" t="n">
        <v>8522.12</v>
      </c>
    </row>
    <row r="163" customFormat="false" ht="28.8" hidden="false" customHeight="false" outlineLevel="0" collapsed="false">
      <c r="A163" s="2" t="s">
        <v>29</v>
      </c>
      <c r="B163" s="2" t="s">
        <v>11</v>
      </c>
      <c r="C163" s="3" t="n">
        <v>5442116</v>
      </c>
      <c r="D163" s="3" t="s">
        <v>224</v>
      </c>
      <c r="E163" s="45" t="n">
        <v>8224.07</v>
      </c>
    </row>
    <row r="164" customFormat="false" ht="28.8" hidden="false" customHeight="false" outlineLevel="0" collapsed="false">
      <c r="A164" s="2" t="s">
        <v>29</v>
      </c>
      <c r="B164" s="2" t="s">
        <v>11</v>
      </c>
      <c r="C164" s="3" t="n">
        <v>5442117</v>
      </c>
      <c r="D164" s="3" t="s">
        <v>225</v>
      </c>
      <c r="E164" s="45" t="n">
        <v>10011.76</v>
      </c>
    </row>
    <row r="165" customFormat="false" ht="14.4" hidden="false" customHeight="false" outlineLevel="0" collapsed="false">
      <c r="A165" s="2" t="s">
        <v>29</v>
      </c>
      <c r="B165" s="2" t="s">
        <v>11</v>
      </c>
      <c r="C165" s="3" t="n">
        <v>5442201</v>
      </c>
      <c r="D165" s="3" t="s">
        <v>226</v>
      </c>
      <c r="E165" s="45" t="n">
        <v>8808.8</v>
      </c>
    </row>
    <row r="166" customFormat="false" ht="14.4" hidden="false" customHeight="false" outlineLevel="0" collapsed="false">
      <c r="A166" s="2" t="s">
        <v>29</v>
      </c>
      <c r="B166" s="2" t="s">
        <v>11</v>
      </c>
      <c r="C166" s="3" t="n">
        <v>5442203</v>
      </c>
      <c r="D166" s="3" t="s">
        <v>228</v>
      </c>
      <c r="E166" s="45" t="n">
        <v>4700.31</v>
      </c>
    </row>
    <row r="167" customFormat="false" ht="14.4" hidden="false" customHeight="false" outlineLevel="0" collapsed="false">
      <c r="A167" s="2" t="s">
        <v>29</v>
      </c>
      <c r="B167" s="2" t="s">
        <v>11</v>
      </c>
      <c r="C167" s="3" t="n">
        <v>5442208</v>
      </c>
      <c r="D167" s="3" t="s">
        <v>229</v>
      </c>
      <c r="E167" s="45" t="n">
        <v>14971.53</v>
      </c>
    </row>
    <row r="168" customFormat="false" ht="14.4" hidden="false" customHeight="false" outlineLevel="0" collapsed="false">
      <c r="A168" s="2" t="s">
        <v>29</v>
      </c>
      <c r="B168" s="2" t="s">
        <v>11</v>
      </c>
      <c r="C168" s="3" t="n">
        <v>5442209</v>
      </c>
      <c r="D168" s="3" t="s">
        <v>230</v>
      </c>
      <c r="E168" s="45" t="n">
        <v>14971.53</v>
      </c>
    </row>
    <row r="169" customFormat="false" ht="14.4" hidden="false" customHeight="false" outlineLevel="0" collapsed="false">
      <c r="A169" s="2" t="s">
        <v>29</v>
      </c>
      <c r="B169" s="2" t="s">
        <v>11</v>
      </c>
      <c r="C169" s="3" t="n">
        <v>5442210</v>
      </c>
      <c r="D169" s="3" t="s">
        <v>231</v>
      </c>
      <c r="E169" s="45" t="n">
        <v>9983.88</v>
      </c>
    </row>
    <row r="170" customFormat="false" ht="28.8" hidden="false" customHeight="false" outlineLevel="0" collapsed="false">
      <c r="A170" s="2" t="s">
        <v>29</v>
      </c>
      <c r="B170" s="2" t="s">
        <v>11</v>
      </c>
      <c r="C170" s="3" t="n">
        <v>5442213</v>
      </c>
      <c r="D170" s="3" t="s">
        <v>232</v>
      </c>
      <c r="E170" s="45" t="n">
        <v>9983.88</v>
      </c>
    </row>
    <row r="171" customFormat="false" ht="14.4" hidden="false" customHeight="false" outlineLevel="0" collapsed="false">
      <c r="A171" s="2" t="s">
        <v>29</v>
      </c>
      <c r="B171" s="2" t="s">
        <v>11</v>
      </c>
      <c r="C171" s="3" t="n">
        <v>5442216</v>
      </c>
      <c r="D171" s="3" t="s">
        <v>233</v>
      </c>
      <c r="E171" s="45" t="n">
        <v>8808.8</v>
      </c>
    </row>
    <row r="172" customFormat="false" ht="14.4" hidden="false" customHeight="false" outlineLevel="0" collapsed="false">
      <c r="A172" s="2" t="s">
        <v>29</v>
      </c>
      <c r="B172" s="2" t="s">
        <v>11</v>
      </c>
      <c r="C172" s="3" t="n">
        <v>5442217</v>
      </c>
      <c r="D172" s="3" t="s">
        <v>234</v>
      </c>
      <c r="E172" s="45" t="n">
        <v>15859.18</v>
      </c>
    </row>
    <row r="173" customFormat="false" ht="28.8" hidden="false" customHeight="false" outlineLevel="0" collapsed="false">
      <c r="A173" s="2" t="s">
        <v>29</v>
      </c>
      <c r="B173" s="2" t="s">
        <v>11</v>
      </c>
      <c r="C173" s="3" t="n">
        <v>5442300</v>
      </c>
      <c r="D173" s="3" t="s">
        <v>564</v>
      </c>
      <c r="E173" s="45" t="n">
        <v>532000</v>
      </c>
    </row>
    <row r="174" customFormat="false" ht="14.4" hidden="false" customHeight="false" outlineLevel="0" collapsed="false">
      <c r="A174" s="2" t="s">
        <v>29</v>
      </c>
      <c r="B174" s="2" t="s">
        <v>11</v>
      </c>
      <c r="C174" s="3" t="n">
        <v>5442301</v>
      </c>
      <c r="D174" s="3" t="s">
        <v>565</v>
      </c>
      <c r="E174" s="133" t="n">
        <v>400</v>
      </c>
    </row>
    <row r="175" customFormat="false" ht="14.4" hidden="false" customHeight="false" outlineLevel="0" collapsed="false">
      <c r="A175" s="2" t="s">
        <v>29</v>
      </c>
      <c r="B175" s="2" t="s">
        <v>11</v>
      </c>
      <c r="C175" s="3" t="n">
        <v>5442302</v>
      </c>
      <c r="D175" s="3" t="s">
        <v>566</v>
      </c>
      <c r="E175" s="133" t="n">
        <v>400</v>
      </c>
    </row>
    <row r="176" customFormat="false" ht="14.4" hidden="false" customHeight="false" outlineLevel="0" collapsed="false">
      <c r="A176" s="2" t="s">
        <v>29</v>
      </c>
      <c r="B176" s="2" t="s">
        <v>11</v>
      </c>
      <c r="C176" s="3" t="n">
        <v>5442303</v>
      </c>
      <c r="D176" s="3" t="s">
        <v>235</v>
      </c>
      <c r="E176" s="133" t="n">
        <v>600</v>
      </c>
    </row>
    <row r="177" customFormat="false" ht="14.4" hidden="false" customHeight="false" outlineLevel="0" collapsed="false">
      <c r="A177" s="2" t="s">
        <v>29</v>
      </c>
      <c r="B177" s="2" t="s">
        <v>11</v>
      </c>
      <c r="C177" s="3" t="n">
        <v>5442310</v>
      </c>
      <c r="D177" s="3" t="s">
        <v>567</v>
      </c>
      <c r="E177" s="133" t="n">
        <v>600</v>
      </c>
    </row>
    <row r="178" customFormat="false" ht="14.4" hidden="false" customHeight="false" outlineLevel="0" collapsed="false">
      <c r="A178" s="2" t="s">
        <v>29</v>
      </c>
      <c r="B178" s="2" t="s">
        <v>12</v>
      </c>
      <c r="C178" s="3" t="n">
        <v>544300</v>
      </c>
      <c r="D178" s="3" t="s">
        <v>205</v>
      </c>
      <c r="E178" s="45" t="n">
        <v>614181.91</v>
      </c>
    </row>
    <row r="179" customFormat="false" ht="14.4" hidden="false" customHeight="false" outlineLevel="0" collapsed="false">
      <c r="A179" s="2" t="s">
        <v>29</v>
      </c>
      <c r="B179" s="2" t="s">
        <v>12</v>
      </c>
      <c r="C179" s="3" t="n">
        <v>544301</v>
      </c>
      <c r="D179" s="3" t="s">
        <v>206</v>
      </c>
      <c r="E179" s="45" t="n">
        <v>558380.71</v>
      </c>
    </row>
    <row r="180" customFormat="false" ht="14.4" hidden="false" customHeight="false" outlineLevel="0" collapsed="false">
      <c r="A180" s="2" t="s">
        <v>29</v>
      </c>
      <c r="B180" s="2" t="s">
        <v>12</v>
      </c>
      <c r="C180" s="3" t="n">
        <v>544302</v>
      </c>
      <c r="D180" s="3" t="s">
        <v>236</v>
      </c>
      <c r="E180" s="45" t="n">
        <v>81844.96</v>
      </c>
    </row>
    <row r="181" customFormat="false" ht="14.4" hidden="false" customHeight="false" outlineLevel="0" collapsed="false">
      <c r="A181" s="2" t="s">
        <v>29</v>
      </c>
      <c r="B181" s="2" t="s">
        <v>6</v>
      </c>
      <c r="C181" s="3" t="n">
        <v>544601</v>
      </c>
      <c r="D181" s="3" t="s">
        <v>237</v>
      </c>
      <c r="E181" s="45" t="n">
        <v>1502443.4</v>
      </c>
    </row>
    <row r="182" customFormat="false" ht="14.4" hidden="false" customHeight="false" outlineLevel="0" collapsed="false">
      <c r="A182" s="2" t="s">
        <v>29</v>
      </c>
      <c r="B182" s="2" t="s">
        <v>6</v>
      </c>
      <c r="C182" s="3" t="n">
        <v>544602</v>
      </c>
      <c r="D182" s="3" t="s">
        <v>238</v>
      </c>
      <c r="E182" s="45" t="n">
        <v>205268</v>
      </c>
    </row>
    <row r="183" customFormat="false" ht="28.8" hidden="false" customHeight="false" outlineLevel="0" collapsed="false">
      <c r="A183" s="2" t="s">
        <v>29</v>
      </c>
      <c r="B183" s="2" t="s">
        <v>6</v>
      </c>
      <c r="C183" s="3" t="n">
        <v>544604</v>
      </c>
      <c r="D183" s="3" t="s">
        <v>239</v>
      </c>
      <c r="E183" s="45" t="n">
        <v>1543969.76</v>
      </c>
    </row>
    <row r="184" customFormat="false" ht="14.4" hidden="false" customHeight="false" outlineLevel="0" collapsed="false">
      <c r="A184" s="2" t="s">
        <v>31</v>
      </c>
      <c r="B184" s="2" t="s">
        <v>6</v>
      </c>
      <c r="C184" s="3" t="n">
        <v>545611</v>
      </c>
      <c r="D184" s="3" t="s">
        <v>240</v>
      </c>
      <c r="E184" s="45" t="n">
        <v>793650</v>
      </c>
    </row>
    <row r="185" customFormat="false" ht="14.4" hidden="false" customHeight="false" outlineLevel="0" collapsed="false">
      <c r="A185" s="2" t="s">
        <v>31</v>
      </c>
      <c r="B185" s="2" t="s">
        <v>6</v>
      </c>
      <c r="C185" s="3" t="n">
        <v>545612</v>
      </c>
      <c r="D185" s="3" t="s">
        <v>241</v>
      </c>
      <c r="E185" s="45" t="n">
        <v>133115</v>
      </c>
    </row>
    <row r="186" customFormat="false" ht="14.4" hidden="false" customHeight="false" outlineLevel="0" collapsed="false">
      <c r="A186" s="2" t="s">
        <v>33</v>
      </c>
      <c r="B186" s="2" t="s">
        <v>10</v>
      </c>
      <c r="C186" s="3" t="n">
        <v>546115</v>
      </c>
      <c r="D186" s="3" t="s">
        <v>244</v>
      </c>
      <c r="E186" s="45" t="n">
        <v>42497.5</v>
      </c>
    </row>
    <row r="187" customFormat="false" ht="14.4" hidden="false" customHeight="false" outlineLevel="0" collapsed="false">
      <c r="A187" s="2" t="s">
        <v>33</v>
      </c>
      <c r="B187" s="2" t="s">
        <v>12</v>
      </c>
      <c r="C187" s="3" t="n">
        <v>546301</v>
      </c>
      <c r="D187" s="3" t="s">
        <v>245</v>
      </c>
      <c r="E187" s="45" t="n">
        <v>999946.5</v>
      </c>
    </row>
    <row r="188" customFormat="false" ht="14.4" hidden="false" customHeight="false" outlineLevel="0" collapsed="false">
      <c r="A188" s="2" t="s">
        <v>33</v>
      </c>
      <c r="B188" s="2" t="s">
        <v>12</v>
      </c>
      <c r="C188" s="3" t="n">
        <v>546302</v>
      </c>
      <c r="D188" s="3" t="s">
        <v>246</v>
      </c>
      <c r="E188" s="45" t="n">
        <v>1487779.91</v>
      </c>
    </row>
    <row r="189" customFormat="false" ht="14.4" hidden="false" customHeight="false" outlineLevel="0" collapsed="false">
      <c r="A189" s="2" t="s">
        <v>33</v>
      </c>
      <c r="B189" s="2" t="s">
        <v>6</v>
      </c>
      <c r="C189" s="3" t="n">
        <v>546600</v>
      </c>
      <c r="D189" s="3" t="s">
        <v>247</v>
      </c>
      <c r="E189" s="45" t="n">
        <v>1101301.87</v>
      </c>
    </row>
    <row r="190" customFormat="false" ht="14.4" hidden="false" customHeight="false" outlineLevel="0" collapsed="false">
      <c r="A190" s="2" t="s">
        <v>33</v>
      </c>
      <c r="B190" s="2" t="s">
        <v>6</v>
      </c>
      <c r="C190" s="3" t="n">
        <v>546611</v>
      </c>
      <c r="D190" s="3" t="s">
        <v>249</v>
      </c>
      <c r="E190" s="45" t="n">
        <v>1048013.94</v>
      </c>
    </row>
    <row r="191" customFormat="false" ht="14.4" hidden="false" customHeight="false" outlineLevel="0" collapsed="false">
      <c r="A191" s="2" t="s">
        <v>33</v>
      </c>
      <c r="B191" s="2" t="s">
        <v>6</v>
      </c>
      <c r="C191" s="3" t="n">
        <v>546612</v>
      </c>
      <c r="D191" s="3" t="s">
        <v>250</v>
      </c>
      <c r="E191" s="45" t="n">
        <v>116266</v>
      </c>
    </row>
    <row r="192" customFormat="false" ht="14.4" hidden="false" customHeight="false" outlineLevel="0" collapsed="false">
      <c r="A192" s="2" t="s">
        <v>33</v>
      </c>
      <c r="B192" s="2" t="s">
        <v>6</v>
      </c>
      <c r="C192" s="3" t="n">
        <v>546613</v>
      </c>
      <c r="D192" s="3" t="s">
        <v>251</v>
      </c>
      <c r="E192" s="45" t="n">
        <v>1086742.79</v>
      </c>
    </row>
    <row r="193" customFormat="false" ht="14.4" hidden="false" customHeight="false" outlineLevel="0" collapsed="false">
      <c r="A193" s="2" t="s">
        <v>33</v>
      </c>
      <c r="B193" s="2" t="s">
        <v>6</v>
      </c>
      <c r="C193" s="3" t="n">
        <v>546614</v>
      </c>
      <c r="D193" s="3" t="s">
        <v>252</v>
      </c>
      <c r="E193" s="45" t="n">
        <v>383462.18</v>
      </c>
    </row>
    <row r="194" customFormat="false" ht="14.4" hidden="false" customHeight="false" outlineLevel="0" collapsed="false">
      <c r="A194" s="2" t="s">
        <v>33</v>
      </c>
      <c r="B194" s="2" t="s">
        <v>6</v>
      </c>
      <c r="C194" s="3" t="n">
        <v>546615</v>
      </c>
      <c r="D194" s="3" t="s">
        <v>253</v>
      </c>
      <c r="E194" s="45" t="n">
        <v>70238.28</v>
      </c>
    </row>
    <row r="195" customFormat="false" ht="14.4" hidden="false" customHeight="false" outlineLevel="0" collapsed="false">
      <c r="A195" s="2" t="s">
        <v>33</v>
      </c>
      <c r="B195" s="2" t="s">
        <v>6</v>
      </c>
      <c r="C195" s="3" t="n">
        <v>546617</v>
      </c>
      <c r="D195" s="3" t="s">
        <v>255</v>
      </c>
      <c r="E195" s="45" t="n">
        <v>4750</v>
      </c>
    </row>
    <row r="196" customFormat="false" ht="14.4" hidden="false" customHeight="false" outlineLevel="0" collapsed="false">
      <c r="A196" s="2" t="s">
        <v>33</v>
      </c>
      <c r="B196" s="2" t="s">
        <v>6</v>
      </c>
      <c r="C196" s="3" t="n">
        <v>546618</v>
      </c>
      <c r="D196" s="3" t="s">
        <v>256</v>
      </c>
      <c r="E196" s="45" t="n">
        <v>8016.67</v>
      </c>
    </row>
    <row r="197" customFormat="false" ht="14.4" hidden="false" customHeight="false" outlineLevel="0" collapsed="false">
      <c r="A197" s="2" t="s">
        <v>35</v>
      </c>
      <c r="B197" s="2" t="s">
        <v>11</v>
      </c>
      <c r="C197" s="3" t="n">
        <v>5472302</v>
      </c>
      <c r="D197" s="3" t="s">
        <v>258</v>
      </c>
      <c r="E197" s="45" t="n">
        <v>41902.86</v>
      </c>
    </row>
    <row r="198" customFormat="false" ht="14.4" hidden="false" customHeight="false" outlineLevel="0" collapsed="false">
      <c r="A198" s="2" t="s">
        <v>35</v>
      </c>
      <c r="B198" s="2" t="s">
        <v>11</v>
      </c>
      <c r="C198" s="3" t="n">
        <v>5472303</v>
      </c>
      <c r="D198" s="3" t="s">
        <v>259</v>
      </c>
      <c r="E198" s="45" t="n">
        <v>111992.12</v>
      </c>
    </row>
    <row r="199" customFormat="false" ht="14.4" hidden="false" customHeight="false" outlineLevel="0" collapsed="false">
      <c r="A199" s="2" t="s">
        <v>35</v>
      </c>
      <c r="B199" s="2" t="s">
        <v>11</v>
      </c>
      <c r="C199" s="3" t="n">
        <v>5472310</v>
      </c>
      <c r="D199" s="3" t="s">
        <v>261</v>
      </c>
      <c r="E199" s="45" t="n">
        <v>4578.45</v>
      </c>
    </row>
    <row r="200" customFormat="false" ht="14.4" hidden="false" customHeight="false" outlineLevel="0" collapsed="false">
      <c r="A200" s="2" t="s">
        <v>35</v>
      </c>
      <c r="B200" s="2" t="s">
        <v>11</v>
      </c>
      <c r="C200" s="3" t="n">
        <v>5472312</v>
      </c>
      <c r="D200" s="3" t="s">
        <v>568</v>
      </c>
      <c r="E200" s="133" t="n">
        <v>185.56</v>
      </c>
    </row>
    <row r="201" customFormat="false" ht="14.4" hidden="false" customHeight="false" outlineLevel="0" collapsed="false">
      <c r="A201" s="2" t="s">
        <v>35</v>
      </c>
      <c r="B201" s="2" t="s">
        <v>11</v>
      </c>
      <c r="C201" s="3" t="n">
        <v>5472313</v>
      </c>
      <c r="D201" s="3" t="s">
        <v>262</v>
      </c>
      <c r="E201" s="45" t="n">
        <v>3077.3</v>
      </c>
    </row>
    <row r="202" customFormat="false" ht="14.4" hidden="false" customHeight="false" outlineLevel="0" collapsed="false">
      <c r="A202" s="2" t="s">
        <v>35</v>
      </c>
      <c r="B202" s="2" t="s">
        <v>12</v>
      </c>
      <c r="C202" s="3" t="n">
        <v>5473102</v>
      </c>
      <c r="D202" s="3" t="s">
        <v>263</v>
      </c>
      <c r="E202" s="45" t="n">
        <v>82800</v>
      </c>
    </row>
    <row r="203" customFormat="false" ht="14.4" hidden="false" customHeight="false" outlineLevel="0" collapsed="false">
      <c r="A203" s="2" t="s">
        <v>35</v>
      </c>
      <c r="B203" s="2" t="s">
        <v>12</v>
      </c>
      <c r="C203" s="3" t="n">
        <v>5473110</v>
      </c>
      <c r="D203" s="3" t="s">
        <v>265</v>
      </c>
      <c r="E203" s="45" t="n">
        <v>545711</v>
      </c>
    </row>
    <row r="204" customFormat="false" ht="14.4" hidden="false" customHeight="false" outlineLevel="0" collapsed="false">
      <c r="A204" s="2" t="s">
        <v>35</v>
      </c>
      <c r="B204" s="2" t="s">
        <v>13</v>
      </c>
      <c r="C204" s="3" t="n">
        <v>547420</v>
      </c>
      <c r="D204" s="3" t="s">
        <v>266</v>
      </c>
      <c r="E204" s="45" t="n">
        <v>59577.77</v>
      </c>
    </row>
    <row r="205" customFormat="false" ht="14.4" hidden="false" customHeight="false" outlineLevel="0" collapsed="false">
      <c r="A205" s="2" t="s">
        <v>35</v>
      </c>
      <c r="B205" s="2" t="s">
        <v>6</v>
      </c>
      <c r="C205" s="3" t="n">
        <v>547611</v>
      </c>
      <c r="D205" s="3" t="s">
        <v>267</v>
      </c>
      <c r="E205" s="45" t="n">
        <v>1007898.93</v>
      </c>
    </row>
    <row r="206" customFormat="false" ht="14.4" hidden="false" customHeight="false" outlineLevel="0" collapsed="false">
      <c r="A206" s="2" t="s">
        <v>35</v>
      </c>
      <c r="B206" s="2" t="s">
        <v>6</v>
      </c>
      <c r="C206" s="3" t="n">
        <v>547621</v>
      </c>
      <c r="D206" s="3" t="s">
        <v>268</v>
      </c>
      <c r="E206" s="45" t="n">
        <v>1268995.54</v>
      </c>
    </row>
    <row r="207" customFormat="false" ht="14.4" hidden="false" customHeight="false" outlineLevel="0" collapsed="false">
      <c r="A207" s="2" t="s">
        <v>35</v>
      </c>
      <c r="B207" s="2" t="s">
        <v>6</v>
      </c>
      <c r="C207" s="3" t="n">
        <v>547631</v>
      </c>
      <c r="D207" s="3" t="s">
        <v>269</v>
      </c>
      <c r="E207" s="45" t="n">
        <v>7082582.22</v>
      </c>
    </row>
    <row r="208" customFormat="false" ht="14.4" hidden="false" customHeight="false" outlineLevel="0" collapsed="false">
      <c r="A208" s="2" t="s">
        <v>37</v>
      </c>
      <c r="B208" s="2" t="s">
        <v>10</v>
      </c>
      <c r="C208" s="3" t="n">
        <v>548120</v>
      </c>
      <c r="D208" s="3" t="s">
        <v>273</v>
      </c>
      <c r="E208" s="45" t="n">
        <v>3044889.45</v>
      </c>
    </row>
    <row r="209" customFormat="false" ht="14.4" hidden="false" customHeight="false" outlineLevel="0" collapsed="false">
      <c r="A209" s="2" t="s">
        <v>37</v>
      </c>
      <c r="B209" s="2" t="s">
        <v>10</v>
      </c>
      <c r="C209" s="3" t="n">
        <v>548130</v>
      </c>
      <c r="D209" s="3" t="s">
        <v>274</v>
      </c>
      <c r="E209" s="45" t="n">
        <v>57000</v>
      </c>
    </row>
    <row r="210" customFormat="false" ht="14.4" hidden="false" customHeight="false" outlineLevel="0" collapsed="false">
      <c r="A210" s="2" t="s">
        <v>37</v>
      </c>
      <c r="B210" s="2" t="s">
        <v>10</v>
      </c>
      <c r="C210" s="3" t="n">
        <v>548170</v>
      </c>
      <c r="D210" s="3" t="s">
        <v>276</v>
      </c>
      <c r="E210" s="45" t="n">
        <v>17400</v>
      </c>
    </row>
    <row r="211" customFormat="false" ht="14.4" hidden="false" customHeight="false" outlineLevel="0" collapsed="false">
      <c r="A211" s="2" t="s">
        <v>37</v>
      </c>
      <c r="B211" s="2" t="s">
        <v>11</v>
      </c>
      <c r="C211" s="3" t="n">
        <v>5482201</v>
      </c>
      <c r="D211" s="3" t="s">
        <v>282</v>
      </c>
      <c r="E211" s="45" t="n">
        <v>29981.18</v>
      </c>
    </row>
    <row r="212" customFormat="false" ht="14.4" hidden="false" customHeight="false" outlineLevel="0" collapsed="false">
      <c r="A212" s="2" t="s">
        <v>37</v>
      </c>
      <c r="B212" s="2" t="s">
        <v>11</v>
      </c>
      <c r="C212" s="3" t="n">
        <v>5482202</v>
      </c>
      <c r="D212" s="3" t="s">
        <v>283</v>
      </c>
      <c r="E212" s="45" t="n">
        <v>29234.78</v>
      </c>
    </row>
    <row r="213" customFormat="false" ht="14.4" hidden="false" customHeight="false" outlineLevel="0" collapsed="false">
      <c r="A213" s="2" t="s">
        <v>37</v>
      </c>
      <c r="B213" s="2" t="s">
        <v>11</v>
      </c>
      <c r="C213" s="3" t="n">
        <v>5482203</v>
      </c>
      <c r="D213" s="3" t="s">
        <v>284</v>
      </c>
      <c r="E213" s="45" t="n">
        <v>7819505.4</v>
      </c>
    </row>
    <row r="214" customFormat="false" ht="14.4" hidden="false" customHeight="false" outlineLevel="0" collapsed="false">
      <c r="A214" s="2" t="s">
        <v>37</v>
      </c>
      <c r="B214" s="2" t="s">
        <v>11</v>
      </c>
      <c r="C214" s="3" t="n">
        <v>5482208</v>
      </c>
      <c r="D214" s="3" t="s">
        <v>285</v>
      </c>
      <c r="E214" s="45" t="n">
        <v>1865.99</v>
      </c>
    </row>
    <row r="215" customFormat="false" ht="14.4" hidden="false" customHeight="false" outlineLevel="0" collapsed="false">
      <c r="A215" s="2" t="s">
        <v>37</v>
      </c>
      <c r="B215" s="2" t="s">
        <v>11</v>
      </c>
      <c r="C215" s="3" t="n">
        <v>5482209</v>
      </c>
      <c r="D215" s="3" t="s">
        <v>286</v>
      </c>
      <c r="E215" s="45" t="n">
        <v>1865.99</v>
      </c>
    </row>
    <row r="216" customFormat="false" ht="14.4" hidden="false" customHeight="false" outlineLevel="0" collapsed="false">
      <c r="A216" s="2" t="s">
        <v>37</v>
      </c>
      <c r="B216" s="2" t="s">
        <v>11</v>
      </c>
      <c r="C216" s="3" t="n">
        <v>5482210</v>
      </c>
      <c r="D216" s="3" t="s">
        <v>287</v>
      </c>
      <c r="E216" s="45" t="n">
        <v>44598.54</v>
      </c>
    </row>
    <row r="217" customFormat="false" ht="14.4" hidden="false" customHeight="false" outlineLevel="0" collapsed="false">
      <c r="A217" s="2" t="s">
        <v>37</v>
      </c>
      <c r="B217" s="2" t="s">
        <v>11</v>
      </c>
      <c r="C217" s="3" t="n">
        <v>5482213</v>
      </c>
      <c r="D217" s="3" t="s">
        <v>289</v>
      </c>
      <c r="E217" s="133" t="n">
        <v>746.4</v>
      </c>
    </row>
    <row r="218" customFormat="false" ht="14.4" hidden="false" customHeight="false" outlineLevel="0" collapsed="false">
      <c r="A218" s="2" t="s">
        <v>37</v>
      </c>
      <c r="B218" s="2" t="s">
        <v>11</v>
      </c>
      <c r="C218" s="3" t="n">
        <v>5482216</v>
      </c>
      <c r="D218" s="3" t="s">
        <v>290</v>
      </c>
      <c r="E218" s="133" t="n">
        <v>746.4</v>
      </c>
    </row>
    <row r="219" customFormat="false" ht="14.4" hidden="false" customHeight="false" outlineLevel="0" collapsed="false">
      <c r="A219" s="2" t="s">
        <v>37</v>
      </c>
      <c r="B219" s="2" t="s">
        <v>11</v>
      </c>
      <c r="C219" s="3" t="n">
        <v>5482217</v>
      </c>
      <c r="D219" s="3" t="s">
        <v>291</v>
      </c>
      <c r="E219" s="133" t="n">
        <v>746.38</v>
      </c>
    </row>
    <row r="220" customFormat="false" ht="14.4" hidden="false" customHeight="false" outlineLevel="0" collapsed="false">
      <c r="A220" s="2" t="s">
        <v>37</v>
      </c>
      <c r="B220" s="2" t="s">
        <v>12</v>
      </c>
      <c r="C220" s="3" t="n">
        <v>548300</v>
      </c>
      <c r="D220" s="3" t="s">
        <v>271</v>
      </c>
      <c r="E220" s="45" t="n">
        <v>15073664.41</v>
      </c>
    </row>
    <row r="221" customFormat="false" ht="14.4" hidden="false" customHeight="false" outlineLevel="0" collapsed="false">
      <c r="A221" s="2" t="s">
        <v>37</v>
      </c>
      <c r="B221" s="2" t="s">
        <v>12</v>
      </c>
      <c r="C221" s="3" t="n">
        <v>548302</v>
      </c>
      <c r="D221" s="3" t="s">
        <v>273</v>
      </c>
      <c r="E221" s="45" t="n">
        <v>4816457.69</v>
      </c>
    </row>
    <row r="222" customFormat="false" ht="14.4" hidden="false" customHeight="false" outlineLevel="0" collapsed="false">
      <c r="A222" s="2" t="s">
        <v>37</v>
      </c>
      <c r="B222" s="2" t="s">
        <v>12</v>
      </c>
      <c r="C222" s="3" t="n">
        <v>548305</v>
      </c>
      <c r="D222" s="3" t="s">
        <v>307</v>
      </c>
      <c r="E222" s="45" t="n">
        <v>2018650</v>
      </c>
    </row>
    <row r="223" customFormat="false" ht="14.4" hidden="false" customHeight="false" outlineLevel="0" collapsed="false">
      <c r="A223" s="2" t="s">
        <v>37</v>
      </c>
      <c r="B223" s="2" t="s">
        <v>12</v>
      </c>
      <c r="C223" s="3" t="n">
        <v>548308</v>
      </c>
      <c r="D223" s="3" t="s">
        <v>308</v>
      </c>
      <c r="E223" s="45" t="n">
        <v>4178551.6</v>
      </c>
    </row>
    <row r="224" customFormat="false" ht="14.4" hidden="false" customHeight="false" outlineLevel="0" collapsed="false">
      <c r="A224" s="2" t="s">
        <v>37</v>
      </c>
      <c r="B224" s="2" t="s">
        <v>12</v>
      </c>
      <c r="C224" s="3" t="n">
        <v>548310</v>
      </c>
      <c r="D224" s="3" t="s">
        <v>309</v>
      </c>
      <c r="E224" s="45" t="n">
        <v>34448.24</v>
      </c>
    </row>
    <row r="225" customFormat="false" ht="14.4" hidden="false" customHeight="false" outlineLevel="0" collapsed="false">
      <c r="A225" s="2" t="s">
        <v>37</v>
      </c>
      <c r="B225" s="2" t="s">
        <v>13</v>
      </c>
      <c r="C225" s="3" t="n">
        <v>548402</v>
      </c>
      <c r="D225" s="3" t="s">
        <v>273</v>
      </c>
      <c r="E225" s="45" t="n">
        <v>144923.1</v>
      </c>
    </row>
    <row r="226" customFormat="false" ht="14.4" hidden="false" customHeight="false" outlineLevel="0" collapsed="false">
      <c r="A226" s="2" t="s">
        <v>37</v>
      </c>
      <c r="B226" s="2" t="s">
        <v>6</v>
      </c>
      <c r="C226" s="3" t="n">
        <v>548600</v>
      </c>
      <c r="D226" s="3" t="s">
        <v>310</v>
      </c>
      <c r="E226" s="45" t="n">
        <v>15304850.14</v>
      </c>
    </row>
    <row r="227" customFormat="false" ht="14.4" hidden="false" customHeight="false" outlineLevel="0" collapsed="false">
      <c r="A227" s="2" t="s">
        <v>37</v>
      </c>
      <c r="B227" s="2" t="s">
        <v>6</v>
      </c>
      <c r="C227" s="3" t="n">
        <v>548601</v>
      </c>
      <c r="D227" s="3" t="s">
        <v>311</v>
      </c>
      <c r="E227" s="45" t="n">
        <v>128973.68</v>
      </c>
    </row>
    <row r="228" customFormat="false" ht="14.4" hidden="false" customHeight="false" outlineLevel="0" collapsed="false">
      <c r="A228" s="2" t="s">
        <v>37</v>
      </c>
      <c r="B228" s="2" t="s">
        <v>6</v>
      </c>
      <c r="C228" s="3" t="n">
        <v>548611</v>
      </c>
      <c r="D228" s="3" t="s">
        <v>312</v>
      </c>
      <c r="E228" s="45" t="n">
        <v>23420570.85</v>
      </c>
    </row>
    <row r="229" customFormat="false" ht="14.4" hidden="false" customHeight="false" outlineLevel="0" collapsed="false">
      <c r="A229" s="2" t="s">
        <v>37</v>
      </c>
      <c r="B229" s="2" t="s">
        <v>6</v>
      </c>
      <c r="C229" s="3" t="n">
        <v>548661</v>
      </c>
      <c r="D229" s="3" t="s">
        <v>275</v>
      </c>
      <c r="E229" s="45" t="n">
        <v>5666013.79</v>
      </c>
    </row>
    <row r="230" customFormat="false" ht="14.4" hidden="false" customHeight="false" outlineLevel="0" collapsed="false">
      <c r="A230" s="2" t="s">
        <v>37</v>
      </c>
      <c r="B230" s="2" t="s">
        <v>6</v>
      </c>
      <c r="C230" s="3" t="n">
        <v>548671</v>
      </c>
      <c r="D230" s="3" t="s">
        <v>276</v>
      </c>
      <c r="E230" s="45" t="n">
        <v>230751.48</v>
      </c>
    </row>
    <row r="231" customFormat="false" ht="14.4" hidden="false" customHeight="false" outlineLevel="0" collapsed="false">
      <c r="A231" s="2" t="s">
        <v>37</v>
      </c>
      <c r="B231" s="2" t="s">
        <v>6</v>
      </c>
      <c r="C231" s="3" t="n">
        <v>548682</v>
      </c>
      <c r="D231" s="3" t="s">
        <v>316</v>
      </c>
      <c r="E231" s="45" t="n">
        <v>1273499.93</v>
      </c>
    </row>
    <row r="232" customFormat="false" ht="14.4" hidden="false" customHeight="false" outlineLevel="0" collapsed="false">
      <c r="A232" s="2" t="s">
        <v>39</v>
      </c>
      <c r="B232" s="2" t="s">
        <v>10</v>
      </c>
      <c r="C232" s="3" t="n">
        <v>549100</v>
      </c>
      <c r="D232" s="3" t="s">
        <v>317</v>
      </c>
      <c r="E232" s="45" t="n">
        <v>50225.16</v>
      </c>
    </row>
    <row r="233" customFormat="false" ht="14.4" hidden="false" customHeight="false" outlineLevel="0" collapsed="false">
      <c r="A233" s="2" t="s">
        <v>39</v>
      </c>
      <c r="B233" s="2" t="s">
        <v>10</v>
      </c>
      <c r="C233" s="3" t="n">
        <v>549101</v>
      </c>
      <c r="D233" s="3" t="s">
        <v>318</v>
      </c>
      <c r="E233" s="133" t="n">
        <v>642.15</v>
      </c>
    </row>
    <row r="234" customFormat="false" ht="14.4" hidden="false" customHeight="false" outlineLevel="0" collapsed="false">
      <c r="A234" s="2" t="s">
        <v>39</v>
      </c>
      <c r="B234" s="2" t="s">
        <v>11</v>
      </c>
      <c r="C234" s="3" t="n">
        <v>5492001</v>
      </c>
      <c r="D234" s="3" t="s">
        <v>319</v>
      </c>
      <c r="E234" s="45" t="n">
        <v>131230.21</v>
      </c>
    </row>
    <row r="235" customFormat="false" ht="14.4" hidden="false" customHeight="false" outlineLevel="0" collapsed="false">
      <c r="A235" s="2" t="s">
        <v>39</v>
      </c>
      <c r="B235" s="2" t="s">
        <v>11</v>
      </c>
      <c r="C235" s="3" t="n">
        <v>5492002</v>
      </c>
      <c r="D235" s="3" t="s">
        <v>320</v>
      </c>
      <c r="E235" s="45" t="n">
        <v>131230.2</v>
      </c>
    </row>
    <row r="236" customFormat="false" ht="14.4" hidden="false" customHeight="false" outlineLevel="0" collapsed="false">
      <c r="A236" s="2" t="s">
        <v>39</v>
      </c>
      <c r="B236" s="2" t="s">
        <v>11</v>
      </c>
      <c r="C236" s="3" t="n">
        <v>5492003</v>
      </c>
      <c r="D236" s="3" t="s">
        <v>321</v>
      </c>
      <c r="E236" s="45" t="n">
        <v>196845.36</v>
      </c>
    </row>
    <row r="237" customFormat="false" ht="14.4" hidden="false" customHeight="false" outlineLevel="0" collapsed="false">
      <c r="A237" s="2" t="s">
        <v>39</v>
      </c>
      <c r="B237" s="2" t="s">
        <v>11</v>
      </c>
      <c r="C237" s="3" t="n">
        <v>5492010</v>
      </c>
      <c r="D237" s="3" t="s">
        <v>322</v>
      </c>
      <c r="E237" s="45" t="n">
        <v>196845.35</v>
      </c>
    </row>
    <row r="238" customFormat="false" ht="14.4" hidden="false" customHeight="false" outlineLevel="0" collapsed="false">
      <c r="A238" s="2" t="s">
        <v>39</v>
      </c>
      <c r="B238" s="2" t="s">
        <v>12</v>
      </c>
      <c r="C238" s="3" t="n">
        <v>549300</v>
      </c>
      <c r="D238" s="3" t="s">
        <v>323</v>
      </c>
      <c r="E238" s="45" t="n">
        <v>125100.88</v>
      </c>
    </row>
    <row r="239" customFormat="false" ht="14.4" hidden="false" customHeight="false" outlineLevel="0" collapsed="false">
      <c r="A239" s="2" t="s">
        <v>39</v>
      </c>
      <c r="B239" s="2" t="s">
        <v>6</v>
      </c>
      <c r="C239" s="3" t="n">
        <v>549600</v>
      </c>
      <c r="D239" s="3" t="s">
        <v>324</v>
      </c>
      <c r="E239" s="45" t="n">
        <v>195764.24</v>
      </c>
    </row>
    <row r="240" customFormat="false" ht="14.4" hidden="false" customHeight="false" outlineLevel="0" collapsed="false">
      <c r="A240" s="2" t="s">
        <v>39</v>
      </c>
      <c r="B240" s="2" t="s">
        <v>6</v>
      </c>
      <c r="C240" s="3" t="n">
        <v>549611</v>
      </c>
      <c r="D240" s="3" t="s">
        <v>325</v>
      </c>
      <c r="E240" s="45" t="n">
        <v>189208.52</v>
      </c>
    </row>
    <row r="241" customFormat="false" ht="14.4" hidden="false" customHeight="false" outlineLevel="0" collapsed="false">
      <c r="A241" s="2" t="s">
        <v>39</v>
      </c>
      <c r="B241" s="2" t="s">
        <v>6</v>
      </c>
      <c r="C241" s="3" t="n">
        <v>549631</v>
      </c>
      <c r="D241" s="3" t="s">
        <v>326</v>
      </c>
      <c r="E241" s="45" t="n">
        <v>10040</v>
      </c>
    </row>
    <row r="242" customFormat="false" ht="14.4" hidden="false" customHeight="false" outlineLevel="0" collapsed="false">
      <c r="A242" s="2" t="s">
        <v>39</v>
      </c>
      <c r="B242" s="2" t="s">
        <v>6</v>
      </c>
      <c r="C242" s="3" t="n">
        <v>549651</v>
      </c>
      <c r="D242" s="3" t="s">
        <v>327</v>
      </c>
      <c r="E242" s="45" t="n">
        <v>96103000</v>
      </c>
    </row>
    <row r="243" customFormat="false" ht="14.4" hidden="false" customHeight="false" outlineLevel="0" collapsed="false">
      <c r="A243" s="2" t="s">
        <v>41</v>
      </c>
      <c r="B243" s="2" t="s">
        <v>10</v>
      </c>
      <c r="C243" s="3" t="n">
        <v>55011</v>
      </c>
      <c r="D243" s="3" t="s">
        <v>328</v>
      </c>
      <c r="E243" s="45" t="n">
        <v>14390695.5</v>
      </c>
    </row>
    <row r="244" customFormat="false" ht="14.4" hidden="false" customHeight="false" outlineLevel="0" collapsed="false">
      <c r="A244" s="2" t="s">
        <v>41</v>
      </c>
      <c r="B244" s="2" t="s">
        <v>10</v>
      </c>
      <c r="C244" s="3" t="n">
        <v>55012</v>
      </c>
      <c r="D244" s="3" t="s">
        <v>329</v>
      </c>
      <c r="E244" s="45" t="n">
        <v>1803195.15</v>
      </c>
    </row>
    <row r="245" customFormat="false" ht="14.4" hidden="false" customHeight="false" outlineLevel="0" collapsed="false">
      <c r="A245" s="2" t="s">
        <v>41</v>
      </c>
      <c r="B245" s="2" t="s">
        <v>10</v>
      </c>
      <c r="C245" s="3" t="n">
        <v>55013</v>
      </c>
      <c r="D245" s="3" t="s">
        <v>330</v>
      </c>
      <c r="E245" s="45" t="n">
        <v>2555953.07</v>
      </c>
    </row>
    <row r="246" customFormat="false" ht="28.8" hidden="false" customHeight="false" outlineLevel="0" collapsed="false">
      <c r="A246" s="2" t="s">
        <v>41</v>
      </c>
      <c r="B246" s="2" t="s">
        <v>10</v>
      </c>
      <c r="C246" s="3" t="n">
        <v>55014</v>
      </c>
      <c r="D246" s="3" t="s">
        <v>331</v>
      </c>
      <c r="E246" s="45" t="n">
        <v>940225.69</v>
      </c>
    </row>
    <row r="247" customFormat="false" ht="28.8" hidden="false" customHeight="false" outlineLevel="0" collapsed="false">
      <c r="A247" s="2" t="s">
        <v>41</v>
      </c>
      <c r="B247" s="2" t="s">
        <v>10</v>
      </c>
      <c r="C247" s="3" t="n">
        <v>55015</v>
      </c>
      <c r="D247" s="3" t="s">
        <v>332</v>
      </c>
      <c r="E247" s="45" t="n">
        <v>136718.86</v>
      </c>
    </row>
    <row r="248" customFormat="false" ht="14.4" hidden="false" customHeight="false" outlineLevel="0" collapsed="false">
      <c r="A248" s="2" t="s">
        <v>41</v>
      </c>
      <c r="B248" s="2" t="s">
        <v>11</v>
      </c>
      <c r="C248" s="3" t="n">
        <v>5502101</v>
      </c>
      <c r="D248" s="3" t="s">
        <v>333</v>
      </c>
      <c r="E248" s="45" t="n">
        <v>9663405.38</v>
      </c>
    </row>
    <row r="249" customFormat="false" ht="14.4" hidden="false" customHeight="false" outlineLevel="0" collapsed="false">
      <c r="A249" s="2" t="s">
        <v>41</v>
      </c>
      <c r="B249" s="2" t="s">
        <v>11</v>
      </c>
      <c r="C249" s="3" t="n">
        <v>5502102</v>
      </c>
      <c r="D249" s="3" t="s">
        <v>334</v>
      </c>
      <c r="E249" s="45" t="n">
        <v>8868074.01</v>
      </c>
    </row>
    <row r="250" customFormat="false" ht="14.4" hidden="false" customHeight="false" outlineLevel="0" collapsed="false">
      <c r="A250" s="2" t="s">
        <v>41</v>
      </c>
      <c r="B250" s="2" t="s">
        <v>11</v>
      </c>
      <c r="C250" s="3" t="n">
        <v>5502103</v>
      </c>
      <c r="D250" s="3" t="s">
        <v>335</v>
      </c>
      <c r="E250" s="45" t="n">
        <v>13618124.8</v>
      </c>
    </row>
    <row r="251" customFormat="false" ht="14.4" hidden="false" customHeight="false" outlineLevel="0" collapsed="false">
      <c r="A251" s="2" t="s">
        <v>41</v>
      </c>
      <c r="B251" s="2" t="s">
        <v>11</v>
      </c>
      <c r="C251" s="3" t="n">
        <v>5502105</v>
      </c>
      <c r="D251" s="3" t="s">
        <v>336</v>
      </c>
      <c r="E251" s="45" t="n">
        <v>124781.9</v>
      </c>
    </row>
    <row r="252" customFormat="false" ht="14.4" hidden="false" customHeight="false" outlineLevel="0" collapsed="false">
      <c r="A252" s="2" t="s">
        <v>41</v>
      </c>
      <c r="B252" s="2" t="s">
        <v>11</v>
      </c>
      <c r="C252" s="3" t="n">
        <v>5502106</v>
      </c>
      <c r="D252" s="3" t="s">
        <v>569</v>
      </c>
      <c r="E252" s="133" t="n">
        <v>0</v>
      </c>
    </row>
    <row r="253" customFormat="false" ht="14.4" hidden="false" customHeight="false" outlineLevel="0" collapsed="false">
      <c r="A253" s="2" t="s">
        <v>41</v>
      </c>
      <c r="B253" s="2" t="s">
        <v>11</v>
      </c>
      <c r="C253" s="3" t="n">
        <v>5502107</v>
      </c>
      <c r="D253" s="3" t="s">
        <v>570</v>
      </c>
      <c r="E253" s="133" t="n">
        <v>0</v>
      </c>
    </row>
    <row r="254" customFormat="false" ht="14.4" hidden="false" customHeight="false" outlineLevel="0" collapsed="false">
      <c r="A254" s="2" t="s">
        <v>41</v>
      </c>
      <c r="B254" s="2" t="s">
        <v>11</v>
      </c>
      <c r="C254" s="3" t="n">
        <v>5502108</v>
      </c>
      <c r="D254" s="3" t="s">
        <v>337</v>
      </c>
      <c r="E254" s="45" t="n">
        <v>876967.91</v>
      </c>
    </row>
    <row r="255" customFormat="false" ht="14.4" hidden="false" customHeight="false" outlineLevel="0" collapsed="false">
      <c r="A255" s="2" t="s">
        <v>41</v>
      </c>
      <c r="B255" s="2" t="s">
        <v>11</v>
      </c>
      <c r="C255" s="3" t="n">
        <v>5502109</v>
      </c>
      <c r="D255" s="3" t="s">
        <v>338</v>
      </c>
      <c r="E255" s="45" t="n">
        <v>812533.24</v>
      </c>
    </row>
    <row r="256" customFormat="false" ht="14.4" hidden="false" customHeight="false" outlineLevel="0" collapsed="false">
      <c r="A256" s="2" t="s">
        <v>41</v>
      </c>
      <c r="B256" s="2" t="s">
        <v>11</v>
      </c>
      <c r="C256" s="3" t="n">
        <v>5502110</v>
      </c>
      <c r="D256" s="3" t="s">
        <v>339</v>
      </c>
      <c r="E256" s="45" t="n">
        <v>13699945.36</v>
      </c>
    </row>
    <row r="257" customFormat="false" ht="14.4" hidden="false" customHeight="false" outlineLevel="0" collapsed="false">
      <c r="A257" s="2" t="s">
        <v>41</v>
      </c>
      <c r="B257" s="2" t="s">
        <v>11</v>
      </c>
      <c r="C257" s="3" t="n">
        <v>5502112</v>
      </c>
      <c r="D257" s="3" t="s">
        <v>340</v>
      </c>
      <c r="E257" s="45" t="n">
        <v>88465.17</v>
      </c>
    </row>
    <row r="258" customFormat="false" ht="14.4" hidden="false" customHeight="false" outlineLevel="0" collapsed="false">
      <c r="A258" s="2" t="s">
        <v>41</v>
      </c>
      <c r="B258" s="2" t="s">
        <v>11</v>
      </c>
      <c r="C258" s="3" t="n">
        <v>5502113</v>
      </c>
      <c r="D258" s="3" t="s">
        <v>341</v>
      </c>
      <c r="E258" s="45" t="n">
        <v>759188.3</v>
      </c>
    </row>
    <row r="259" customFormat="false" ht="14.4" hidden="false" customHeight="false" outlineLevel="0" collapsed="false">
      <c r="A259" s="2" t="s">
        <v>41</v>
      </c>
      <c r="B259" s="2" t="s">
        <v>11</v>
      </c>
      <c r="C259" s="3" t="n">
        <v>5502116</v>
      </c>
      <c r="D259" s="3" t="s">
        <v>342</v>
      </c>
      <c r="E259" s="45" t="n">
        <v>437803.75</v>
      </c>
    </row>
    <row r="260" customFormat="false" ht="14.4" hidden="false" customHeight="false" outlineLevel="0" collapsed="false">
      <c r="A260" s="2" t="s">
        <v>41</v>
      </c>
      <c r="B260" s="2" t="s">
        <v>11</v>
      </c>
      <c r="C260" s="3" t="n">
        <v>5502117</v>
      </c>
      <c r="D260" s="3" t="s">
        <v>343</v>
      </c>
      <c r="E260" s="45" t="n">
        <v>835353.06</v>
      </c>
    </row>
    <row r="261" customFormat="false" ht="14.4" hidden="false" customHeight="false" outlineLevel="0" collapsed="false">
      <c r="A261" s="2" t="s">
        <v>41</v>
      </c>
      <c r="B261" s="2" t="s">
        <v>11</v>
      </c>
      <c r="C261" s="3" t="n">
        <v>5502201</v>
      </c>
      <c r="D261" s="3" t="s">
        <v>344</v>
      </c>
      <c r="E261" s="45" t="n">
        <v>1004083.55</v>
      </c>
    </row>
    <row r="262" customFormat="false" ht="14.4" hidden="false" customHeight="false" outlineLevel="0" collapsed="false">
      <c r="A262" s="2" t="s">
        <v>41</v>
      </c>
      <c r="B262" s="2" t="s">
        <v>11</v>
      </c>
      <c r="C262" s="3" t="n">
        <v>5502202</v>
      </c>
      <c r="D262" s="3" t="s">
        <v>345</v>
      </c>
      <c r="E262" s="45" t="n">
        <v>911957.87</v>
      </c>
    </row>
    <row r="263" customFormat="false" ht="14.4" hidden="false" customHeight="false" outlineLevel="0" collapsed="false">
      <c r="A263" s="2" t="s">
        <v>41</v>
      </c>
      <c r="B263" s="2" t="s">
        <v>11</v>
      </c>
      <c r="C263" s="3" t="n">
        <v>5502203</v>
      </c>
      <c r="D263" s="3" t="s">
        <v>346</v>
      </c>
      <c r="E263" s="45" t="n">
        <v>1405194.67</v>
      </c>
    </row>
    <row r="264" customFormat="false" ht="28.8" hidden="false" customHeight="false" outlineLevel="0" collapsed="false">
      <c r="A264" s="2" t="s">
        <v>41</v>
      </c>
      <c r="B264" s="2" t="s">
        <v>11</v>
      </c>
      <c r="C264" s="3" t="n">
        <v>5502205</v>
      </c>
      <c r="D264" s="3" t="s">
        <v>347</v>
      </c>
      <c r="E264" s="45" t="n">
        <v>13703.01</v>
      </c>
    </row>
    <row r="265" customFormat="false" ht="28.8" hidden="false" customHeight="false" outlineLevel="0" collapsed="false">
      <c r="A265" s="2" t="s">
        <v>41</v>
      </c>
      <c r="B265" s="2" t="s">
        <v>11</v>
      </c>
      <c r="C265" s="3" t="n">
        <v>5502206</v>
      </c>
      <c r="D265" s="3" t="s">
        <v>571</v>
      </c>
      <c r="E265" s="133" t="n">
        <v>0</v>
      </c>
    </row>
    <row r="266" customFormat="false" ht="28.8" hidden="false" customHeight="false" outlineLevel="0" collapsed="false">
      <c r="A266" s="2" t="s">
        <v>41</v>
      </c>
      <c r="B266" s="2" t="s">
        <v>11</v>
      </c>
      <c r="C266" s="3" t="n">
        <v>5502207</v>
      </c>
      <c r="D266" s="3" t="s">
        <v>572</v>
      </c>
      <c r="E266" s="133" t="n">
        <v>0</v>
      </c>
    </row>
    <row r="267" customFormat="false" ht="14.4" hidden="false" customHeight="false" outlineLevel="0" collapsed="false">
      <c r="A267" s="2" t="s">
        <v>41</v>
      </c>
      <c r="B267" s="2" t="s">
        <v>11</v>
      </c>
      <c r="C267" s="3" t="n">
        <v>5502208</v>
      </c>
      <c r="D267" s="3" t="s">
        <v>348</v>
      </c>
      <c r="E267" s="45" t="n">
        <v>103437.78</v>
      </c>
    </row>
    <row r="268" customFormat="false" ht="28.8" hidden="false" customHeight="false" outlineLevel="0" collapsed="false">
      <c r="A268" s="2" t="s">
        <v>41</v>
      </c>
      <c r="B268" s="2" t="s">
        <v>11</v>
      </c>
      <c r="C268" s="3" t="n">
        <v>5502209</v>
      </c>
      <c r="D268" s="3" t="s">
        <v>349</v>
      </c>
      <c r="E268" s="45" t="n">
        <v>95922.22</v>
      </c>
    </row>
    <row r="269" customFormat="false" ht="14.4" hidden="false" customHeight="false" outlineLevel="0" collapsed="false">
      <c r="A269" s="2" t="s">
        <v>41</v>
      </c>
      <c r="B269" s="2" t="s">
        <v>11</v>
      </c>
      <c r="C269" s="3" t="n">
        <v>5502210</v>
      </c>
      <c r="D269" s="3" t="s">
        <v>350</v>
      </c>
      <c r="E269" s="45" t="n">
        <v>1416537.1</v>
      </c>
    </row>
    <row r="270" customFormat="false" ht="28.8" hidden="false" customHeight="false" outlineLevel="0" collapsed="false">
      <c r="A270" s="2" t="s">
        <v>41</v>
      </c>
      <c r="B270" s="2" t="s">
        <v>11</v>
      </c>
      <c r="C270" s="3" t="n">
        <v>5502212</v>
      </c>
      <c r="D270" s="3" t="s">
        <v>351</v>
      </c>
      <c r="E270" s="45" t="n">
        <v>10384.79</v>
      </c>
    </row>
    <row r="271" customFormat="false" ht="28.8" hidden="false" customHeight="false" outlineLevel="0" collapsed="false">
      <c r="A271" s="2" t="s">
        <v>41</v>
      </c>
      <c r="B271" s="2" t="s">
        <v>11</v>
      </c>
      <c r="C271" s="3" t="n">
        <v>5502213</v>
      </c>
      <c r="D271" s="3" t="s">
        <v>352</v>
      </c>
      <c r="E271" s="45" t="n">
        <v>87807.88</v>
      </c>
    </row>
    <row r="272" customFormat="false" ht="28.8" hidden="false" customHeight="false" outlineLevel="0" collapsed="false">
      <c r="A272" s="2" t="s">
        <v>41</v>
      </c>
      <c r="B272" s="2" t="s">
        <v>11</v>
      </c>
      <c r="C272" s="3" t="n">
        <v>5502216</v>
      </c>
      <c r="D272" s="3" t="s">
        <v>353</v>
      </c>
      <c r="E272" s="45" t="n">
        <v>51739.55</v>
      </c>
    </row>
    <row r="273" customFormat="false" ht="28.8" hidden="false" customHeight="false" outlineLevel="0" collapsed="false">
      <c r="A273" s="2" t="s">
        <v>41</v>
      </c>
      <c r="B273" s="2" t="s">
        <v>11</v>
      </c>
      <c r="C273" s="3" t="n">
        <v>5502217</v>
      </c>
      <c r="D273" s="3" t="s">
        <v>354</v>
      </c>
      <c r="E273" s="45" t="n">
        <v>97648.66</v>
      </c>
    </row>
    <row r="274" customFormat="false" ht="14.4" hidden="false" customHeight="false" outlineLevel="0" collapsed="false">
      <c r="A274" s="2" t="s">
        <v>41</v>
      </c>
      <c r="B274" s="2" t="s">
        <v>11</v>
      </c>
      <c r="C274" s="3" t="n">
        <v>5502301</v>
      </c>
      <c r="D274" s="3" t="s">
        <v>355</v>
      </c>
      <c r="E274" s="45" t="n">
        <v>1868963.53</v>
      </c>
    </row>
    <row r="275" customFormat="false" ht="14.4" hidden="false" customHeight="false" outlineLevel="0" collapsed="false">
      <c r="A275" s="2" t="s">
        <v>41</v>
      </c>
      <c r="B275" s="2" t="s">
        <v>11</v>
      </c>
      <c r="C275" s="3" t="n">
        <v>5502302</v>
      </c>
      <c r="D275" s="3" t="s">
        <v>356</v>
      </c>
      <c r="E275" s="45" t="n">
        <v>1713852.42</v>
      </c>
    </row>
    <row r="276" customFormat="false" ht="14.4" hidden="false" customHeight="false" outlineLevel="0" collapsed="false">
      <c r="A276" s="2" t="s">
        <v>41</v>
      </c>
      <c r="B276" s="2" t="s">
        <v>11</v>
      </c>
      <c r="C276" s="3" t="n">
        <v>5502303</v>
      </c>
      <c r="D276" s="3" t="s">
        <v>357</v>
      </c>
      <c r="E276" s="45" t="n">
        <v>2632524.07</v>
      </c>
    </row>
    <row r="277" customFormat="false" ht="28.8" hidden="false" customHeight="false" outlineLevel="0" collapsed="false">
      <c r="A277" s="2" t="s">
        <v>41</v>
      </c>
      <c r="B277" s="2" t="s">
        <v>11</v>
      </c>
      <c r="C277" s="3" t="n">
        <v>5502305</v>
      </c>
      <c r="D277" s="3" t="s">
        <v>358</v>
      </c>
      <c r="E277" s="45" t="n">
        <v>24204.59</v>
      </c>
    </row>
    <row r="278" customFormat="false" ht="28.8" hidden="false" customHeight="false" outlineLevel="0" collapsed="false">
      <c r="A278" s="2" t="s">
        <v>41</v>
      </c>
      <c r="B278" s="2" t="s">
        <v>11</v>
      </c>
      <c r="C278" s="3" t="n">
        <v>5502306</v>
      </c>
      <c r="D278" s="3" t="s">
        <v>573</v>
      </c>
      <c r="E278" s="133" t="n">
        <v>0</v>
      </c>
    </row>
    <row r="279" customFormat="false" ht="14.4" hidden="false" customHeight="false" outlineLevel="0" collapsed="false">
      <c r="A279" s="2" t="s">
        <v>41</v>
      </c>
      <c r="B279" s="2" t="s">
        <v>11</v>
      </c>
      <c r="C279" s="3" t="n">
        <v>5502307</v>
      </c>
      <c r="D279" s="3" t="s">
        <v>574</v>
      </c>
      <c r="E279" s="133" t="n">
        <v>0</v>
      </c>
    </row>
    <row r="280" customFormat="false" ht="14.4" hidden="false" customHeight="false" outlineLevel="0" collapsed="false">
      <c r="A280" s="2" t="s">
        <v>41</v>
      </c>
      <c r="B280" s="2" t="s">
        <v>11</v>
      </c>
      <c r="C280" s="3" t="n">
        <v>5502308</v>
      </c>
      <c r="D280" s="3" t="s">
        <v>359</v>
      </c>
      <c r="E280" s="45" t="n">
        <v>171356.78</v>
      </c>
    </row>
    <row r="281" customFormat="false" ht="14.4" hidden="false" customHeight="false" outlineLevel="0" collapsed="false">
      <c r="A281" s="2" t="s">
        <v>41</v>
      </c>
      <c r="B281" s="2" t="s">
        <v>11</v>
      </c>
      <c r="C281" s="3" t="n">
        <v>5502309</v>
      </c>
      <c r="D281" s="3" t="s">
        <v>360</v>
      </c>
      <c r="E281" s="45" t="n">
        <v>158781.24</v>
      </c>
    </row>
    <row r="282" customFormat="false" ht="14.4" hidden="false" customHeight="false" outlineLevel="0" collapsed="false">
      <c r="A282" s="2" t="s">
        <v>41</v>
      </c>
      <c r="B282" s="2" t="s">
        <v>11</v>
      </c>
      <c r="C282" s="3" t="n">
        <v>5502310</v>
      </c>
      <c r="D282" s="3" t="s">
        <v>361</v>
      </c>
      <c r="E282" s="45" t="n">
        <v>2647875.56</v>
      </c>
    </row>
    <row r="283" customFormat="false" ht="28.8" hidden="false" customHeight="false" outlineLevel="0" collapsed="false">
      <c r="A283" s="2" t="s">
        <v>41</v>
      </c>
      <c r="B283" s="2" t="s">
        <v>11</v>
      </c>
      <c r="C283" s="3" t="n">
        <v>5502312</v>
      </c>
      <c r="D283" s="3" t="s">
        <v>362</v>
      </c>
      <c r="E283" s="45" t="n">
        <v>17277.13</v>
      </c>
    </row>
    <row r="284" customFormat="false" ht="28.8" hidden="false" customHeight="false" outlineLevel="0" collapsed="false">
      <c r="A284" s="2" t="s">
        <v>41</v>
      </c>
      <c r="B284" s="2" t="s">
        <v>11</v>
      </c>
      <c r="C284" s="3" t="n">
        <v>5502313</v>
      </c>
      <c r="D284" s="3" t="s">
        <v>363</v>
      </c>
      <c r="E284" s="45" t="n">
        <v>148039.29</v>
      </c>
    </row>
    <row r="285" customFormat="false" ht="14.4" hidden="false" customHeight="false" outlineLevel="0" collapsed="false">
      <c r="A285" s="2" t="s">
        <v>41</v>
      </c>
      <c r="B285" s="2" t="s">
        <v>11</v>
      </c>
      <c r="C285" s="3" t="n">
        <v>5502316</v>
      </c>
      <c r="D285" s="3" t="s">
        <v>364</v>
      </c>
      <c r="E285" s="45" t="n">
        <v>85563.12</v>
      </c>
    </row>
    <row r="286" customFormat="false" ht="14.4" hidden="false" customHeight="false" outlineLevel="0" collapsed="false">
      <c r="A286" s="2" t="s">
        <v>41</v>
      </c>
      <c r="B286" s="2" t="s">
        <v>11</v>
      </c>
      <c r="C286" s="3" t="n">
        <v>5502317</v>
      </c>
      <c r="D286" s="3" t="s">
        <v>365</v>
      </c>
      <c r="E286" s="45" t="n">
        <v>163071.46</v>
      </c>
    </row>
    <row r="287" customFormat="false" ht="28.8" hidden="false" customHeight="false" outlineLevel="0" collapsed="false">
      <c r="A287" s="2" t="s">
        <v>41</v>
      </c>
      <c r="B287" s="2" t="s">
        <v>11</v>
      </c>
      <c r="C287" s="3" t="n">
        <v>5502401</v>
      </c>
      <c r="D287" s="3" t="s">
        <v>366</v>
      </c>
      <c r="E287" s="45" t="n">
        <v>687317.07</v>
      </c>
    </row>
    <row r="288" customFormat="false" ht="28.8" hidden="false" customHeight="false" outlineLevel="0" collapsed="false">
      <c r="A288" s="2" t="s">
        <v>41</v>
      </c>
      <c r="B288" s="2" t="s">
        <v>11</v>
      </c>
      <c r="C288" s="3" t="n">
        <v>5502402</v>
      </c>
      <c r="D288" s="3" t="s">
        <v>367</v>
      </c>
      <c r="E288" s="45" t="n">
        <v>630258.36</v>
      </c>
    </row>
    <row r="289" customFormat="false" ht="28.8" hidden="false" customHeight="false" outlineLevel="0" collapsed="false">
      <c r="A289" s="2" t="s">
        <v>41</v>
      </c>
      <c r="B289" s="2" t="s">
        <v>11</v>
      </c>
      <c r="C289" s="3" t="n">
        <v>5502403</v>
      </c>
      <c r="D289" s="3" t="s">
        <v>368</v>
      </c>
      <c r="E289" s="45" t="n">
        <v>968101.04</v>
      </c>
    </row>
    <row r="290" customFormat="false" ht="28.8" hidden="false" customHeight="false" outlineLevel="0" collapsed="false">
      <c r="A290" s="2" t="s">
        <v>41</v>
      </c>
      <c r="B290" s="2" t="s">
        <v>11</v>
      </c>
      <c r="C290" s="3" t="n">
        <v>5502405</v>
      </c>
      <c r="D290" s="3" t="s">
        <v>369</v>
      </c>
      <c r="E290" s="45" t="n">
        <v>8903.86</v>
      </c>
    </row>
    <row r="291" customFormat="false" ht="28.8" hidden="false" customHeight="false" outlineLevel="0" collapsed="false">
      <c r="A291" s="2" t="s">
        <v>41</v>
      </c>
      <c r="B291" s="2" t="s">
        <v>11</v>
      </c>
      <c r="C291" s="3" t="n">
        <v>5502406</v>
      </c>
      <c r="D291" s="3" t="s">
        <v>575</v>
      </c>
      <c r="E291" s="133" t="n">
        <v>0</v>
      </c>
    </row>
    <row r="292" customFormat="false" ht="28.8" hidden="false" customHeight="false" outlineLevel="0" collapsed="false">
      <c r="A292" s="2" t="s">
        <v>41</v>
      </c>
      <c r="B292" s="2" t="s">
        <v>11</v>
      </c>
      <c r="C292" s="3" t="n">
        <v>5502407</v>
      </c>
      <c r="D292" s="3" t="s">
        <v>576</v>
      </c>
      <c r="E292" s="133" t="n">
        <v>0</v>
      </c>
    </row>
    <row r="293" customFormat="false" ht="28.8" hidden="false" customHeight="false" outlineLevel="0" collapsed="false">
      <c r="A293" s="2" t="s">
        <v>41</v>
      </c>
      <c r="B293" s="2" t="s">
        <v>11</v>
      </c>
      <c r="C293" s="3" t="n">
        <v>5502408</v>
      </c>
      <c r="D293" s="3" t="s">
        <v>370</v>
      </c>
      <c r="E293" s="45" t="n">
        <v>63034.81</v>
      </c>
    </row>
    <row r="294" customFormat="false" ht="28.8" hidden="false" customHeight="false" outlineLevel="0" collapsed="false">
      <c r="A294" s="2" t="s">
        <v>41</v>
      </c>
      <c r="B294" s="2" t="s">
        <v>11</v>
      </c>
      <c r="C294" s="3" t="n">
        <v>5502409</v>
      </c>
      <c r="D294" s="3" t="s">
        <v>371</v>
      </c>
      <c r="E294" s="45" t="n">
        <v>58408.8</v>
      </c>
    </row>
    <row r="295" customFormat="false" ht="28.8" hidden="false" customHeight="false" outlineLevel="0" collapsed="false">
      <c r="A295" s="2" t="s">
        <v>41</v>
      </c>
      <c r="B295" s="2" t="s">
        <v>11</v>
      </c>
      <c r="C295" s="3" t="n">
        <v>5502410</v>
      </c>
      <c r="D295" s="3" t="s">
        <v>372</v>
      </c>
      <c r="E295" s="45" t="n">
        <v>974039.91</v>
      </c>
    </row>
    <row r="296" customFormat="false" ht="28.8" hidden="false" customHeight="false" outlineLevel="0" collapsed="false">
      <c r="A296" s="2" t="s">
        <v>41</v>
      </c>
      <c r="B296" s="2" t="s">
        <v>11</v>
      </c>
      <c r="C296" s="3" t="n">
        <v>5502411</v>
      </c>
      <c r="D296" s="3" t="s">
        <v>577</v>
      </c>
      <c r="E296" s="133" t="n">
        <v>0</v>
      </c>
    </row>
    <row r="297" customFormat="false" ht="28.8" hidden="false" customHeight="false" outlineLevel="0" collapsed="false">
      <c r="A297" s="2" t="s">
        <v>41</v>
      </c>
      <c r="B297" s="2" t="s">
        <v>11</v>
      </c>
      <c r="C297" s="3" t="n">
        <v>5502412</v>
      </c>
      <c r="D297" s="3" t="s">
        <v>373</v>
      </c>
      <c r="E297" s="45" t="n">
        <v>6355.5</v>
      </c>
    </row>
    <row r="298" customFormat="false" ht="28.8" hidden="false" customHeight="false" outlineLevel="0" collapsed="false">
      <c r="A298" s="2" t="s">
        <v>41</v>
      </c>
      <c r="B298" s="2" t="s">
        <v>11</v>
      </c>
      <c r="C298" s="3" t="n">
        <v>5502413</v>
      </c>
      <c r="D298" s="3" t="s">
        <v>374</v>
      </c>
      <c r="E298" s="45" t="n">
        <v>54457.27</v>
      </c>
    </row>
    <row r="299" customFormat="false" ht="28.8" hidden="false" customHeight="false" outlineLevel="0" collapsed="false">
      <c r="A299" s="2" t="s">
        <v>41</v>
      </c>
      <c r="B299" s="2" t="s">
        <v>11</v>
      </c>
      <c r="C299" s="3" t="n">
        <v>5502416</v>
      </c>
      <c r="D299" s="3" t="s">
        <v>375</v>
      </c>
      <c r="E299" s="45" t="n">
        <v>31475</v>
      </c>
    </row>
    <row r="300" customFormat="false" ht="28.8" hidden="false" customHeight="false" outlineLevel="0" collapsed="false">
      <c r="A300" s="2" t="s">
        <v>41</v>
      </c>
      <c r="B300" s="2" t="s">
        <v>11</v>
      </c>
      <c r="C300" s="3" t="n">
        <v>5502417</v>
      </c>
      <c r="D300" s="3" t="s">
        <v>376</v>
      </c>
      <c r="E300" s="45" t="n">
        <v>59986.98</v>
      </c>
    </row>
    <row r="301" customFormat="false" ht="28.8" hidden="false" customHeight="false" outlineLevel="0" collapsed="false">
      <c r="A301" s="2" t="s">
        <v>41</v>
      </c>
      <c r="B301" s="2" t="s">
        <v>11</v>
      </c>
      <c r="C301" s="3" t="n">
        <v>5502501</v>
      </c>
      <c r="D301" s="3" t="s">
        <v>377</v>
      </c>
      <c r="E301" s="45" t="n">
        <v>99953.53</v>
      </c>
    </row>
    <row r="302" customFormat="false" ht="28.8" hidden="false" customHeight="false" outlineLevel="0" collapsed="false">
      <c r="A302" s="2" t="s">
        <v>41</v>
      </c>
      <c r="B302" s="2" t="s">
        <v>11</v>
      </c>
      <c r="C302" s="3" t="n">
        <v>5502502</v>
      </c>
      <c r="D302" s="3" t="s">
        <v>378</v>
      </c>
      <c r="E302" s="45" t="n">
        <v>91644.19</v>
      </c>
    </row>
    <row r="303" customFormat="false" ht="28.8" hidden="false" customHeight="false" outlineLevel="0" collapsed="false">
      <c r="A303" s="2" t="s">
        <v>41</v>
      </c>
      <c r="B303" s="2" t="s">
        <v>11</v>
      </c>
      <c r="C303" s="3" t="n">
        <v>5502503</v>
      </c>
      <c r="D303" s="3" t="s">
        <v>379</v>
      </c>
      <c r="E303" s="45" t="n">
        <v>140773.86</v>
      </c>
    </row>
    <row r="304" customFormat="false" ht="28.8" hidden="false" customHeight="false" outlineLevel="0" collapsed="false">
      <c r="A304" s="2" t="s">
        <v>41</v>
      </c>
      <c r="B304" s="2" t="s">
        <v>11</v>
      </c>
      <c r="C304" s="3" t="n">
        <v>5502505</v>
      </c>
      <c r="D304" s="3" t="s">
        <v>380</v>
      </c>
      <c r="E304" s="45" t="n">
        <v>1296.68</v>
      </c>
    </row>
    <row r="305" customFormat="false" ht="28.8" hidden="false" customHeight="false" outlineLevel="0" collapsed="false">
      <c r="A305" s="2" t="s">
        <v>41</v>
      </c>
      <c r="B305" s="2" t="s">
        <v>11</v>
      </c>
      <c r="C305" s="3" t="n">
        <v>5502506</v>
      </c>
      <c r="D305" s="3" t="s">
        <v>578</v>
      </c>
      <c r="E305" s="133" t="n">
        <v>0</v>
      </c>
    </row>
    <row r="306" customFormat="false" ht="28.8" hidden="false" customHeight="false" outlineLevel="0" collapsed="false">
      <c r="A306" s="2" t="s">
        <v>41</v>
      </c>
      <c r="B306" s="2" t="s">
        <v>11</v>
      </c>
      <c r="C306" s="3" t="n">
        <v>5502507</v>
      </c>
      <c r="D306" s="3" t="s">
        <v>579</v>
      </c>
      <c r="E306" s="133" t="n">
        <v>0</v>
      </c>
    </row>
    <row r="307" customFormat="false" ht="28.8" hidden="false" customHeight="false" outlineLevel="0" collapsed="false">
      <c r="A307" s="2" t="s">
        <v>41</v>
      </c>
      <c r="B307" s="2" t="s">
        <v>11</v>
      </c>
      <c r="C307" s="3" t="n">
        <v>5502508</v>
      </c>
      <c r="D307" s="3" t="s">
        <v>381</v>
      </c>
      <c r="E307" s="45" t="n">
        <v>9179.82</v>
      </c>
    </row>
    <row r="308" customFormat="false" ht="28.8" hidden="false" customHeight="false" outlineLevel="0" collapsed="false">
      <c r="A308" s="2" t="s">
        <v>41</v>
      </c>
      <c r="B308" s="2" t="s">
        <v>11</v>
      </c>
      <c r="C308" s="3" t="n">
        <v>5502509</v>
      </c>
      <c r="D308" s="3" t="s">
        <v>382</v>
      </c>
      <c r="E308" s="45" t="n">
        <v>8506.15</v>
      </c>
    </row>
    <row r="309" customFormat="false" ht="28.8" hidden="false" customHeight="false" outlineLevel="0" collapsed="false">
      <c r="A309" s="2" t="s">
        <v>41</v>
      </c>
      <c r="B309" s="2" t="s">
        <v>11</v>
      </c>
      <c r="C309" s="3" t="n">
        <v>5502510</v>
      </c>
      <c r="D309" s="3" t="s">
        <v>383</v>
      </c>
      <c r="E309" s="45" t="n">
        <v>141638.68</v>
      </c>
    </row>
    <row r="310" customFormat="false" ht="28.8" hidden="false" customHeight="false" outlineLevel="0" collapsed="false">
      <c r="A310" s="2" t="s">
        <v>41</v>
      </c>
      <c r="B310" s="2" t="s">
        <v>11</v>
      </c>
      <c r="C310" s="3" t="n">
        <v>5502512</v>
      </c>
      <c r="D310" s="3" t="s">
        <v>384</v>
      </c>
      <c r="E310" s="133" t="n">
        <v>925.53</v>
      </c>
    </row>
    <row r="311" customFormat="false" ht="28.8" hidden="false" customHeight="false" outlineLevel="0" collapsed="false">
      <c r="A311" s="2" t="s">
        <v>41</v>
      </c>
      <c r="B311" s="2" t="s">
        <v>11</v>
      </c>
      <c r="C311" s="3" t="n">
        <v>5502513</v>
      </c>
      <c r="D311" s="3" t="s">
        <v>385</v>
      </c>
      <c r="E311" s="45" t="n">
        <v>7930.66</v>
      </c>
    </row>
    <row r="312" customFormat="false" ht="28.8" hidden="false" customHeight="false" outlineLevel="0" collapsed="false">
      <c r="A312" s="2" t="s">
        <v>41</v>
      </c>
      <c r="B312" s="2" t="s">
        <v>11</v>
      </c>
      <c r="C312" s="3" t="n">
        <v>5502516</v>
      </c>
      <c r="D312" s="3" t="s">
        <v>386</v>
      </c>
      <c r="E312" s="45" t="n">
        <v>4583.75</v>
      </c>
    </row>
    <row r="313" customFormat="false" ht="28.8" hidden="false" customHeight="false" outlineLevel="0" collapsed="false">
      <c r="A313" s="2" t="s">
        <v>41</v>
      </c>
      <c r="B313" s="2" t="s">
        <v>11</v>
      </c>
      <c r="C313" s="3" t="n">
        <v>5502517</v>
      </c>
      <c r="D313" s="3" t="s">
        <v>387</v>
      </c>
      <c r="E313" s="45" t="n">
        <v>8735.93</v>
      </c>
    </row>
    <row r="314" customFormat="false" ht="14.4" hidden="false" customHeight="false" outlineLevel="0" collapsed="false">
      <c r="A314" s="2" t="s">
        <v>41</v>
      </c>
      <c r="B314" s="2" t="s">
        <v>12</v>
      </c>
      <c r="C314" s="3" t="n">
        <v>55031</v>
      </c>
      <c r="D314" s="3" t="s">
        <v>328</v>
      </c>
      <c r="E314" s="45" t="n">
        <v>15211465.31</v>
      </c>
    </row>
    <row r="315" customFormat="false" ht="14.4" hidden="false" customHeight="false" outlineLevel="0" collapsed="false">
      <c r="A315" s="2" t="s">
        <v>41</v>
      </c>
      <c r="B315" s="2" t="s">
        <v>12</v>
      </c>
      <c r="C315" s="3" t="n">
        <v>55032</v>
      </c>
      <c r="D315" s="3" t="s">
        <v>329</v>
      </c>
      <c r="E315" s="45" t="n">
        <v>1711296.68</v>
      </c>
    </row>
    <row r="316" customFormat="false" ht="14.4" hidden="false" customHeight="false" outlineLevel="0" collapsed="false">
      <c r="A316" s="2" t="s">
        <v>41</v>
      </c>
      <c r="B316" s="2" t="s">
        <v>12</v>
      </c>
      <c r="C316" s="3" t="n">
        <v>55033</v>
      </c>
      <c r="D316" s="3" t="s">
        <v>330</v>
      </c>
      <c r="E316" s="45" t="n">
        <v>2956963.39</v>
      </c>
    </row>
    <row r="317" customFormat="false" ht="28.8" hidden="false" customHeight="false" outlineLevel="0" collapsed="false">
      <c r="A317" s="2" t="s">
        <v>41</v>
      </c>
      <c r="B317" s="2" t="s">
        <v>12</v>
      </c>
      <c r="C317" s="3" t="n">
        <v>55034</v>
      </c>
      <c r="D317" s="3" t="s">
        <v>331</v>
      </c>
      <c r="E317" s="45" t="n">
        <v>1087740.09</v>
      </c>
    </row>
    <row r="318" customFormat="false" ht="28.8" hidden="false" customHeight="false" outlineLevel="0" collapsed="false">
      <c r="A318" s="2" t="s">
        <v>41</v>
      </c>
      <c r="B318" s="2" t="s">
        <v>12</v>
      </c>
      <c r="C318" s="3" t="n">
        <v>55035</v>
      </c>
      <c r="D318" s="3" t="s">
        <v>332</v>
      </c>
      <c r="E318" s="45" t="n">
        <v>154789.35</v>
      </c>
    </row>
    <row r="319" customFormat="false" ht="14.4" hidden="false" customHeight="false" outlineLevel="0" collapsed="false">
      <c r="A319" s="2" t="s">
        <v>41</v>
      </c>
      <c r="B319" s="2" t="s">
        <v>13</v>
      </c>
      <c r="C319" s="3" t="n">
        <v>55041</v>
      </c>
      <c r="D319" s="3" t="s">
        <v>328</v>
      </c>
      <c r="E319" s="45" t="n">
        <v>123260.55</v>
      </c>
    </row>
    <row r="320" customFormat="false" ht="14.4" hidden="false" customHeight="false" outlineLevel="0" collapsed="false">
      <c r="A320" s="2" t="s">
        <v>41</v>
      </c>
      <c r="B320" s="2" t="s">
        <v>13</v>
      </c>
      <c r="C320" s="3" t="n">
        <v>55042</v>
      </c>
      <c r="D320" s="3" t="s">
        <v>329</v>
      </c>
      <c r="E320" s="45" t="n">
        <v>13858.48</v>
      </c>
    </row>
    <row r="321" customFormat="false" ht="14.4" hidden="false" customHeight="false" outlineLevel="0" collapsed="false">
      <c r="A321" s="2" t="s">
        <v>41</v>
      </c>
      <c r="B321" s="2" t="s">
        <v>13</v>
      </c>
      <c r="C321" s="3" t="n">
        <v>55043</v>
      </c>
      <c r="D321" s="3" t="s">
        <v>330</v>
      </c>
      <c r="E321" s="45" t="n">
        <v>23965.88</v>
      </c>
    </row>
    <row r="322" customFormat="false" ht="28.8" hidden="false" customHeight="false" outlineLevel="0" collapsed="false">
      <c r="A322" s="2" t="s">
        <v>41</v>
      </c>
      <c r="B322" s="2" t="s">
        <v>13</v>
      </c>
      <c r="C322" s="3" t="n">
        <v>55044</v>
      </c>
      <c r="D322" s="3" t="s">
        <v>331</v>
      </c>
      <c r="E322" s="45" t="n">
        <v>8816.02</v>
      </c>
    </row>
    <row r="323" customFormat="false" ht="28.8" hidden="false" customHeight="false" outlineLevel="0" collapsed="false">
      <c r="A323" s="2" t="s">
        <v>41</v>
      </c>
      <c r="B323" s="2" t="s">
        <v>13</v>
      </c>
      <c r="C323" s="3" t="n">
        <v>55045</v>
      </c>
      <c r="D323" s="3" t="s">
        <v>332</v>
      </c>
      <c r="E323" s="45" t="n">
        <v>1283.89</v>
      </c>
    </row>
    <row r="324" customFormat="false" ht="14.4" hidden="false" customHeight="false" outlineLevel="0" collapsed="false">
      <c r="A324" s="2" t="s">
        <v>41</v>
      </c>
      <c r="B324" s="2" t="s">
        <v>6</v>
      </c>
      <c r="C324" s="3" t="n">
        <v>55061</v>
      </c>
      <c r="D324" s="3" t="s">
        <v>388</v>
      </c>
      <c r="E324" s="45" t="n">
        <v>22871744.41</v>
      </c>
    </row>
    <row r="325" customFormat="false" ht="14.4" hidden="false" customHeight="false" outlineLevel="0" collapsed="false">
      <c r="A325" s="2" t="s">
        <v>41</v>
      </c>
      <c r="B325" s="2" t="s">
        <v>6</v>
      </c>
      <c r="C325" s="3" t="n">
        <v>55062</v>
      </c>
      <c r="D325" s="3" t="s">
        <v>389</v>
      </c>
      <c r="E325" s="45" t="n">
        <v>2686322.4</v>
      </c>
    </row>
    <row r="326" customFormat="false" ht="28.8" hidden="false" customHeight="false" outlineLevel="0" collapsed="false">
      <c r="A326" s="2" t="s">
        <v>41</v>
      </c>
      <c r="B326" s="2" t="s">
        <v>6</v>
      </c>
      <c r="C326" s="3" t="n">
        <v>55063</v>
      </c>
      <c r="D326" s="3" t="s">
        <v>390</v>
      </c>
      <c r="E326" s="45" t="n">
        <v>4390008.11</v>
      </c>
    </row>
    <row r="327" customFormat="false" ht="28.8" hidden="false" customHeight="false" outlineLevel="0" collapsed="false">
      <c r="A327" s="2" t="s">
        <v>41</v>
      </c>
      <c r="B327" s="2" t="s">
        <v>6</v>
      </c>
      <c r="C327" s="3" t="n">
        <v>55064</v>
      </c>
      <c r="D327" s="3" t="s">
        <v>391</v>
      </c>
      <c r="E327" s="45" t="n">
        <v>1614895.88</v>
      </c>
    </row>
    <row r="328" customFormat="false" ht="28.8" hidden="false" customHeight="false" outlineLevel="0" collapsed="false">
      <c r="A328" s="2" t="s">
        <v>41</v>
      </c>
      <c r="B328" s="2" t="s">
        <v>6</v>
      </c>
      <c r="C328" s="3" t="n">
        <v>55065</v>
      </c>
      <c r="D328" s="3" t="s">
        <v>392</v>
      </c>
      <c r="E328" s="45" t="n">
        <v>228556.5</v>
      </c>
    </row>
    <row r="329" customFormat="false" ht="14.4" hidden="false" customHeight="false" outlineLevel="0" collapsed="false">
      <c r="A329" s="2" t="s">
        <v>43</v>
      </c>
      <c r="B329" s="2" t="s">
        <v>10</v>
      </c>
      <c r="C329" s="3" t="n">
        <v>55113</v>
      </c>
      <c r="D329" s="3" t="s">
        <v>393</v>
      </c>
      <c r="E329" s="45" t="n">
        <v>2096209.36</v>
      </c>
    </row>
    <row r="330" customFormat="false" ht="28.8" hidden="false" customHeight="false" outlineLevel="0" collapsed="false">
      <c r="A330" s="2" t="s">
        <v>43</v>
      </c>
      <c r="B330" s="2" t="s">
        <v>10</v>
      </c>
      <c r="C330" s="3" t="n">
        <v>55114</v>
      </c>
      <c r="D330" s="3" t="s">
        <v>394</v>
      </c>
      <c r="E330" s="45" t="n">
        <v>938737.3</v>
      </c>
    </row>
    <row r="331" customFormat="false" ht="28.8" hidden="false" customHeight="false" outlineLevel="0" collapsed="false">
      <c r="A331" s="2" t="s">
        <v>43</v>
      </c>
      <c r="B331" s="2" t="s">
        <v>11</v>
      </c>
      <c r="C331" s="3" t="n">
        <v>5512301</v>
      </c>
      <c r="D331" s="3" t="s">
        <v>395</v>
      </c>
      <c r="E331" s="45" t="n">
        <v>1528369.45</v>
      </c>
    </row>
    <row r="332" customFormat="false" ht="28.8" hidden="false" customHeight="false" outlineLevel="0" collapsed="false">
      <c r="A332" s="2" t="s">
        <v>43</v>
      </c>
      <c r="B332" s="2" t="s">
        <v>11</v>
      </c>
      <c r="C332" s="3" t="n">
        <v>5512302</v>
      </c>
      <c r="D332" s="3" t="s">
        <v>396</v>
      </c>
      <c r="E332" s="45" t="n">
        <v>1400956.76</v>
      </c>
    </row>
    <row r="333" customFormat="false" ht="28.8" hidden="false" customHeight="false" outlineLevel="0" collapsed="false">
      <c r="A333" s="2" t="s">
        <v>43</v>
      </c>
      <c r="B333" s="2" t="s">
        <v>11</v>
      </c>
      <c r="C333" s="3" t="n">
        <v>5512303</v>
      </c>
      <c r="D333" s="3" t="s">
        <v>397</v>
      </c>
      <c r="E333" s="45" t="n">
        <v>2152154.67</v>
      </c>
    </row>
    <row r="334" customFormat="false" ht="28.8" hidden="false" customHeight="false" outlineLevel="0" collapsed="false">
      <c r="A334" s="2" t="s">
        <v>43</v>
      </c>
      <c r="B334" s="2" t="s">
        <v>11</v>
      </c>
      <c r="C334" s="3" t="n">
        <v>5512305</v>
      </c>
      <c r="D334" s="3" t="s">
        <v>398</v>
      </c>
      <c r="E334" s="45" t="n">
        <v>19882.35</v>
      </c>
    </row>
    <row r="335" customFormat="false" ht="28.8" hidden="false" customHeight="false" outlineLevel="0" collapsed="false">
      <c r="A335" s="2" t="s">
        <v>43</v>
      </c>
      <c r="B335" s="2" t="s">
        <v>11</v>
      </c>
      <c r="C335" s="3" t="n">
        <v>5512306</v>
      </c>
      <c r="D335" s="3" t="s">
        <v>580</v>
      </c>
      <c r="E335" s="133" t="n">
        <v>0</v>
      </c>
    </row>
    <row r="336" customFormat="false" ht="28.8" hidden="false" customHeight="false" outlineLevel="0" collapsed="false">
      <c r="A336" s="2" t="s">
        <v>43</v>
      </c>
      <c r="B336" s="2" t="s">
        <v>11</v>
      </c>
      <c r="C336" s="3" t="n">
        <v>5512307</v>
      </c>
      <c r="D336" s="3" t="s">
        <v>581</v>
      </c>
      <c r="E336" s="133" t="n">
        <v>0</v>
      </c>
    </row>
    <row r="337" customFormat="false" ht="28.8" hidden="false" customHeight="false" outlineLevel="0" collapsed="false">
      <c r="A337" s="2" t="s">
        <v>43</v>
      </c>
      <c r="B337" s="2" t="s">
        <v>11</v>
      </c>
      <c r="C337" s="3" t="n">
        <v>5512308</v>
      </c>
      <c r="D337" s="3" t="s">
        <v>399</v>
      </c>
      <c r="E337" s="45" t="n">
        <v>140757.36</v>
      </c>
    </row>
    <row r="338" customFormat="false" ht="28.8" hidden="false" customHeight="false" outlineLevel="0" collapsed="false">
      <c r="A338" s="2" t="s">
        <v>43</v>
      </c>
      <c r="B338" s="2" t="s">
        <v>11</v>
      </c>
      <c r="C338" s="3" t="n">
        <v>5512309</v>
      </c>
      <c r="D338" s="3" t="s">
        <v>400</v>
      </c>
      <c r="E338" s="45" t="n">
        <v>130427.44</v>
      </c>
    </row>
    <row r="339" customFormat="false" ht="28.8" hidden="false" customHeight="false" outlineLevel="0" collapsed="false">
      <c r="A339" s="2" t="s">
        <v>43</v>
      </c>
      <c r="B339" s="2" t="s">
        <v>11</v>
      </c>
      <c r="C339" s="3" t="n">
        <v>5512310</v>
      </c>
      <c r="D339" s="3" t="s">
        <v>401</v>
      </c>
      <c r="E339" s="45" t="n">
        <v>2165416.27</v>
      </c>
    </row>
    <row r="340" customFormat="false" ht="28.8" hidden="false" customHeight="false" outlineLevel="0" collapsed="false">
      <c r="A340" s="2" t="s">
        <v>43</v>
      </c>
      <c r="B340" s="2" t="s">
        <v>11</v>
      </c>
      <c r="C340" s="3" t="n">
        <v>5512312</v>
      </c>
      <c r="D340" s="3" t="s">
        <v>402</v>
      </c>
      <c r="E340" s="45" t="n">
        <v>14191.93</v>
      </c>
    </row>
    <row r="341" customFormat="false" ht="28.8" hidden="false" customHeight="false" outlineLevel="0" collapsed="false">
      <c r="A341" s="2" t="s">
        <v>43</v>
      </c>
      <c r="B341" s="2" t="s">
        <v>11</v>
      </c>
      <c r="C341" s="3" t="n">
        <v>5512313</v>
      </c>
      <c r="D341" s="3" t="s">
        <v>403</v>
      </c>
      <c r="E341" s="45" t="n">
        <v>121603.7</v>
      </c>
    </row>
    <row r="342" customFormat="false" ht="28.8" hidden="false" customHeight="false" outlineLevel="0" collapsed="false">
      <c r="A342" s="2" t="s">
        <v>43</v>
      </c>
      <c r="B342" s="2" t="s">
        <v>11</v>
      </c>
      <c r="C342" s="3" t="n">
        <v>5512316</v>
      </c>
      <c r="D342" s="3" t="s">
        <v>404</v>
      </c>
      <c r="E342" s="45" t="n">
        <v>70283.99</v>
      </c>
    </row>
    <row r="343" customFormat="false" ht="28.8" hidden="false" customHeight="false" outlineLevel="0" collapsed="false">
      <c r="A343" s="2" t="s">
        <v>43</v>
      </c>
      <c r="B343" s="2" t="s">
        <v>11</v>
      </c>
      <c r="C343" s="3" t="n">
        <v>5512317</v>
      </c>
      <c r="D343" s="3" t="s">
        <v>405</v>
      </c>
      <c r="E343" s="45" t="n">
        <v>133951.55</v>
      </c>
    </row>
    <row r="344" customFormat="false" ht="28.8" hidden="false" customHeight="false" outlineLevel="0" collapsed="false">
      <c r="A344" s="2" t="s">
        <v>43</v>
      </c>
      <c r="B344" s="2" t="s">
        <v>11</v>
      </c>
      <c r="C344" s="3" t="n">
        <v>5512401</v>
      </c>
      <c r="D344" s="3" t="s">
        <v>406</v>
      </c>
      <c r="E344" s="45" t="n">
        <v>684443.68</v>
      </c>
    </row>
    <row r="345" customFormat="false" ht="28.8" hidden="false" customHeight="false" outlineLevel="0" collapsed="false">
      <c r="A345" s="2" t="s">
        <v>43</v>
      </c>
      <c r="B345" s="2" t="s">
        <v>11</v>
      </c>
      <c r="C345" s="3" t="n">
        <v>5512402</v>
      </c>
      <c r="D345" s="3" t="s">
        <v>407</v>
      </c>
      <c r="E345" s="45" t="n">
        <v>627384.97</v>
      </c>
    </row>
    <row r="346" customFormat="false" ht="28.8" hidden="false" customHeight="false" outlineLevel="0" collapsed="false">
      <c r="A346" s="2" t="s">
        <v>43</v>
      </c>
      <c r="B346" s="2" t="s">
        <v>11</v>
      </c>
      <c r="C346" s="3" t="n">
        <v>5512403</v>
      </c>
      <c r="D346" s="3" t="s">
        <v>408</v>
      </c>
      <c r="E346" s="45" t="n">
        <v>963790.99</v>
      </c>
    </row>
    <row r="347" customFormat="false" ht="28.8" hidden="false" customHeight="false" outlineLevel="0" collapsed="false">
      <c r="A347" s="2" t="s">
        <v>43</v>
      </c>
      <c r="B347" s="2" t="s">
        <v>11</v>
      </c>
      <c r="C347" s="3" t="n">
        <v>5512405</v>
      </c>
      <c r="D347" s="3" t="s">
        <v>409</v>
      </c>
      <c r="E347" s="45" t="n">
        <v>8903.86</v>
      </c>
    </row>
    <row r="348" customFormat="false" ht="28.8" hidden="false" customHeight="false" outlineLevel="0" collapsed="false">
      <c r="A348" s="2" t="s">
        <v>43</v>
      </c>
      <c r="B348" s="2" t="s">
        <v>11</v>
      </c>
      <c r="C348" s="3" t="n">
        <v>5512406</v>
      </c>
      <c r="D348" s="3" t="s">
        <v>582</v>
      </c>
      <c r="E348" s="133" t="n">
        <v>0</v>
      </c>
    </row>
    <row r="349" customFormat="false" ht="28.8" hidden="false" customHeight="false" outlineLevel="0" collapsed="false">
      <c r="A349" s="2" t="s">
        <v>43</v>
      </c>
      <c r="B349" s="2" t="s">
        <v>11</v>
      </c>
      <c r="C349" s="3" t="n">
        <v>5512407</v>
      </c>
      <c r="D349" s="3" t="s">
        <v>583</v>
      </c>
      <c r="E349" s="133" t="n">
        <v>0</v>
      </c>
    </row>
    <row r="350" customFormat="false" ht="28.8" hidden="false" customHeight="false" outlineLevel="0" collapsed="false">
      <c r="A350" s="2" t="s">
        <v>43</v>
      </c>
      <c r="B350" s="2" t="s">
        <v>11</v>
      </c>
      <c r="C350" s="3" t="n">
        <v>5512408</v>
      </c>
      <c r="D350" s="3" t="s">
        <v>410</v>
      </c>
      <c r="E350" s="45" t="n">
        <v>63034.81</v>
      </c>
    </row>
    <row r="351" customFormat="false" ht="28.8" hidden="false" customHeight="false" outlineLevel="0" collapsed="false">
      <c r="A351" s="2" t="s">
        <v>43</v>
      </c>
      <c r="B351" s="2" t="s">
        <v>11</v>
      </c>
      <c r="C351" s="3" t="n">
        <v>5512409</v>
      </c>
      <c r="D351" s="3" t="s">
        <v>411</v>
      </c>
      <c r="E351" s="45" t="n">
        <v>58408.81</v>
      </c>
    </row>
    <row r="352" customFormat="false" ht="28.8" hidden="false" customHeight="false" outlineLevel="0" collapsed="false">
      <c r="A352" s="2" t="s">
        <v>43</v>
      </c>
      <c r="B352" s="2" t="s">
        <v>11</v>
      </c>
      <c r="C352" s="3" t="n">
        <v>5512410</v>
      </c>
      <c r="D352" s="3" t="s">
        <v>412</v>
      </c>
      <c r="E352" s="45" t="n">
        <v>969729.86</v>
      </c>
    </row>
    <row r="353" customFormat="false" ht="28.8" hidden="false" customHeight="false" outlineLevel="0" collapsed="false">
      <c r="A353" s="2" t="s">
        <v>43</v>
      </c>
      <c r="B353" s="2" t="s">
        <v>11</v>
      </c>
      <c r="C353" s="3" t="n">
        <v>5512412</v>
      </c>
      <c r="D353" s="3" t="s">
        <v>413</v>
      </c>
      <c r="E353" s="45" t="n">
        <v>6355.5</v>
      </c>
    </row>
    <row r="354" customFormat="false" ht="28.8" hidden="false" customHeight="false" outlineLevel="0" collapsed="false">
      <c r="A354" s="2" t="s">
        <v>43</v>
      </c>
      <c r="B354" s="2" t="s">
        <v>11</v>
      </c>
      <c r="C354" s="3" t="n">
        <v>5512413</v>
      </c>
      <c r="D354" s="3" t="s">
        <v>414</v>
      </c>
      <c r="E354" s="45" t="n">
        <v>54457.27</v>
      </c>
    </row>
    <row r="355" customFormat="false" ht="28.8" hidden="false" customHeight="false" outlineLevel="0" collapsed="false">
      <c r="A355" s="2" t="s">
        <v>43</v>
      </c>
      <c r="B355" s="2" t="s">
        <v>11</v>
      </c>
      <c r="C355" s="3" t="n">
        <v>5512416</v>
      </c>
      <c r="D355" s="3" t="s">
        <v>415</v>
      </c>
      <c r="E355" s="45" t="n">
        <v>31474.99</v>
      </c>
    </row>
    <row r="356" customFormat="false" ht="28.8" hidden="false" customHeight="false" outlineLevel="0" collapsed="false">
      <c r="A356" s="2" t="s">
        <v>43</v>
      </c>
      <c r="B356" s="2" t="s">
        <v>11</v>
      </c>
      <c r="C356" s="3" t="n">
        <v>5512417</v>
      </c>
      <c r="D356" s="3" t="s">
        <v>416</v>
      </c>
      <c r="E356" s="45" t="n">
        <v>59986.98</v>
      </c>
    </row>
    <row r="357" customFormat="false" ht="14.4" hidden="false" customHeight="false" outlineLevel="0" collapsed="false">
      <c r="A357" s="2" t="s">
        <v>43</v>
      </c>
      <c r="B357" s="2" t="s">
        <v>12</v>
      </c>
      <c r="C357" s="3" t="n">
        <v>55133</v>
      </c>
      <c r="D357" s="3" t="s">
        <v>393</v>
      </c>
      <c r="E357" s="45" t="n">
        <v>2376546.28</v>
      </c>
    </row>
    <row r="358" customFormat="false" ht="28.8" hidden="false" customHeight="false" outlineLevel="0" collapsed="false">
      <c r="A358" s="2" t="s">
        <v>43</v>
      </c>
      <c r="B358" s="2" t="s">
        <v>12</v>
      </c>
      <c r="C358" s="3" t="n">
        <v>55134</v>
      </c>
      <c r="D358" s="3" t="s">
        <v>394</v>
      </c>
      <c r="E358" s="45" t="n">
        <v>1064279.32</v>
      </c>
    </row>
    <row r="359" customFormat="false" ht="14.4" hidden="false" customHeight="false" outlineLevel="0" collapsed="false">
      <c r="A359" s="2" t="s">
        <v>43</v>
      </c>
      <c r="B359" s="2" t="s">
        <v>13</v>
      </c>
      <c r="C359" s="3" t="n">
        <v>55143</v>
      </c>
      <c r="D359" s="3" t="s">
        <v>393</v>
      </c>
      <c r="E359" s="45" t="n">
        <v>19686.25</v>
      </c>
    </row>
    <row r="360" customFormat="false" ht="28.8" hidden="false" customHeight="false" outlineLevel="0" collapsed="false">
      <c r="A360" s="2" t="s">
        <v>43</v>
      </c>
      <c r="B360" s="2" t="s">
        <v>13</v>
      </c>
      <c r="C360" s="3" t="n">
        <v>55144</v>
      </c>
      <c r="D360" s="3" t="s">
        <v>394</v>
      </c>
      <c r="E360" s="45" t="n">
        <v>8816.02</v>
      </c>
    </row>
    <row r="361" customFormat="false" ht="14.4" hidden="false" customHeight="false" outlineLevel="0" collapsed="false">
      <c r="A361" s="2" t="s">
        <v>43</v>
      </c>
      <c r="B361" s="2" t="s">
        <v>6</v>
      </c>
      <c r="C361" s="3" t="n">
        <v>55160</v>
      </c>
      <c r="D361" s="3" t="s">
        <v>417</v>
      </c>
      <c r="E361" s="45" t="n">
        <v>974132</v>
      </c>
    </row>
    <row r="362" customFormat="false" ht="28.8" hidden="false" customHeight="false" outlineLevel="0" collapsed="false">
      <c r="A362" s="2" t="s">
        <v>43</v>
      </c>
      <c r="B362" s="2" t="s">
        <v>6</v>
      </c>
      <c r="C362" s="3" t="n">
        <v>55163</v>
      </c>
      <c r="D362" s="3" t="s">
        <v>418</v>
      </c>
      <c r="E362" s="45" t="n">
        <v>3595918.3</v>
      </c>
    </row>
    <row r="363" customFormat="false" ht="28.8" hidden="false" customHeight="false" outlineLevel="0" collapsed="false">
      <c r="A363" s="2" t="s">
        <v>43</v>
      </c>
      <c r="B363" s="2" t="s">
        <v>6</v>
      </c>
      <c r="C363" s="3" t="n">
        <v>55164</v>
      </c>
      <c r="D363" s="3" t="s">
        <v>419</v>
      </c>
      <c r="E363" s="45" t="n">
        <v>1610346.05</v>
      </c>
    </row>
    <row r="364" customFormat="false" ht="14.4" hidden="false" customHeight="false" outlineLevel="0" collapsed="false">
      <c r="A364" s="2" t="s">
        <v>45</v>
      </c>
      <c r="B364" s="2" t="s">
        <v>10</v>
      </c>
      <c r="C364" s="3" t="n">
        <v>55210</v>
      </c>
      <c r="D364" s="3" t="s">
        <v>420</v>
      </c>
      <c r="E364" s="133" t="n">
        <v>0</v>
      </c>
    </row>
    <row r="365" customFormat="false" ht="14.4" hidden="false" customHeight="false" outlineLevel="0" collapsed="false">
      <c r="A365" s="2" t="s">
        <v>45</v>
      </c>
      <c r="B365" s="2" t="s">
        <v>12</v>
      </c>
      <c r="C365" s="3" t="n">
        <v>55230</v>
      </c>
      <c r="D365" s="3" t="s">
        <v>421</v>
      </c>
      <c r="E365" s="45" t="n">
        <v>4583490.25</v>
      </c>
    </row>
    <row r="366" customFormat="false" ht="14.4" hidden="false" customHeight="false" outlineLevel="0" collapsed="false">
      <c r="A366" s="2" t="s">
        <v>45</v>
      </c>
      <c r="B366" s="2" t="s">
        <v>6</v>
      </c>
      <c r="C366" s="3" t="n">
        <v>552601</v>
      </c>
      <c r="D366" s="3" t="s">
        <v>584</v>
      </c>
      <c r="E366" s="45" t="n">
        <v>7144848.91</v>
      </c>
    </row>
    <row r="367" customFormat="false" ht="14.4" hidden="false" customHeight="false" outlineLevel="0" collapsed="false">
      <c r="A367" s="2" t="s">
        <v>47</v>
      </c>
      <c r="B367" s="2" t="s">
        <v>11</v>
      </c>
      <c r="C367" s="3" t="n">
        <v>5552110</v>
      </c>
      <c r="D367" s="3" t="s">
        <v>423</v>
      </c>
      <c r="E367" s="45" t="n">
        <v>620002.37</v>
      </c>
    </row>
    <row r="368" customFormat="false" ht="14.4" hidden="false" customHeight="false" outlineLevel="0" collapsed="false">
      <c r="A368" s="2" t="s">
        <v>47</v>
      </c>
      <c r="B368" s="2" t="s">
        <v>6</v>
      </c>
      <c r="C368" s="3" t="n">
        <v>555631</v>
      </c>
      <c r="D368" s="3" t="s">
        <v>424</v>
      </c>
      <c r="E368" s="45" t="n">
        <v>1186646</v>
      </c>
    </row>
    <row r="369" customFormat="false" ht="14.4" hidden="false" customHeight="false" outlineLevel="0" collapsed="false">
      <c r="A369" s="2" t="s">
        <v>49</v>
      </c>
      <c r="B369" s="2" t="s">
        <v>10</v>
      </c>
      <c r="C369" s="3" t="n">
        <v>556111</v>
      </c>
      <c r="D369" s="3" t="s">
        <v>585</v>
      </c>
      <c r="E369" s="45" t="n">
        <v>1132075.44</v>
      </c>
    </row>
    <row r="370" customFormat="false" ht="14.4" hidden="false" customHeight="false" outlineLevel="0" collapsed="false">
      <c r="A370" s="2" t="s">
        <v>49</v>
      </c>
      <c r="B370" s="2" t="s">
        <v>10</v>
      </c>
      <c r="C370" s="3" t="n">
        <v>556121</v>
      </c>
      <c r="D370" s="3" t="s">
        <v>426</v>
      </c>
      <c r="E370" s="45" t="n">
        <v>3247075.58</v>
      </c>
    </row>
    <row r="371" customFormat="false" ht="14.4" hidden="false" customHeight="false" outlineLevel="0" collapsed="false">
      <c r="A371" s="2" t="s">
        <v>51</v>
      </c>
      <c r="B371" s="2" t="s">
        <v>10</v>
      </c>
      <c r="C371" s="3" t="n">
        <v>55913</v>
      </c>
      <c r="D371" s="3" t="s">
        <v>428</v>
      </c>
      <c r="E371" s="45" t="n">
        <v>217433.98</v>
      </c>
    </row>
    <row r="372" customFormat="false" ht="14.4" hidden="false" customHeight="false" outlineLevel="0" collapsed="false">
      <c r="A372" s="2" t="s">
        <v>51</v>
      </c>
      <c r="B372" s="2" t="s">
        <v>10</v>
      </c>
      <c r="C372" s="3" t="n">
        <v>559151</v>
      </c>
      <c r="D372" s="3" t="s">
        <v>586</v>
      </c>
      <c r="E372" s="45" t="n">
        <v>711786.6</v>
      </c>
    </row>
    <row r="373" customFormat="false" ht="14.4" hidden="false" customHeight="false" outlineLevel="0" collapsed="false">
      <c r="A373" s="2" t="s">
        <v>51</v>
      </c>
      <c r="B373" s="2" t="s">
        <v>10</v>
      </c>
      <c r="C373" s="3" t="n">
        <v>559152</v>
      </c>
      <c r="D373" s="3" t="s">
        <v>430</v>
      </c>
      <c r="E373" s="45" t="n">
        <v>22124.59</v>
      </c>
    </row>
    <row r="374" customFormat="false" ht="14.4" hidden="false" customHeight="false" outlineLevel="0" collapsed="false">
      <c r="A374" s="2" t="s">
        <v>51</v>
      </c>
      <c r="B374" s="2" t="s">
        <v>11</v>
      </c>
      <c r="C374" s="3" t="n">
        <v>5592301</v>
      </c>
      <c r="D374" s="3" t="s">
        <v>439</v>
      </c>
      <c r="E374" s="45" t="n">
        <v>332538.33</v>
      </c>
    </row>
    <row r="375" customFormat="false" ht="14.4" hidden="false" customHeight="false" outlineLevel="0" collapsed="false">
      <c r="A375" s="2" t="s">
        <v>51</v>
      </c>
      <c r="B375" s="2" t="s">
        <v>11</v>
      </c>
      <c r="C375" s="3" t="n">
        <v>5592302</v>
      </c>
      <c r="D375" s="3" t="s">
        <v>440</v>
      </c>
      <c r="E375" s="45" t="n">
        <v>318575.46</v>
      </c>
    </row>
    <row r="376" customFormat="false" ht="14.4" hidden="false" customHeight="false" outlineLevel="0" collapsed="false">
      <c r="A376" s="2" t="s">
        <v>51</v>
      </c>
      <c r="B376" s="2" t="s">
        <v>11</v>
      </c>
      <c r="C376" s="3" t="n">
        <v>5592303</v>
      </c>
      <c r="D376" s="3" t="s">
        <v>441</v>
      </c>
      <c r="E376" s="45" t="n">
        <v>509381.89</v>
      </c>
    </row>
    <row r="377" customFormat="false" ht="28.8" hidden="false" customHeight="false" outlineLevel="0" collapsed="false">
      <c r="A377" s="2" t="s">
        <v>51</v>
      </c>
      <c r="B377" s="2" t="s">
        <v>11</v>
      </c>
      <c r="C377" s="3" t="n">
        <v>5592305</v>
      </c>
      <c r="D377" s="3" t="s">
        <v>442</v>
      </c>
      <c r="E377" s="45" t="n">
        <v>4820.27</v>
      </c>
    </row>
    <row r="378" customFormat="false" ht="14.4" hidden="false" customHeight="false" outlineLevel="0" collapsed="false">
      <c r="A378" s="2" t="s">
        <v>51</v>
      </c>
      <c r="B378" s="2" t="s">
        <v>11</v>
      </c>
      <c r="C378" s="3" t="n">
        <v>5592308</v>
      </c>
      <c r="D378" s="3" t="s">
        <v>443</v>
      </c>
      <c r="E378" s="45" t="n">
        <v>30254.33</v>
      </c>
    </row>
    <row r="379" customFormat="false" ht="14.4" hidden="false" customHeight="false" outlineLevel="0" collapsed="false">
      <c r="A379" s="2" t="s">
        <v>51</v>
      </c>
      <c r="B379" s="2" t="s">
        <v>11</v>
      </c>
      <c r="C379" s="3" t="n">
        <v>5592309</v>
      </c>
      <c r="D379" s="3" t="s">
        <v>444</v>
      </c>
      <c r="E379" s="45" t="n">
        <v>27652.15</v>
      </c>
    </row>
    <row r="380" customFormat="false" ht="14.4" hidden="false" customHeight="false" outlineLevel="0" collapsed="false">
      <c r="A380" s="2" t="s">
        <v>51</v>
      </c>
      <c r="B380" s="2" t="s">
        <v>11</v>
      </c>
      <c r="C380" s="3" t="n">
        <v>5592310</v>
      </c>
      <c r="D380" s="3" t="s">
        <v>445</v>
      </c>
      <c r="E380" s="45" t="n">
        <v>516829.27</v>
      </c>
    </row>
    <row r="381" customFormat="false" ht="28.8" hidden="false" customHeight="false" outlineLevel="0" collapsed="false">
      <c r="A381" s="2" t="s">
        <v>51</v>
      </c>
      <c r="B381" s="2" t="s">
        <v>11</v>
      </c>
      <c r="C381" s="3" t="n">
        <v>5592312</v>
      </c>
      <c r="D381" s="3" t="s">
        <v>446</v>
      </c>
      <c r="E381" s="45" t="n">
        <v>1651</v>
      </c>
    </row>
    <row r="382" customFormat="false" ht="28.8" hidden="false" customHeight="false" outlineLevel="0" collapsed="false">
      <c r="A382" s="2" t="s">
        <v>51</v>
      </c>
      <c r="B382" s="2" t="s">
        <v>11</v>
      </c>
      <c r="C382" s="3" t="n">
        <v>5592313</v>
      </c>
      <c r="D382" s="3" t="s">
        <v>447</v>
      </c>
      <c r="E382" s="45" t="n">
        <v>25848.07</v>
      </c>
    </row>
    <row r="383" customFormat="false" ht="28.8" hidden="false" customHeight="false" outlineLevel="0" collapsed="false">
      <c r="A383" s="2" t="s">
        <v>51</v>
      </c>
      <c r="B383" s="2" t="s">
        <v>11</v>
      </c>
      <c r="C383" s="3" t="n">
        <v>5592316</v>
      </c>
      <c r="D383" s="3" t="s">
        <v>448</v>
      </c>
      <c r="E383" s="45" t="n">
        <v>14908.43</v>
      </c>
    </row>
    <row r="384" customFormat="false" ht="14.4" hidden="false" customHeight="false" outlineLevel="0" collapsed="false">
      <c r="A384" s="2" t="s">
        <v>51</v>
      </c>
      <c r="B384" s="2" t="s">
        <v>11</v>
      </c>
      <c r="C384" s="3" t="n">
        <v>5592317</v>
      </c>
      <c r="D384" s="3" t="s">
        <v>449</v>
      </c>
      <c r="E384" s="45" t="n">
        <v>29475.82</v>
      </c>
    </row>
    <row r="385" customFormat="false" ht="14.4" hidden="false" customHeight="false" outlineLevel="0" collapsed="false">
      <c r="A385" s="2" t="s">
        <v>51</v>
      </c>
      <c r="B385" s="2" t="s">
        <v>11</v>
      </c>
      <c r="C385" s="3" t="n">
        <v>5592901</v>
      </c>
      <c r="D385" s="3" t="s">
        <v>477</v>
      </c>
      <c r="E385" s="45" t="n">
        <v>46388.3</v>
      </c>
    </row>
    <row r="386" customFormat="false" ht="14.4" hidden="false" customHeight="false" outlineLevel="0" collapsed="false">
      <c r="A386" s="2" t="s">
        <v>51</v>
      </c>
      <c r="B386" s="2" t="s">
        <v>11</v>
      </c>
      <c r="C386" s="3" t="n">
        <v>5592902</v>
      </c>
      <c r="D386" s="3" t="s">
        <v>478</v>
      </c>
      <c r="E386" s="45" t="n">
        <v>30230.77</v>
      </c>
    </row>
    <row r="387" customFormat="false" ht="14.4" hidden="false" customHeight="false" outlineLevel="0" collapsed="false">
      <c r="A387" s="2" t="s">
        <v>51</v>
      </c>
      <c r="B387" s="2" t="s">
        <v>11</v>
      </c>
      <c r="C387" s="3" t="n">
        <v>5592903</v>
      </c>
      <c r="D387" s="3" t="s">
        <v>479</v>
      </c>
      <c r="E387" s="45" t="n">
        <v>24236.31</v>
      </c>
    </row>
    <row r="388" customFormat="false" ht="14.4" hidden="false" customHeight="false" outlineLevel="0" collapsed="false">
      <c r="A388" s="2" t="s">
        <v>51</v>
      </c>
      <c r="B388" s="2" t="s">
        <v>11</v>
      </c>
      <c r="C388" s="3" t="n">
        <v>5592910</v>
      </c>
      <c r="D388" s="3" t="s">
        <v>482</v>
      </c>
      <c r="E388" s="45" t="n">
        <v>20936.7</v>
      </c>
    </row>
    <row r="389" customFormat="false" ht="14.4" hidden="false" customHeight="false" outlineLevel="0" collapsed="false">
      <c r="A389" s="2" t="s">
        <v>51</v>
      </c>
      <c r="B389" s="2" t="s">
        <v>12</v>
      </c>
      <c r="C389" s="3" t="n">
        <v>55933</v>
      </c>
      <c r="D389" s="3" t="s">
        <v>486</v>
      </c>
      <c r="E389" s="45" t="n">
        <v>649464.82</v>
      </c>
    </row>
    <row r="390" customFormat="false" ht="14.4" hidden="false" customHeight="false" outlineLevel="0" collapsed="false">
      <c r="A390" s="2" t="s">
        <v>51</v>
      </c>
      <c r="B390" s="2" t="s">
        <v>12</v>
      </c>
      <c r="C390" s="3" t="n">
        <v>559392</v>
      </c>
      <c r="D390" s="3" t="s">
        <v>434</v>
      </c>
      <c r="E390" s="45" t="n">
        <v>82010.57</v>
      </c>
    </row>
    <row r="391" customFormat="false" ht="14.4" hidden="false" customHeight="false" outlineLevel="0" collapsed="false">
      <c r="A391" s="2" t="s">
        <v>51</v>
      </c>
      <c r="B391" s="2" t="s">
        <v>6</v>
      </c>
      <c r="C391" s="3" t="n">
        <v>55963</v>
      </c>
      <c r="D391" s="3" t="s">
        <v>489</v>
      </c>
      <c r="E391" s="45" t="n">
        <v>895559.88</v>
      </c>
    </row>
    <row r="392" customFormat="false" ht="28.8" hidden="false" customHeight="false" outlineLevel="0" collapsed="false">
      <c r="A392" s="2" t="s">
        <v>51</v>
      </c>
      <c r="B392" s="2" t="s">
        <v>6</v>
      </c>
      <c r="C392" s="3" t="n">
        <v>559691</v>
      </c>
      <c r="D392" s="3" t="s">
        <v>492</v>
      </c>
      <c r="E392" s="45" t="n">
        <v>68488</v>
      </c>
    </row>
    <row r="393" customFormat="false" ht="14.4" hidden="false" customHeight="false" outlineLevel="0" collapsed="false">
      <c r="A393" s="2" t="s">
        <v>51</v>
      </c>
      <c r="B393" s="2" t="s">
        <v>6</v>
      </c>
      <c r="C393" s="3" t="n">
        <v>559692</v>
      </c>
      <c r="D393" s="3" t="s">
        <v>493</v>
      </c>
      <c r="E393" s="45" t="n">
        <v>187574.71</v>
      </c>
    </row>
  </sheetData>
  <autoFilter ref="A1:E39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6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62" activeCellId="0" sqref="O62"/>
    </sheetView>
  </sheetViews>
  <sheetFormatPr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43"/>
    <col collapsed="false" customWidth="true" hidden="false" outlineLevel="0" max="3" min="3" style="0" width="71.33"/>
    <col collapsed="false" customWidth="true" hidden="false" outlineLevel="0" max="4" min="4" style="0" width="14.88"/>
    <col collapsed="false" customWidth="true" hidden="false" outlineLevel="0" max="6" min="5" style="0" width="10.45"/>
    <col collapsed="false" customWidth="true" hidden="false" outlineLevel="0" max="7" min="7" style="0" width="12.56"/>
    <col collapsed="false" customWidth="true" hidden="false" outlineLevel="0" max="8" min="8" style="0" width="22.43"/>
    <col collapsed="false" customWidth="true" hidden="false" outlineLevel="0" max="9" min="9" style="0" width="12.22"/>
    <col collapsed="false" customWidth="true" hidden="false" outlineLevel="0" max="10" min="10" style="0" width="12.56"/>
    <col collapsed="false" customWidth="true" hidden="false" outlineLevel="0" max="11" min="11" style="0" width="8.67"/>
    <col collapsed="false" customWidth="true" hidden="false" outlineLevel="0" max="12" min="12" style="0" width="44.45"/>
    <col collapsed="false" customWidth="true" hidden="false" outlineLevel="0" max="13" min="13" style="0" width="17.11"/>
    <col collapsed="false" customWidth="true" hidden="false" outlineLevel="0" max="14" min="14" style="0" width="8.67"/>
    <col collapsed="false" customWidth="true" hidden="false" outlineLevel="0" max="15" min="15" style="0" width="18.44"/>
    <col collapsed="false" customWidth="true" hidden="false" outlineLevel="0" max="16" min="16" style="0" width="18"/>
    <col collapsed="false" customWidth="true" hidden="false" outlineLevel="0" max="17" min="17" style="0" width="13.89"/>
    <col collapsed="false" customWidth="true" hidden="false" outlineLevel="0" max="18" min="18" style="0" width="15.88"/>
    <col collapsed="false" customWidth="true" hidden="false" outlineLevel="0" max="19" min="19" style="0" width="15"/>
    <col collapsed="false" customWidth="true" hidden="false" outlineLevel="0" max="1025" min="20" style="0" width="8.67"/>
  </cols>
  <sheetData>
    <row r="1" customFormat="false" ht="14.25" hidden="false" customHeight="true" outlineLevel="0" collapsed="false">
      <c r="A1" s="134" t="s">
        <v>494</v>
      </c>
      <c r="B1" s="134" t="s">
        <v>587</v>
      </c>
      <c r="C1" s="134" t="s">
        <v>588</v>
      </c>
      <c r="D1" s="134" t="s">
        <v>589</v>
      </c>
      <c r="G1" s="47" t="s">
        <v>494</v>
      </c>
      <c r="H1" s="48" t="s">
        <v>590</v>
      </c>
      <c r="K1" s="123" t="s">
        <v>591</v>
      </c>
      <c r="L1" s="123" t="s">
        <v>592</v>
      </c>
      <c r="M1" s="134" t="s">
        <v>593</v>
      </c>
      <c r="O1" s="135"/>
      <c r="P1" s="134"/>
      <c r="Q1" s="134"/>
      <c r="R1" s="134"/>
      <c r="S1" s="134"/>
    </row>
    <row r="2" customFormat="false" ht="14.25" hidden="false" customHeight="true" outlineLevel="0" collapsed="false">
      <c r="A2" s="2" t="s">
        <v>496</v>
      </c>
      <c r="B2" s="3" t="n">
        <v>5402001</v>
      </c>
      <c r="C2" s="3" t="s">
        <v>26</v>
      </c>
      <c r="D2" s="45" t="n">
        <v>137767.82</v>
      </c>
      <c r="G2" s="13" t="s">
        <v>496</v>
      </c>
      <c r="H2" s="52" t="n">
        <v>20075219.14</v>
      </c>
      <c r="I2" s="124"/>
      <c r="J2" s="36"/>
      <c r="K2" s="3" t="n">
        <v>53060</v>
      </c>
      <c r="L2" s="3" t="s">
        <v>7</v>
      </c>
      <c r="M2" s="45" t="n">
        <v>584987.94</v>
      </c>
      <c r="O2" s="135" t="s">
        <v>553</v>
      </c>
      <c r="P2" s="134" t="s">
        <v>554</v>
      </c>
      <c r="Q2" s="134" t="s">
        <v>594</v>
      </c>
      <c r="R2" s="134" t="s">
        <v>595</v>
      </c>
      <c r="S2" s="134" t="s">
        <v>596</v>
      </c>
    </row>
    <row r="3" customFormat="false" ht="14.25" hidden="false" customHeight="true" outlineLevel="0" collapsed="false">
      <c r="A3" s="2" t="s">
        <v>497</v>
      </c>
      <c r="B3" s="3" t="n">
        <v>5402002</v>
      </c>
      <c r="C3" s="3" t="s">
        <v>28</v>
      </c>
      <c r="D3" s="45" t="n">
        <v>203336.99</v>
      </c>
      <c r="G3" s="18" t="s">
        <v>497</v>
      </c>
      <c r="H3" s="53" t="n">
        <v>30306368.41</v>
      </c>
      <c r="I3" s="124"/>
      <c r="J3" s="36"/>
      <c r="K3" s="3" t="n">
        <v>53061</v>
      </c>
      <c r="L3" s="3" t="s">
        <v>9</v>
      </c>
      <c r="M3" s="45" t="n">
        <v>1245863.43</v>
      </c>
      <c r="O3" s="113" t="s">
        <v>496</v>
      </c>
      <c r="P3" s="136" t="n">
        <f aca="false">'Koeficijenti 30.06.2020.'!D21</f>
        <v>0.030991732</v>
      </c>
      <c r="Q3" s="4" t="n">
        <f aca="false">P3*$M$62</f>
        <v>2870059.0905054</v>
      </c>
      <c r="R3" s="4" t="n">
        <f aca="false">GETPIVOTDATA("Čisti trošak 31.03.",$G$1,"VO","01")</f>
        <v>20075219.14</v>
      </c>
      <c r="S3" s="4" t="n">
        <f aca="false">Q3+R3</f>
        <v>22945278.2305054</v>
      </c>
    </row>
    <row r="4" customFormat="false" ht="14.25" hidden="false" customHeight="true" outlineLevel="0" collapsed="false">
      <c r="A4" s="2" t="s">
        <v>498</v>
      </c>
      <c r="B4" s="3" t="n">
        <v>5402003</v>
      </c>
      <c r="C4" s="3" t="s">
        <v>30</v>
      </c>
      <c r="D4" s="45" t="n">
        <v>315295.49</v>
      </c>
      <c r="G4" s="18" t="s">
        <v>498</v>
      </c>
      <c r="H4" s="53" t="n">
        <v>81492414.61</v>
      </c>
      <c r="I4" s="124"/>
      <c r="J4" s="36"/>
      <c r="K4" s="3" t="n">
        <v>53062</v>
      </c>
      <c r="L4" s="3" t="s">
        <v>15</v>
      </c>
      <c r="M4" s="45" t="n">
        <v>5092781.25</v>
      </c>
      <c r="O4" s="113" t="s">
        <v>497</v>
      </c>
      <c r="P4" s="136" t="n">
        <f aca="false">'Koeficijenti 30.06.2020.'!D22</f>
        <v>0.01882238</v>
      </c>
      <c r="Q4" s="4" t="n">
        <f aca="false">P4*$M$62</f>
        <v>1743088.86073057</v>
      </c>
      <c r="R4" s="4" t="n">
        <f aca="false">GETPIVOTDATA("Čisti trošak 31.03.",$G$1,"VO","02")</f>
        <v>30306368.41</v>
      </c>
      <c r="S4" s="4" t="n">
        <f aca="false">Q4+R4</f>
        <v>32049457.2707306</v>
      </c>
    </row>
    <row r="5" customFormat="false" ht="14.25" hidden="false" customHeight="true" outlineLevel="0" collapsed="false">
      <c r="A5" s="2" t="s">
        <v>500</v>
      </c>
      <c r="B5" s="3" t="n">
        <v>5402008</v>
      </c>
      <c r="C5" s="3" t="s">
        <v>32</v>
      </c>
      <c r="D5" s="45" t="n">
        <v>14277.06</v>
      </c>
      <c r="G5" s="18" t="s">
        <v>499</v>
      </c>
      <c r="H5" s="53" t="n">
        <v>0</v>
      </c>
      <c r="I5" s="124"/>
      <c r="J5" s="36"/>
      <c r="K5" s="3" t="n">
        <v>540601</v>
      </c>
      <c r="L5" s="3" t="s">
        <v>74</v>
      </c>
      <c r="M5" s="45" t="n">
        <v>2796626.24</v>
      </c>
      <c r="O5" s="113" t="s">
        <v>498</v>
      </c>
      <c r="P5" s="136" t="n">
        <f aca="false">'Koeficijenti 30.06.2020.'!D23</f>
        <v>0.118680397</v>
      </c>
      <c r="Q5" s="4" t="n">
        <f aca="false">P5*$M$62</f>
        <v>10990665.2611296</v>
      </c>
      <c r="R5" s="4" t="n">
        <f aca="false">GETPIVOTDATA("Čisti trošak 31.03.",$G$1,"VO","03")</f>
        <v>81492414.61</v>
      </c>
      <c r="S5" s="4" t="n">
        <f aca="false">Q5+R5</f>
        <v>92483079.8711296</v>
      </c>
    </row>
    <row r="6" customFormat="false" ht="14.25" hidden="false" customHeight="true" outlineLevel="0" collapsed="false">
      <c r="A6" s="2" t="s">
        <v>502</v>
      </c>
      <c r="B6" s="3" t="n">
        <v>5402009</v>
      </c>
      <c r="C6" s="3" t="s">
        <v>34</v>
      </c>
      <c r="D6" s="45" t="n">
        <v>47277.06</v>
      </c>
      <c r="G6" s="18" t="s">
        <v>501</v>
      </c>
      <c r="H6" s="53" t="n">
        <v>206496.52</v>
      </c>
      <c r="I6" s="124"/>
      <c r="J6" s="36"/>
      <c r="K6" s="3" t="n">
        <v>540611</v>
      </c>
      <c r="L6" s="3" t="s">
        <v>75</v>
      </c>
      <c r="M6" s="45" t="n">
        <v>387417.13</v>
      </c>
      <c r="O6" s="113" t="s">
        <v>499</v>
      </c>
      <c r="P6" s="136" t="n">
        <f aca="false">'Koeficijenti 30.06.2020.'!D24</f>
        <v>0</v>
      </c>
      <c r="Q6" s="4" t="n">
        <f aca="false">P6*$M$62</f>
        <v>0</v>
      </c>
      <c r="R6" s="4"/>
      <c r="S6" s="4" t="n">
        <f aca="false">Q6+R6</f>
        <v>0</v>
      </c>
    </row>
    <row r="7" customFormat="false" ht="14.25" hidden="false" customHeight="true" outlineLevel="0" collapsed="false">
      <c r="A7" s="2" t="s">
        <v>495</v>
      </c>
      <c r="B7" s="3" t="n">
        <v>5402010</v>
      </c>
      <c r="C7" s="3" t="s">
        <v>36</v>
      </c>
      <c r="D7" s="45" t="n">
        <v>237852.33</v>
      </c>
      <c r="G7" s="18" t="s">
        <v>503</v>
      </c>
      <c r="H7" s="53" t="n">
        <v>0</v>
      </c>
      <c r="I7" s="124"/>
      <c r="J7" s="36"/>
      <c r="K7" s="3" t="n">
        <v>541601</v>
      </c>
      <c r="L7" s="3" t="s">
        <v>91</v>
      </c>
      <c r="M7" s="45" t="n">
        <v>1088233.47</v>
      </c>
      <c r="O7" s="113" t="s">
        <v>501</v>
      </c>
      <c r="P7" s="136" t="n">
        <f aca="false">'Koeficijenti 30.06.2020.'!D25</f>
        <v>0</v>
      </c>
      <c r="Q7" s="4" t="n">
        <f aca="false">P7*$M$62</f>
        <v>0</v>
      </c>
      <c r="R7" s="4" t="n">
        <f aca="false">GETPIVOTDATA("Čisti trošak 31.03.",$G$1,"VO","05")</f>
        <v>206496.52</v>
      </c>
      <c r="S7" s="4" t="n">
        <f aca="false">Q7+R7</f>
        <v>206496.52</v>
      </c>
    </row>
    <row r="8" customFormat="false" ht="14.25" hidden="false" customHeight="true" outlineLevel="0" collapsed="false">
      <c r="A8" s="2" t="s">
        <v>504</v>
      </c>
      <c r="B8" s="3" t="n">
        <v>5402013</v>
      </c>
      <c r="C8" s="3" t="s">
        <v>38</v>
      </c>
      <c r="D8" s="45" t="n">
        <v>5710.83</v>
      </c>
      <c r="G8" s="18" t="s">
        <v>530</v>
      </c>
      <c r="H8" s="53" t="n">
        <v>0</v>
      </c>
      <c r="I8" s="124"/>
      <c r="J8" s="36"/>
      <c r="K8" s="3" t="n">
        <v>541611</v>
      </c>
      <c r="L8" s="3" t="s">
        <v>92</v>
      </c>
      <c r="M8" s="45" t="n">
        <v>984202.66</v>
      </c>
      <c r="O8" s="113" t="s">
        <v>503</v>
      </c>
      <c r="P8" s="136" t="n">
        <f aca="false">'Koeficijenti 30.06.2020.'!D26</f>
        <v>0</v>
      </c>
      <c r="Q8" s="4" t="n">
        <f aca="false">P8*$M$62</f>
        <v>0</v>
      </c>
      <c r="R8" s="4"/>
      <c r="S8" s="4" t="n">
        <f aca="false">Q8+R8</f>
        <v>0</v>
      </c>
    </row>
    <row r="9" customFormat="false" ht="14.25" hidden="false" customHeight="true" outlineLevel="0" collapsed="false">
      <c r="A9" s="2" t="s">
        <v>505</v>
      </c>
      <c r="B9" s="3" t="n">
        <v>5402016</v>
      </c>
      <c r="C9" s="3" t="s">
        <v>40</v>
      </c>
      <c r="D9" s="45" t="n">
        <v>5710.83</v>
      </c>
      <c r="G9" s="18" t="s">
        <v>500</v>
      </c>
      <c r="H9" s="53" t="n">
        <v>18335901.53</v>
      </c>
      <c r="I9" s="124"/>
      <c r="J9" s="36"/>
      <c r="K9" s="3" t="n">
        <v>541621</v>
      </c>
      <c r="L9" s="3" t="s">
        <v>93</v>
      </c>
      <c r="M9" s="45" t="n">
        <v>640918.5</v>
      </c>
      <c r="O9" s="113" t="s">
        <v>530</v>
      </c>
      <c r="P9" s="136" t="n">
        <f aca="false">'Koeficijenti 30.06.2020.'!D27</f>
        <v>0</v>
      </c>
      <c r="Q9" s="4" t="n">
        <f aca="false">P9*$M$62</f>
        <v>0</v>
      </c>
      <c r="R9" s="4"/>
      <c r="S9" s="4" t="n">
        <f aca="false">Q9+R9</f>
        <v>0</v>
      </c>
    </row>
    <row r="10" customFormat="false" ht="14.25" hidden="false" customHeight="true" outlineLevel="0" collapsed="false">
      <c r="A10" s="2" t="s">
        <v>506</v>
      </c>
      <c r="B10" s="3" t="n">
        <v>5402017</v>
      </c>
      <c r="C10" s="3" t="s">
        <v>42</v>
      </c>
      <c r="D10" s="45" t="n">
        <v>5710.75</v>
      </c>
      <c r="G10" s="18" t="s">
        <v>502</v>
      </c>
      <c r="H10" s="53" t="n">
        <v>25438206.51</v>
      </c>
      <c r="I10" s="124"/>
      <c r="J10" s="36"/>
      <c r="K10" s="3" t="n">
        <v>542600</v>
      </c>
      <c r="L10" s="3" t="s">
        <v>184</v>
      </c>
      <c r="M10" s="45" t="n">
        <v>319898.67</v>
      </c>
      <c r="O10" s="113" t="s">
        <v>500</v>
      </c>
      <c r="P10" s="136" t="n">
        <f aca="false">'Koeficijenti 30.06.2020.'!D28</f>
        <v>0.016054465</v>
      </c>
      <c r="Q10" s="4" t="n">
        <f aca="false">P10*$M$62</f>
        <v>1486759.86280634</v>
      </c>
      <c r="R10" s="4" t="n">
        <f aca="false">GETPIVOTDATA("Čisti trošak 31.03.",$G$1,"VO","08")</f>
        <v>18335901.53</v>
      </c>
      <c r="S10" s="4" t="n">
        <f aca="false">Q10+R10</f>
        <v>19822661.3928063</v>
      </c>
    </row>
    <row r="11" customFormat="false" ht="14.25" hidden="false" customHeight="true" outlineLevel="0" collapsed="false">
      <c r="A11" s="2" t="s">
        <v>496</v>
      </c>
      <c r="B11" s="3" t="n">
        <v>5402201</v>
      </c>
      <c r="C11" s="3" t="s">
        <v>53</v>
      </c>
      <c r="D11" s="45" t="n">
        <v>16848.72</v>
      </c>
      <c r="G11" s="18" t="s">
        <v>495</v>
      </c>
      <c r="H11" s="53" t="n">
        <v>92161046.18</v>
      </c>
      <c r="I11" s="124"/>
      <c r="J11" s="36"/>
      <c r="K11" s="3" t="n">
        <v>542610</v>
      </c>
      <c r="L11" s="3" t="s">
        <v>185</v>
      </c>
      <c r="M11" s="45" t="n">
        <v>5695904.76</v>
      </c>
      <c r="O11" s="113" t="s">
        <v>502</v>
      </c>
      <c r="P11" s="136" t="n">
        <f aca="false">'Koeficijenti 30.06.2020.'!D29</f>
        <v>0.032597986</v>
      </c>
      <c r="Q11" s="4" t="n">
        <f aca="false">P11*$M$62</f>
        <v>3018809.85714086</v>
      </c>
      <c r="R11" s="4" t="n">
        <f aca="false">GETPIVOTDATA("Čisti trošak 31.03.",$G$1,"VO","09")</f>
        <v>25438206.51</v>
      </c>
      <c r="S11" s="4" t="n">
        <f aca="false">Q11+R11</f>
        <v>28457016.3671408</v>
      </c>
    </row>
    <row r="12" customFormat="false" ht="14.25" hidden="false" customHeight="true" outlineLevel="0" collapsed="false">
      <c r="A12" s="2" t="s">
        <v>497</v>
      </c>
      <c r="B12" s="3" t="n">
        <v>5402202</v>
      </c>
      <c r="C12" s="3" t="s">
        <v>54</v>
      </c>
      <c r="D12" s="45" t="n">
        <v>16848.72</v>
      </c>
      <c r="G12" s="18" t="s">
        <v>507</v>
      </c>
      <c r="H12" s="53" t="n">
        <v>0</v>
      </c>
      <c r="I12" s="124"/>
      <c r="J12" s="36"/>
      <c r="K12" s="3" t="n">
        <v>542620</v>
      </c>
      <c r="L12" s="3" t="s">
        <v>186</v>
      </c>
      <c r="M12" s="45" t="n">
        <v>3282752.01</v>
      </c>
      <c r="O12" s="113" t="n">
        <v>10</v>
      </c>
      <c r="P12" s="136" t="n">
        <f aca="false">'Koeficijenti 30.06.2020.'!D30</f>
        <v>0.779205636</v>
      </c>
      <c r="Q12" s="4" t="n">
        <f aca="false">P12*$M$62</f>
        <v>72160091.5681267</v>
      </c>
      <c r="R12" s="4" t="n">
        <f aca="false">GETPIVOTDATA("Čisti trošak 31.03.",$G$1,"VO","10")</f>
        <v>92161046.18</v>
      </c>
      <c r="S12" s="4" t="n">
        <f aca="false">Q12+R12</f>
        <v>164321137.748127</v>
      </c>
    </row>
    <row r="13" customFormat="false" ht="14.25" hidden="false" customHeight="true" outlineLevel="0" collapsed="false">
      <c r="A13" s="2" t="s">
        <v>498</v>
      </c>
      <c r="B13" s="3" t="n">
        <v>5402203</v>
      </c>
      <c r="C13" s="3" t="s">
        <v>55</v>
      </c>
      <c r="D13" s="45" t="n">
        <v>25273.08</v>
      </c>
      <c r="G13" s="18" t="s">
        <v>508</v>
      </c>
      <c r="H13" s="53" t="n">
        <v>146149.11</v>
      </c>
      <c r="I13" s="124"/>
      <c r="J13" s="36"/>
      <c r="K13" s="3" t="n">
        <v>542630</v>
      </c>
      <c r="L13" s="3" t="s">
        <v>187</v>
      </c>
      <c r="M13" s="45" t="n">
        <v>9321026</v>
      </c>
      <c r="O13" s="113" t="n">
        <v>11</v>
      </c>
      <c r="P13" s="136" t="n">
        <f aca="false">'Koeficijenti 30.06.2020.'!D31</f>
        <v>0</v>
      </c>
      <c r="Q13" s="4" t="n">
        <f aca="false">P13*$M$62</f>
        <v>0</v>
      </c>
      <c r="R13" s="4"/>
      <c r="S13" s="4" t="n">
        <f aca="false">Q13+R13</f>
        <v>0</v>
      </c>
    </row>
    <row r="14" customFormat="false" ht="14.25" hidden="false" customHeight="true" outlineLevel="0" collapsed="false">
      <c r="A14" s="2" t="s">
        <v>495</v>
      </c>
      <c r="B14" s="3" t="n">
        <v>5402210</v>
      </c>
      <c r="C14" s="3" t="s">
        <v>64</v>
      </c>
      <c r="D14" s="45" t="n">
        <v>25273.08</v>
      </c>
      <c r="G14" s="18" t="s">
        <v>504</v>
      </c>
      <c r="H14" s="53" t="n">
        <v>1672692.55</v>
      </c>
      <c r="I14" s="124"/>
      <c r="J14" s="36"/>
      <c r="K14" s="3" t="n">
        <v>542640</v>
      </c>
      <c r="L14" s="3" t="s">
        <v>188</v>
      </c>
      <c r="M14" s="45" t="n">
        <v>261495.93</v>
      </c>
      <c r="O14" s="113" t="n">
        <v>12</v>
      </c>
      <c r="P14" s="136" t="n">
        <f aca="false">'Koeficijenti 30.06.2020.'!D32</f>
        <v>0</v>
      </c>
      <c r="Q14" s="4" t="n">
        <f aca="false">P14*$M$62</f>
        <v>0</v>
      </c>
      <c r="R14" s="4" t="n">
        <f aca="false">GETPIVOTDATA("Čisti trošak 31.03.",$G$1,"VO","12")</f>
        <v>146149.11</v>
      </c>
      <c r="S14" s="4" t="n">
        <f aca="false">Q14+R14</f>
        <v>146149.11</v>
      </c>
    </row>
    <row r="15" customFormat="false" ht="14.25" hidden="false" customHeight="true" outlineLevel="0" collapsed="false">
      <c r="A15" s="2" t="s">
        <v>496</v>
      </c>
      <c r="B15" s="3" t="n">
        <v>5412001</v>
      </c>
      <c r="C15" s="3" t="s">
        <v>79</v>
      </c>
      <c r="D15" s="45" t="n">
        <v>498772.31</v>
      </c>
      <c r="G15" s="18" t="s">
        <v>505</v>
      </c>
      <c r="H15" s="53" t="n">
        <v>1276484.8</v>
      </c>
      <c r="I15" s="124"/>
      <c r="J15" s="36"/>
      <c r="K15" s="3" t="n">
        <v>542650</v>
      </c>
      <c r="L15" s="3" t="s">
        <v>189</v>
      </c>
      <c r="M15" s="45" t="n">
        <v>4818867.18</v>
      </c>
      <c r="O15" s="113" t="n">
        <v>13</v>
      </c>
      <c r="P15" s="136" t="n">
        <f aca="false">'Koeficijenti 30.06.2020.'!D33</f>
        <v>0.002832815</v>
      </c>
      <c r="Q15" s="4" t="n">
        <f aca="false">P15*$M$62</f>
        <v>262339.208485349</v>
      </c>
      <c r="R15" s="4" t="n">
        <f aca="false">GETPIVOTDATA("Čisti trošak 31.03.",$G$1,"VO","13")</f>
        <v>1672692.55</v>
      </c>
      <c r="S15" s="4" t="n">
        <f aca="false">Q15+R15</f>
        <v>1935031.75848535</v>
      </c>
    </row>
    <row r="16" customFormat="false" ht="14.25" hidden="false" customHeight="true" outlineLevel="0" collapsed="false">
      <c r="A16" s="2" t="s">
        <v>497</v>
      </c>
      <c r="B16" s="3" t="n">
        <v>5412002</v>
      </c>
      <c r="C16" s="3" t="s">
        <v>80</v>
      </c>
      <c r="D16" s="45" t="n">
        <v>483014.85</v>
      </c>
      <c r="G16" s="18" t="s">
        <v>506</v>
      </c>
      <c r="H16" s="54" t="n">
        <v>1602861.47</v>
      </c>
      <c r="I16" s="124"/>
      <c r="J16" s="36"/>
      <c r="K16" s="3" t="n">
        <v>542680</v>
      </c>
      <c r="L16" s="3" t="s">
        <v>563</v>
      </c>
      <c r="M16" s="45" t="n">
        <v>282029.04</v>
      </c>
      <c r="O16" s="113" t="n">
        <v>16</v>
      </c>
      <c r="P16" s="136" t="n">
        <f aca="false">'Koeficijenti 30.06.2020.'!D34</f>
        <v>0.000732359</v>
      </c>
      <c r="Q16" s="4" t="n">
        <f aca="false">P16*$M$62</f>
        <v>67821.7534103433</v>
      </c>
      <c r="R16" s="4" t="n">
        <f aca="false">GETPIVOTDATA("Čisti trošak 31.03.",$G$1,"VO","16")</f>
        <v>1276484.8</v>
      </c>
      <c r="S16" s="4" t="n">
        <f aca="false">Q16+R16</f>
        <v>1344306.55341034</v>
      </c>
    </row>
    <row r="17" customFormat="false" ht="14.25" hidden="false" customHeight="true" outlineLevel="0" collapsed="false">
      <c r="A17" s="2" t="s">
        <v>498</v>
      </c>
      <c r="B17" s="3" t="n">
        <v>5412003</v>
      </c>
      <c r="C17" s="3" t="s">
        <v>81</v>
      </c>
      <c r="D17" s="45" t="n">
        <v>746935.69</v>
      </c>
      <c r="G17" s="31" t="s">
        <v>14</v>
      </c>
      <c r="H17" s="35" t="n">
        <v>272713840.83</v>
      </c>
      <c r="K17" s="3" t="n">
        <v>542681</v>
      </c>
      <c r="L17" s="3" t="s">
        <v>100</v>
      </c>
      <c r="M17" s="45" t="n">
        <v>4103744.4</v>
      </c>
      <c r="O17" s="113" t="n">
        <v>17</v>
      </c>
      <c r="P17" s="136" t="n">
        <f aca="false">'Koeficijenti 30.06.2020.'!D35</f>
        <v>8.223E-005</v>
      </c>
      <c r="Q17" s="4" t="n">
        <f aca="false">P17*$M$62</f>
        <v>7615.09421326499</v>
      </c>
      <c r="R17" s="4" t="n">
        <f aca="false">GETPIVOTDATA("Čisti trošak 31.03.",$G$1,"VO","17")</f>
        <v>1602861.47</v>
      </c>
      <c r="S17" s="4" t="n">
        <f aca="false">Q17+R17</f>
        <v>1610476.56421327</v>
      </c>
    </row>
    <row r="18" customFormat="false" ht="14.25" hidden="false" customHeight="true" outlineLevel="0" collapsed="false">
      <c r="A18" s="2" t="s">
        <v>500</v>
      </c>
      <c r="B18" s="3" t="n">
        <v>5412008</v>
      </c>
      <c r="C18" s="3" t="s">
        <v>82</v>
      </c>
      <c r="D18" s="45" t="n">
        <v>22550.01</v>
      </c>
      <c r="K18" s="3" t="n">
        <v>543600</v>
      </c>
      <c r="L18" s="3" t="s">
        <v>204</v>
      </c>
      <c r="M18" s="45" t="n">
        <v>6012882.28</v>
      </c>
      <c r="P18" s="136" t="n">
        <f aca="false">SUM(P3:P17)</f>
        <v>1</v>
      </c>
      <c r="Q18" s="4" t="n">
        <f aca="false">SUM(Q3:Q17)</f>
        <v>92607250.5565485</v>
      </c>
      <c r="R18" s="4" t="n">
        <f aca="false">SUM(R3:R17)</f>
        <v>272713840.83</v>
      </c>
      <c r="S18" s="4" t="n">
        <f aca="false">Q18+R18</f>
        <v>365321091.386549</v>
      </c>
    </row>
    <row r="19" customFormat="false" ht="14.25" hidden="false" customHeight="true" outlineLevel="0" collapsed="false">
      <c r="A19" s="2" t="s">
        <v>502</v>
      </c>
      <c r="B19" s="3" t="n">
        <v>5412009</v>
      </c>
      <c r="C19" s="3" t="s">
        <v>83</v>
      </c>
      <c r="D19" s="45" t="n">
        <v>16957.95</v>
      </c>
      <c r="K19" s="3" t="n">
        <v>544601</v>
      </c>
      <c r="L19" s="3" t="s">
        <v>237</v>
      </c>
      <c r="M19" s="45" t="n">
        <v>1502443.4</v>
      </c>
    </row>
    <row r="20" customFormat="false" ht="14.25" hidden="false" customHeight="true" outlineLevel="0" collapsed="false">
      <c r="A20" s="2" t="s">
        <v>495</v>
      </c>
      <c r="B20" s="3" t="n">
        <v>5412010</v>
      </c>
      <c r="C20" s="3" t="s">
        <v>84</v>
      </c>
      <c r="D20" s="45" t="n">
        <v>743086.89</v>
      </c>
      <c r="G20" s="137"/>
      <c r="H20" s="37"/>
      <c r="I20" s="37" t="s">
        <v>60</v>
      </c>
      <c r="K20" s="3" t="n">
        <v>544602</v>
      </c>
      <c r="L20" s="3" t="s">
        <v>238</v>
      </c>
      <c r="M20" s="45" t="n">
        <v>205268</v>
      </c>
    </row>
    <row r="21" customFormat="false" ht="14.25" hidden="false" customHeight="true" outlineLevel="0" collapsed="false">
      <c r="A21" s="2" t="s">
        <v>504</v>
      </c>
      <c r="B21" s="3" t="n">
        <v>5412013</v>
      </c>
      <c r="C21" s="3" t="s">
        <v>85</v>
      </c>
      <c r="D21" s="45" t="n">
        <v>18564.74</v>
      </c>
      <c r="G21" s="138" t="s">
        <v>65</v>
      </c>
      <c r="H21" s="139" t="n">
        <f aca="false">'Koeficijenti 30.06.2020.'!B40</f>
        <v>76.67</v>
      </c>
      <c r="I21" s="116" t="n">
        <f aca="false">'Koeficijenti 30.06.2020.'!C40</f>
        <v>0.270794</v>
      </c>
      <c r="K21" s="3" t="n">
        <v>544604</v>
      </c>
      <c r="L21" s="3" t="s">
        <v>239</v>
      </c>
      <c r="M21" s="45" t="n">
        <v>1543969.76</v>
      </c>
    </row>
    <row r="22" customFormat="false" ht="14.25" hidden="false" customHeight="true" outlineLevel="0" collapsed="false">
      <c r="A22" s="2" t="s">
        <v>505</v>
      </c>
      <c r="B22" s="3" t="n">
        <v>5412016</v>
      </c>
      <c r="C22" s="3" t="s">
        <v>86</v>
      </c>
      <c r="D22" s="45" t="n">
        <v>15757.46</v>
      </c>
      <c r="G22" s="138" t="s">
        <v>67</v>
      </c>
      <c r="H22" s="139" t="n">
        <f aca="false">'Koeficijenti 30.06.2020.'!B41</f>
        <v>165.79</v>
      </c>
      <c r="I22" s="116" t="n">
        <f aca="false">'Koeficijenti 30.06.2020.'!C41</f>
        <v>0.585562</v>
      </c>
      <c r="K22" s="3" t="n">
        <v>545611</v>
      </c>
      <c r="L22" s="3" t="s">
        <v>240</v>
      </c>
      <c r="M22" s="45" t="n">
        <v>793650</v>
      </c>
    </row>
    <row r="23" customFormat="false" ht="14.25" hidden="false" customHeight="true" outlineLevel="0" collapsed="false">
      <c r="A23" s="2" t="s">
        <v>506</v>
      </c>
      <c r="B23" s="3" t="n">
        <v>5412017</v>
      </c>
      <c r="C23" s="3" t="s">
        <v>87</v>
      </c>
      <c r="D23" s="45" t="n">
        <v>27009.03</v>
      </c>
      <c r="G23" s="138" t="s">
        <v>69</v>
      </c>
      <c r="H23" s="139" t="n">
        <f aca="false">'Koeficijenti 30.06.2020.'!B42</f>
        <v>39.5</v>
      </c>
      <c r="I23" s="116" t="n">
        <f aca="false">'Koeficijenti 30.06.2020.'!C42</f>
        <v>0.139512</v>
      </c>
      <c r="K23" s="3" t="n">
        <v>545612</v>
      </c>
      <c r="L23" s="3" t="s">
        <v>241</v>
      </c>
      <c r="M23" s="45" t="n">
        <v>133115</v>
      </c>
    </row>
    <row r="24" customFormat="false" ht="14.25" hidden="false" customHeight="true" outlineLevel="0" collapsed="false">
      <c r="A24" s="2" t="s">
        <v>495</v>
      </c>
      <c r="B24" s="3" t="n">
        <v>5412110</v>
      </c>
      <c r="C24" s="3" t="s">
        <v>88</v>
      </c>
      <c r="D24" s="45" t="n">
        <v>86600.86</v>
      </c>
      <c r="G24" s="138" t="s">
        <v>71</v>
      </c>
      <c r="H24" s="139" t="n">
        <f aca="false">'Koeficijenti 30.06.2020.'!B43</f>
        <v>1.17</v>
      </c>
      <c r="I24" s="116" t="n">
        <f aca="false">'Koeficijenti 30.06.2020.'!C43</f>
        <v>0.004132</v>
      </c>
      <c r="K24" s="3" t="n">
        <v>546600</v>
      </c>
      <c r="L24" s="3" t="s">
        <v>247</v>
      </c>
      <c r="M24" s="45" t="n">
        <v>1101301.87</v>
      </c>
    </row>
    <row r="25" customFormat="false" ht="14.25" hidden="false" customHeight="true" outlineLevel="0" collapsed="false">
      <c r="A25" s="2" t="s">
        <v>496</v>
      </c>
      <c r="B25" s="3" t="n">
        <v>5422001</v>
      </c>
      <c r="C25" s="3" t="s">
        <v>101</v>
      </c>
      <c r="D25" s="45" t="n">
        <v>45033.6</v>
      </c>
      <c r="G25" s="138" t="s">
        <v>525</v>
      </c>
      <c r="H25" s="4" t="n">
        <f aca="false">SUM(H21:H24)</f>
        <v>283.13</v>
      </c>
      <c r="I25" s="116" t="n">
        <f aca="false">SUM(I21:I24)</f>
        <v>1</v>
      </c>
      <c r="K25" s="3" t="n">
        <v>546611</v>
      </c>
      <c r="L25" s="3" t="s">
        <v>249</v>
      </c>
      <c r="M25" s="45" t="n">
        <v>1048013.94</v>
      </c>
    </row>
    <row r="26" customFormat="false" ht="14.25" hidden="false" customHeight="true" outlineLevel="0" collapsed="false">
      <c r="A26" s="2" t="s">
        <v>497</v>
      </c>
      <c r="B26" s="3" t="n">
        <v>5422002</v>
      </c>
      <c r="C26" s="3" t="s">
        <v>102</v>
      </c>
      <c r="D26" s="45" t="n">
        <v>40484.2</v>
      </c>
      <c r="K26" s="3" t="n">
        <v>546612</v>
      </c>
      <c r="L26" s="3" t="s">
        <v>250</v>
      </c>
      <c r="M26" s="45" t="n">
        <v>116266</v>
      </c>
    </row>
    <row r="27" customFormat="false" ht="14.25" hidden="false" customHeight="true" outlineLevel="0" collapsed="false">
      <c r="A27" s="2" t="s">
        <v>498</v>
      </c>
      <c r="B27" s="3" t="n">
        <v>5422003</v>
      </c>
      <c r="C27" s="3" t="s">
        <v>103</v>
      </c>
      <c r="D27" s="45" t="n">
        <v>168622.76</v>
      </c>
      <c r="K27" s="3" t="n">
        <v>546613</v>
      </c>
      <c r="L27" s="3" t="s">
        <v>251</v>
      </c>
      <c r="M27" s="45" t="n">
        <v>1086742.79</v>
      </c>
    </row>
    <row r="28" customFormat="false" ht="14.25" hidden="false" customHeight="true" outlineLevel="0" collapsed="false">
      <c r="A28" s="2" t="s">
        <v>500</v>
      </c>
      <c r="B28" s="3" t="n">
        <v>5422008</v>
      </c>
      <c r="C28" s="3" t="s">
        <v>104</v>
      </c>
      <c r="D28" s="45" t="n">
        <v>5067.35</v>
      </c>
      <c r="K28" s="3" t="n">
        <v>546614</v>
      </c>
      <c r="L28" s="3" t="s">
        <v>252</v>
      </c>
      <c r="M28" s="45" t="n">
        <v>383462.18</v>
      </c>
    </row>
    <row r="29" customFormat="false" ht="14.25" hidden="false" customHeight="true" outlineLevel="0" collapsed="false">
      <c r="A29" s="2" t="s">
        <v>502</v>
      </c>
      <c r="B29" s="3" t="n">
        <v>5422009</v>
      </c>
      <c r="C29" s="3" t="s">
        <v>105</v>
      </c>
      <c r="D29" s="45" t="n">
        <v>4766.31</v>
      </c>
      <c r="K29" s="3" t="n">
        <v>546615</v>
      </c>
      <c r="L29" s="3" t="s">
        <v>253</v>
      </c>
      <c r="M29" s="45" t="n">
        <v>70238.28</v>
      </c>
    </row>
    <row r="30" customFormat="false" ht="14.25" hidden="false" customHeight="true" outlineLevel="0" collapsed="false">
      <c r="A30" s="2" t="s">
        <v>495</v>
      </c>
      <c r="B30" s="3" t="n">
        <v>5422010</v>
      </c>
      <c r="C30" s="3" t="s">
        <v>106</v>
      </c>
      <c r="D30" s="45" t="n">
        <v>66326.76</v>
      </c>
      <c r="K30" s="3" t="n">
        <v>546617</v>
      </c>
      <c r="L30" s="3" t="s">
        <v>255</v>
      </c>
      <c r="M30" s="45" t="n">
        <v>4750</v>
      </c>
    </row>
    <row r="31" customFormat="false" ht="14.25" hidden="false" customHeight="true" outlineLevel="0" collapsed="false">
      <c r="A31" s="2" t="s">
        <v>504</v>
      </c>
      <c r="B31" s="3" t="n">
        <v>5422013</v>
      </c>
      <c r="C31" s="3" t="s">
        <v>107</v>
      </c>
      <c r="D31" s="45" t="n">
        <v>5600.46</v>
      </c>
      <c r="K31" s="3" t="n">
        <v>546618</v>
      </c>
      <c r="L31" s="3" t="s">
        <v>256</v>
      </c>
      <c r="M31" s="45" t="n">
        <v>8016.67</v>
      </c>
    </row>
    <row r="32" customFormat="false" ht="14.25" hidden="false" customHeight="true" outlineLevel="0" collapsed="false">
      <c r="A32" s="2" t="s">
        <v>505</v>
      </c>
      <c r="B32" s="3" t="n">
        <v>5422016</v>
      </c>
      <c r="C32" s="3" t="s">
        <v>108</v>
      </c>
      <c r="D32" s="45" t="n">
        <v>4549.4</v>
      </c>
      <c r="K32" s="3" t="n">
        <v>547611</v>
      </c>
      <c r="L32" s="3" t="s">
        <v>267</v>
      </c>
      <c r="M32" s="45" t="n">
        <v>1007898.93</v>
      </c>
    </row>
    <row r="33" customFormat="false" ht="14.25" hidden="false" customHeight="true" outlineLevel="0" collapsed="false">
      <c r="A33" s="2" t="s">
        <v>506</v>
      </c>
      <c r="B33" s="3" t="n">
        <v>5422017</v>
      </c>
      <c r="C33" s="3" t="s">
        <v>109</v>
      </c>
      <c r="D33" s="45" t="n">
        <v>10554.42</v>
      </c>
      <c r="K33" s="3" t="n">
        <v>547621</v>
      </c>
      <c r="L33" s="3" t="s">
        <v>268</v>
      </c>
      <c r="M33" s="45" t="n">
        <v>1268995.54</v>
      </c>
    </row>
    <row r="34" customFormat="false" ht="14.25" hidden="false" customHeight="true" outlineLevel="0" collapsed="false">
      <c r="A34" s="2" t="s">
        <v>496</v>
      </c>
      <c r="B34" s="3" t="n">
        <v>5422101</v>
      </c>
      <c r="C34" s="3" t="s">
        <v>110</v>
      </c>
      <c r="D34" s="45" t="n">
        <v>1082634.45</v>
      </c>
      <c r="K34" s="3" t="n">
        <v>547631</v>
      </c>
      <c r="L34" s="3" t="s">
        <v>269</v>
      </c>
      <c r="M34" s="45" t="n">
        <v>7082582.22</v>
      </c>
    </row>
    <row r="35" customFormat="false" ht="14.25" hidden="false" customHeight="true" outlineLevel="0" collapsed="false">
      <c r="A35" s="2" t="s">
        <v>497</v>
      </c>
      <c r="B35" s="3" t="n">
        <v>5422102</v>
      </c>
      <c r="C35" s="3" t="s">
        <v>111</v>
      </c>
      <c r="D35" s="45" t="n">
        <v>999253.41</v>
      </c>
      <c r="K35" s="3" t="n">
        <v>548600</v>
      </c>
      <c r="L35" s="3" t="s">
        <v>310</v>
      </c>
      <c r="M35" s="45" t="n">
        <v>15304850.14</v>
      </c>
    </row>
    <row r="36" customFormat="false" ht="14.25" hidden="false" customHeight="true" outlineLevel="0" collapsed="false">
      <c r="A36" s="2" t="s">
        <v>498</v>
      </c>
      <c r="B36" s="3" t="n">
        <v>5422103</v>
      </c>
      <c r="C36" s="3" t="s">
        <v>112</v>
      </c>
      <c r="D36" s="45" t="n">
        <v>1562364.18</v>
      </c>
      <c r="K36" s="3" t="n">
        <v>548601</v>
      </c>
      <c r="L36" s="3" t="s">
        <v>311</v>
      </c>
      <c r="M36" s="45" t="n">
        <v>128973.68</v>
      </c>
    </row>
    <row r="37" customFormat="false" ht="14.25" hidden="false" customHeight="true" outlineLevel="0" collapsed="false">
      <c r="A37" s="2" t="s">
        <v>500</v>
      </c>
      <c r="B37" s="3" t="n">
        <v>5422108</v>
      </c>
      <c r="C37" s="3" t="s">
        <v>113</v>
      </c>
      <c r="D37" s="45" t="n">
        <v>135438.94</v>
      </c>
      <c r="K37" s="3" t="n">
        <v>548611</v>
      </c>
      <c r="L37" s="3" t="s">
        <v>312</v>
      </c>
      <c r="M37" s="45" t="n">
        <v>23420570.85</v>
      </c>
    </row>
    <row r="38" customFormat="false" ht="14.25" hidden="false" customHeight="true" outlineLevel="0" collapsed="false">
      <c r="A38" s="2" t="s">
        <v>502</v>
      </c>
      <c r="B38" s="3" t="n">
        <v>5422109</v>
      </c>
      <c r="C38" s="3" t="s">
        <v>114</v>
      </c>
      <c r="D38" s="45" t="n">
        <v>119567.91</v>
      </c>
      <c r="K38" s="3" t="n">
        <v>548661</v>
      </c>
      <c r="L38" s="3" t="s">
        <v>275</v>
      </c>
      <c r="M38" s="45" t="n">
        <v>5666013.79</v>
      </c>
    </row>
    <row r="39" customFormat="false" ht="14.25" hidden="false" customHeight="true" outlineLevel="0" collapsed="false">
      <c r="A39" s="2" t="s">
        <v>495</v>
      </c>
      <c r="B39" s="3" t="n">
        <v>5422110</v>
      </c>
      <c r="C39" s="3" t="s">
        <v>115</v>
      </c>
      <c r="D39" s="45" t="n">
        <v>1585434.05</v>
      </c>
      <c r="K39" s="3" t="n">
        <v>548671</v>
      </c>
      <c r="L39" s="3" t="s">
        <v>276</v>
      </c>
      <c r="M39" s="45" t="n">
        <v>230751.48</v>
      </c>
    </row>
    <row r="40" customFormat="false" ht="14.25" hidden="false" customHeight="true" outlineLevel="0" collapsed="false">
      <c r="A40" s="2" t="s">
        <v>504</v>
      </c>
      <c r="B40" s="3" t="n">
        <v>5422113</v>
      </c>
      <c r="C40" s="3" t="s">
        <v>116</v>
      </c>
      <c r="D40" s="45" t="n">
        <v>86553.96</v>
      </c>
      <c r="K40" s="3" t="n">
        <v>548682</v>
      </c>
      <c r="L40" s="3" t="s">
        <v>316</v>
      </c>
      <c r="M40" s="45" t="n">
        <v>1273499.93</v>
      </c>
    </row>
    <row r="41" customFormat="false" ht="14.25" hidden="false" customHeight="true" outlineLevel="0" collapsed="false">
      <c r="A41" s="2" t="s">
        <v>505</v>
      </c>
      <c r="B41" s="3" t="n">
        <v>5422116</v>
      </c>
      <c r="C41" s="3" t="s">
        <v>117</v>
      </c>
      <c r="D41" s="45" t="n">
        <v>77030.9</v>
      </c>
      <c r="K41" s="3" t="n">
        <v>549600</v>
      </c>
      <c r="L41" s="3" t="s">
        <v>324</v>
      </c>
      <c r="M41" s="45" t="n">
        <v>195764.24</v>
      </c>
    </row>
    <row r="42" customFormat="false" ht="14.25" hidden="false" customHeight="true" outlineLevel="0" collapsed="false">
      <c r="A42" s="2" t="s">
        <v>506</v>
      </c>
      <c r="B42" s="3" t="n">
        <v>5422117</v>
      </c>
      <c r="C42" s="3" t="s">
        <v>118</v>
      </c>
      <c r="D42" s="45" t="n">
        <v>118298.11</v>
      </c>
      <c r="K42" s="3" t="n">
        <v>549611</v>
      </c>
      <c r="L42" s="3" t="s">
        <v>325</v>
      </c>
      <c r="M42" s="45" t="n">
        <v>189208.52</v>
      </c>
    </row>
    <row r="43" customFormat="false" ht="14.25" hidden="false" customHeight="true" outlineLevel="0" collapsed="false">
      <c r="A43" s="2" t="s">
        <v>496</v>
      </c>
      <c r="B43" s="3" t="n">
        <v>5422301</v>
      </c>
      <c r="C43" s="3" t="s">
        <v>120</v>
      </c>
      <c r="D43" s="45" t="n">
        <v>122066</v>
      </c>
      <c r="K43" s="3" t="n">
        <v>549631</v>
      </c>
      <c r="L43" s="3" t="s">
        <v>326</v>
      </c>
      <c r="M43" s="45" t="n">
        <v>10040</v>
      </c>
    </row>
    <row r="44" customFormat="false" ht="14.25" hidden="false" customHeight="true" outlineLevel="0" collapsed="false">
      <c r="A44" s="2" t="s">
        <v>497</v>
      </c>
      <c r="B44" s="3" t="n">
        <v>5422302</v>
      </c>
      <c r="C44" s="3" t="s">
        <v>121</v>
      </c>
      <c r="D44" s="45" t="n">
        <v>113796</v>
      </c>
      <c r="K44" s="140" t="n">
        <v>549651</v>
      </c>
      <c r="L44" s="140" t="s">
        <v>327</v>
      </c>
      <c r="M44" s="141"/>
      <c r="N44" s="142" t="s">
        <v>597</v>
      </c>
      <c r="O44" s="142"/>
    </row>
    <row r="45" customFormat="false" ht="14.25" hidden="false" customHeight="true" outlineLevel="0" collapsed="false">
      <c r="A45" s="2" t="s">
        <v>498</v>
      </c>
      <c r="B45" s="3" t="n">
        <v>5422303</v>
      </c>
      <c r="C45" s="3" t="s">
        <v>122</v>
      </c>
      <c r="D45" s="45" t="n">
        <v>188364</v>
      </c>
      <c r="K45" s="3" t="n">
        <v>55061</v>
      </c>
      <c r="L45" s="3" t="s">
        <v>388</v>
      </c>
      <c r="M45" s="45" t="n">
        <v>22871744.41</v>
      </c>
    </row>
    <row r="46" customFormat="false" ht="14.25" hidden="false" customHeight="true" outlineLevel="0" collapsed="false">
      <c r="A46" s="2" t="s">
        <v>500</v>
      </c>
      <c r="B46" s="3" t="n">
        <v>5422308</v>
      </c>
      <c r="C46" s="3" t="s">
        <v>123</v>
      </c>
      <c r="D46" s="45" t="n">
        <v>2985</v>
      </c>
      <c r="K46" s="3" t="n">
        <v>55062</v>
      </c>
      <c r="L46" s="3" t="s">
        <v>389</v>
      </c>
      <c r="M46" s="45" t="n">
        <v>2686322.4</v>
      </c>
    </row>
    <row r="47" customFormat="false" ht="14.25" hidden="false" customHeight="true" outlineLevel="0" collapsed="false">
      <c r="A47" s="2" t="s">
        <v>502</v>
      </c>
      <c r="B47" s="3" t="n">
        <v>5422309</v>
      </c>
      <c r="C47" s="3" t="s">
        <v>124</v>
      </c>
      <c r="D47" s="45" t="n">
        <v>2505</v>
      </c>
      <c r="K47" s="3" t="n">
        <v>55063</v>
      </c>
      <c r="L47" s="3" t="s">
        <v>390</v>
      </c>
      <c r="M47" s="45" t="n">
        <v>4390008.11</v>
      </c>
    </row>
    <row r="48" customFormat="false" ht="14.25" hidden="false" customHeight="true" outlineLevel="0" collapsed="false">
      <c r="A48" s="2" t="s">
        <v>495</v>
      </c>
      <c r="B48" s="3" t="n">
        <v>5422310</v>
      </c>
      <c r="C48" s="3" t="s">
        <v>125</v>
      </c>
      <c r="D48" s="45" t="n">
        <v>181734</v>
      </c>
      <c r="K48" s="3" t="n">
        <v>55064</v>
      </c>
      <c r="L48" s="3" t="s">
        <v>391</v>
      </c>
      <c r="M48" s="45" t="n">
        <v>1614895.88</v>
      </c>
    </row>
    <row r="49" customFormat="false" ht="14.25" hidden="false" customHeight="true" outlineLevel="0" collapsed="false">
      <c r="A49" s="2" t="s">
        <v>504</v>
      </c>
      <c r="B49" s="3" t="n">
        <v>5422313</v>
      </c>
      <c r="C49" s="3" t="s">
        <v>126</v>
      </c>
      <c r="D49" s="45" t="n">
        <v>2010</v>
      </c>
      <c r="K49" s="3" t="n">
        <v>55065</v>
      </c>
      <c r="L49" s="3" t="s">
        <v>392</v>
      </c>
      <c r="M49" s="45" t="n">
        <v>228556.5</v>
      </c>
    </row>
    <row r="50" customFormat="false" ht="14.25" hidden="false" customHeight="true" outlineLevel="0" collapsed="false">
      <c r="A50" s="2" t="s">
        <v>505</v>
      </c>
      <c r="B50" s="3" t="n">
        <v>5422316</v>
      </c>
      <c r="C50" s="3" t="s">
        <v>127</v>
      </c>
      <c r="D50" s="45" t="n">
        <v>1770</v>
      </c>
      <c r="K50" s="3" t="n">
        <v>55160</v>
      </c>
      <c r="L50" s="3" t="s">
        <v>417</v>
      </c>
      <c r="M50" s="45" t="n">
        <v>974132</v>
      </c>
    </row>
    <row r="51" customFormat="false" ht="14.25" hidden="false" customHeight="true" outlineLevel="0" collapsed="false">
      <c r="A51" s="2" t="s">
        <v>506</v>
      </c>
      <c r="B51" s="3" t="n">
        <v>5422317</v>
      </c>
      <c r="C51" s="3" t="s">
        <v>128</v>
      </c>
      <c r="D51" s="45" t="n">
        <v>2730</v>
      </c>
      <c r="K51" s="3" t="n">
        <v>55163</v>
      </c>
      <c r="L51" s="3" t="s">
        <v>418</v>
      </c>
      <c r="M51" s="45" t="n">
        <v>3595918.3</v>
      </c>
    </row>
    <row r="52" customFormat="false" ht="14.25" hidden="false" customHeight="true" outlineLevel="0" collapsed="false">
      <c r="A52" s="2" t="s">
        <v>498</v>
      </c>
      <c r="B52" s="3" t="n">
        <v>5422403</v>
      </c>
      <c r="C52" s="3" t="s">
        <v>130</v>
      </c>
      <c r="D52" s="45" t="n">
        <v>57600</v>
      </c>
      <c r="K52" s="3" t="n">
        <v>55164</v>
      </c>
      <c r="L52" s="3" t="s">
        <v>419</v>
      </c>
      <c r="M52" s="45" t="n">
        <v>1610346.05</v>
      </c>
    </row>
    <row r="53" customFormat="false" ht="14.25" hidden="false" customHeight="true" outlineLevel="0" collapsed="false">
      <c r="A53" s="2" t="s">
        <v>496</v>
      </c>
      <c r="B53" s="3" t="n">
        <v>5422501</v>
      </c>
      <c r="C53" s="3" t="s">
        <v>131</v>
      </c>
      <c r="D53" s="45" t="n">
        <v>113633.64</v>
      </c>
      <c r="K53" s="3" t="n">
        <v>552601</v>
      </c>
      <c r="L53" s="3" t="s">
        <v>584</v>
      </c>
      <c r="M53" s="45" t="n">
        <v>7144848.91</v>
      </c>
    </row>
    <row r="54" customFormat="false" ht="14.25" hidden="false" customHeight="true" outlineLevel="0" collapsed="false">
      <c r="A54" s="2" t="s">
        <v>497</v>
      </c>
      <c r="B54" s="3" t="n">
        <v>5422502</v>
      </c>
      <c r="C54" s="3" t="s">
        <v>132</v>
      </c>
      <c r="D54" s="45" t="n">
        <v>99139.39</v>
      </c>
      <c r="K54" s="3" t="n">
        <v>555631</v>
      </c>
      <c r="L54" s="3" t="s">
        <v>424</v>
      </c>
      <c r="M54" s="45" t="n">
        <v>1186646</v>
      </c>
    </row>
    <row r="55" customFormat="false" ht="14.25" hidden="false" customHeight="true" outlineLevel="0" collapsed="false">
      <c r="A55" s="2" t="s">
        <v>498</v>
      </c>
      <c r="B55" s="3" t="n">
        <v>5422503</v>
      </c>
      <c r="C55" s="3" t="s">
        <v>133</v>
      </c>
      <c r="D55" s="45" t="n">
        <v>162392.82</v>
      </c>
      <c r="K55" s="3" t="n">
        <v>55963</v>
      </c>
      <c r="L55" s="3" t="s">
        <v>489</v>
      </c>
      <c r="M55" s="45" t="n">
        <v>895559.88</v>
      </c>
    </row>
    <row r="56" customFormat="false" ht="14.25" hidden="false" customHeight="true" outlineLevel="0" collapsed="false">
      <c r="A56" s="2" t="s">
        <v>500</v>
      </c>
      <c r="B56" s="3" t="n">
        <v>5422508</v>
      </c>
      <c r="C56" s="3" t="s">
        <v>134</v>
      </c>
      <c r="D56" s="45" t="n">
        <v>22165.98</v>
      </c>
      <c r="K56" s="3" t="n">
        <v>559691</v>
      </c>
      <c r="L56" s="3" t="s">
        <v>492</v>
      </c>
      <c r="M56" s="45" t="n">
        <v>68488</v>
      </c>
    </row>
    <row r="57" customFormat="false" ht="14.25" hidden="false" customHeight="true" outlineLevel="0" collapsed="false">
      <c r="A57" s="2" t="s">
        <v>502</v>
      </c>
      <c r="B57" s="3" t="n">
        <v>5422509</v>
      </c>
      <c r="C57" s="3" t="s">
        <v>135</v>
      </c>
      <c r="D57" s="45" t="n">
        <v>18943.02</v>
      </c>
      <c r="K57" s="3" t="n">
        <v>559692</v>
      </c>
      <c r="L57" s="3" t="s">
        <v>493</v>
      </c>
      <c r="M57" s="45" t="n">
        <v>187574.71</v>
      </c>
    </row>
    <row r="58" customFormat="false" ht="14.25" hidden="false" customHeight="true" outlineLevel="0" collapsed="false">
      <c r="A58" s="2" t="s">
        <v>495</v>
      </c>
      <c r="B58" s="3" t="n">
        <v>5422510</v>
      </c>
      <c r="C58" s="3" t="s">
        <v>136</v>
      </c>
      <c r="D58" s="45" t="n">
        <v>167345.24</v>
      </c>
      <c r="K58" s="3"/>
      <c r="L58" s="3"/>
      <c r="M58" s="45"/>
    </row>
    <row r="59" customFormat="false" ht="14.25" hidden="false" customHeight="true" outlineLevel="0" collapsed="false">
      <c r="A59" s="2" t="s">
        <v>508</v>
      </c>
      <c r="B59" s="3" t="n">
        <v>5422512</v>
      </c>
      <c r="C59" s="3" t="s">
        <v>561</v>
      </c>
      <c r="D59" s="133" t="n">
        <v>357</v>
      </c>
      <c r="K59" s="3"/>
      <c r="L59" s="3"/>
      <c r="M59" s="45"/>
    </row>
    <row r="60" customFormat="false" ht="14.25" hidden="false" customHeight="true" outlineLevel="0" collapsed="false">
      <c r="A60" s="2" t="s">
        <v>504</v>
      </c>
      <c r="B60" s="3" t="n">
        <v>5422513</v>
      </c>
      <c r="C60" s="3" t="s">
        <v>137</v>
      </c>
      <c r="D60" s="45" t="n">
        <v>15321.96</v>
      </c>
    </row>
    <row r="61" customFormat="false" ht="14.25" hidden="false" customHeight="true" outlineLevel="0" collapsed="false">
      <c r="A61" s="2" t="s">
        <v>505</v>
      </c>
      <c r="B61" s="3" t="n">
        <v>5422516</v>
      </c>
      <c r="C61" s="3" t="s">
        <v>138</v>
      </c>
      <c r="D61" s="45" t="n">
        <v>13066.25</v>
      </c>
      <c r="M61" s="36" t="n">
        <f aca="false">SUM(M2:M60)</f>
        <v>158151059.25</v>
      </c>
    </row>
    <row r="62" customFormat="false" ht="14.25" hidden="false" customHeight="true" outlineLevel="0" collapsed="false">
      <c r="A62" s="2" t="s">
        <v>506</v>
      </c>
      <c r="B62" s="3" t="n">
        <v>5422517</v>
      </c>
      <c r="C62" s="3" t="s">
        <v>139</v>
      </c>
      <c r="D62" s="45" t="n">
        <v>21235.42</v>
      </c>
      <c r="M62" s="36" t="n">
        <f aca="false">M61*I22</f>
        <v>92607250.5565485</v>
      </c>
    </row>
    <row r="63" customFormat="false" ht="14.25" hidden="false" customHeight="true" outlineLevel="0" collapsed="false">
      <c r="A63" s="2" t="s">
        <v>496</v>
      </c>
      <c r="B63" s="3" t="n">
        <v>542271011</v>
      </c>
      <c r="C63" s="3" t="s">
        <v>140</v>
      </c>
      <c r="D63" s="45" t="n">
        <v>175654.14</v>
      </c>
    </row>
    <row r="64" customFormat="false" ht="14.25" hidden="false" customHeight="true" outlineLevel="0" collapsed="false">
      <c r="A64" s="2" t="s">
        <v>496</v>
      </c>
      <c r="B64" s="3" t="n">
        <v>542271012</v>
      </c>
      <c r="C64" s="3" t="s">
        <v>141</v>
      </c>
      <c r="D64" s="45" t="n">
        <v>111263.79</v>
      </c>
    </row>
    <row r="65" customFormat="false" ht="14.25" hidden="false" customHeight="true" outlineLevel="0" collapsed="false">
      <c r="A65" s="2" t="s">
        <v>497</v>
      </c>
      <c r="B65" s="3" t="n">
        <v>542271021</v>
      </c>
      <c r="C65" s="3" t="s">
        <v>142</v>
      </c>
      <c r="D65" s="45" t="n">
        <v>187757.57</v>
      </c>
    </row>
    <row r="66" customFormat="false" ht="14.25" hidden="false" customHeight="true" outlineLevel="0" collapsed="false">
      <c r="A66" s="2" t="s">
        <v>497</v>
      </c>
      <c r="B66" s="3" t="n">
        <v>542271022</v>
      </c>
      <c r="C66" s="3" t="s">
        <v>143</v>
      </c>
      <c r="D66" s="45" t="n">
        <v>36419.1</v>
      </c>
    </row>
    <row r="67" customFormat="false" ht="14.25" hidden="false" customHeight="true" outlineLevel="0" collapsed="false">
      <c r="A67" s="2" t="s">
        <v>498</v>
      </c>
      <c r="B67" s="3" t="n">
        <v>542271031</v>
      </c>
      <c r="C67" s="3" t="s">
        <v>144</v>
      </c>
      <c r="D67" s="45" t="n">
        <v>2608526.01</v>
      </c>
    </row>
    <row r="68" customFormat="false" ht="14.25" hidden="false" customHeight="true" outlineLevel="0" collapsed="false">
      <c r="A68" s="2" t="s">
        <v>498</v>
      </c>
      <c r="B68" s="3" t="n">
        <v>542271032</v>
      </c>
      <c r="C68" s="3" t="s">
        <v>145</v>
      </c>
      <c r="D68" s="45" t="n">
        <v>13440233.34</v>
      </c>
    </row>
    <row r="69" customFormat="false" ht="14.25" hidden="false" customHeight="true" outlineLevel="0" collapsed="false">
      <c r="A69" s="2" t="s">
        <v>500</v>
      </c>
      <c r="B69" s="3" t="n">
        <v>542271081</v>
      </c>
      <c r="C69" s="3" t="s">
        <v>146</v>
      </c>
      <c r="D69" s="45" t="n">
        <v>891890.49</v>
      </c>
    </row>
    <row r="70" customFormat="false" ht="14.25" hidden="false" customHeight="true" outlineLevel="0" collapsed="false">
      <c r="A70" s="2" t="s">
        <v>500</v>
      </c>
      <c r="B70" s="3" t="n">
        <v>542271082</v>
      </c>
      <c r="C70" s="3" t="s">
        <v>147</v>
      </c>
      <c r="D70" s="45" t="n">
        <v>15446.82</v>
      </c>
    </row>
    <row r="71" customFormat="false" ht="14.25" hidden="false" customHeight="true" outlineLevel="0" collapsed="false">
      <c r="A71" s="2" t="s">
        <v>502</v>
      </c>
      <c r="B71" s="3" t="n">
        <v>542271091</v>
      </c>
      <c r="C71" s="3" t="s">
        <v>148</v>
      </c>
      <c r="D71" s="45" t="n">
        <v>1606290.57</v>
      </c>
    </row>
    <row r="72" customFormat="false" ht="14.25" hidden="false" customHeight="true" outlineLevel="0" collapsed="false">
      <c r="A72" s="2" t="s">
        <v>502</v>
      </c>
      <c r="B72" s="3" t="n">
        <v>542271092</v>
      </c>
      <c r="C72" s="3" t="s">
        <v>149</v>
      </c>
      <c r="D72" s="45" t="n">
        <v>23247.84</v>
      </c>
    </row>
    <row r="73" customFormat="false" ht="14.25" hidden="false" customHeight="true" outlineLevel="0" collapsed="false">
      <c r="A73" s="2" t="s">
        <v>495</v>
      </c>
      <c r="B73" s="3" t="n">
        <v>542271101</v>
      </c>
      <c r="C73" s="3" t="s">
        <v>150</v>
      </c>
      <c r="D73" s="45" t="n">
        <v>45365498.6</v>
      </c>
    </row>
    <row r="74" customFormat="false" ht="14.25" hidden="false" customHeight="true" outlineLevel="0" collapsed="false">
      <c r="A74" s="2" t="s">
        <v>495</v>
      </c>
      <c r="B74" s="3" t="n">
        <v>542271102</v>
      </c>
      <c r="C74" s="3" t="s">
        <v>151</v>
      </c>
      <c r="D74" s="45" t="n">
        <v>13335894.64</v>
      </c>
    </row>
    <row r="75" customFormat="false" ht="14.25" hidden="false" customHeight="true" outlineLevel="0" collapsed="false">
      <c r="A75" s="2" t="s">
        <v>495</v>
      </c>
      <c r="B75" s="3" t="n">
        <v>542271103</v>
      </c>
      <c r="C75" s="3" t="s">
        <v>152</v>
      </c>
      <c r="D75" s="45" t="n">
        <v>281864.4</v>
      </c>
    </row>
    <row r="76" customFormat="false" ht="14.25" hidden="false" customHeight="true" outlineLevel="0" collapsed="false">
      <c r="A76" s="2" t="s">
        <v>495</v>
      </c>
      <c r="B76" s="3" t="n">
        <v>542271105</v>
      </c>
      <c r="C76" s="3" t="s">
        <v>153</v>
      </c>
      <c r="D76" s="45" t="n">
        <v>10316.26</v>
      </c>
    </row>
    <row r="77" customFormat="false" ht="14.25" hidden="false" customHeight="true" outlineLevel="0" collapsed="false">
      <c r="A77" s="2" t="s">
        <v>495</v>
      </c>
      <c r="B77" s="3" t="n">
        <v>542271106</v>
      </c>
      <c r="C77" s="3" t="s">
        <v>154</v>
      </c>
      <c r="D77" s="45" t="n">
        <v>359044.82</v>
      </c>
    </row>
    <row r="78" customFormat="false" ht="14.25" hidden="false" customHeight="true" outlineLevel="0" collapsed="false">
      <c r="A78" s="2" t="s">
        <v>504</v>
      </c>
      <c r="B78" s="3" t="n">
        <v>542271131</v>
      </c>
      <c r="C78" s="3" t="s">
        <v>155</v>
      </c>
      <c r="D78" s="45" t="n">
        <v>148407.18</v>
      </c>
    </row>
    <row r="79" customFormat="false" ht="14.25" hidden="false" customHeight="true" outlineLevel="0" collapsed="false">
      <c r="A79" s="2" t="s">
        <v>504</v>
      </c>
      <c r="B79" s="3" t="n">
        <v>542271132</v>
      </c>
      <c r="C79" s="3" t="s">
        <v>156</v>
      </c>
      <c r="D79" s="45" t="n">
        <v>28130.84</v>
      </c>
    </row>
    <row r="80" customFormat="false" ht="14.25" hidden="false" customHeight="true" outlineLevel="0" collapsed="false">
      <c r="A80" s="2" t="s">
        <v>505</v>
      </c>
      <c r="B80" s="3" t="n">
        <v>542271161</v>
      </c>
      <c r="C80" s="3" t="s">
        <v>157</v>
      </c>
      <c r="D80" s="45" t="n">
        <v>2199.19</v>
      </c>
    </row>
    <row r="81" customFormat="false" ht="14.25" hidden="false" customHeight="true" outlineLevel="0" collapsed="false">
      <c r="A81" s="2" t="s">
        <v>505</v>
      </c>
      <c r="B81" s="3" t="n">
        <v>542271162</v>
      </c>
      <c r="C81" s="3" t="s">
        <v>158</v>
      </c>
      <c r="D81" s="133" t="n">
        <v>268.87</v>
      </c>
    </row>
    <row r="82" customFormat="false" ht="14.25" hidden="false" customHeight="true" outlineLevel="0" collapsed="false">
      <c r="A82" s="2" t="s">
        <v>504</v>
      </c>
      <c r="B82" s="3" t="n">
        <v>54227213</v>
      </c>
      <c r="C82" s="3" t="s">
        <v>161</v>
      </c>
      <c r="D82" s="45" t="n">
        <v>78234.45</v>
      </c>
    </row>
    <row r="83" customFormat="false" ht="14.25" hidden="false" customHeight="true" outlineLevel="0" collapsed="false">
      <c r="A83" s="2" t="s">
        <v>505</v>
      </c>
      <c r="B83" s="3" t="n">
        <v>54227216</v>
      </c>
      <c r="C83" s="3" t="s">
        <v>162</v>
      </c>
      <c r="D83" s="45" t="n">
        <v>408024.06</v>
      </c>
    </row>
    <row r="84" customFormat="false" ht="14.25" hidden="false" customHeight="true" outlineLevel="0" collapsed="false">
      <c r="A84" s="2" t="s">
        <v>496</v>
      </c>
      <c r="B84" s="3" t="n">
        <v>5422721</v>
      </c>
      <c r="C84" s="3" t="s">
        <v>163</v>
      </c>
      <c r="D84" s="45" t="n">
        <v>162994.17</v>
      </c>
    </row>
    <row r="85" customFormat="false" ht="14.25" hidden="false" customHeight="true" outlineLevel="0" collapsed="false">
      <c r="A85" s="2" t="s">
        <v>497</v>
      </c>
      <c r="B85" s="3" t="n">
        <v>5422722</v>
      </c>
      <c r="C85" s="3" t="s">
        <v>164</v>
      </c>
      <c r="D85" s="45" t="n">
        <v>144854.83</v>
      </c>
    </row>
    <row r="86" customFormat="false" ht="14.25" hidden="false" customHeight="true" outlineLevel="0" collapsed="false">
      <c r="A86" s="2" t="s">
        <v>499</v>
      </c>
      <c r="B86" s="3" t="n">
        <v>5422724</v>
      </c>
      <c r="C86" s="3" t="s">
        <v>166</v>
      </c>
      <c r="D86" s="133" t="n">
        <v>0</v>
      </c>
    </row>
    <row r="87" customFormat="false" ht="14.25" hidden="false" customHeight="true" outlineLevel="0" collapsed="false">
      <c r="A87" s="2" t="s">
        <v>500</v>
      </c>
      <c r="B87" s="3" t="n">
        <v>5422728</v>
      </c>
      <c r="C87" s="3" t="s">
        <v>167</v>
      </c>
      <c r="D87" s="45" t="n">
        <v>713517.45</v>
      </c>
    </row>
    <row r="88" customFormat="false" ht="14.25" hidden="false" customHeight="true" outlineLevel="0" collapsed="false">
      <c r="A88" s="2" t="s">
        <v>502</v>
      </c>
      <c r="B88" s="3" t="n">
        <v>5422729</v>
      </c>
      <c r="C88" s="3" t="s">
        <v>168</v>
      </c>
      <c r="D88" s="45" t="n">
        <v>7776367.95</v>
      </c>
    </row>
    <row r="89" customFormat="false" ht="14.25" hidden="false" customHeight="true" outlineLevel="0" collapsed="false">
      <c r="A89" s="2" t="s">
        <v>498</v>
      </c>
      <c r="B89" s="3" t="n">
        <v>54227303</v>
      </c>
      <c r="C89" s="3" t="s">
        <v>562</v>
      </c>
      <c r="D89" s="45" t="n">
        <v>47033.24</v>
      </c>
    </row>
    <row r="90" customFormat="false" ht="14.25" hidden="false" customHeight="true" outlineLevel="0" collapsed="false">
      <c r="A90" s="2" t="s">
        <v>495</v>
      </c>
      <c r="B90" s="3" t="n">
        <v>54227310</v>
      </c>
      <c r="C90" s="3" t="s">
        <v>170</v>
      </c>
      <c r="D90" s="45" t="n">
        <v>1178314.76</v>
      </c>
    </row>
    <row r="91" customFormat="false" ht="14.25" hidden="false" customHeight="true" outlineLevel="0" collapsed="false">
      <c r="A91" s="2" t="s">
        <v>496</v>
      </c>
      <c r="B91" s="3" t="n">
        <v>5422801</v>
      </c>
      <c r="C91" s="3" t="s">
        <v>172</v>
      </c>
      <c r="D91" s="45" t="n">
        <v>829184.92</v>
      </c>
    </row>
    <row r="92" customFormat="false" ht="14.25" hidden="false" customHeight="true" outlineLevel="0" collapsed="false">
      <c r="A92" s="2" t="s">
        <v>497</v>
      </c>
      <c r="B92" s="3" t="n">
        <v>5422802</v>
      </c>
      <c r="C92" s="3" t="s">
        <v>173</v>
      </c>
      <c r="D92" s="45" t="n">
        <v>829174.42</v>
      </c>
    </row>
    <row r="93" customFormat="false" ht="14.25" hidden="false" customHeight="true" outlineLevel="0" collapsed="false">
      <c r="A93" s="2" t="s">
        <v>498</v>
      </c>
      <c r="B93" s="3" t="n">
        <v>5422803</v>
      </c>
      <c r="C93" s="3" t="s">
        <v>174</v>
      </c>
      <c r="D93" s="45" t="n">
        <v>1243761.63</v>
      </c>
    </row>
    <row r="94" customFormat="false" ht="14.25" hidden="false" customHeight="true" outlineLevel="0" collapsed="false">
      <c r="A94" s="2" t="s">
        <v>500</v>
      </c>
      <c r="B94" s="3" t="n">
        <v>5422808</v>
      </c>
      <c r="C94" s="3" t="s">
        <v>175</v>
      </c>
      <c r="D94" s="133" t="n">
        <v>26.25</v>
      </c>
    </row>
    <row r="95" customFormat="false" ht="14.25" hidden="false" customHeight="true" outlineLevel="0" collapsed="false">
      <c r="A95" s="2" t="s">
        <v>502</v>
      </c>
      <c r="B95" s="3" t="n">
        <v>5422809</v>
      </c>
      <c r="C95" s="3" t="s">
        <v>176</v>
      </c>
      <c r="D95" s="133" t="n">
        <v>26.25</v>
      </c>
    </row>
    <row r="96" customFormat="false" ht="14.25" hidden="false" customHeight="true" outlineLevel="0" collapsed="false">
      <c r="A96" s="2" t="s">
        <v>495</v>
      </c>
      <c r="B96" s="3" t="n">
        <v>5422810</v>
      </c>
      <c r="C96" s="3" t="s">
        <v>177</v>
      </c>
      <c r="D96" s="45" t="n">
        <v>1243772.1</v>
      </c>
    </row>
    <row r="97" customFormat="false" ht="14.25" hidden="false" customHeight="true" outlineLevel="0" collapsed="false">
      <c r="A97" s="2" t="s">
        <v>504</v>
      </c>
      <c r="B97" s="3" t="n">
        <v>5422813</v>
      </c>
      <c r="C97" s="3" t="s">
        <v>178</v>
      </c>
      <c r="D97" s="133" t="n">
        <v>10.5</v>
      </c>
    </row>
    <row r="98" customFormat="false" ht="14.25" hidden="false" customHeight="true" outlineLevel="0" collapsed="false">
      <c r="A98" s="2" t="s">
        <v>505</v>
      </c>
      <c r="B98" s="3" t="n">
        <v>5422816</v>
      </c>
      <c r="C98" s="3" t="s">
        <v>179</v>
      </c>
      <c r="D98" s="133" t="n">
        <v>10.5</v>
      </c>
    </row>
    <row r="99" customFormat="false" ht="14.25" hidden="false" customHeight="true" outlineLevel="0" collapsed="false">
      <c r="A99" s="2" t="s">
        <v>506</v>
      </c>
      <c r="B99" s="3" t="n">
        <v>5422817</v>
      </c>
      <c r="C99" s="3" t="s">
        <v>180</v>
      </c>
      <c r="D99" s="133" t="n">
        <v>10.5</v>
      </c>
    </row>
    <row r="100" customFormat="false" ht="14.25" hidden="false" customHeight="true" outlineLevel="0" collapsed="false">
      <c r="A100" s="2" t="s">
        <v>496</v>
      </c>
      <c r="B100" s="3" t="n">
        <v>5432001</v>
      </c>
      <c r="C100" s="3" t="s">
        <v>191</v>
      </c>
      <c r="D100" s="45" t="n">
        <v>539187.63</v>
      </c>
    </row>
    <row r="101" customFormat="false" ht="14.25" hidden="false" customHeight="true" outlineLevel="0" collapsed="false">
      <c r="A101" s="2" t="s">
        <v>497</v>
      </c>
      <c r="B101" s="3" t="n">
        <v>5432002</v>
      </c>
      <c r="C101" s="3" t="s">
        <v>192</v>
      </c>
      <c r="D101" s="45" t="n">
        <v>12213000.9</v>
      </c>
    </row>
    <row r="102" customFormat="false" ht="14.25" hidden="false" customHeight="true" outlineLevel="0" collapsed="false">
      <c r="A102" s="2" t="s">
        <v>498</v>
      </c>
      <c r="B102" s="3" t="n">
        <v>5432003</v>
      </c>
      <c r="C102" s="3" t="s">
        <v>193</v>
      </c>
      <c r="D102" s="45" t="n">
        <v>30161516.89</v>
      </c>
    </row>
    <row r="103" customFormat="false" ht="14.25" hidden="false" customHeight="true" outlineLevel="0" collapsed="false">
      <c r="A103" s="2" t="s">
        <v>500</v>
      </c>
      <c r="B103" s="3" t="n">
        <v>5432008</v>
      </c>
      <c r="C103" s="3" t="s">
        <v>196</v>
      </c>
      <c r="D103" s="45" t="n">
        <v>15012689</v>
      </c>
    </row>
    <row r="104" customFormat="false" ht="14.25" hidden="false" customHeight="true" outlineLevel="0" collapsed="false">
      <c r="A104" s="2" t="s">
        <v>502</v>
      </c>
      <c r="B104" s="3" t="n">
        <v>5432009</v>
      </c>
      <c r="C104" s="3" t="s">
        <v>197</v>
      </c>
      <c r="D104" s="45" t="n">
        <v>14429793.02</v>
      </c>
    </row>
    <row r="105" customFormat="false" ht="14.25" hidden="false" customHeight="true" outlineLevel="0" collapsed="false">
      <c r="A105" s="2" t="s">
        <v>495</v>
      </c>
      <c r="B105" s="3" t="n">
        <v>5432010</v>
      </c>
      <c r="C105" s="3" t="s">
        <v>198</v>
      </c>
      <c r="D105" s="45" t="n">
        <v>3104744.41</v>
      </c>
    </row>
    <row r="106" customFormat="false" ht="14.25" hidden="false" customHeight="true" outlineLevel="0" collapsed="false">
      <c r="A106" s="2" t="s">
        <v>496</v>
      </c>
      <c r="B106" s="3" t="n">
        <v>5442001</v>
      </c>
      <c r="C106" s="3" t="s">
        <v>208</v>
      </c>
      <c r="D106" s="45" t="n">
        <v>14995.86</v>
      </c>
    </row>
    <row r="107" customFormat="false" ht="14.25" hidden="false" customHeight="true" outlineLevel="0" collapsed="false">
      <c r="A107" s="2" t="s">
        <v>497</v>
      </c>
      <c r="B107" s="3" t="n">
        <v>5442002</v>
      </c>
      <c r="C107" s="3" t="s">
        <v>209</v>
      </c>
      <c r="D107" s="45" t="n">
        <v>12510.37</v>
      </c>
    </row>
    <row r="108" customFormat="false" ht="14.25" hidden="false" customHeight="true" outlineLevel="0" collapsed="false">
      <c r="A108" s="2" t="s">
        <v>498</v>
      </c>
      <c r="B108" s="3" t="n">
        <v>5442003</v>
      </c>
      <c r="C108" s="3" t="s">
        <v>210</v>
      </c>
      <c r="D108" s="45" t="n">
        <v>18765.55</v>
      </c>
    </row>
    <row r="109" customFormat="false" ht="14.25" hidden="false" customHeight="true" outlineLevel="0" collapsed="false">
      <c r="A109" s="2" t="s">
        <v>500</v>
      </c>
      <c r="B109" s="3" t="n">
        <v>5442008</v>
      </c>
      <c r="C109" s="3" t="s">
        <v>211</v>
      </c>
      <c r="D109" s="45" t="n">
        <v>6213.73</v>
      </c>
    </row>
    <row r="110" customFormat="false" ht="14.25" hidden="false" customHeight="true" outlineLevel="0" collapsed="false">
      <c r="A110" s="2" t="s">
        <v>502</v>
      </c>
      <c r="B110" s="3" t="n">
        <v>5442009</v>
      </c>
      <c r="C110" s="3" t="s">
        <v>212</v>
      </c>
      <c r="D110" s="45" t="n">
        <v>6213.73</v>
      </c>
    </row>
    <row r="111" customFormat="false" ht="14.25" hidden="false" customHeight="true" outlineLevel="0" collapsed="false">
      <c r="A111" s="2" t="s">
        <v>495</v>
      </c>
      <c r="B111" s="3" t="n">
        <v>5442010</v>
      </c>
      <c r="C111" s="3" t="s">
        <v>213</v>
      </c>
      <c r="D111" s="45" t="n">
        <v>21251.04</v>
      </c>
    </row>
    <row r="112" customFormat="false" ht="14.25" hidden="false" customHeight="true" outlineLevel="0" collapsed="false">
      <c r="A112" s="2" t="s">
        <v>504</v>
      </c>
      <c r="B112" s="3" t="n">
        <v>5442013</v>
      </c>
      <c r="C112" s="3" t="s">
        <v>214</v>
      </c>
      <c r="D112" s="45" t="n">
        <v>2485.49</v>
      </c>
    </row>
    <row r="113" customFormat="false" ht="14.25" hidden="false" customHeight="true" outlineLevel="0" collapsed="false">
      <c r="A113" s="2" t="s">
        <v>505</v>
      </c>
      <c r="B113" s="3" t="n">
        <v>5442016</v>
      </c>
      <c r="C113" s="3" t="s">
        <v>215</v>
      </c>
      <c r="D113" s="45" t="n">
        <v>2485.49</v>
      </c>
    </row>
    <row r="114" customFormat="false" ht="14.25" hidden="false" customHeight="true" outlineLevel="0" collapsed="false">
      <c r="A114" s="2" t="s">
        <v>506</v>
      </c>
      <c r="B114" s="3" t="n">
        <v>5442017</v>
      </c>
      <c r="C114" s="3" t="s">
        <v>216</v>
      </c>
      <c r="D114" s="45" t="n">
        <v>2485.48</v>
      </c>
    </row>
    <row r="115" customFormat="false" ht="14.25" hidden="false" customHeight="true" outlineLevel="0" collapsed="false">
      <c r="A115" s="2" t="s">
        <v>496</v>
      </c>
      <c r="B115" s="3" t="n">
        <v>5442101</v>
      </c>
      <c r="C115" s="3" t="s">
        <v>217</v>
      </c>
      <c r="D115" s="45" t="n">
        <v>139299.08</v>
      </c>
    </row>
    <row r="116" customFormat="false" ht="14.25" hidden="false" customHeight="true" outlineLevel="0" collapsed="false">
      <c r="A116" s="2" t="s">
        <v>497</v>
      </c>
      <c r="B116" s="3" t="n">
        <v>5442102</v>
      </c>
      <c r="C116" s="3" t="s">
        <v>218</v>
      </c>
      <c r="D116" s="45" t="n">
        <v>131075.01</v>
      </c>
    </row>
    <row r="117" customFormat="false" ht="14.25" hidden="false" customHeight="true" outlineLevel="0" collapsed="false">
      <c r="A117" s="2" t="s">
        <v>498</v>
      </c>
      <c r="B117" s="3" t="n">
        <v>5442103</v>
      </c>
      <c r="C117" s="3" t="s">
        <v>219</v>
      </c>
      <c r="D117" s="45" t="n">
        <v>197804.44</v>
      </c>
    </row>
    <row r="118" customFormat="false" ht="14.25" hidden="false" customHeight="true" outlineLevel="0" collapsed="false">
      <c r="A118" s="2" t="s">
        <v>500</v>
      </c>
      <c r="B118" s="3" t="n">
        <v>5442108</v>
      </c>
      <c r="C118" s="3" t="s">
        <v>220</v>
      </c>
      <c r="D118" s="45" t="n">
        <v>18772.33</v>
      </c>
    </row>
    <row r="119" customFormat="false" ht="14.25" hidden="false" customHeight="true" outlineLevel="0" collapsed="false">
      <c r="A119" s="2" t="s">
        <v>502</v>
      </c>
      <c r="B119" s="3" t="n">
        <v>5442109</v>
      </c>
      <c r="C119" s="3" t="s">
        <v>221</v>
      </c>
      <c r="D119" s="45" t="n">
        <v>18772.33</v>
      </c>
    </row>
    <row r="120" customFormat="false" ht="14.25" hidden="false" customHeight="true" outlineLevel="0" collapsed="false">
      <c r="A120" s="2" t="s">
        <v>495</v>
      </c>
      <c r="B120" s="3" t="n">
        <v>5442110</v>
      </c>
      <c r="C120" s="3" t="s">
        <v>222</v>
      </c>
      <c r="D120" s="45" t="n">
        <v>205134.64</v>
      </c>
    </row>
    <row r="121" customFormat="false" ht="14.25" hidden="false" customHeight="true" outlineLevel="0" collapsed="false">
      <c r="A121" s="2" t="s">
        <v>504</v>
      </c>
      <c r="B121" s="3" t="n">
        <v>5442113</v>
      </c>
      <c r="C121" s="3" t="s">
        <v>223</v>
      </c>
      <c r="D121" s="45" t="n">
        <v>8522.12</v>
      </c>
    </row>
    <row r="122" customFormat="false" ht="14.25" hidden="false" customHeight="true" outlineLevel="0" collapsed="false">
      <c r="A122" s="2" t="s">
        <v>505</v>
      </c>
      <c r="B122" s="3" t="n">
        <v>5442116</v>
      </c>
      <c r="C122" s="3" t="s">
        <v>224</v>
      </c>
      <c r="D122" s="45" t="n">
        <v>8224.07</v>
      </c>
    </row>
    <row r="123" customFormat="false" ht="14.25" hidden="false" customHeight="true" outlineLevel="0" collapsed="false">
      <c r="A123" s="2" t="s">
        <v>506</v>
      </c>
      <c r="B123" s="3" t="n">
        <v>5442117</v>
      </c>
      <c r="C123" s="3" t="s">
        <v>225</v>
      </c>
      <c r="D123" s="45" t="n">
        <v>10011.76</v>
      </c>
    </row>
    <row r="124" customFormat="false" ht="14.25" hidden="false" customHeight="true" outlineLevel="0" collapsed="false">
      <c r="A124" s="2" t="s">
        <v>496</v>
      </c>
      <c r="B124" s="3" t="n">
        <v>5442201</v>
      </c>
      <c r="C124" s="3" t="s">
        <v>226</v>
      </c>
      <c r="D124" s="45" t="n">
        <v>8808.8</v>
      </c>
    </row>
    <row r="125" customFormat="false" ht="14.25" hidden="false" customHeight="true" outlineLevel="0" collapsed="false">
      <c r="A125" s="2" t="s">
        <v>498</v>
      </c>
      <c r="B125" s="3" t="n">
        <v>5442203</v>
      </c>
      <c r="C125" s="3" t="s">
        <v>228</v>
      </c>
      <c r="D125" s="45" t="n">
        <v>4700.31</v>
      </c>
    </row>
    <row r="126" customFormat="false" ht="14.25" hidden="false" customHeight="true" outlineLevel="0" collapsed="false">
      <c r="A126" s="2" t="s">
        <v>500</v>
      </c>
      <c r="B126" s="3" t="n">
        <v>5442208</v>
      </c>
      <c r="C126" s="3" t="s">
        <v>229</v>
      </c>
      <c r="D126" s="45" t="n">
        <v>14971.53</v>
      </c>
    </row>
    <row r="127" customFormat="false" ht="14.25" hidden="false" customHeight="true" outlineLevel="0" collapsed="false">
      <c r="A127" s="2" t="s">
        <v>502</v>
      </c>
      <c r="B127" s="3" t="n">
        <v>5442209</v>
      </c>
      <c r="C127" s="3" t="s">
        <v>230</v>
      </c>
      <c r="D127" s="45" t="n">
        <v>14971.53</v>
      </c>
    </row>
    <row r="128" customFormat="false" ht="14.25" hidden="false" customHeight="true" outlineLevel="0" collapsed="false">
      <c r="A128" s="2" t="s">
        <v>495</v>
      </c>
      <c r="B128" s="3" t="n">
        <v>5442210</v>
      </c>
      <c r="C128" s="3" t="s">
        <v>231</v>
      </c>
      <c r="D128" s="45" t="n">
        <v>9983.88</v>
      </c>
    </row>
    <row r="129" customFormat="false" ht="14.25" hidden="false" customHeight="true" outlineLevel="0" collapsed="false">
      <c r="A129" s="2" t="s">
        <v>504</v>
      </c>
      <c r="B129" s="3" t="n">
        <v>5442213</v>
      </c>
      <c r="C129" s="3" t="s">
        <v>232</v>
      </c>
      <c r="D129" s="45" t="n">
        <v>9983.88</v>
      </c>
    </row>
    <row r="130" customFormat="false" ht="14.25" hidden="false" customHeight="true" outlineLevel="0" collapsed="false">
      <c r="A130" s="2" t="s">
        <v>505</v>
      </c>
      <c r="B130" s="3" t="n">
        <v>5442216</v>
      </c>
      <c r="C130" s="3" t="s">
        <v>233</v>
      </c>
      <c r="D130" s="45" t="n">
        <v>8808.8</v>
      </c>
    </row>
    <row r="131" customFormat="false" ht="14.25" hidden="false" customHeight="true" outlineLevel="0" collapsed="false">
      <c r="A131" s="2" t="s">
        <v>506</v>
      </c>
      <c r="B131" s="3" t="n">
        <v>5442217</v>
      </c>
      <c r="C131" s="3" t="s">
        <v>234</v>
      </c>
      <c r="D131" s="45" t="n">
        <v>15859.18</v>
      </c>
    </row>
    <row r="132" customFormat="false" ht="14.25" hidden="false" customHeight="true" outlineLevel="0" collapsed="false">
      <c r="A132" s="2" t="s">
        <v>495</v>
      </c>
      <c r="B132" s="3" t="n">
        <v>5442300</v>
      </c>
      <c r="C132" s="3" t="s">
        <v>564</v>
      </c>
      <c r="D132" s="45" t="n">
        <v>532000</v>
      </c>
    </row>
    <row r="133" customFormat="false" ht="14.25" hidden="false" customHeight="true" outlineLevel="0" collapsed="false">
      <c r="A133" s="2" t="s">
        <v>496</v>
      </c>
      <c r="B133" s="3" t="n">
        <v>5442301</v>
      </c>
      <c r="C133" s="3" t="s">
        <v>565</v>
      </c>
      <c r="D133" s="133" t="n">
        <v>400</v>
      </c>
    </row>
    <row r="134" customFormat="false" ht="14.25" hidden="false" customHeight="true" outlineLevel="0" collapsed="false">
      <c r="A134" s="2" t="s">
        <v>497</v>
      </c>
      <c r="B134" s="3" t="n">
        <v>5442302</v>
      </c>
      <c r="C134" s="3" t="s">
        <v>566</v>
      </c>
      <c r="D134" s="133" t="n">
        <v>400</v>
      </c>
    </row>
    <row r="135" customFormat="false" ht="14.25" hidden="false" customHeight="true" outlineLevel="0" collapsed="false">
      <c r="A135" s="2" t="s">
        <v>498</v>
      </c>
      <c r="B135" s="3" t="n">
        <v>5442303</v>
      </c>
      <c r="C135" s="3" t="s">
        <v>235</v>
      </c>
      <c r="D135" s="133" t="n">
        <v>600</v>
      </c>
    </row>
    <row r="136" customFormat="false" ht="14.25" hidden="false" customHeight="true" outlineLevel="0" collapsed="false">
      <c r="A136" s="2" t="s">
        <v>495</v>
      </c>
      <c r="B136" s="3" t="n">
        <v>5442310</v>
      </c>
      <c r="C136" s="3" t="s">
        <v>567</v>
      </c>
      <c r="D136" s="133" t="n">
        <v>600</v>
      </c>
    </row>
    <row r="137" customFormat="false" ht="14.25" hidden="false" customHeight="true" outlineLevel="0" collapsed="false">
      <c r="A137" s="2" t="s">
        <v>497</v>
      </c>
      <c r="B137" s="3" t="n">
        <v>5472302</v>
      </c>
      <c r="C137" s="3" t="s">
        <v>258</v>
      </c>
      <c r="D137" s="45" t="n">
        <v>41902.86</v>
      </c>
    </row>
    <row r="138" customFormat="false" ht="14.25" hidden="false" customHeight="true" outlineLevel="0" collapsed="false">
      <c r="A138" s="2" t="s">
        <v>498</v>
      </c>
      <c r="B138" s="3" t="n">
        <v>5472303</v>
      </c>
      <c r="C138" s="3" t="s">
        <v>259</v>
      </c>
      <c r="D138" s="45" t="n">
        <v>111992.12</v>
      </c>
    </row>
    <row r="139" customFormat="false" ht="14.25" hidden="false" customHeight="true" outlineLevel="0" collapsed="false">
      <c r="A139" s="2" t="s">
        <v>495</v>
      </c>
      <c r="B139" s="3" t="n">
        <v>5472310</v>
      </c>
      <c r="C139" s="3" t="s">
        <v>261</v>
      </c>
      <c r="D139" s="45" t="n">
        <v>4578.45</v>
      </c>
    </row>
    <row r="140" customFormat="false" ht="14.25" hidden="false" customHeight="true" outlineLevel="0" collapsed="false">
      <c r="A140" s="2" t="s">
        <v>508</v>
      </c>
      <c r="B140" s="3" t="n">
        <v>5472312</v>
      </c>
      <c r="C140" s="3" t="s">
        <v>568</v>
      </c>
      <c r="D140" s="133" t="n">
        <v>185.56</v>
      </c>
    </row>
    <row r="141" customFormat="false" ht="14.25" hidden="false" customHeight="true" outlineLevel="0" collapsed="false">
      <c r="A141" s="2" t="s">
        <v>504</v>
      </c>
      <c r="B141" s="3" t="n">
        <v>5472313</v>
      </c>
      <c r="C141" s="3" t="s">
        <v>262</v>
      </c>
      <c r="D141" s="45" t="n">
        <v>3077.3</v>
      </c>
    </row>
    <row r="142" customFormat="false" ht="14.25" hidden="false" customHeight="true" outlineLevel="0" collapsed="false">
      <c r="A142" s="2" t="s">
        <v>496</v>
      </c>
      <c r="B142" s="3" t="n">
        <v>5482201</v>
      </c>
      <c r="C142" s="3" t="s">
        <v>282</v>
      </c>
      <c r="D142" s="45" t="n">
        <v>29981.18</v>
      </c>
    </row>
    <row r="143" customFormat="false" ht="14.25" hidden="false" customHeight="true" outlineLevel="0" collapsed="false">
      <c r="A143" s="2" t="s">
        <v>497</v>
      </c>
      <c r="B143" s="3" t="n">
        <v>5482202</v>
      </c>
      <c r="C143" s="3" t="s">
        <v>283</v>
      </c>
      <c r="D143" s="45" t="n">
        <v>29234.78</v>
      </c>
    </row>
    <row r="144" customFormat="false" ht="14.25" hidden="false" customHeight="true" outlineLevel="0" collapsed="false">
      <c r="A144" s="2" t="s">
        <v>498</v>
      </c>
      <c r="B144" s="3" t="n">
        <v>5482203</v>
      </c>
      <c r="C144" s="3" t="s">
        <v>284</v>
      </c>
      <c r="D144" s="45" t="n">
        <v>7819505.4</v>
      </c>
    </row>
    <row r="145" customFormat="false" ht="14.25" hidden="false" customHeight="true" outlineLevel="0" collapsed="false">
      <c r="A145" s="2" t="s">
        <v>500</v>
      </c>
      <c r="B145" s="3" t="n">
        <v>5482208</v>
      </c>
      <c r="C145" s="3" t="s">
        <v>285</v>
      </c>
      <c r="D145" s="45" t="n">
        <v>1865.99</v>
      </c>
    </row>
    <row r="146" customFormat="false" ht="14.25" hidden="false" customHeight="true" outlineLevel="0" collapsed="false">
      <c r="A146" s="2" t="s">
        <v>502</v>
      </c>
      <c r="B146" s="3" t="n">
        <v>5482209</v>
      </c>
      <c r="C146" s="3" t="s">
        <v>286</v>
      </c>
      <c r="D146" s="45" t="n">
        <v>1865.99</v>
      </c>
    </row>
    <row r="147" customFormat="false" ht="14.25" hidden="false" customHeight="true" outlineLevel="0" collapsed="false">
      <c r="A147" s="2" t="s">
        <v>495</v>
      </c>
      <c r="B147" s="3" t="n">
        <v>5482210</v>
      </c>
      <c r="C147" s="3" t="s">
        <v>287</v>
      </c>
      <c r="D147" s="45" t="n">
        <v>44598.54</v>
      </c>
    </row>
    <row r="148" customFormat="false" ht="14.25" hidden="false" customHeight="true" outlineLevel="0" collapsed="false">
      <c r="A148" s="2" t="s">
        <v>504</v>
      </c>
      <c r="B148" s="3" t="n">
        <v>5482213</v>
      </c>
      <c r="C148" s="3" t="s">
        <v>289</v>
      </c>
      <c r="D148" s="133" t="n">
        <v>746.4</v>
      </c>
    </row>
    <row r="149" customFormat="false" ht="14.25" hidden="false" customHeight="true" outlineLevel="0" collapsed="false">
      <c r="A149" s="2" t="s">
        <v>505</v>
      </c>
      <c r="B149" s="3" t="n">
        <v>5482216</v>
      </c>
      <c r="C149" s="3" t="s">
        <v>290</v>
      </c>
      <c r="D149" s="133" t="n">
        <v>746.4</v>
      </c>
    </row>
    <row r="150" customFormat="false" ht="14.25" hidden="false" customHeight="true" outlineLevel="0" collapsed="false">
      <c r="A150" s="2" t="s">
        <v>506</v>
      </c>
      <c r="B150" s="3" t="n">
        <v>5482217</v>
      </c>
      <c r="C150" s="3" t="s">
        <v>291</v>
      </c>
      <c r="D150" s="133" t="n">
        <v>746.38</v>
      </c>
    </row>
    <row r="151" customFormat="false" ht="14.25" hidden="false" customHeight="true" outlineLevel="0" collapsed="false">
      <c r="A151" s="2" t="s">
        <v>496</v>
      </c>
      <c r="B151" s="3" t="n">
        <v>5492001</v>
      </c>
      <c r="C151" s="3" t="s">
        <v>319</v>
      </c>
      <c r="D151" s="45" t="n">
        <v>131230.21</v>
      </c>
    </row>
    <row r="152" customFormat="false" ht="14.25" hidden="false" customHeight="true" outlineLevel="0" collapsed="false">
      <c r="A152" s="2" t="s">
        <v>497</v>
      </c>
      <c r="B152" s="3" t="n">
        <v>5492002</v>
      </c>
      <c r="C152" s="3" t="s">
        <v>320</v>
      </c>
      <c r="D152" s="45" t="n">
        <v>131230.2</v>
      </c>
    </row>
    <row r="153" customFormat="false" ht="14.25" hidden="false" customHeight="true" outlineLevel="0" collapsed="false">
      <c r="A153" s="2" t="s">
        <v>498</v>
      </c>
      <c r="B153" s="3" t="n">
        <v>5492003</v>
      </c>
      <c r="C153" s="3" t="s">
        <v>321</v>
      </c>
      <c r="D153" s="45" t="n">
        <v>196845.36</v>
      </c>
    </row>
    <row r="154" customFormat="false" ht="14.25" hidden="false" customHeight="true" outlineLevel="0" collapsed="false">
      <c r="A154" s="2" t="s">
        <v>495</v>
      </c>
      <c r="B154" s="3" t="n">
        <v>5492010</v>
      </c>
      <c r="C154" s="3" t="s">
        <v>322</v>
      </c>
      <c r="D154" s="45" t="n">
        <v>196845.35</v>
      </c>
    </row>
    <row r="155" customFormat="false" ht="14.25" hidden="false" customHeight="true" outlineLevel="0" collapsed="false">
      <c r="A155" s="2" t="s">
        <v>496</v>
      </c>
      <c r="B155" s="3" t="n">
        <v>5502101</v>
      </c>
      <c r="C155" s="3" t="s">
        <v>333</v>
      </c>
      <c r="D155" s="45" t="n">
        <v>9663405.38</v>
      </c>
    </row>
    <row r="156" customFormat="false" ht="14.25" hidden="false" customHeight="true" outlineLevel="0" collapsed="false">
      <c r="A156" s="2" t="s">
        <v>497</v>
      </c>
      <c r="B156" s="3" t="n">
        <v>5502102</v>
      </c>
      <c r="C156" s="3" t="s">
        <v>334</v>
      </c>
      <c r="D156" s="45" t="n">
        <v>8868074.01</v>
      </c>
    </row>
    <row r="157" customFormat="false" ht="14.25" hidden="false" customHeight="true" outlineLevel="0" collapsed="false">
      <c r="A157" s="2" t="s">
        <v>498</v>
      </c>
      <c r="B157" s="3" t="n">
        <v>5502103</v>
      </c>
      <c r="C157" s="3" t="s">
        <v>335</v>
      </c>
      <c r="D157" s="45" t="n">
        <v>13618124.8</v>
      </c>
    </row>
    <row r="158" customFormat="false" ht="14.25" hidden="false" customHeight="true" outlineLevel="0" collapsed="false">
      <c r="A158" s="2" t="s">
        <v>501</v>
      </c>
      <c r="B158" s="3" t="n">
        <v>5502105</v>
      </c>
      <c r="C158" s="3" t="s">
        <v>336</v>
      </c>
      <c r="D158" s="45" t="n">
        <v>124781.9</v>
      </c>
    </row>
    <row r="159" customFormat="false" ht="14.25" hidden="false" customHeight="true" outlineLevel="0" collapsed="false">
      <c r="A159" s="2" t="s">
        <v>503</v>
      </c>
      <c r="B159" s="3" t="n">
        <v>5502106</v>
      </c>
      <c r="C159" s="3" t="s">
        <v>569</v>
      </c>
      <c r="D159" s="133" t="n">
        <v>0</v>
      </c>
    </row>
    <row r="160" customFormat="false" ht="14.25" hidden="false" customHeight="true" outlineLevel="0" collapsed="false">
      <c r="A160" s="2" t="s">
        <v>530</v>
      </c>
      <c r="B160" s="3" t="n">
        <v>5502107</v>
      </c>
      <c r="C160" s="3" t="s">
        <v>570</v>
      </c>
      <c r="D160" s="133" t="n">
        <v>0</v>
      </c>
    </row>
    <row r="161" customFormat="false" ht="14.25" hidden="false" customHeight="true" outlineLevel="0" collapsed="false">
      <c r="A161" s="2" t="s">
        <v>500</v>
      </c>
      <c r="B161" s="3" t="n">
        <v>5502108</v>
      </c>
      <c r="C161" s="3" t="s">
        <v>337</v>
      </c>
      <c r="D161" s="45" t="n">
        <v>876967.91</v>
      </c>
    </row>
    <row r="162" customFormat="false" ht="14.25" hidden="false" customHeight="true" outlineLevel="0" collapsed="false">
      <c r="A162" s="2" t="s">
        <v>502</v>
      </c>
      <c r="B162" s="3" t="n">
        <v>5502109</v>
      </c>
      <c r="C162" s="3" t="s">
        <v>338</v>
      </c>
      <c r="D162" s="45" t="n">
        <v>812533.24</v>
      </c>
    </row>
    <row r="163" customFormat="false" ht="14.25" hidden="false" customHeight="true" outlineLevel="0" collapsed="false">
      <c r="A163" s="2" t="s">
        <v>495</v>
      </c>
      <c r="B163" s="3" t="n">
        <v>5502110</v>
      </c>
      <c r="C163" s="3" t="s">
        <v>339</v>
      </c>
      <c r="D163" s="45" t="n">
        <v>13699945.36</v>
      </c>
    </row>
    <row r="164" customFormat="false" ht="14.25" hidden="false" customHeight="true" outlineLevel="0" collapsed="false">
      <c r="A164" s="2" t="s">
        <v>508</v>
      </c>
      <c r="B164" s="3" t="n">
        <v>5502112</v>
      </c>
      <c r="C164" s="3" t="s">
        <v>340</v>
      </c>
      <c r="D164" s="45" t="n">
        <v>88465.17</v>
      </c>
    </row>
    <row r="165" customFormat="false" ht="14.25" hidden="false" customHeight="true" outlineLevel="0" collapsed="false">
      <c r="A165" s="2" t="s">
        <v>504</v>
      </c>
      <c r="B165" s="3" t="n">
        <v>5502113</v>
      </c>
      <c r="C165" s="3" t="s">
        <v>341</v>
      </c>
      <c r="D165" s="45" t="n">
        <v>759188.3</v>
      </c>
    </row>
    <row r="166" customFormat="false" ht="14.25" hidden="false" customHeight="true" outlineLevel="0" collapsed="false">
      <c r="A166" s="2" t="s">
        <v>505</v>
      </c>
      <c r="B166" s="3" t="n">
        <v>5502116</v>
      </c>
      <c r="C166" s="3" t="s">
        <v>342</v>
      </c>
      <c r="D166" s="45" t="n">
        <v>437803.75</v>
      </c>
    </row>
    <row r="167" customFormat="false" ht="14.25" hidden="false" customHeight="true" outlineLevel="0" collapsed="false">
      <c r="A167" s="2" t="s">
        <v>506</v>
      </c>
      <c r="B167" s="3" t="n">
        <v>5502117</v>
      </c>
      <c r="C167" s="3" t="s">
        <v>343</v>
      </c>
      <c r="D167" s="45" t="n">
        <v>835353.06</v>
      </c>
    </row>
    <row r="168" customFormat="false" ht="14.25" hidden="false" customHeight="true" outlineLevel="0" collapsed="false">
      <c r="A168" s="2" t="s">
        <v>496</v>
      </c>
      <c r="B168" s="3" t="n">
        <v>5502201</v>
      </c>
      <c r="C168" s="3" t="s">
        <v>344</v>
      </c>
      <c r="D168" s="45" t="n">
        <v>1004083.55</v>
      </c>
    </row>
    <row r="169" customFormat="false" ht="14.25" hidden="false" customHeight="true" outlineLevel="0" collapsed="false">
      <c r="A169" s="2" t="s">
        <v>497</v>
      </c>
      <c r="B169" s="3" t="n">
        <v>5502202</v>
      </c>
      <c r="C169" s="3" t="s">
        <v>345</v>
      </c>
      <c r="D169" s="45" t="n">
        <v>911957.87</v>
      </c>
    </row>
    <row r="170" customFormat="false" ht="14.25" hidden="false" customHeight="true" outlineLevel="0" collapsed="false">
      <c r="A170" s="2" t="s">
        <v>498</v>
      </c>
      <c r="B170" s="3" t="n">
        <v>5502203</v>
      </c>
      <c r="C170" s="3" t="s">
        <v>346</v>
      </c>
      <c r="D170" s="45" t="n">
        <v>1405194.67</v>
      </c>
    </row>
    <row r="171" customFormat="false" ht="14.25" hidden="false" customHeight="true" outlineLevel="0" collapsed="false">
      <c r="A171" s="2" t="s">
        <v>501</v>
      </c>
      <c r="B171" s="3" t="n">
        <v>5502205</v>
      </c>
      <c r="C171" s="3" t="s">
        <v>347</v>
      </c>
      <c r="D171" s="45" t="n">
        <v>13703.01</v>
      </c>
    </row>
    <row r="172" customFormat="false" ht="14.25" hidden="false" customHeight="true" outlineLevel="0" collapsed="false">
      <c r="A172" s="2" t="s">
        <v>503</v>
      </c>
      <c r="B172" s="3" t="n">
        <v>5502206</v>
      </c>
      <c r="C172" s="3" t="s">
        <v>571</v>
      </c>
      <c r="D172" s="133" t="n">
        <v>0</v>
      </c>
    </row>
    <row r="173" customFormat="false" ht="14.25" hidden="false" customHeight="true" outlineLevel="0" collapsed="false">
      <c r="A173" s="2" t="s">
        <v>530</v>
      </c>
      <c r="B173" s="3" t="n">
        <v>5502207</v>
      </c>
      <c r="C173" s="3" t="s">
        <v>572</v>
      </c>
      <c r="D173" s="133" t="n">
        <v>0</v>
      </c>
    </row>
    <row r="174" customFormat="false" ht="14.25" hidden="false" customHeight="true" outlineLevel="0" collapsed="false">
      <c r="A174" s="2" t="s">
        <v>500</v>
      </c>
      <c r="B174" s="3" t="n">
        <v>5502208</v>
      </c>
      <c r="C174" s="3" t="s">
        <v>348</v>
      </c>
      <c r="D174" s="45" t="n">
        <v>103437.78</v>
      </c>
    </row>
    <row r="175" customFormat="false" ht="14.25" hidden="false" customHeight="true" outlineLevel="0" collapsed="false">
      <c r="A175" s="2" t="s">
        <v>502</v>
      </c>
      <c r="B175" s="3" t="n">
        <v>5502209</v>
      </c>
      <c r="C175" s="3" t="s">
        <v>349</v>
      </c>
      <c r="D175" s="45" t="n">
        <v>95922.22</v>
      </c>
    </row>
    <row r="176" customFormat="false" ht="14.25" hidden="false" customHeight="true" outlineLevel="0" collapsed="false">
      <c r="A176" s="2" t="s">
        <v>495</v>
      </c>
      <c r="B176" s="3" t="n">
        <v>5502210</v>
      </c>
      <c r="C176" s="3" t="s">
        <v>350</v>
      </c>
      <c r="D176" s="45" t="n">
        <v>1416537.1</v>
      </c>
    </row>
    <row r="177" customFormat="false" ht="14.25" hidden="false" customHeight="true" outlineLevel="0" collapsed="false">
      <c r="A177" s="2" t="s">
        <v>508</v>
      </c>
      <c r="B177" s="3" t="n">
        <v>5502212</v>
      </c>
      <c r="C177" s="3" t="s">
        <v>351</v>
      </c>
      <c r="D177" s="45" t="n">
        <v>10384.79</v>
      </c>
    </row>
    <row r="178" customFormat="false" ht="14.25" hidden="false" customHeight="true" outlineLevel="0" collapsed="false">
      <c r="A178" s="2" t="s">
        <v>504</v>
      </c>
      <c r="B178" s="3" t="n">
        <v>5502213</v>
      </c>
      <c r="C178" s="3" t="s">
        <v>352</v>
      </c>
      <c r="D178" s="45" t="n">
        <v>87807.88</v>
      </c>
    </row>
    <row r="179" customFormat="false" ht="14.25" hidden="false" customHeight="true" outlineLevel="0" collapsed="false">
      <c r="A179" s="2" t="s">
        <v>505</v>
      </c>
      <c r="B179" s="3" t="n">
        <v>5502216</v>
      </c>
      <c r="C179" s="3" t="s">
        <v>353</v>
      </c>
      <c r="D179" s="45" t="n">
        <v>51739.55</v>
      </c>
    </row>
    <row r="180" customFormat="false" ht="14.25" hidden="false" customHeight="true" outlineLevel="0" collapsed="false">
      <c r="A180" s="2" t="s">
        <v>506</v>
      </c>
      <c r="B180" s="3" t="n">
        <v>5502217</v>
      </c>
      <c r="C180" s="3" t="s">
        <v>354</v>
      </c>
      <c r="D180" s="45" t="n">
        <v>97648.66</v>
      </c>
    </row>
    <row r="181" customFormat="false" ht="14.25" hidden="false" customHeight="true" outlineLevel="0" collapsed="false">
      <c r="A181" s="2" t="s">
        <v>496</v>
      </c>
      <c r="B181" s="3" t="n">
        <v>5502301</v>
      </c>
      <c r="C181" s="3" t="s">
        <v>355</v>
      </c>
      <c r="D181" s="45" t="n">
        <v>1868963.53</v>
      </c>
    </row>
    <row r="182" customFormat="false" ht="14.25" hidden="false" customHeight="true" outlineLevel="0" collapsed="false">
      <c r="A182" s="2" t="s">
        <v>497</v>
      </c>
      <c r="B182" s="3" t="n">
        <v>5502302</v>
      </c>
      <c r="C182" s="3" t="s">
        <v>356</v>
      </c>
      <c r="D182" s="45" t="n">
        <v>1713852.42</v>
      </c>
    </row>
    <row r="183" customFormat="false" ht="14.25" hidden="false" customHeight="true" outlineLevel="0" collapsed="false">
      <c r="A183" s="2" t="s">
        <v>498</v>
      </c>
      <c r="B183" s="3" t="n">
        <v>5502303</v>
      </c>
      <c r="C183" s="3" t="s">
        <v>357</v>
      </c>
      <c r="D183" s="45" t="n">
        <v>2632524.07</v>
      </c>
    </row>
    <row r="184" customFormat="false" ht="14.25" hidden="false" customHeight="true" outlineLevel="0" collapsed="false">
      <c r="A184" s="2" t="s">
        <v>501</v>
      </c>
      <c r="B184" s="3" t="n">
        <v>5502305</v>
      </c>
      <c r="C184" s="3" t="s">
        <v>358</v>
      </c>
      <c r="D184" s="45" t="n">
        <v>24204.59</v>
      </c>
    </row>
    <row r="185" customFormat="false" ht="14.25" hidden="false" customHeight="true" outlineLevel="0" collapsed="false">
      <c r="A185" s="2" t="s">
        <v>503</v>
      </c>
      <c r="B185" s="3" t="n">
        <v>5502306</v>
      </c>
      <c r="C185" s="3" t="s">
        <v>573</v>
      </c>
      <c r="D185" s="133" t="n">
        <v>0</v>
      </c>
    </row>
    <row r="186" customFormat="false" ht="14.25" hidden="false" customHeight="true" outlineLevel="0" collapsed="false">
      <c r="A186" s="2" t="s">
        <v>530</v>
      </c>
      <c r="B186" s="3" t="n">
        <v>5502307</v>
      </c>
      <c r="C186" s="3" t="s">
        <v>574</v>
      </c>
      <c r="D186" s="133" t="n">
        <v>0</v>
      </c>
    </row>
    <row r="187" customFormat="false" ht="14.25" hidden="false" customHeight="true" outlineLevel="0" collapsed="false">
      <c r="A187" s="2" t="s">
        <v>500</v>
      </c>
      <c r="B187" s="3" t="n">
        <v>5502308</v>
      </c>
      <c r="C187" s="3" t="s">
        <v>359</v>
      </c>
      <c r="D187" s="45" t="n">
        <v>171356.78</v>
      </c>
    </row>
    <row r="188" customFormat="false" ht="14.25" hidden="false" customHeight="true" outlineLevel="0" collapsed="false">
      <c r="A188" s="2" t="s">
        <v>502</v>
      </c>
      <c r="B188" s="3" t="n">
        <v>5502309</v>
      </c>
      <c r="C188" s="3" t="s">
        <v>360</v>
      </c>
      <c r="D188" s="45" t="n">
        <v>158781.24</v>
      </c>
    </row>
    <row r="189" customFormat="false" ht="14.25" hidden="false" customHeight="true" outlineLevel="0" collapsed="false">
      <c r="A189" s="2" t="s">
        <v>495</v>
      </c>
      <c r="B189" s="3" t="n">
        <v>5502310</v>
      </c>
      <c r="C189" s="3" t="s">
        <v>361</v>
      </c>
      <c r="D189" s="45" t="n">
        <v>2647875.56</v>
      </c>
    </row>
    <row r="190" customFormat="false" ht="14.25" hidden="false" customHeight="true" outlineLevel="0" collapsed="false">
      <c r="A190" s="2" t="s">
        <v>508</v>
      </c>
      <c r="B190" s="3" t="n">
        <v>5502312</v>
      </c>
      <c r="C190" s="3" t="s">
        <v>362</v>
      </c>
      <c r="D190" s="45" t="n">
        <v>17277.13</v>
      </c>
    </row>
    <row r="191" customFormat="false" ht="14.25" hidden="false" customHeight="true" outlineLevel="0" collapsed="false">
      <c r="A191" s="2" t="s">
        <v>504</v>
      </c>
      <c r="B191" s="3" t="n">
        <v>5502313</v>
      </c>
      <c r="C191" s="3" t="s">
        <v>363</v>
      </c>
      <c r="D191" s="45" t="n">
        <v>148039.29</v>
      </c>
    </row>
    <row r="192" customFormat="false" ht="14.25" hidden="false" customHeight="true" outlineLevel="0" collapsed="false">
      <c r="A192" s="2" t="s">
        <v>505</v>
      </c>
      <c r="B192" s="3" t="n">
        <v>5502316</v>
      </c>
      <c r="C192" s="3" t="s">
        <v>364</v>
      </c>
      <c r="D192" s="45" t="n">
        <v>85563.12</v>
      </c>
    </row>
    <row r="193" customFormat="false" ht="14.25" hidden="false" customHeight="true" outlineLevel="0" collapsed="false">
      <c r="A193" s="2" t="s">
        <v>506</v>
      </c>
      <c r="B193" s="3" t="n">
        <v>5502317</v>
      </c>
      <c r="C193" s="3" t="s">
        <v>365</v>
      </c>
      <c r="D193" s="45" t="n">
        <v>163071.46</v>
      </c>
    </row>
    <row r="194" customFormat="false" ht="14.25" hidden="false" customHeight="true" outlineLevel="0" collapsed="false">
      <c r="A194" s="2" t="s">
        <v>496</v>
      </c>
      <c r="B194" s="3" t="n">
        <v>5502401</v>
      </c>
      <c r="C194" s="3" t="s">
        <v>366</v>
      </c>
      <c r="D194" s="45" t="n">
        <v>687317.07</v>
      </c>
    </row>
    <row r="195" customFormat="false" ht="14.25" hidden="false" customHeight="true" outlineLevel="0" collapsed="false">
      <c r="A195" s="2" t="s">
        <v>497</v>
      </c>
      <c r="B195" s="3" t="n">
        <v>5502402</v>
      </c>
      <c r="C195" s="3" t="s">
        <v>367</v>
      </c>
      <c r="D195" s="45" t="n">
        <v>630258.36</v>
      </c>
    </row>
    <row r="196" customFormat="false" ht="14.25" hidden="false" customHeight="true" outlineLevel="0" collapsed="false">
      <c r="A196" s="2" t="s">
        <v>498</v>
      </c>
      <c r="B196" s="3" t="n">
        <v>5502403</v>
      </c>
      <c r="C196" s="3" t="s">
        <v>368</v>
      </c>
      <c r="D196" s="45" t="n">
        <v>968101.04</v>
      </c>
    </row>
    <row r="197" customFormat="false" ht="14.25" hidden="false" customHeight="true" outlineLevel="0" collapsed="false">
      <c r="A197" s="2" t="s">
        <v>501</v>
      </c>
      <c r="B197" s="3" t="n">
        <v>5502405</v>
      </c>
      <c r="C197" s="3" t="s">
        <v>369</v>
      </c>
      <c r="D197" s="45" t="n">
        <v>8903.86</v>
      </c>
    </row>
    <row r="198" customFormat="false" ht="14.25" hidden="false" customHeight="true" outlineLevel="0" collapsed="false">
      <c r="A198" s="2" t="s">
        <v>503</v>
      </c>
      <c r="B198" s="3" t="n">
        <v>5502406</v>
      </c>
      <c r="C198" s="3" t="s">
        <v>575</v>
      </c>
      <c r="D198" s="133" t="n">
        <v>0</v>
      </c>
    </row>
    <row r="199" customFormat="false" ht="14.25" hidden="false" customHeight="true" outlineLevel="0" collapsed="false">
      <c r="A199" s="2" t="s">
        <v>530</v>
      </c>
      <c r="B199" s="3" t="n">
        <v>5502407</v>
      </c>
      <c r="C199" s="3" t="s">
        <v>576</v>
      </c>
      <c r="D199" s="133" t="n">
        <v>0</v>
      </c>
    </row>
    <row r="200" customFormat="false" ht="14.25" hidden="false" customHeight="true" outlineLevel="0" collapsed="false">
      <c r="A200" s="2" t="s">
        <v>500</v>
      </c>
      <c r="B200" s="3" t="n">
        <v>5502408</v>
      </c>
      <c r="C200" s="3" t="s">
        <v>370</v>
      </c>
      <c r="D200" s="45" t="n">
        <v>63034.81</v>
      </c>
    </row>
    <row r="201" customFormat="false" ht="14.25" hidden="false" customHeight="true" outlineLevel="0" collapsed="false">
      <c r="A201" s="2" t="s">
        <v>502</v>
      </c>
      <c r="B201" s="3" t="n">
        <v>5502409</v>
      </c>
      <c r="C201" s="3" t="s">
        <v>371</v>
      </c>
      <c r="D201" s="45" t="n">
        <v>58408.8</v>
      </c>
    </row>
    <row r="202" customFormat="false" ht="14.25" hidden="false" customHeight="true" outlineLevel="0" collapsed="false">
      <c r="A202" s="2" t="s">
        <v>495</v>
      </c>
      <c r="B202" s="3" t="n">
        <v>5502410</v>
      </c>
      <c r="C202" s="3" t="s">
        <v>372</v>
      </c>
      <c r="D202" s="45" t="n">
        <v>974039.91</v>
      </c>
    </row>
    <row r="203" customFormat="false" ht="14.25" hidden="false" customHeight="true" outlineLevel="0" collapsed="false">
      <c r="A203" s="2" t="s">
        <v>507</v>
      </c>
      <c r="B203" s="3" t="n">
        <v>5502411</v>
      </c>
      <c r="C203" s="3" t="s">
        <v>577</v>
      </c>
      <c r="D203" s="133" t="n">
        <v>0</v>
      </c>
    </row>
    <row r="204" customFormat="false" ht="14.25" hidden="false" customHeight="true" outlineLevel="0" collapsed="false">
      <c r="A204" s="2" t="s">
        <v>508</v>
      </c>
      <c r="B204" s="3" t="n">
        <v>5502412</v>
      </c>
      <c r="C204" s="3" t="s">
        <v>373</v>
      </c>
      <c r="D204" s="45" t="n">
        <v>6355.5</v>
      </c>
    </row>
    <row r="205" customFormat="false" ht="14.25" hidden="false" customHeight="true" outlineLevel="0" collapsed="false">
      <c r="A205" s="2" t="s">
        <v>504</v>
      </c>
      <c r="B205" s="3" t="n">
        <v>5502413</v>
      </c>
      <c r="C205" s="3" t="s">
        <v>374</v>
      </c>
      <c r="D205" s="45" t="n">
        <v>54457.27</v>
      </c>
    </row>
    <row r="206" customFormat="false" ht="14.25" hidden="false" customHeight="true" outlineLevel="0" collapsed="false">
      <c r="A206" s="2" t="s">
        <v>505</v>
      </c>
      <c r="B206" s="3" t="n">
        <v>5502416</v>
      </c>
      <c r="C206" s="3" t="s">
        <v>375</v>
      </c>
      <c r="D206" s="45" t="n">
        <v>31475</v>
      </c>
    </row>
    <row r="207" customFormat="false" ht="14.25" hidden="false" customHeight="true" outlineLevel="0" collapsed="false">
      <c r="A207" s="2" t="s">
        <v>506</v>
      </c>
      <c r="B207" s="3" t="n">
        <v>5502417</v>
      </c>
      <c r="C207" s="3" t="s">
        <v>376</v>
      </c>
      <c r="D207" s="45" t="n">
        <v>59986.98</v>
      </c>
    </row>
    <row r="208" customFormat="false" ht="14.25" hidden="false" customHeight="true" outlineLevel="0" collapsed="false">
      <c r="A208" s="2" t="s">
        <v>496</v>
      </c>
      <c r="B208" s="3" t="n">
        <v>5502501</v>
      </c>
      <c r="C208" s="3" t="s">
        <v>377</v>
      </c>
      <c r="D208" s="45" t="n">
        <v>99953.53</v>
      </c>
    </row>
    <row r="209" customFormat="false" ht="14.25" hidden="false" customHeight="true" outlineLevel="0" collapsed="false">
      <c r="A209" s="2" t="s">
        <v>497</v>
      </c>
      <c r="B209" s="3" t="n">
        <v>5502502</v>
      </c>
      <c r="C209" s="3" t="s">
        <v>378</v>
      </c>
      <c r="D209" s="45" t="n">
        <v>91644.19</v>
      </c>
    </row>
    <row r="210" customFormat="false" ht="14.25" hidden="false" customHeight="true" outlineLevel="0" collapsed="false">
      <c r="A210" s="2" t="s">
        <v>498</v>
      </c>
      <c r="B210" s="3" t="n">
        <v>5502503</v>
      </c>
      <c r="C210" s="3" t="s">
        <v>379</v>
      </c>
      <c r="D210" s="45" t="n">
        <v>140773.86</v>
      </c>
    </row>
    <row r="211" customFormat="false" ht="14.25" hidden="false" customHeight="true" outlineLevel="0" collapsed="false">
      <c r="A211" s="2" t="s">
        <v>501</v>
      </c>
      <c r="B211" s="3" t="n">
        <v>5502505</v>
      </c>
      <c r="C211" s="3" t="s">
        <v>380</v>
      </c>
      <c r="D211" s="45" t="n">
        <v>1296.68</v>
      </c>
    </row>
    <row r="212" customFormat="false" ht="14.25" hidden="false" customHeight="true" outlineLevel="0" collapsed="false">
      <c r="A212" s="2" t="s">
        <v>503</v>
      </c>
      <c r="B212" s="3" t="n">
        <v>5502506</v>
      </c>
      <c r="C212" s="3" t="s">
        <v>578</v>
      </c>
      <c r="D212" s="133" t="n">
        <v>0</v>
      </c>
    </row>
    <row r="213" customFormat="false" ht="14.25" hidden="false" customHeight="true" outlineLevel="0" collapsed="false">
      <c r="A213" s="2" t="s">
        <v>530</v>
      </c>
      <c r="B213" s="3" t="n">
        <v>5502507</v>
      </c>
      <c r="C213" s="3" t="s">
        <v>579</v>
      </c>
      <c r="D213" s="133" t="n">
        <v>0</v>
      </c>
    </row>
    <row r="214" customFormat="false" ht="14.25" hidden="false" customHeight="true" outlineLevel="0" collapsed="false">
      <c r="A214" s="2" t="s">
        <v>500</v>
      </c>
      <c r="B214" s="3" t="n">
        <v>5502508</v>
      </c>
      <c r="C214" s="3" t="s">
        <v>381</v>
      </c>
      <c r="D214" s="45" t="n">
        <v>9179.82</v>
      </c>
    </row>
    <row r="215" customFormat="false" ht="14.25" hidden="false" customHeight="true" outlineLevel="0" collapsed="false">
      <c r="A215" s="2" t="s">
        <v>502</v>
      </c>
      <c r="B215" s="3" t="n">
        <v>5502509</v>
      </c>
      <c r="C215" s="3" t="s">
        <v>382</v>
      </c>
      <c r="D215" s="45" t="n">
        <v>8506.15</v>
      </c>
    </row>
    <row r="216" customFormat="false" ht="14.25" hidden="false" customHeight="true" outlineLevel="0" collapsed="false">
      <c r="A216" s="2" t="s">
        <v>495</v>
      </c>
      <c r="B216" s="3" t="n">
        <v>5502510</v>
      </c>
      <c r="C216" s="3" t="s">
        <v>383</v>
      </c>
      <c r="D216" s="45" t="n">
        <v>141638.68</v>
      </c>
    </row>
    <row r="217" customFormat="false" ht="14.25" hidden="false" customHeight="true" outlineLevel="0" collapsed="false">
      <c r="A217" s="2" t="s">
        <v>508</v>
      </c>
      <c r="B217" s="3" t="n">
        <v>5502512</v>
      </c>
      <c r="C217" s="3" t="s">
        <v>384</v>
      </c>
      <c r="D217" s="133" t="n">
        <v>925.53</v>
      </c>
    </row>
    <row r="218" customFormat="false" ht="14.25" hidden="false" customHeight="true" outlineLevel="0" collapsed="false">
      <c r="A218" s="2" t="s">
        <v>504</v>
      </c>
      <c r="B218" s="3" t="n">
        <v>5502513</v>
      </c>
      <c r="C218" s="3" t="s">
        <v>385</v>
      </c>
      <c r="D218" s="45" t="n">
        <v>7930.66</v>
      </c>
    </row>
    <row r="219" customFormat="false" ht="14.25" hidden="false" customHeight="true" outlineLevel="0" collapsed="false">
      <c r="A219" s="2" t="s">
        <v>505</v>
      </c>
      <c r="B219" s="3" t="n">
        <v>5502516</v>
      </c>
      <c r="C219" s="3" t="s">
        <v>386</v>
      </c>
      <c r="D219" s="45" t="n">
        <v>4583.75</v>
      </c>
    </row>
    <row r="220" customFormat="false" ht="14.25" hidden="false" customHeight="true" outlineLevel="0" collapsed="false">
      <c r="A220" s="2" t="s">
        <v>506</v>
      </c>
      <c r="B220" s="3" t="n">
        <v>5502517</v>
      </c>
      <c r="C220" s="3" t="s">
        <v>387</v>
      </c>
      <c r="D220" s="45" t="n">
        <v>8735.93</v>
      </c>
    </row>
    <row r="221" customFormat="false" ht="14.25" hidden="false" customHeight="true" outlineLevel="0" collapsed="false">
      <c r="A221" s="2" t="s">
        <v>496</v>
      </c>
      <c r="B221" s="3" t="n">
        <v>5512301</v>
      </c>
      <c r="C221" s="3" t="s">
        <v>395</v>
      </c>
      <c r="D221" s="45" t="n">
        <v>1528369.45</v>
      </c>
    </row>
    <row r="222" customFormat="false" ht="14.25" hidden="false" customHeight="true" outlineLevel="0" collapsed="false">
      <c r="A222" s="2" t="s">
        <v>497</v>
      </c>
      <c r="B222" s="3" t="n">
        <v>5512302</v>
      </c>
      <c r="C222" s="3" t="s">
        <v>396</v>
      </c>
      <c r="D222" s="45" t="n">
        <v>1400956.76</v>
      </c>
    </row>
    <row r="223" customFormat="false" ht="14.25" hidden="false" customHeight="true" outlineLevel="0" collapsed="false">
      <c r="A223" s="2" t="s">
        <v>498</v>
      </c>
      <c r="B223" s="3" t="n">
        <v>5512303</v>
      </c>
      <c r="C223" s="3" t="s">
        <v>397</v>
      </c>
      <c r="D223" s="45" t="n">
        <v>2152154.67</v>
      </c>
    </row>
    <row r="224" customFormat="false" ht="14.25" hidden="false" customHeight="true" outlineLevel="0" collapsed="false">
      <c r="A224" s="2" t="s">
        <v>501</v>
      </c>
      <c r="B224" s="3" t="n">
        <v>5512305</v>
      </c>
      <c r="C224" s="3" t="s">
        <v>398</v>
      </c>
      <c r="D224" s="45" t="n">
        <v>19882.35</v>
      </c>
    </row>
    <row r="225" customFormat="false" ht="14.25" hidden="false" customHeight="true" outlineLevel="0" collapsed="false">
      <c r="A225" s="2" t="s">
        <v>503</v>
      </c>
      <c r="B225" s="3" t="n">
        <v>5512306</v>
      </c>
      <c r="C225" s="3" t="s">
        <v>580</v>
      </c>
      <c r="D225" s="133" t="n">
        <v>0</v>
      </c>
    </row>
    <row r="226" customFormat="false" ht="14.25" hidden="false" customHeight="true" outlineLevel="0" collapsed="false">
      <c r="A226" s="2" t="s">
        <v>530</v>
      </c>
      <c r="B226" s="3" t="n">
        <v>5512307</v>
      </c>
      <c r="C226" s="3" t="s">
        <v>581</v>
      </c>
      <c r="D226" s="133" t="n">
        <v>0</v>
      </c>
    </row>
    <row r="227" customFormat="false" ht="14.25" hidden="false" customHeight="true" outlineLevel="0" collapsed="false">
      <c r="A227" s="2" t="s">
        <v>500</v>
      </c>
      <c r="B227" s="3" t="n">
        <v>5512308</v>
      </c>
      <c r="C227" s="3" t="s">
        <v>399</v>
      </c>
      <c r="D227" s="45" t="n">
        <v>140757.36</v>
      </c>
    </row>
    <row r="228" customFormat="false" ht="14.25" hidden="false" customHeight="true" outlineLevel="0" collapsed="false">
      <c r="A228" s="2" t="s">
        <v>502</v>
      </c>
      <c r="B228" s="3" t="n">
        <v>5512309</v>
      </c>
      <c r="C228" s="3" t="s">
        <v>400</v>
      </c>
      <c r="D228" s="45" t="n">
        <v>130427.44</v>
      </c>
    </row>
    <row r="229" customFormat="false" ht="14.25" hidden="false" customHeight="true" outlineLevel="0" collapsed="false">
      <c r="A229" s="2" t="s">
        <v>495</v>
      </c>
      <c r="B229" s="3" t="n">
        <v>5512310</v>
      </c>
      <c r="C229" s="3" t="s">
        <v>401</v>
      </c>
      <c r="D229" s="45" t="n">
        <v>2165416.27</v>
      </c>
    </row>
    <row r="230" customFormat="false" ht="14.25" hidden="false" customHeight="true" outlineLevel="0" collapsed="false">
      <c r="A230" s="2" t="s">
        <v>508</v>
      </c>
      <c r="B230" s="3" t="n">
        <v>5512312</v>
      </c>
      <c r="C230" s="3" t="s">
        <v>402</v>
      </c>
      <c r="D230" s="45" t="n">
        <v>14191.93</v>
      </c>
    </row>
    <row r="231" customFormat="false" ht="14.25" hidden="false" customHeight="true" outlineLevel="0" collapsed="false">
      <c r="A231" s="2" t="s">
        <v>504</v>
      </c>
      <c r="B231" s="3" t="n">
        <v>5512313</v>
      </c>
      <c r="C231" s="3" t="s">
        <v>403</v>
      </c>
      <c r="D231" s="45" t="n">
        <v>121603.7</v>
      </c>
    </row>
    <row r="232" customFormat="false" ht="14.25" hidden="false" customHeight="true" outlineLevel="0" collapsed="false">
      <c r="A232" s="2" t="s">
        <v>505</v>
      </c>
      <c r="B232" s="3" t="n">
        <v>5512316</v>
      </c>
      <c r="C232" s="3" t="s">
        <v>404</v>
      </c>
      <c r="D232" s="45" t="n">
        <v>70283.99</v>
      </c>
    </row>
    <row r="233" customFormat="false" ht="14.25" hidden="false" customHeight="true" outlineLevel="0" collapsed="false">
      <c r="A233" s="2" t="s">
        <v>506</v>
      </c>
      <c r="B233" s="3" t="n">
        <v>5512317</v>
      </c>
      <c r="C233" s="3" t="s">
        <v>405</v>
      </c>
      <c r="D233" s="45" t="n">
        <v>133951.55</v>
      </c>
    </row>
    <row r="234" customFormat="false" ht="14.25" hidden="false" customHeight="true" outlineLevel="0" collapsed="false">
      <c r="A234" s="2" t="s">
        <v>496</v>
      </c>
      <c r="B234" s="3" t="n">
        <v>5512401</v>
      </c>
      <c r="C234" s="3" t="s">
        <v>406</v>
      </c>
      <c r="D234" s="45" t="n">
        <v>684443.68</v>
      </c>
    </row>
    <row r="235" customFormat="false" ht="14.25" hidden="false" customHeight="true" outlineLevel="0" collapsed="false">
      <c r="A235" s="2" t="s">
        <v>497</v>
      </c>
      <c r="B235" s="3" t="n">
        <v>5512402</v>
      </c>
      <c r="C235" s="3" t="s">
        <v>407</v>
      </c>
      <c r="D235" s="45" t="n">
        <v>627384.97</v>
      </c>
    </row>
    <row r="236" customFormat="false" ht="14.25" hidden="false" customHeight="true" outlineLevel="0" collapsed="false">
      <c r="A236" s="2" t="s">
        <v>498</v>
      </c>
      <c r="B236" s="3" t="n">
        <v>5512403</v>
      </c>
      <c r="C236" s="3" t="s">
        <v>408</v>
      </c>
      <c r="D236" s="45" t="n">
        <v>963790.99</v>
      </c>
    </row>
    <row r="237" customFormat="false" ht="14.25" hidden="false" customHeight="true" outlineLevel="0" collapsed="false">
      <c r="A237" s="2" t="s">
        <v>501</v>
      </c>
      <c r="B237" s="3" t="n">
        <v>5512405</v>
      </c>
      <c r="C237" s="3" t="s">
        <v>409</v>
      </c>
      <c r="D237" s="45" t="n">
        <v>8903.86</v>
      </c>
    </row>
    <row r="238" customFormat="false" ht="14.25" hidden="false" customHeight="true" outlineLevel="0" collapsed="false">
      <c r="A238" s="2" t="s">
        <v>503</v>
      </c>
      <c r="B238" s="3" t="n">
        <v>5512406</v>
      </c>
      <c r="C238" s="3" t="s">
        <v>582</v>
      </c>
      <c r="D238" s="133" t="n">
        <v>0</v>
      </c>
    </row>
    <row r="239" customFormat="false" ht="14.25" hidden="false" customHeight="true" outlineLevel="0" collapsed="false">
      <c r="A239" s="2" t="s">
        <v>530</v>
      </c>
      <c r="B239" s="3" t="n">
        <v>5512407</v>
      </c>
      <c r="C239" s="3" t="s">
        <v>583</v>
      </c>
      <c r="D239" s="133" t="n">
        <v>0</v>
      </c>
    </row>
    <row r="240" customFormat="false" ht="14.25" hidden="false" customHeight="true" outlineLevel="0" collapsed="false">
      <c r="A240" s="2" t="s">
        <v>500</v>
      </c>
      <c r="B240" s="3" t="n">
        <v>5512408</v>
      </c>
      <c r="C240" s="3" t="s">
        <v>410</v>
      </c>
      <c r="D240" s="45" t="n">
        <v>63034.81</v>
      </c>
    </row>
    <row r="241" customFormat="false" ht="14.25" hidden="false" customHeight="true" outlineLevel="0" collapsed="false">
      <c r="A241" s="2" t="s">
        <v>502</v>
      </c>
      <c r="B241" s="3" t="n">
        <v>5512409</v>
      </c>
      <c r="C241" s="3" t="s">
        <v>411</v>
      </c>
      <c r="D241" s="45" t="n">
        <v>58408.81</v>
      </c>
    </row>
    <row r="242" customFormat="false" ht="14.25" hidden="false" customHeight="true" outlineLevel="0" collapsed="false">
      <c r="A242" s="2" t="s">
        <v>495</v>
      </c>
      <c r="B242" s="3" t="n">
        <v>5512410</v>
      </c>
      <c r="C242" s="3" t="s">
        <v>412</v>
      </c>
      <c r="D242" s="45" t="n">
        <v>969729.86</v>
      </c>
    </row>
    <row r="243" customFormat="false" ht="14.25" hidden="false" customHeight="true" outlineLevel="0" collapsed="false">
      <c r="A243" s="2" t="s">
        <v>508</v>
      </c>
      <c r="B243" s="3" t="n">
        <v>5512412</v>
      </c>
      <c r="C243" s="3" t="s">
        <v>413</v>
      </c>
      <c r="D243" s="45" t="n">
        <v>6355.5</v>
      </c>
    </row>
    <row r="244" customFormat="false" ht="14.25" hidden="false" customHeight="true" outlineLevel="0" collapsed="false">
      <c r="A244" s="2" t="s">
        <v>504</v>
      </c>
      <c r="B244" s="3" t="n">
        <v>5512413</v>
      </c>
      <c r="C244" s="3" t="s">
        <v>414</v>
      </c>
      <c r="D244" s="45" t="n">
        <v>54457.27</v>
      </c>
    </row>
    <row r="245" customFormat="false" ht="14.25" hidden="false" customHeight="true" outlineLevel="0" collapsed="false">
      <c r="A245" s="2" t="s">
        <v>505</v>
      </c>
      <c r="B245" s="3" t="n">
        <v>5512416</v>
      </c>
      <c r="C245" s="3" t="s">
        <v>415</v>
      </c>
      <c r="D245" s="45" t="n">
        <v>31474.99</v>
      </c>
    </row>
    <row r="246" customFormat="false" ht="14.25" hidden="false" customHeight="true" outlineLevel="0" collapsed="false">
      <c r="A246" s="2" t="s">
        <v>506</v>
      </c>
      <c r="B246" s="3" t="n">
        <v>5512417</v>
      </c>
      <c r="C246" s="3" t="s">
        <v>416</v>
      </c>
      <c r="D246" s="45" t="n">
        <v>59986.98</v>
      </c>
    </row>
    <row r="247" customFormat="false" ht="14.25" hidden="false" customHeight="true" outlineLevel="0" collapsed="false">
      <c r="A247" s="2" t="s">
        <v>495</v>
      </c>
      <c r="B247" s="3" t="n">
        <v>5552110</v>
      </c>
      <c r="C247" s="3" t="s">
        <v>423</v>
      </c>
      <c r="D247" s="45" t="n">
        <v>620002.37</v>
      </c>
    </row>
    <row r="248" customFormat="false" ht="14.25" hidden="false" customHeight="true" outlineLevel="0" collapsed="false">
      <c r="A248" s="2" t="s">
        <v>496</v>
      </c>
      <c r="B248" s="3" t="n">
        <v>5592301</v>
      </c>
      <c r="C248" s="3" t="s">
        <v>439</v>
      </c>
      <c r="D248" s="45" t="n">
        <v>332538.33</v>
      </c>
    </row>
    <row r="249" customFormat="false" ht="14.25" hidden="false" customHeight="true" outlineLevel="0" collapsed="false">
      <c r="A249" s="2" t="s">
        <v>497</v>
      </c>
      <c r="B249" s="3" t="n">
        <v>5592302</v>
      </c>
      <c r="C249" s="3" t="s">
        <v>440</v>
      </c>
      <c r="D249" s="45" t="n">
        <v>318575.46</v>
      </c>
    </row>
    <row r="250" customFormat="false" ht="14.25" hidden="false" customHeight="true" outlineLevel="0" collapsed="false">
      <c r="A250" s="2" t="s">
        <v>498</v>
      </c>
      <c r="B250" s="3" t="n">
        <v>5592303</v>
      </c>
      <c r="C250" s="3" t="s">
        <v>441</v>
      </c>
      <c r="D250" s="45" t="n">
        <v>509381.89</v>
      </c>
    </row>
    <row r="251" customFormat="false" ht="14.25" hidden="false" customHeight="true" outlineLevel="0" collapsed="false">
      <c r="A251" s="2" t="s">
        <v>501</v>
      </c>
      <c r="B251" s="3" t="n">
        <v>5592305</v>
      </c>
      <c r="C251" s="3" t="s">
        <v>442</v>
      </c>
      <c r="D251" s="45" t="n">
        <v>4820.27</v>
      </c>
    </row>
    <row r="252" customFormat="false" ht="14.25" hidden="false" customHeight="true" outlineLevel="0" collapsed="false">
      <c r="A252" s="2" t="s">
        <v>500</v>
      </c>
      <c r="B252" s="3" t="n">
        <v>5592308</v>
      </c>
      <c r="C252" s="3" t="s">
        <v>443</v>
      </c>
      <c r="D252" s="45" t="n">
        <v>30254.33</v>
      </c>
    </row>
    <row r="253" customFormat="false" ht="14.25" hidden="false" customHeight="true" outlineLevel="0" collapsed="false">
      <c r="A253" s="2" t="s">
        <v>502</v>
      </c>
      <c r="B253" s="3" t="n">
        <v>5592309</v>
      </c>
      <c r="C253" s="3" t="s">
        <v>444</v>
      </c>
      <c r="D253" s="45" t="n">
        <v>27652.15</v>
      </c>
    </row>
    <row r="254" customFormat="false" ht="14.25" hidden="false" customHeight="true" outlineLevel="0" collapsed="false">
      <c r="A254" s="2" t="s">
        <v>495</v>
      </c>
      <c r="B254" s="3" t="n">
        <v>5592310</v>
      </c>
      <c r="C254" s="3" t="s">
        <v>445</v>
      </c>
      <c r="D254" s="45" t="n">
        <v>516829.27</v>
      </c>
    </row>
    <row r="255" customFormat="false" ht="14.25" hidden="false" customHeight="true" outlineLevel="0" collapsed="false">
      <c r="A255" s="2" t="s">
        <v>508</v>
      </c>
      <c r="B255" s="3" t="n">
        <v>5592312</v>
      </c>
      <c r="C255" s="3" t="s">
        <v>446</v>
      </c>
      <c r="D255" s="45" t="n">
        <v>1651</v>
      </c>
    </row>
    <row r="256" customFormat="false" ht="14.25" hidden="false" customHeight="true" outlineLevel="0" collapsed="false">
      <c r="A256" s="2" t="s">
        <v>504</v>
      </c>
      <c r="B256" s="3" t="n">
        <v>5592313</v>
      </c>
      <c r="C256" s="3" t="s">
        <v>447</v>
      </c>
      <c r="D256" s="45" t="n">
        <v>25848.07</v>
      </c>
    </row>
    <row r="257" customFormat="false" ht="14.25" hidden="false" customHeight="true" outlineLevel="0" collapsed="false">
      <c r="A257" s="2" t="s">
        <v>505</v>
      </c>
      <c r="B257" s="3" t="n">
        <v>5592316</v>
      </c>
      <c r="C257" s="3" t="s">
        <v>448</v>
      </c>
      <c r="D257" s="45" t="n">
        <v>14908.43</v>
      </c>
    </row>
    <row r="258" customFormat="false" ht="14.25" hidden="false" customHeight="true" outlineLevel="0" collapsed="false">
      <c r="A258" s="2" t="s">
        <v>506</v>
      </c>
      <c r="B258" s="3" t="n">
        <v>5592317</v>
      </c>
      <c r="C258" s="3" t="s">
        <v>449</v>
      </c>
      <c r="D258" s="45" t="n">
        <v>29475.82</v>
      </c>
    </row>
    <row r="259" customFormat="false" ht="14.25" hidden="false" customHeight="true" outlineLevel="0" collapsed="false">
      <c r="A259" s="2" t="s">
        <v>496</v>
      </c>
      <c r="B259" s="3" t="n">
        <v>5592901</v>
      </c>
      <c r="C259" s="3" t="s">
        <v>477</v>
      </c>
      <c r="D259" s="45" t="n">
        <v>46388.3</v>
      </c>
    </row>
    <row r="260" customFormat="false" ht="14.25" hidden="false" customHeight="true" outlineLevel="0" collapsed="false">
      <c r="A260" s="2" t="s">
        <v>497</v>
      </c>
      <c r="B260" s="3" t="n">
        <v>5592902</v>
      </c>
      <c r="C260" s="3" t="s">
        <v>478</v>
      </c>
      <c r="D260" s="45" t="n">
        <v>30230.77</v>
      </c>
    </row>
    <row r="261" customFormat="false" ht="14.25" hidden="false" customHeight="true" outlineLevel="0" collapsed="false">
      <c r="A261" s="2" t="s">
        <v>498</v>
      </c>
      <c r="B261" s="3" t="n">
        <v>5592903</v>
      </c>
      <c r="C261" s="3" t="s">
        <v>479</v>
      </c>
      <c r="D261" s="45" t="n">
        <v>24236.31</v>
      </c>
    </row>
    <row r="262" customFormat="false" ht="14.25" hidden="false" customHeight="true" outlineLevel="0" collapsed="false">
      <c r="A262" s="2" t="s">
        <v>495</v>
      </c>
      <c r="B262" s="3" t="n">
        <v>5592910</v>
      </c>
      <c r="C262" s="3" t="s">
        <v>482</v>
      </c>
      <c r="D262" s="45" t="n">
        <v>20936.7</v>
      </c>
    </row>
    <row r="263" customFormat="false" ht="14.25" hidden="false" customHeight="true" outlineLevel="0" collapsed="false">
      <c r="A263" s="2"/>
      <c r="B263" s="3"/>
      <c r="C263" s="3"/>
      <c r="D263" s="45"/>
    </row>
    <row r="264" customFormat="false" ht="14.25" hidden="false" customHeight="true" outlineLevel="0" collapsed="false">
      <c r="A264" s="2"/>
      <c r="B264" s="3"/>
      <c r="C264" s="3"/>
      <c r="D264" s="45"/>
    </row>
    <row r="265" customFormat="false" ht="14.25" hidden="false" customHeight="true" outlineLevel="0" collapsed="false">
      <c r="A265" s="2"/>
      <c r="B265" s="3"/>
      <c r="C265" s="3"/>
      <c r="D265" s="45"/>
    </row>
    <row r="266" customFormat="false" ht="14.25" hidden="false" customHeight="true" outlineLevel="0" collapsed="false">
      <c r="A266" s="2"/>
      <c r="B266" s="3"/>
      <c r="C266" s="3"/>
      <c r="D266" s="45"/>
    </row>
    <row r="267" customFormat="false" ht="14.25" hidden="false" customHeight="true" outlineLevel="0" collapsed="false">
      <c r="A267" s="2"/>
      <c r="B267" s="3"/>
      <c r="C267" s="3"/>
      <c r="D267" s="45"/>
    </row>
    <row r="268" customFormat="false" ht="14.25" hidden="false" customHeight="true" outlineLevel="0" collapsed="false">
      <c r="A268" s="2"/>
      <c r="B268" s="3"/>
      <c r="C268" s="3"/>
      <c r="D268" s="45"/>
    </row>
  </sheetData>
  <autoFilter ref="A1:D268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44.33"/>
    <col collapsed="false" customWidth="true" hidden="false" outlineLevel="0" max="3" min="3" style="0" width="13.33"/>
    <col collapsed="false" customWidth="true" hidden="false" outlineLevel="0" max="4" min="4" style="0" width="8.67"/>
    <col collapsed="false" customWidth="true" hidden="false" outlineLevel="0" max="5" min="5" style="0" width="12.56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3" t="n">
        <v>542271011</v>
      </c>
      <c r="B1" s="37"/>
      <c r="C1" s="45" t="n">
        <v>-175654.14</v>
      </c>
    </row>
    <row r="2" customFormat="false" ht="14.4" hidden="false" customHeight="false" outlineLevel="0" collapsed="false">
      <c r="A2" s="3" t="n">
        <v>542271012</v>
      </c>
      <c r="B2" s="37"/>
      <c r="C2" s="45" t="n">
        <v>-111263.79</v>
      </c>
    </row>
    <row r="3" customFormat="false" ht="14.4" hidden="false" customHeight="false" outlineLevel="0" collapsed="false">
      <c r="A3" s="3" t="n">
        <v>5422721</v>
      </c>
      <c r="B3" s="37"/>
      <c r="C3" s="45" t="n">
        <v>-162994.17</v>
      </c>
    </row>
    <row r="4" customFormat="false" ht="14.4" hidden="false" customHeight="false" outlineLevel="0" collapsed="false">
      <c r="A4" s="3" t="n">
        <v>5432001</v>
      </c>
      <c r="B4" s="37"/>
      <c r="C4" s="45" t="n">
        <v>-539187.63</v>
      </c>
    </row>
    <row r="5" customFormat="false" ht="14.4" hidden="false" customHeight="false" outlineLevel="0" collapsed="false">
      <c r="A5" s="3" t="n">
        <v>5502101</v>
      </c>
      <c r="B5" s="37"/>
      <c r="C5" s="45" t="n">
        <v>-2041788.83</v>
      </c>
      <c r="E5" s="36"/>
    </row>
    <row r="6" customFormat="false" ht="14.4" hidden="false" customHeight="false" outlineLevel="0" collapsed="false">
      <c r="A6" s="143" t="n">
        <v>274401</v>
      </c>
      <c r="B6" s="143" t="s">
        <v>598</v>
      </c>
      <c r="C6" s="144" t="n">
        <v>3030888.55715451</v>
      </c>
      <c r="E6" s="36"/>
    </row>
    <row r="8" customFormat="false" ht="14.4" hidden="false" customHeight="false" outlineLevel="0" collapsed="false">
      <c r="A8" s="3" t="n">
        <v>5432002</v>
      </c>
      <c r="B8" s="37" t="s">
        <v>599</v>
      </c>
      <c r="C8" s="45" t="n">
        <v>-12213000.9</v>
      </c>
    </row>
    <row r="9" customFormat="false" ht="14.4" hidden="false" customHeight="false" outlineLevel="0" collapsed="false">
      <c r="A9" s="3" t="n">
        <v>5502102</v>
      </c>
      <c r="B9" s="37" t="s">
        <v>599</v>
      </c>
      <c r="C9" s="45" t="n">
        <v>-8868074.01</v>
      </c>
    </row>
    <row r="10" customFormat="false" ht="14.4" hidden="false" customHeight="false" outlineLevel="0" collapsed="false">
      <c r="A10" s="3" t="n">
        <v>5502202</v>
      </c>
      <c r="B10" s="37" t="s">
        <v>599</v>
      </c>
      <c r="C10" s="45" t="n">
        <v>-911957.87</v>
      </c>
    </row>
    <row r="11" customFormat="false" ht="14.4" hidden="false" customHeight="false" outlineLevel="0" collapsed="false">
      <c r="A11" s="3" t="n">
        <v>5502302</v>
      </c>
      <c r="B11" s="37" t="s">
        <v>599</v>
      </c>
      <c r="C11" s="45" t="n">
        <v>-1713852.42</v>
      </c>
    </row>
    <row r="12" customFormat="false" ht="14.4" hidden="false" customHeight="false" outlineLevel="0" collapsed="false">
      <c r="A12" s="3" t="n">
        <v>5502402</v>
      </c>
      <c r="B12" s="37" t="s">
        <v>599</v>
      </c>
      <c r="C12" s="45" t="n">
        <v>-630258.36</v>
      </c>
    </row>
    <row r="13" customFormat="false" ht="14.4" hidden="false" customHeight="false" outlineLevel="0" collapsed="false">
      <c r="A13" s="3" t="n">
        <v>5502502</v>
      </c>
      <c r="B13" s="37" t="s">
        <v>599</v>
      </c>
      <c r="C13" s="45" t="n">
        <v>-91644.19</v>
      </c>
    </row>
    <row r="14" customFormat="false" ht="14.4" hidden="false" customHeight="false" outlineLevel="0" collapsed="false">
      <c r="A14" s="3" t="n">
        <v>5512302</v>
      </c>
      <c r="B14" s="37" t="s">
        <v>599</v>
      </c>
      <c r="C14" s="45" t="n">
        <f aca="false">-1400956.76+724627.76</f>
        <v>-676329</v>
      </c>
    </row>
    <row r="15" customFormat="false" ht="14.4" hidden="false" customHeight="false" outlineLevel="0" collapsed="false">
      <c r="A15" s="3" t="n">
        <v>5512402</v>
      </c>
      <c r="B15" s="37" t="s">
        <v>599</v>
      </c>
      <c r="C15" s="45" t="n">
        <v>-627384.97</v>
      </c>
    </row>
    <row r="16" customFormat="false" ht="14.4" hidden="false" customHeight="false" outlineLevel="0" collapsed="false">
      <c r="A16" s="3" t="n">
        <v>5592302</v>
      </c>
      <c r="B16" s="37" t="s">
        <v>599</v>
      </c>
      <c r="C16" s="45" t="n">
        <v>-318575.46</v>
      </c>
    </row>
    <row r="17" customFormat="false" ht="14.4" hidden="false" customHeight="false" outlineLevel="0" collapsed="false">
      <c r="A17" s="3" t="n">
        <v>5592902</v>
      </c>
      <c r="B17" s="37" t="s">
        <v>599</v>
      </c>
      <c r="C17" s="45" t="n">
        <v>-30230.77</v>
      </c>
      <c r="E17" s="36"/>
    </row>
    <row r="18" customFormat="false" ht="14.4" hidden="false" customHeight="false" outlineLevel="0" collapsed="false">
      <c r="A18" s="143" t="n">
        <v>274402</v>
      </c>
      <c r="B18" s="143" t="s">
        <v>599</v>
      </c>
      <c r="C18" s="144" t="n">
        <v>26081307.9514021</v>
      </c>
      <c r="E18" s="36"/>
    </row>
    <row r="19" customFormat="false" ht="14.4" hidden="false" customHeight="false" outlineLevel="0" collapsed="false">
      <c r="A19" s="145"/>
      <c r="C19" s="146"/>
    </row>
    <row r="20" customFormat="false" ht="14.4" hidden="false" customHeight="false" outlineLevel="0" collapsed="false">
      <c r="A20" s="3" t="n">
        <v>5432003</v>
      </c>
      <c r="B20" s="37" t="s">
        <v>600</v>
      </c>
      <c r="C20" s="45" t="n">
        <v>1682995.13</v>
      </c>
    </row>
    <row r="21" customFormat="false" ht="14.4" hidden="false" customHeight="false" outlineLevel="0" collapsed="false">
      <c r="A21" s="143" t="n">
        <v>274403</v>
      </c>
      <c r="B21" s="143" t="s">
        <v>600</v>
      </c>
      <c r="C21" s="144" t="n">
        <v>-1682995.13</v>
      </c>
    </row>
    <row r="23" customFormat="false" ht="14.4" hidden="false" customHeight="false" outlineLevel="0" collapsed="false">
      <c r="A23" s="3" t="n">
        <v>5422724</v>
      </c>
      <c r="B23" s="37" t="s">
        <v>601</v>
      </c>
      <c r="C23" s="61" t="n">
        <v>709389.59</v>
      </c>
    </row>
    <row r="24" customFormat="false" ht="14.4" hidden="false" customHeight="false" outlineLevel="0" collapsed="false">
      <c r="A24" s="143" t="n">
        <v>274404</v>
      </c>
      <c r="B24" s="143" t="s">
        <v>601</v>
      </c>
      <c r="C24" s="144" t="n">
        <v>-709389.581389628</v>
      </c>
    </row>
    <row r="26" customFormat="false" ht="14.4" hidden="false" customHeight="false" outlineLevel="0" collapsed="false">
      <c r="A26" s="37" t="n">
        <v>5432008</v>
      </c>
      <c r="B26" s="37" t="s">
        <v>602</v>
      </c>
      <c r="C26" s="45" t="n">
        <v>-6779338.04</v>
      </c>
    </row>
    <row r="27" customFormat="false" ht="14.4" hidden="false" customHeight="false" outlineLevel="0" collapsed="false">
      <c r="A27" s="143" t="n">
        <v>274408</v>
      </c>
      <c r="B27" s="143" t="s">
        <v>602</v>
      </c>
      <c r="C27" s="147" t="n">
        <v>6779338.04418871</v>
      </c>
    </row>
    <row r="29" customFormat="false" ht="14.4" hidden="false" customHeight="false" outlineLevel="0" collapsed="false">
      <c r="A29" s="37" t="n">
        <v>5432009</v>
      </c>
      <c r="B29" s="37" t="s">
        <v>603</v>
      </c>
      <c r="C29" s="45" t="n">
        <v>-8574899.66</v>
      </c>
      <c r="E29" s="36"/>
    </row>
    <row r="30" customFormat="false" ht="14.4" hidden="false" customHeight="false" outlineLevel="0" collapsed="false">
      <c r="A30" s="143" t="n">
        <v>274409</v>
      </c>
      <c r="B30" s="143" t="s">
        <v>603</v>
      </c>
      <c r="C30" s="147" t="n">
        <v>8574899.65937109</v>
      </c>
    </row>
    <row r="32" customFormat="false" ht="14.4" hidden="false" customHeight="false" outlineLevel="0" collapsed="false">
      <c r="A32" s="3" t="n">
        <v>542271101</v>
      </c>
      <c r="B32" s="37" t="s">
        <v>604</v>
      </c>
      <c r="C32" s="61" t="n">
        <v>-10047717.4212403</v>
      </c>
    </row>
    <row r="33" customFormat="false" ht="14.4" hidden="false" customHeight="false" outlineLevel="0" collapsed="false">
      <c r="A33" s="143" t="n">
        <v>2744101</v>
      </c>
      <c r="B33" s="143" t="s">
        <v>604</v>
      </c>
      <c r="C33" s="144" t="n">
        <v>10047717.4212403</v>
      </c>
    </row>
    <row r="35" customFormat="false" ht="14.4" hidden="false" customHeight="false" outlineLevel="0" collapsed="false">
      <c r="A35" s="3" t="n">
        <v>54227213</v>
      </c>
      <c r="B35" s="37" t="s">
        <v>605</v>
      </c>
      <c r="C35" s="45" t="n">
        <v>104999.93</v>
      </c>
    </row>
    <row r="36" customFormat="false" ht="14.4" hidden="false" customHeight="false" outlineLevel="0" collapsed="false">
      <c r="A36" s="143" t="n">
        <v>274413</v>
      </c>
      <c r="B36" s="143" t="s">
        <v>605</v>
      </c>
      <c r="C36" s="147" t="n">
        <v>-104999.93</v>
      </c>
    </row>
    <row r="38" customFormat="false" ht="14.4" hidden="false" customHeight="false" outlineLevel="0" collapsed="false">
      <c r="A38" s="3" t="n">
        <v>542271161</v>
      </c>
      <c r="B38" s="37" t="s">
        <v>606</v>
      </c>
      <c r="C38" s="45" t="n">
        <v>-2199.19</v>
      </c>
    </row>
    <row r="39" customFormat="false" ht="14.4" hidden="false" customHeight="false" outlineLevel="0" collapsed="false">
      <c r="A39" s="3" t="n">
        <v>542271162</v>
      </c>
      <c r="B39" s="37" t="s">
        <v>606</v>
      </c>
      <c r="C39" s="133" t="n">
        <v>-268.87</v>
      </c>
    </row>
    <row r="40" customFormat="false" ht="14.4" hidden="false" customHeight="false" outlineLevel="0" collapsed="false">
      <c r="A40" s="3" t="n">
        <v>54227216</v>
      </c>
      <c r="B40" s="37" t="s">
        <v>606</v>
      </c>
      <c r="C40" s="45" t="n">
        <v>-408024.06</v>
      </c>
    </row>
    <row r="41" customFormat="false" ht="14.4" hidden="false" customHeight="false" outlineLevel="0" collapsed="false">
      <c r="A41" s="143" t="n">
        <v>274416</v>
      </c>
      <c r="B41" s="143" t="s">
        <v>606</v>
      </c>
      <c r="C41" s="147" t="n">
        <v>410492.12</v>
      </c>
    </row>
    <row r="43" customFormat="false" ht="14.4" hidden="false" customHeight="false" outlineLevel="0" collapsed="false">
      <c r="A43" s="3" t="n">
        <v>5502117</v>
      </c>
      <c r="B43" s="37" t="s">
        <v>607</v>
      </c>
      <c r="C43" s="45" t="n">
        <v>404092.12</v>
      </c>
    </row>
    <row r="44" customFormat="false" ht="14.4" hidden="false" customHeight="false" outlineLevel="0" collapsed="false">
      <c r="A44" s="143" t="n">
        <v>274417</v>
      </c>
      <c r="B44" s="143" t="s">
        <v>607</v>
      </c>
      <c r="C44" s="144" t="n">
        <v>-404092.122651644</v>
      </c>
      <c r="E44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"/>
    <col collapsed="false" customWidth="true" hidden="false" outlineLevel="0" max="3" min="3" style="0" width="12.56"/>
    <col collapsed="false" customWidth="true" hidden="false" outlineLevel="0" max="4" min="4" style="0" width="14.11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37" t="s">
        <v>494</v>
      </c>
      <c r="B1" s="37" t="s">
        <v>608</v>
      </c>
      <c r="C1" s="148" t="s">
        <v>609</v>
      </c>
      <c r="D1" s="148" t="s">
        <v>610</v>
      </c>
    </row>
    <row r="2" customFormat="false" ht="14.4" hidden="false" customHeight="false" outlineLevel="0" collapsed="false">
      <c r="A2" s="113" t="s">
        <v>496</v>
      </c>
      <c r="B2" s="4" t="n">
        <v>24689315.1663493</v>
      </c>
      <c r="C2" s="4" t="n">
        <v>449912.1</v>
      </c>
      <c r="D2" s="4" t="n">
        <f aca="false">B2-C2</f>
        <v>24239403.0663493</v>
      </c>
    </row>
    <row r="3" customFormat="false" ht="14.4" hidden="false" customHeight="false" outlineLevel="0" collapsed="false">
      <c r="A3" s="113" t="s">
        <v>497</v>
      </c>
      <c r="B3" s="4" t="n">
        <v>33108672.8686355</v>
      </c>
      <c r="C3" s="4" t="n">
        <v>369031.5</v>
      </c>
      <c r="D3" s="4" t="n">
        <f aca="false">B3-C3</f>
        <v>32739641.3686355</v>
      </c>
    </row>
    <row r="4" customFormat="false" ht="14.4" hidden="false" customHeight="false" outlineLevel="0" collapsed="false">
      <c r="A4" s="113" t="s">
        <v>498</v>
      </c>
      <c r="B4" s="4" t="n">
        <v>99161731.9686833</v>
      </c>
      <c r="C4" s="4" t="n">
        <v>16095792.59</v>
      </c>
      <c r="D4" s="4" t="n">
        <f aca="false">B4-C4</f>
        <v>83065939.3786833</v>
      </c>
    </row>
    <row r="5" customFormat="false" ht="14.4" hidden="false" customHeight="false" outlineLevel="0" collapsed="false">
      <c r="A5" s="113" t="s">
        <v>499</v>
      </c>
      <c r="B5" s="4" t="n">
        <v>0</v>
      </c>
      <c r="C5" s="4"/>
      <c r="D5" s="4" t="n">
        <f aca="false">B5-C5</f>
        <v>0</v>
      </c>
    </row>
    <row r="6" customFormat="false" ht="14.4" hidden="false" customHeight="false" outlineLevel="0" collapsed="false">
      <c r="A6" s="113" t="s">
        <v>501</v>
      </c>
      <c r="B6" s="4" t="n">
        <v>206496.52</v>
      </c>
      <c r="C6" s="4"/>
      <c r="D6" s="4" t="n">
        <f aca="false">B6-C6</f>
        <v>206496.52</v>
      </c>
    </row>
    <row r="7" customFormat="false" ht="14.4" hidden="false" customHeight="false" outlineLevel="0" collapsed="false">
      <c r="A7" s="113" t="s">
        <v>503</v>
      </c>
      <c r="B7" s="4" t="n">
        <v>0</v>
      </c>
      <c r="C7" s="4"/>
      <c r="D7" s="4" t="n">
        <f aca="false">B7-C7</f>
        <v>0</v>
      </c>
    </row>
    <row r="8" customFormat="false" ht="14.4" hidden="false" customHeight="false" outlineLevel="0" collapsed="false">
      <c r="A8" s="113" t="s">
        <v>530</v>
      </c>
      <c r="B8" s="4" t="n">
        <v>0</v>
      </c>
      <c r="C8" s="4"/>
      <c r="D8" s="4" t="n">
        <f aca="false">B8-C8</f>
        <v>0</v>
      </c>
    </row>
    <row r="9" customFormat="false" ht="14.4" hidden="false" customHeight="false" outlineLevel="0" collapsed="false">
      <c r="A9" s="113" t="s">
        <v>500</v>
      </c>
      <c r="B9" s="4" t="n">
        <v>20726114.6088193</v>
      </c>
      <c r="C9" s="4" t="n">
        <v>1620854.76</v>
      </c>
      <c r="D9" s="4" t="n">
        <f aca="false">B9-C9</f>
        <v>19105259.8488194</v>
      </c>
    </row>
    <row r="10" customFormat="false" ht="14.4" hidden="false" customHeight="false" outlineLevel="0" collapsed="false">
      <c r="A10" s="113" t="s">
        <v>502</v>
      </c>
      <c r="B10" s="4" t="n">
        <v>30291444.066055</v>
      </c>
      <c r="C10" s="4" t="n">
        <v>9405906.36</v>
      </c>
      <c r="D10" s="4" t="n">
        <f aca="false">B10-C10</f>
        <v>20885537.706055</v>
      </c>
    </row>
    <row r="11" customFormat="false" ht="14.4" hidden="false" customHeight="false" outlineLevel="0" collapsed="false">
      <c r="A11" s="113" t="n">
        <v>10</v>
      </c>
      <c r="B11" s="4" t="n">
        <v>208170362.109055</v>
      </c>
      <c r="C11" s="4" t="n">
        <v>60530933.48</v>
      </c>
      <c r="D11" s="4" t="n">
        <f aca="false">B11-C11</f>
        <v>147639428.629055</v>
      </c>
    </row>
    <row r="12" customFormat="false" ht="14.4" hidden="false" customHeight="false" outlineLevel="0" collapsed="false">
      <c r="A12" s="113" t="n">
        <v>11</v>
      </c>
      <c r="B12" s="4" t="n">
        <v>0</v>
      </c>
      <c r="C12" s="4"/>
      <c r="D12" s="4" t="n">
        <f aca="false">B12-C12</f>
        <v>0</v>
      </c>
    </row>
    <row r="13" customFormat="false" ht="14.4" hidden="false" customHeight="false" outlineLevel="0" collapsed="false">
      <c r="A13" s="113" t="n">
        <v>12</v>
      </c>
      <c r="B13" s="4" t="n">
        <v>146149.11</v>
      </c>
      <c r="C13" s="4"/>
      <c r="D13" s="4" t="n">
        <f aca="false">B13-C13</f>
        <v>146149.11</v>
      </c>
    </row>
    <row r="14" customFormat="false" ht="14.4" hidden="false" customHeight="false" outlineLevel="0" collapsed="false">
      <c r="A14" s="113" t="n">
        <v>13</v>
      </c>
      <c r="B14" s="4" t="n">
        <v>2094446.34016838</v>
      </c>
      <c r="C14" s="4" t="n">
        <v>254772.47</v>
      </c>
      <c r="D14" s="4" t="n">
        <f aca="false">B14-C14</f>
        <v>1839673.87016838</v>
      </c>
    </row>
    <row r="15" customFormat="false" ht="14.4" hidden="false" customHeight="false" outlineLevel="0" collapsed="false">
      <c r="A15" s="113" t="n">
        <v>16</v>
      </c>
      <c r="B15" s="4" t="n">
        <v>1385519.51776799</v>
      </c>
      <c r="C15" s="4" t="n">
        <v>410492.12</v>
      </c>
      <c r="D15" s="4" t="n">
        <f aca="false">B15-C15</f>
        <v>975027.39776799</v>
      </c>
    </row>
    <row r="16" customFormat="false" ht="14.4" hidden="false" customHeight="false" outlineLevel="0" collapsed="false">
      <c r="A16" s="113" t="n">
        <v>17</v>
      </c>
      <c r="B16" s="4" t="n">
        <v>1615103.99701484</v>
      </c>
      <c r="C16" s="4"/>
      <c r="D16" s="4" t="n">
        <f aca="false">B16-C16</f>
        <v>1615103.99701484</v>
      </c>
    </row>
    <row r="17" customFormat="false" ht="14.4" hidden="false" customHeight="false" outlineLevel="0" collapsed="false">
      <c r="A17" s="37"/>
      <c r="B17" s="4" t="n">
        <f aca="false">SUM(B2:B16)</f>
        <v>421595356.272549</v>
      </c>
      <c r="C17" s="4" t="n">
        <f aca="false">SUM(C2:C16)</f>
        <v>89137695.38</v>
      </c>
      <c r="D17" s="4" t="n">
        <f aca="false">SUM(D2:D16)</f>
        <v>332457660.892548</v>
      </c>
    </row>
    <row r="20" customFormat="false" ht="14.4" hidden="false" customHeight="false" outlineLevel="0" collapsed="false">
      <c r="N20" s="0" t="s">
        <v>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18" activeCellId="0" sqref="P18"/>
    </sheetView>
  </sheetViews>
  <sheetFormatPr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66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149" t="s">
        <v>591</v>
      </c>
      <c r="B1" s="149" t="s">
        <v>612</v>
      </c>
    </row>
    <row r="2" customFormat="false" ht="14.4" hidden="false" customHeight="false" outlineLevel="0" collapsed="false">
      <c r="A2" s="150" t="n">
        <v>5422721</v>
      </c>
      <c r="B2" s="4" t="n">
        <v>-32783.78</v>
      </c>
    </row>
    <row r="3" customFormat="false" ht="14.4" hidden="false" customHeight="false" outlineLevel="0" collapsed="false">
      <c r="A3" s="150" t="n">
        <v>5422722</v>
      </c>
      <c r="B3" s="4" t="n">
        <v>777233.56</v>
      </c>
    </row>
    <row r="4" customFormat="false" ht="14.4" hidden="false" customHeight="false" outlineLevel="0" collapsed="false">
      <c r="A4" s="150" t="n">
        <v>5422724</v>
      </c>
      <c r="B4" s="4" t="n">
        <v>-781271.43</v>
      </c>
    </row>
    <row r="5" customFormat="false" ht="14.4" hidden="false" customHeight="false" outlineLevel="0" collapsed="false">
      <c r="A5" s="150" t="n">
        <v>5432001</v>
      </c>
      <c r="B5" s="4" t="n">
        <v>-307832.87</v>
      </c>
    </row>
    <row r="6" customFormat="false" ht="14.4" hidden="false" customHeight="false" outlineLevel="0" collapsed="false">
      <c r="A6" s="150" t="n">
        <v>5432002</v>
      </c>
      <c r="B6" s="4" t="n">
        <v>13943347.24</v>
      </c>
    </row>
    <row r="7" customFormat="false" ht="14.4" hidden="false" customHeight="false" outlineLevel="0" collapsed="false">
      <c r="A7" s="150" t="n">
        <v>5432003</v>
      </c>
      <c r="B7" s="4" t="n">
        <v>9121736.15</v>
      </c>
    </row>
    <row r="8" customFormat="false" ht="14.4" hidden="false" customHeight="false" outlineLevel="0" collapsed="false">
      <c r="A8" s="150" t="n">
        <v>5432006</v>
      </c>
      <c r="B8" s="4" t="n">
        <v>68172.32</v>
      </c>
    </row>
    <row r="9" customFormat="false" ht="14.4" hidden="false" customHeight="false" outlineLevel="0" collapsed="false">
      <c r="A9" s="150" t="n">
        <v>5432008</v>
      </c>
      <c r="B9" s="4" t="n">
        <v>-760316.65</v>
      </c>
    </row>
    <row r="10" customFormat="false" ht="14.4" hidden="false" customHeight="false" outlineLevel="0" collapsed="false">
      <c r="A10" s="150" t="n">
        <v>5432010</v>
      </c>
      <c r="B10" s="4" t="n">
        <v>-1477787.91</v>
      </c>
    </row>
    <row r="11" customFormat="false" ht="14.4" hidden="false" customHeight="false" outlineLevel="0" collapsed="false">
      <c r="A11" s="150" t="n">
        <v>5432011</v>
      </c>
      <c r="B11" s="4" t="n">
        <v>70124.65</v>
      </c>
    </row>
    <row r="12" customFormat="false" ht="14.4" hidden="false" customHeight="false" outlineLevel="0" collapsed="false">
      <c r="A12" s="150" t="n">
        <v>5432012</v>
      </c>
      <c r="B12" s="4" t="n">
        <v>10065.09</v>
      </c>
    </row>
    <row r="13" customFormat="false" ht="14.4" hidden="false" customHeight="false" outlineLevel="0" collapsed="false">
      <c r="A13" s="150" t="n">
        <v>5502117</v>
      </c>
      <c r="B13" s="4" t="n">
        <v>-472470.86</v>
      </c>
    </row>
    <row r="14" customFormat="false" ht="14.4" hidden="false" customHeight="false" outlineLevel="0" collapsed="false">
      <c r="A14" s="150" t="n">
        <v>54227213</v>
      </c>
      <c r="B14" s="4" t="n">
        <v>289133.62</v>
      </c>
    </row>
    <row r="15" customFormat="false" ht="14.4" hidden="false" customHeight="false" outlineLevel="0" collapsed="false">
      <c r="A15" s="150" t="n">
        <v>54227216</v>
      </c>
      <c r="B15" s="4" t="n">
        <v>-530296.79</v>
      </c>
    </row>
    <row r="16" customFormat="false" ht="14.4" hidden="false" customHeight="false" outlineLevel="0" collapsed="false">
      <c r="A16" s="150" t="n">
        <v>54227305</v>
      </c>
      <c r="B16" s="4" t="n">
        <v>329405.36</v>
      </c>
    </row>
    <row r="17" customFormat="false" ht="14.4" hidden="false" customHeight="false" outlineLevel="0" collapsed="false">
      <c r="A17" s="150" t="n">
        <v>542271011</v>
      </c>
      <c r="B17" s="4" t="n">
        <v>-1550193.01</v>
      </c>
    </row>
    <row r="18" customFormat="false" ht="14.4" hidden="false" customHeight="false" outlineLevel="0" collapsed="false">
      <c r="A18" s="150" t="n">
        <v>542271012</v>
      </c>
      <c r="B18" s="4" t="n">
        <v>-82866.22</v>
      </c>
    </row>
    <row r="19" customFormat="false" ht="14.4" hidden="false" customHeight="false" outlineLevel="0" collapsed="false">
      <c r="A19" s="150" t="n">
        <v>542271021</v>
      </c>
      <c r="B19" s="4" t="n">
        <v>151558.02</v>
      </c>
    </row>
    <row r="20" customFormat="false" ht="14.4" hidden="false" customHeight="false" outlineLevel="0" collapsed="false">
      <c r="A20" s="150" t="n">
        <v>542271022</v>
      </c>
      <c r="B20" s="4" t="n">
        <v>112327.85</v>
      </c>
    </row>
    <row r="21" customFormat="false" ht="14.4" hidden="false" customHeight="false" outlineLevel="0" collapsed="false">
      <c r="A21" s="150" t="n">
        <v>542271081</v>
      </c>
      <c r="B21" s="4" t="n">
        <v>-1456919.65</v>
      </c>
    </row>
    <row r="22" customFormat="false" ht="14.4" hidden="false" customHeight="false" outlineLevel="0" collapsed="false">
      <c r="A22" s="150" t="n">
        <v>542271082</v>
      </c>
      <c r="B22" s="4" t="n">
        <v>-95810.35</v>
      </c>
    </row>
    <row r="23" customFormat="false" ht="14.4" hidden="false" customHeight="false" outlineLevel="0" collapsed="false">
      <c r="A23" s="150" t="n">
        <v>542271091</v>
      </c>
      <c r="B23" s="4" t="n">
        <v>-1138585.06</v>
      </c>
    </row>
    <row r="24" customFormat="false" ht="14.4" hidden="false" customHeight="false" outlineLevel="0" collapsed="false">
      <c r="A24" s="150" t="n">
        <v>542271092</v>
      </c>
      <c r="B24" s="4" t="n">
        <v>-25757.53</v>
      </c>
    </row>
    <row r="25" customFormat="false" ht="14.4" hidden="false" customHeight="false" outlineLevel="0" collapsed="false">
      <c r="A25" s="150" t="n">
        <v>542271101</v>
      </c>
      <c r="B25" s="4" t="n">
        <v>11796259.73</v>
      </c>
    </row>
    <row r="26" customFormat="false" ht="14.4" hidden="false" customHeight="false" outlineLevel="0" collapsed="false">
      <c r="A26" s="150" t="n">
        <v>542271161</v>
      </c>
      <c r="B26" s="4" t="n">
        <v>-702.79</v>
      </c>
    </row>
    <row r="27" customFormat="false" ht="14.4" hidden="false" customHeight="false" outlineLevel="0" collapsed="false">
      <c r="A27" s="150" t="n">
        <v>542271162</v>
      </c>
      <c r="B27" s="4" t="n">
        <v>-592.31</v>
      </c>
    </row>
    <row r="28" customFormat="false" ht="14.4" hidden="false" customHeight="false" outlineLevel="0" collapsed="false">
      <c r="A28" s="150" t="n">
        <v>542271171</v>
      </c>
      <c r="B28" s="4" t="n">
        <v>-634.2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2019-03-19T13:04:50Z</dcterms:created>
  <dc:creator>Bojana Milanovic</dc:creator>
  <dc:description/>
  <dc:language>en-US</dc:language>
  <cp:lastModifiedBy/>
  <cp:lastPrinted>2020-07-03T09:13:37Z</cp:lastPrinted>
  <dcterms:modified xsi:type="dcterms:W3CDTF">2020-11-02T14:48:00Z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