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9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/>
  <mc:AlternateContent xmlns:mc="http://schemas.openxmlformats.org/markup-compatibility/2006">
    <mc:Choice Requires="x15">
      <x15ac:absPath xmlns:x15ac="http://schemas.microsoft.com/office/spreadsheetml/2010/11/ac" url="C:\Users\DzhokichV\Documents\Vladimir Djokic\Montly Report\"/>
    </mc:Choice>
  </mc:AlternateContent>
  <xr:revisionPtr revIDLastSave="0" documentId="13_ncr:1_{681C7650-AB51-4577-B38D-5B2880C08CDB}" xr6:coauthVersionLast="36" xr6:coauthVersionMax="36" xr10:uidLastSave="{00000000-0000-0000-0000-000000000000}"/>
  <bookViews>
    <workbookView xWindow="0" yWindow="0" windowWidth="22260" windowHeight="12648" firstSheet="12" activeTab="18" xr2:uid="{00000000-000D-0000-FFFF-FFFF00000000}"/>
  </bookViews>
  <sheets>
    <sheet name="FOUNDATIONS U" sheetId="1" r:id="rId1"/>
    <sheet name="Sheet12" sheetId="43" state="hidden" r:id="rId2"/>
    <sheet name="Sheet1" sheetId="32" state="hidden" r:id="rId3"/>
    <sheet name="PAVING" sheetId="14" state="hidden" r:id="rId4"/>
    <sheet name="UG PRESSURE PIPING" sheetId="15" state="hidden" r:id="rId5"/>
    <sheet name="UG GRAVITY PIPING" sheetId="16" state="hidden" r:id="rId6"/>
    <sheet name="STEEL U" sheetId="37" r:id="rId7"/>
    <sheet name="Sheet6" sheetId="44" state="hidden" r:id="rId8"/>
    <sheet name="SUPPORTS" sheetId="50" r:id="rId9"/>
    <sheet name="UG PRESSURE PIPING U" sheetId="51" r:id="rId10"/>
    <sheet name="PIPING PREFAB U" sheetId="45" r:id="rId11"/>
    <sheet name="PIPING ERE U" sheetId="46" r:id="rId12"/>
    <sheet name="PIPING U" sheetId="38" r:id="rId13"/>
    <sheet name="PIPING SB" sheetId="49" r:id="rId14"/>
    <sheet name="EQUIPMENT U" sheetId="39" r:id="rId15"/>
    <sheet name="TRAYS U" sheetId="47" r:id="rId16"/>
    <sheet name="ELECTRICAL U" sheetId="40" r:id="rId17"/>
    <sheet name="INSTRUMENTATION U" sheetId="41" r:id="rId18"/>
    <sheet name="PAINTING U" sheetId="48" r:id="rId19"/>
    <sheet name="INSULATION U" sheetId="42" r:id="rId20"/>
    <sheet name="STEEL STRUCTURE" sheetId="17" state="hidden" r:id="rId21"/>
    <sheet name="Sheet3" sheetId="34" state="hidden" r:id="rId22"/>
    <sheet name="CLADDING" sheetId="31" state="hidden" r:id="rId23"/>
    <sheet name="BUILDINGS (MASONARY)" sheetId="30" state="hidden" r:id="rId24"/>
    <sheet name="PIPING" sheetId="18" state="hidden" r:id="rId25"/>
    <sheet name="Sheet4" sheetId="35" state="hidden" r:id="rId26"/>
    <sheet name="EQUIPMENT" sheetId="19" state="hidden" r:id="rId27"/>
    <sheet name="ELECTRICAL" sheetId="20" state="hidden" r:id="rId28"/>
    <sheet name="Sheet2" sheetId="33" state="hidden" r:id="rId29"/>
    <sheet name="INSTRUMENTATION" sheetId="21" state="hidden" r:id="rId30"/>
    <sheet name="Sheet5" sheetId="36" state="hidden" r:id="rId31"/>
    <sheet name="PAINTING" sheetId="22" state="hidden" r:id="rId32"/>
    <sheet name="INSULATION" sheetId="23" state="hidden" r:id="rId33"/>
    <sheet name="DATABASE" sheetId="29" state="hidden" r:id="rId3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8" i="38" l="1"/>
  <c r="S38" i="38"/>
  <c r="Q38" i="38"/>
  <c r="R37" i="38"/>
  <c r="S37" i="38"/>
  <c r="Q37" i="38"/>
  <c r="E83" i="51" l="1"/>
  <c r="E84" i="51" s="1"/>
  <c r="L82" i="51"/>
  <c r="L83" i="51" s="1"/>
  <c r="C82" i="51"/>
  <c r="AI82" i="51" s="1"/>
  <c r="AI83" i="51" s="1"/>
  <c r="D81" i="51"/>
  <c r="E42" i="51"/>
  <c r="AN41" i="51"/>
  <c r="AM41" i="51"/>
  <c r="AL41" i="51"/>
  <c r="AJ41" i="51"/>
  <c r="AI41" i="51"/>
  <c r="AH41" i="51"/>
  <c r="AG41" i="51"/>
  <c r="AF41" i="51"/>
  <c r="AE41" i="51"/>
  <c r="AD41" i="51"/>
  <c r="AC41" i="51"/>
  <c r="AB41" i="51"/>
  <c r="AA41" i="51"/>
  <c r="Z41" i="51"/>
  <c r="Y41" i="51"/>
  <c r="X41" i="51"/>
  <c r="W41" i="51"/>
  <c r="V41" i="51"/>
  <c r="U41" i="51"/>
  <c r="T41" i="51"/>
  <c r="S41" i="51"/>
  <c r="R41" i="51"/>
  <c r="Q41" i="51"/>
  <c r="P41" i="51"/>
  <c r="O41" i="51"/>
  <c r="N41" i="51"/>
  <c r="M41" i="51"/>
  <c r="L41" i="51"/>
  <c r="K41" i="51"/>
  <c r="J41" i="51"/>
  <c r="I41" i="51"/>
  <c r="H41" i="51"/>
  <c r="G41" i="51"/>
  <c r="F41" i="51"/>
  <c r="E41" i="51"/>
  <c r="AM40" i="51"/>
  <c r="AL40" i="51"/>
  <c r="AK40" i="51"/>
  <c r="AK41" i="51" s="1"/>
  <c r="C40" i="51"/>
  <c r="C39" i="51"/>
  <c r="C38" i="51"/>
  <c r="C37" i="51"/>
  <c r="C41" i="51" l="1"/>
  <c r="AB82" i="51"/>
  <c r="AB83" i="51" s="1"/>
  <c r="F82" i="51"/>
  <c r="F83" i="51" s="1"/>
  <c r="F84" i="51" s="1"/>
  <c r="D82" i="51"/>
  <c r="AC82" i="51"/>
  <c r="AC83" i="51" s="1"/>
  <c r="N82" i="51"/>
  <c r="N83" i="51" s="1"/>
  <c r="AL82" i="51"/>
  <c r="AL83" i="51" s="1"/>
  <c r="G82" i="51"/>
  <c r="G83" i="51" s="1"/>
  <c r="AE82" i="51"/>
  <c r="AE83" i="51" s="1"/>
  <c r="F42" i="51"/>
  <c r="G42" i="51" s="1"/>
  <c r="H42" i="51" s="1"/>
  <c r="I42" i="51" s="1"/>
  <c r="J42" i="51" s="1"/>
  <c r="K42" i="51" s="1"/>
  <c r="L42" i="51" s="1"/>
  <c r="M42" i="51" s="1"/>
  <c r="N42" i="51" s="1"/>
  <c r="O42" i="51" s="1"/>
  <c r="P42" i="51" s="1"/>
  <c r="Q42" i="51" s="1"/>
  <c r="R42" i="51" s="1"/>
  <c r="S42" i="51" s="1"/>
  <c r="T42" i="51" s="1"/>
  <c r="U42" i="51" s="1"/>
  <c r="V42" i="51" s="1"/>
  <c r="W42" i="51" s="1"/>
  <c r="X42" i="51" s="1"/>
  <c r="Y42" i="51" s="1"/>
  <c r="Z42" i="51" s="1"/>
  <c r="AA42" i="51" s="1"/>
  <c r="AB42" i="51" s="1"/>
  <c r="AC42" i="51" s="1"/>
  <c r="AD42" i="51" s="1"/>
  <c r="AE42" i="51" s="1"/>
  <c r="AF42" i="51" s="1"/>
  <c r="AG42" i="51" s="1"/>
  <c r="AH42" i="51" s="1"/>
  <c r="AI42" i="51" s="1"/>
  <c r="AJ42" i="51" s="1"/>
  <c r="AK42" i="51" s="1"/>
  <c r="AL42" i="51" s="1"/>
  <c r="AM42" i="51" s="1"/>
  <c r="AN42" i="51" s="1"/>
  <c r="H82" i="51"/>
  <c r="H83" i="51" s="1"/>
  <c r="P82" i="51"/>
  <c r="P83" i="51" s="1"/>
  <c r="X82" i="51"/>
  <c r="X83" i="51" s="1"/>
  <c r="AF82" i="51"/>
  <c r="AF83" i="51" s="1"/>
  <c r="AN82" i="51"/>
  <c r="AN83" i="51" s="1"/>
  <c r="M82" i="51"/>
  <c r="M83" i="51" s="1"/>
  <c r="AD82" i="51"/>
  <c r="AD83" i="51" s="1"/>
  <c r="W82" i="51"/>
  <c r="W83" i="51" s="1"/>
  <c r="I82" i="51"/>
  <c r="I83" i="51" s="1"/>
  <c r="Q82" i="51"/>
  <c r="Q83" i="51" s="1"/>
  <c r="Y82" i="51"/>
  <c r="Y83" i="51" s="1"/>
  <c r="AG82" i="51"/>
  <c r="AG83" i="51" s="1"/>
  <c r="C83" i="51"/>
  <c r="AJ82" i="51"/>
  <c r="AJ83" i="51" s="1"/>
  <c r="J82" i="51"/>
  <c r="J83" i="51" s="1"/>
  <c r="R82" i="51"/>
  <c r="R83" i="51" s="1"/>
  <c r="Z82" i="51"/>
  <c r="Z83" i="51" s="1"/>
  <c r="AH82" i="51"/>
  <c r="AH83" i="51" s="1"/>
  <c r="D83" i="51"/>
  <c r="T82" i="51"/>
  <c r="T83" i="51" s="1"/>
  <c r="U82" i="51"/>
  <c r="U83" i="51" s="1"/>
  <c r="AK82" i="51"/>
  <c r="AK83" i="51" s="1"/>
  <c r="V82" i="51"/>
  <c r="V83" i="51" s="1"/>
  <c r="O82" i="51"/>
  <c r="O83" i="51" s="1"/>
  <c r="AM82" i="51"/>
  <c r="AM83" i="51" s="1"/>
  <c r="C84" i="51"/>
  <c r="K82" i="51"/>
  <c r="K83" i="51" s="1"/>
  <c r="S82" i="51"/>
  <c r="S83" i="51" s="1"/>
  <c r="AA82" i="51"/>
  <c r="AA83" i="51" s="1"/>
  <c r="C37" i="37"/>
  <c r="G84" i="51" l="1"/>
  <c r="H84" i="51" s="1"/>
  <c r="I84" i="51" s="1"/>
  <c r="J84" i="51" s="1"/>
  <c r="K84" i="51" s="1"/>
  <c r="L84" i="51" s="1"/>
  <c r="M84" i="51" s="1"/>
  <c r="N84" i="51" s="1"/>
  <c r="O84" i="51" s="1"/>
  <c r="P84" i="51" s="1"/>
  <c r="Q84" i="51" s="1"/>
  <c r="R84" i="51" s="1"/>
  <c r="S84" i="51" s="1"/>
  <c r="T84" i="51" s="1"/>
  <c r="U84" i="51" s="1"/>
  <c r="V84" i="51" s="1"/>
  <c r="W84" i="51" s="1"/>
  <c r="X84" i="51" s="1"/>
  <c r="Y84" i="51" s="1"/>
  <c r="Z84" i="51" s="1"/>
  <c r="AA84" i="51" s="1"/>
  <c r="AB84" i="51" s="1"/>
  <c r="AC84" i="51" s="1"/>
  <c r="AD84" i="51" s="1"/>
  <c r="AE84" i="51" s="1"/>
  <c r="AF84" i="51" s="1"/>
  <c r="AG84" i="51" s="1"/>
  <c r="AH84" i="51" s="1"/>
  <c r="AI84" i="51" s="1"/>
  <c r="AJ84" i="51" s="1"/>
  <c r="AK84" i="51" s="1"/>
  <c r="AL84" i="51" s="1"/>
  <c r="AM84" i="51" s="1"/>
  <c r="AN84" i="51" s="1"/>
  <c r="E84" i="50"/>
  <c r="C84" i="50"/>
  <c r="AI83" i="50"/>
  <c r="AH83" i="50"/>
  <c r="AA83" i="50"/>
  <c r="Z83" i="50"/>
  <c r="S83" i="50"/>
  <c r="R83" i="50"/>
  <c r="K83" i="50"/>
  <c r="J83" i="50"/>
  <c r="E83" i="50"/>
  <c r="D83" i="50"/>
  <c r="C83" i="50"/>
  <c r="AN82" i="50"/>
  <c r="AN83" i="50" s="1"/>
  <c r="AM82" i="50"/>
  <c r="AM83" i="50" s="1"/>
  <c r="AL82" i="50"/>
  <c r="AL83" i="50" s="1"/>
  <c r="AI82" i="50"/>
  <c r="AH82" i="50"/>
  <c r="AG82" i="50"/>
  <c r="AG83" i="50" s="1"/>
  <c r="AF82" i="50"/>
  <c r="AF83" i="50" s="1"/>
  <c r="AE82" i="50"/>
  <c r="AE83" i="50" s="1"/>
  <c r="AD82" i="50"/>
  <c r="AD83" i="50" s="1"/>
  <c r="AA82" i="50"/>
  <c r="Z82" i="50"/>
  <c r="Y82" i="50"/>
  <c r="Y83" i="50" s="1"/>
  <c r="X82" i="50"/>
  <c r="X83" i="50" s="1"/>
  <c r="W82" i="50"/>
  <c r="W83" i="50" s="1"/>
  <c r="V82" i="50"/>
  <c r="V83" i="50" s="1"/>
  <c r="S82" i="50"/>
  <c r="R82" i="50"/>
  <c r="Q82" i="50"/>
  <c r="Q83" i="50" s="1"/>
  <c r="P82" i="50"/>
  <c r="P83" i="50" s="1"/>
  <c r="O82" i="50"/>
  <c r="O83" i="50" s="1"/>
  <c r="N82" i="50"/>
  <c r="N83" i="50" s="1"/>
  <c r="K82" i="50"/>
  <c r="J82" i="50"/>
  <c r="I82" i="50"/>
  <c r="I83" i="50" s="1"/>
  <c r="H82" i="50"/>
  <c r="H83" i="50" s="1"/>
  <c r="G82" i="50"/>
  <c r="G83" i="50" s="1"/>
  <c r="F82" i="50"/>
  <c r="F83" i="50" s="1"/>
  <c r="F84" i="50" s="1"/>
  <c r="C82" i="50"/>
  <c r="AK82" i="50" s="1"/>
  <c r="AK83" i="50" s="1"/>
  <c r="D81" i="50"/>
  <c r="F42" i="50"/>
  <c r="G42" i="50" s="1"/>
  <c r="E42" i="50"/>
  <c r="AN41" i="50"/>
  <c r="AJ41" i="50"/>
  <c r="AI41" i="50"/>
  <c r="AH41" i="50"/>
  <c r="AG41" i="50"/>
  <c r="AF41" i="50"/>
  <c r="AE41" i="50"/>
  <c r="AD41" i="50"/>
  <c r="AC41" i="50"/>
  <c r="AB41" i="50"/>
  <c r="AA41" i="50"/>
  <c r="Z41" i="50"/>
  <c r="Y41" i="50"/>
  <c r="X41" i="50"/>
  <c r="W41" i="50"/>
  <c r="V41" i="50"/>
  <c r="U41" i="50"/>
  <c r="T41" i="50"/>
  <c r="S41" i="50"/>
  <c r="R41" i="50"/>
  <c r="Q41" i="50"/>
  <c r="P41" i="50"/>
  <c r="O41" i="50"/>
  <c r="N41" i="50"/>
  <c r="M41" i="50"/>
  <c r="L41" i="50"/>
  <c r="K41" i="50"/>
  <c r="J41" i="50"/>
  <c r="I41" i="50"/>
  <c r="H41" i="50"/>
  <c r="H42" i="50" s="1"/>
  <c r="G41" i="50"/>
  <c r="F41" i="50"/>
  <c r="E41" i="50"/>
  <c r="AM40" i="50"/>
  <c r="AM41" i="50" s="1"/>
  <c r="AL40" i="50"/>
  <c r="AL41" i="50" s="1"/>
  <c r="AK40" i="50"/>
  <c r="AK41" i="50" s="1"/>
  <c r="C40" i="50"/>
  <c r="C39" i="50"/>
  <c r="C38" i="50"/>
  <c r="C37" i="50"/>
  <c r="E83" i="49"/>
  <c r="E84" i="49" s="1"/>
  <c r="C82" i="49"/>
  <c r="AI82" i="49" s="1"/>
  <c r="AI83" i="49" s="1"/>
  <c r="D81" i="49"/>
  <c r="AN41" i="49"/>
  <c r="AM41" i="49"/>
  <c r="AL41" i="49"/>
  <c r="AK41" i="49"/>
  <c r="AF41" i="49"/>
  <c r="AD41" i="49"/>
  <c r="AC41" i="49"/>
  <c r="X41" i="49"/>
  <c r="V41" i="49"/>
  <c r="U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AM40" i="49"/>
  <c r="AL40" i="49"/>
  <c r="AK40" i="49"/>
  <c r="C40" i="49"/>
  <c r="AJ41" i="49"/>
  <c r="AI41" i="49"/>
  <c r="AH41" i="49"/>
  <c r="AG41" i="49"/>
  <c r="AE41" i="49"/>
  <c r="AB41" i="49"/>
  <c r="AA41" i="49"/>
  <c r="Z41" i="49"/>
  <c r="Y41" i="49"/>
  <c r="W41" i="49"/>
  <c r="T41" i="49"/>
  <c r="S41" i="49"/>
  <c r="R41" i="49"/>
  <c r="Q41" i="49"/>
  <c r="C38" i="49"/>
  <c r="C37" i="49"/>
  <c r="K42" i="50" l="1"/>
  <c r="L42" i="50" s="1"/>
  <c r="M42" i="50" s="1"/>
  <c r="N42" i="50" s="1"/>
  <c r="O42" i="50" s="1"/>
  <c r="P42" i="50" s="1"/>
  <c r="Q42" i="50" s="1"/>
  <c r="R42" i="50" s="1"/>
  <c r="S42" i="50" s="1"/>
  <c r="T42" i="50" s="1"/>
  <c r="U42" i="50" s="1"/>
  <c r="V42" i="50" s="1"/>
  <c r="W42" i="50" s="1"/>
  <c r="X42" i="50" s="1"/>
  <c r="Y42" i="50" s="1"/>
  <c r="Z42" i="50" s="1"/>
  <c r="AA42" i="50" s="1"/>
  <c r="AB42" i="50" s="1"/>
  <c r="AC42" i="50" s="1"/>
  <c r="AD42" i="50" s="1"/>
  <c r="AE42" i="50" s="1"/>
  <c r="AF42" i="50" s="1"/>
  <c r="AG42" i="50" s="1"/>
  <c r="AH42" i="50" s="1"/>
  <c r="AI42" i="50" s="1"/>
  <c r="AJ42" i="50" s="1"/>
  <c r="AK42" i="50" s="1"/>
  <c r="AL42" i="50" s="1"/>
  <c r="AM42" i="50" s="1"/>
  <c r="AN42" i="50" s="1"/>
  <c r="G84" i="50"/>
  <c r="I42" i="50"/>
  <c r="J42" i="50"/>
  <c r="H84" i="50"/>
  <c r="I84" i="50"/>
  <c r="J84" i="50" s="1"/>
  <c r="K84" i="50" s="1"/>
  <c r="C41" i="50"/>
  <c r="L82" i="50"/>
  <c r="L83" i="50" s="1"/>
  <c r="T82" i="50"/>
  <c r="T83" i="50" s="1"/>
  <c r="AB82" i="50"/>
  <c r="AB83" i="50" s="1"/>
  <c r="AJ82" i="50"/>
  <c r="AJ83" i="50" s="1"/>
  <c r="D82" i="50"/>
  <c r="M82" i="50"/>
  <c r="M83" i="50" s="1"/>
  <c r="U82" i="50"/>
  <c r="U83" i="50" s="1"/>
  <c r="AC82" i="50"/>
  <c r="AC83" i="50" s="1"/>
  <c r="C41" i="49"/>
  <c r="L82" i="49"/>
  <c r="L83" i="49" s="1"/>
  <c r="T82" i="49"/>
  <c r="T83" i="49" s="1"/>
  <c r="AB82" i="49"/>
  <c r="AB83" i="49" s="1"/>
  <c r="AJ82" i="49"/>
  <c r="AJ83" i="49" s="1"/>
  <c r="C39" i="49"/>
  <c r="D82" i="49"/>
  <c r="M82" i="49"/>
  <c r="M83" i="49" s="1"/>
  <c r="U82" i="49"/>
  <c r="U83" i="49" s="1"/>
  <c r="AC82" i="49"/>
  <c r="AC83" i="49" s="1"/>
  <c r="AK82" i="49"/>
  <c r="AK83" i="49" s="1"/>
  <c r="E42" i="49"/>
  <c r="F42" i="49" s="1"/>
  <c r="G42" i="49" s="1"/>
  <c r="H42" i="49" s="1"/>
  <c r="I42" i="49" s="1"/>
  <c r="J42" i="49" s="1"/>
  <c r="K42" i="49" s="1"/>
  <c r="L42" i="49" s="1"/>
  <c r="M42" i="49" s="1"/>
  <c r="N42" i="49" s="1"/>
  <c r="O42" i="49" s="1"/>
  <c r="P42" i="49" s="1"/>
  <c r="Q42" i="49" s="1"/>
  <c r="R42" i="49" s="1"/>
  <c r="S42" i="49" s="1"/>
  <c r="T42" i="49" s="1"/>
  <c r="U42" i="49" s="1"/>
  <c r="V42" i="49" s="1"/>
  <c r="W42" i="49" s="1"/>
  <c r="X42" i="49" s="1"/>
  <c r="Y42" i="49" s="1"/>
  <c r="Z42" i="49" s="1"/>
  <c r="AA42" i="49" s="1"/>
  <c r="AB42" i="49" s="1"/>
  <c r="AC42" i="49" s="1"/>
  <c r="AD42" i="49" s="1"/>
  <c r="AE42" i="49" s="1"/>
  <c r="AF42" i="49" s="1"/>
  <c r="AG42" i="49" s="1"/>
  <c r="AH42" i="49" s="1"/>
  <c r="AI42" i="49" s="1"/>
  <c r="AJ42" i="49" s="1"/>
  <c r="AK42" i="49" s="1"/>
  <c r="AL42" i="49" s="1"/>
  <c r="AM42" i="49" s="1"/>
  <c r="AN42" i="49" s="1"/>
  <c r="G82" i="49"/>
  <c r="G83" i="49" s="1"/>
  <c r="O82" i="49"/>
  <c r="O83" i="49" s="1"/>
  <c r="W82" i="49"/>
  <c r="W83" i="49" s="1"/>
  <c r="AE82" i="49"/>
  <c r="AE83" i="49" s="1"/>
  <c r="AM82" i="49"/>
  <c r="AM83" i="49" s="1"/>
  <c r="C84" i="49"/>
  <c r="AL82" i="49"/>
  <c r="AL83" i="49" s="1"/>
  <c r="X82" i="49"/>
  <c r="X83" i="49" s="1"/>
  <c r="N82" i="49"/>
  <c r="N83" i="49" s="1"/>
  <c r="AD82" i="49"/>
  <c r="AD83" i="49" s="1"/>
  <c r="H82" i="49"/>
  <c r="H83" i="49" s="1"/>
  <c r="AF82" i="49"/>
  <c r="AF83" i="49" s="1"/>
  <c r="I82" i="49"/>
  <c r="I83" i="49" s="1"/>
  <c r="Q82" i="49"/>
  <c r="Q83" i="49" s="1"/>
  <c r="Y82" i="49"/>
  <c r="Y83" i="49" s="1"/>
  <c r="AG82" i="49"/>
  <c r="AG83" i="49" s="1"/>
  <c r="C83" i="49"/>
  <c r="F82" i="49"/>
  <c r="F83" i="49" s="1"/>
  <c r="F84" i="49" s="1"/>
  <c r="V82" i="49"/>
  <c r="V83" i="49" s="1"/>
  <c r="P82" i="49"/>
  <c r="P83" i="49" s="1"/>
  <c r="AN82" i="49"/>
  <c r="AN83" i="49" s="1"/>
  <c r="J82" i="49"/>
  <c r="J83" i="49" s="1"/>
  <c r="R82" i="49"/>
  <c r="R83" i="49" s="1"/>
  <c r="Z82" i="49"/>
  <c r="Z83" i="49" s="1"/>
  <c r="AH82" i="49"/>
  <c r="AH83" i="49" s="1"/>
  <c r="D83" i="49"/>
  <c r="K82" i="49"/>
  <c r="K83" i="49" s="1"/>
  <c r="S82" i="49"/>
  <c r="S83" i="49" s="1"/>
  <c r="AA82" i="49"/>
  <c r="AA83" i="49" s="1"/>
  <c r="E83" i="48"/>
  <c r="E84" i="48" s="1"/>
  <c r="D83" i="48"/>
  <c r="AI82" i="48"/>
  <c r="AI83" i="48" s="1"/>
  <c r="AH82" i="48"/>
  <c r="AH83" i="48" s="1"/>
  <c r="AA82" i="48"/>
  <c r="AA83" i="48" s="1"/>
  <c r="Z82" i="48"/>
  <c r="Z83" i="48" s="1"/>
  <c r="S82" i="48"/>
  <c r="S83" i="48" s="1"/>
  <c r="R82" i="48"/>
  <c r="R83" i="48" s="1"/>
  <c r="K82" i="48"/>
  <c r="K83" i="48" s="1"/>
  <c r="J82" i="48"/>
  <c r="J83" i="48" s="1"/>
  <c r="C82" i="48"/>
  <c r="C83" i="48" s="1"/>
  <c r="D8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C41" i="48" s="1"/>
  <c r="M41" i="48"/>
  <c r="L41" i="48"/>
  <c r="K41" i="48"/>
  <c r="J41" i="48"/>
  <c r="I41" i="48"/>
  <c r="H41" i="48"/>
  <c r="G41" i="48"/>
  <c r="F41" i="48"/>
  <c r="E41" i="48"/>
  <c r="E42" i="48" s="1"/>
  <c r="AM40" i="48"/>
  <c r="AL40" i="48"/>
  <c r="AK40" i="48"/>
  <c r="C40" i="48"/>
  <c r="C39" i="48"/>
  <c r="C38" i="48"/>
  <c r="C37" i="48"/>
  <c r="E83" i="47"/>
  <c r="E84" i="47" s="1"/>
  <c r="C82" i="47"/>
  <c r="AI82" i="47" s="1"/>
  <c r="AI83" i="47" s="1"/>
  <c r="D81" i="47"/>
  <c r="AN41" i="47"/>
  <c r="AL41" i="47"/>
  <c r="AJ41" i="47"/>
  <c r="AI41" i="47"/>
  <c r="AH41" i="47"/>
  <c r="AG41" i="47"/>
  <c r="AF41" i="47"/>
  <c r="AE41" i="47"/>
  <c r="AD41" i="47"/>
  <c r="AC41" i="47"/>
  <c r="AB41" i="47"/>
  <c r="AA41" i="47"/>
  <c r="Z41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M41" i="47"/>
  <c r="L41" i="47"/>
  <c r="K41" i="47"/>
  <c r="J41" i="47"/>
  <c r="I41" i="47"/>
  <c r="H41" i="47"/>
  <c r="G41" i="47"/>
  <c r="F41" i="47"/>
  <c r="E41" i="47"/>
  <c r="E42" i="47" s="1"/>
  <c r="AM40" i="47"/>
  <c r="AM41" i="47" s="1"/>
  <c r="AL40" i="47"/>
  <c r="AK40" i="47"/>
  <c r="AK41" i="47" s="1"/>
  <c r="C40" i="47"/>
  <c r="C39" i="47"/>
  <c r="C38" i="47"/>
  <c r="C37" i="47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AJ40" i="38"/>
  <c r="Q40" i="38"/>
  <c r="Q39" i="38"/>
  <c r="C84" i="46"/>
  <c r="E83" i="46"/>
  <c r="E84" i="46" s="1"/>
  <c r="C83" i="46"/>
  <c r="AM82" i="46"/>
  <c r="AM83" i="46" s="1"/>
  <c r="AL82" i="46"/>
  <c r="AL83" i="46" s="1"/>
  <c r="AI82" i="46"/>
  <c r="AI83" i="46" s="1"/>
  <c r="AG82" i="46"/>
  <c r="AG83" i="46" s="1"/>
  <c r="AE82" i="46"/>
  <c r="AE83" i="46" s="1"/>
  <c r="AD82" i="46"/>
  <c r="AD83" i="46" s="1"/>
  <c r="AA82" i="46"/>
  <c r="AA83" i="46" s="1"/>
  <c r="Y82" i="46"/>
  <c r="Y83" i="46" s="1"/>
  <c r="W82" i="46"/>
  <c r="W83" i="46" s="1"/>
  <c r="V82" i="46"/>
  <c r="V83" i="46" s="1"/>
  <c r="S82" i="46"/>
  <c r="S83" i="46" s="1"/>
  <c r="Q82" i="46"/>
  <c r="Q83" i="46" s="1"/>
  <c r="O82" i="46"/>
  <c r="O83" i="46" s="1"/>
  <c r="N82" i="46"/>
  <c r="N83" i="46" s="1"/>
  <c r="K82" i="46"/>
  <c r="K83" i="46" s="1"/>
  <c r="I82" i="46"/>
  <c r="I83" i="46" s="1"/>
  <c r="G82" i="46"/>
  <c r="G83" i="46" s="1"/>
  <c r="F82" i="46"/>
  <c r="F83" i="46" s="1"/>
  <c r="F84" i="46" s="1"/>
  <c r="C82" i="46"/>
  <c r="D83" i="46" s="1"/>
  <c r="D81" i="46"/>
  <c r="E42" i="46"/>
  <c r="AN41" i="46"/>
  <c r="AJ41" i="46"/>
  <c r="AI41" i="46"/>
  <c r="AH41" i="46"/>
  <c r="AG41" i="46"/>
  <c r="AF41" i="46"/>
  <c r="AE41" i="46"/>
  <c r="AD41" i="46"/>
  <c r="AC41" i="46"/>
  <c r="AB41" i="46"/>
  <c r="AA41" i="46"/>
  <c r="Z41" i="46"/>
  <c r="Y41" i="46"/>
  <c r="X41" i="46"/>
  <c r="W41" i="46"/>
  <c r="V41" i="46"/>
  <c r="U41" i="46"/>
  <c r="T41" i="46"/>
  <c r="S41" i="46"/>
  <c r="R41" i="46"/>
  <c r="Q41" i="46"/>
  <c r="P41" i="46"/>
  <c r="O41" i="46"/>
  <c r="N41" i="46"/>
  <c r="M41" i="46"/>
  <c r="L41" i="46"/>
  <c r="K41" i="46"/>
  <c r="J41" i="46"/>
  <c r="I41" i="46"/>
  <c r="H41" i="46"/>
  <c r="G41" i="46"/>
  <c r="F41" i="46"/>
  <c r="F42" i="46" s="1"/>
  <c r="G42" i="46" s="1"/>
  <c r="E41" i="46"/>
  <c r="AM40" i="46"/>
  <c r="AM41" i="46" s="1"/>
  <c r="AL40" i="46"/>
  <c r="AL41" i="46" s="1"/>
  <c r="AK40" i="46"/>
  <c r="AK41" i="46" s="1"/>
  <c r="C40" i="46"/>
  <c r="C39" i="46"/>
  <c r="C38" i="46"/>
  <c r="C37" i="46"/>
  <c r="E83" i="45"/>
  <c r="E84" i="45" s="1"/>
  <c r="D83" i="45"/>
  <c r="AI82" i="45"/>
  <c r="AI83" i="45" s="1"/>
  <c r="AH82" i="45"/>
  <c r="AH83" i="45" s="1"/>
  <c r="AA82" i="45"/>
  <c r="AA83" i="45" s="1"/>
  <c r="Z82" i="45"/>
  <c r="Z83" i="45" s="1"/>
  <c r="S82" i="45"/>
  <c r="S83" i="45" s="1"/>
  <c r="R82" i="45"/>
  <c r="R83" i="45" s="1"/>
  <c r="K82" i="45"/>
  <c r="K83" i="45" s="1"/>
  <c r="J82" i="45"/>
  <c r="J83" i="45" s="1"/>
  <c r="C82" i="45"/>
  <c r="C83" i="45" s="1"/>
  <c r="D81" i="45"/>
  <c r="AN41" i="45"/>
  <c r="AM41" i="45"/>
  <c r="AL41" i="45"/>
  <c r="AK41" i="45"/>
  <c r="AJ41" i="45"/>
  <c r="AI41" i="45"/>
  <c r="AH41" i="45"/>
  <c r="AG41" i="45"/>
  <c r="AF41" i="45"/>
  <c r="AE41" i="45"/>
  <c r="AD41" i="45"/>
  <c r="AC41" i="45"/>
  <c r="AB41" i="45"/>
  <c r="AA41" i="45"/>
  <c r="Z41" i="45"/>
  <c r="Y41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E42" i="45" s="1"/>
  <c r="AM40" i="45"/>
  <c r="AL40" i="45"/>
  <c r="AK40" i="45"/>
  <c r="C40" i="45"/>
  <c r="C39" i="45"/>
  <c r="C38" i="45"/>
  <c r="C37" i="45"/>
  <c r="L84" i="50" l="1"/>
  <c r="M84" i="50" s="1"/>
  <c r="N84" i="50" s="1"/>
  <c r="O84" i="50" s="1"/>
  <c r="P84" i="50" s="1"/>
  <c r="Q84" i="50" s="1"/>
  <c r="R84" i="50" s="1"/>
  <c r="S84" i="50" s="1"/>
  <c r="T84" i="50" s="1"/>
  <c r="U84" i="50" s="1"/>
  <c r="V84" i="50" s="1"/>
  <c r="W84" i="50" s="1"/>
  <c r="X84" i="50" s="1"/>
  <c r="Y84" i="50" s="1"/>
  <c r="Z84" i="50" s="1"/>
  <c r="AA84" i="50" s="1"/>
  <c r="AB84" i="50" s="1"/>
  <c r="AC84" i="50" s="1"/>
  <c r="AD84" i="50" s="1"/>
  <c r="AE84" i="50" s="1"/>
  <c r="AF84" i="50" s="1"/>
  <c r="AG84" i="50" s="1"/>
  <c r="AH84" i="50" s="1"/>
  <c r="AI84" i="50" s="1"/>
  <c r="AJ84" i="50" s="1"/>
  <c r="AK84" i="50" s="1"/>
  <c r="AL84" i="50" s="1"/>
  <c r="AM84" i="50" s="1"/>
  <c r="AN84" i="50" s="1"/>
  <c r="H84" i="49"/>
  <c r="I84" i="49"/>
  <c r="J84" i="49" s="1"/>
  <c r="K84" i="49" s="1"/>
  <c r="L84" i="49" s="1"/>
  <c r="M84" i="49" s="1"/>
  <c r="N84" i="49" s="1"/>
  <c r="O84" i="49" s="1"/>
  <c r="P84" i="49" s="1"/>
  <c r="Q84" i="49" s="1"/>
  <c r="R84" i="49" s="1"/>
  <c r="S84" i="49" s="1"/>
  <c r="T84" i="49" s="1"/>
  <c r="U84" i="49" s="1"/>
  <c r="V84" i="49" s="1"/>
  <c r="W84" i="49" s="1"/>
  <c r="X84" i="49" s="1"/>
  <c r="Y84" i="49" s="1"/>
  <c r="Z84" i="49" s="1"/>
  <c r="AA84" i="49" s="1"/>
  <c r="AB84" i="49" s="1"/>
  <c r="AC84" i="49" s="1"/>
  <c r="AD84" i="49" s="1"/>
  <c r="AE84" i="49" s="1"/>
  <c r="AF84" i="49" s="1"/>
  <c r="AG84" i="49" s="1"/>
  <c r="AH84" i="49" s="1"/>
  <c r="AI84" i="49" s="1"/>
  <c r="AJ84" i="49" s="1"/>
  <c r="AK84" i="49" s="1"/>
  <c r="AL84" i="49" s="1"/>
  <c r="AM84" i="49" s="1"/>
  <c r="AN84" i="49" s="1"/>
  <c r="G84" i="49"/>
  <c r="F42" i="48"/>
  <c r="G42" i="48"/>
  <c r="H42" i="48" s="1"/>
  <c r="I42" i="48" s="1"/>
  <c r="J42" i="48" s="1"/>
  <c r="K42" i="48" s="1"/>
  <c r="M42" i="48"/>
  <c r="N42" i="48" s="1"/>
  <c r="O42" i="48" s="1"/>
  <c r="P42" i="48" s="1"/>
  <c r="Q42" i="48" s="1"/>
  <c r="R42" i="48" s="1"/>
  <c r="S42" i="48" s="1"/>
  <c r="T42" i="48" s="1"/>
  <c r="U42" i="48" s="1"/>
  <c r="V42" i="48" s="1"/>
  <c r="W42" i="48" s="1"/>
  <c r="X42" i="48" s="1"/>
  <c r="Y42" i="48" s="1"/>
  <c r="Z42" i="48" s="1"/>
  <c r="AA42" i="48" s="1"/>
  <c r="AB42" i="48" s="1"/>
  <c r="AC42" i="48" s="1"/>
  <c r="AD42" i="48" s="1"/>
  <c r="AE42" i="48" s="1"/>
  <c r="AF42" i="48" s="1"/>
  <c r="AG42" i="48" s="1"/>
  <c r="AH42" i="48" s="1"/>
  <c r="AI42" i="48" s="1"/>
  <c r="AJ42" i="48" s="1"/>
  <c r="AK42" i="48" s="1"/>
  <c r="AL42" i="48" s="1"/>
  <c r="AM42" i="48" s="1"/>
  <c r="AN42" i="48" s="1"/>
  <c r="L42" i="48"/>
  <c r="T82" i="48"/>
  <c r="T83" i="48" s="1"/>
  <c r="L82" i="48"/>
  <c r="L83" i="48" s="1"/>
  <c r="AB82" i="48"/>
  <c r="AB83" i="48" s="1"/>
  <c r="AJ82" i="48"/>
  <c r="AJ83" i="48" s="1"/>
  <c r="D82" i="48"/>
  <c r="M82" i="48"/>
  <c r="M83" i="48" s="1"/>
  <c r="U82" i="48"/>
  <c r="U83" i="48" s="1"/>
  <c r="AC82" i="48"/>
  <c r="AC83" i="48" s="1"/>
  <c r="AK82" i="48"/>
  <c r="AK83" i="48" s="1"/>
  <c r="N82" i="48"/>
  <c r="N83" i="48" s="1"/>
  <c r="AD82" i="48"/>
  <c r="AD83" i="48" s="1"/>
  <c r="AL82" i="48"/>
  <c r="AL83" i="48" s="1"/>
  <c r="G82" i="48"/>
  <c r="G83" i="48" s="1"/>
  <c r="G84" i="48" s="1"/>
  <c r="O82" i="48"/>
  <c r="O83" i="48" s="1"/>
  <c r="W82" i="48"/>
  <c r="W83" i="48" s="1"/>
  <c r="AE82" i="48"/>
  <c r="AE83" i="48" s="1"/>
  <c r="AM82" i="48"/>
  <c r="AM83" i="48" s="1"/>
  <c r="C84" i="48"/>
  <c r="F82" i="48"/>
  <c r="F83" i="48" s="1"/>
  <c r="F84" i="48" s="1"/>
  <c r="H82" i="48"/>
  <c r="H83" i="48" s="1"/>
  <c r="H84" i="48" s="1"/>
  <c r="P82" i="48"/>
  <c r="P83" i="48" s="1"/>
  <c r="X82" i="48"/>
  <c r="X83" i="48" s="1"/>
  <c r="AF82" i="48"/>
  <c r="AF83" i="48" s="1"/>
  <c r="AN82" i="48"/>
  <c r="AN83" i="48" s="1"/>
  <c r="V82" i="48"/>
  <c r="V83" i="48" s="1"/>
  <c r="I82" i="48"/>
  <c r="I83" i="48" s="1"/>
  <c r="Q82" i="48"/>
  <c r="Q83" i="48" s="1"/>
  <c r="Y82" i="48"/>
  <c r="Y83" i="48" s="1"/>
  <c r="AG82" i="48"/>
  <c r="AG83" i="48" s="1"/>
  <c r="C41" i="47"/>
  <c r="L82" i="47"/>
  <c r="L83" i="47" s="1"/>
  <c r="T82" i="47"/>
  <c r="T83" i="47" s="1"/>
  <c r="AB82" i="47"/>
  <c r="AB83" i="47" s="1"/>
  <c r="AJ82" i="47"/>
  <c r="AJ83" i="47" s="1"/>
  <c r="D82" i="47"/>
  <c r="M82" i="47"/>
  <c r="M83" i="47" s="1"/>
  <c r="U82" i="47"/>
  <c r="U83" i="47" s="1"/>
  <c r="AC82" i="47"/>
  <c r="AC83" i="47" s="1"/>
  <c r="AK82" i="47"/>
  <c r="AK83" i="47" s="1"/>
  <c r="F82" i="47"/>
  <c r="F83" i="47" s="1"/>
  <c r="F84" i="47" s="1"/>
  <c r="G82" i="47"/>
  <c r="G83" i="47" s="1"/>
  <c r="G84" i="47" s="1"/>
  <c r="O82" i="47"/>
  <c r="O83" i="47" s="1"/>
  <c r="W82" i="47"/>
  <c r="W83" i="47" s="1"/>
  <c r="AE82" i="47"/>
  <c r="AE83" i="47" s="1"/>
  <c r="AM82" i="47"/>
  <c r="AM83" i="47" s="1"/>
  <c r="C84" i="47"/>
  <c r="AL82" i="47"/>
  <c r="AL83" i="47" s="1"/>
  <c r="F42" i="47"/>
  <c r="G42" i="47" s="1"/>
  <c r="H42" i="47" s="1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T42" i="47" s="1"/>
  <c r="U42" i="47" s="1"/>
  <c r="V42" i="47" s="1"/>
  <c r="W42" i="47" s="1"/>
  <c r="X42" i="47" s="1"/>
  <c r="Y42" i="47" s="1"/>
  <c r="Z42" i="47" s="1"/>
  <c r="AA42" i="47" s="1"/>
  <c r="AB42" i="47" s="1"/>
  <c r="AC42" i="47" s="1"/>
  <c r="AD42" i="47" s="1"/>
  <c r="AE42" i="47" s="1"/>
  <c r="AF42" i="47" s="1"/>
  <c r="AG42" i="47" s="1"/>
  <c r="AH42" i="47" s="1"/>
  <c r="AI42" i="47" s="1"/>
  <c r="AJ42" i="47" s="1"/>
  <c r="AK42" i="47" s="1"/>
  <c r="AL42" i="47" s="1"/>
  <c r="AM42" i="47" s="1"/>
  <c r="AN42" i="47" s="1"/>
  <c r="H82" i="47"/>
  <c r="H83" i="47" s="1"/>
  <c r="P82" i="47"/>
  <c r="P83" i="47" s="1"/>
  <c r="X82" i="47"/>
  <c r="X83" i="47" s="1"/>
  <c r="AF82" i="47"/>
  <c r="AF83" i="47" s="1"/>
  <c r="AN82" i="47"/>
  <c r="AN83" i="47" s="1"/>
  <c r="V82" i="47"/>
  <c r="V83" i="47" s="1"/>
  <c r="I82" i="47"/>
  <c r="I83" i="47" s="1"/>
  <c r="Q82" i="47"/>
  <c r="Q83" i="47" s="1"/>
  <c r="Y82" i="47"/>
  <c r="Y83" i="47" s="1"/>
  <c r="AG82" i="47"/>
  <c r="AG83" i="47" s="1"/>
  <c r="C83" i="47"/>
  <c r="N82" i="47"/>
  <c r="N83" i="47" s="1"/>
  <c r="J82" i="47"/>
  <c r="J83" i="47" s="1"/>
  <c r="R82" i="47"/>
  <c r="R83" i="47" s="1"/>
  <c r="Z82" i="47"/>
  <c r="Z83" i="47" s="1"/>
  <c r="AH82" i="47"/>
  <c r="AH83" i="47" s="1"/>
  <c r="D83" i="47"/>
  <c r="AD82" i="47"/>
  <c r="AD83" i="47" s="1"/>
  <c r="K82" i="47"/>
  <c r="K83" i="47" s="1"/>
  <c r="S82" i="47"/>
  <c r="S83" i="47" s="1"/>
  <c r="AA82" i="47"/>
  <c r="AA83" i="47" s="1"/>
  <c r="C41" i="46"/>
  <c r="G84" i="46"/>
  <c r="H42" i="46"/>
  <c r="I42" i="46" s="1"/>
  <c r="J42" i="46" s="1"/>
  <c r="K42" i="46" s="1"/>
  <c r="L42" i="46" s="1"/>
  <c r="M42" i="46" s="1"/>
  <c r="N42" i="46" s="1"/>
  <c r="O42" i="46" s="1"/>
  <c r="P42" i="46" s="1"/>
  <c r="Q42" i="46" s="1"/>
  <c r="R42" i="46" s="1"/>
  <c r="S42" i="46" s="1"/>
  <c r="T42" i="46" s="1"/>
  <c r="U42" i="46" s="1"/>
  <c r="V42" i="46" s="1"/>
  <c r="W42" i="46" s="1"/>
  <c r="X42" i="46" s="1"/>
  <c r="Y42" i="46" s="1"/>
  <c r="Z42" i="46" s="1"/>
  <c r="AA42" i="46" s="1"/>
  <c r="AB42" i="46" s="1"/>
  <c r="AC42" i="46" s="1"/>
  <c r="AD42" i="46" s="1"/>
  <c r="AE42" i="46" s="1"/>
  <c r="AF42" i="46" s="1"/>
  <c r="AG42" i="46" s="1"/>
  <c r="AH42" i="46" s="1"/>
  <c r="AI42" i="46" s="1"/>
  <c r="AJ42" i="46" s="1"/>
  <c r="AK42" i="46" s="1"/>
  <c r="AL42" i="46" s="1"/>
  <c r="AM42" i="46" s="1"/>
  <c r="AN42" i="46" s="1"/>
  <c r="I84" i="46"/>
  <c r="L82" i="46"/>
  <c r="L83" i="46" s="1"/>
  <c r="T82" i="46"/>
  <c r="T83" i="46" s="1"/>
  <c r="AB82" i="46"/>
  <c r="AB83" i="46" s="1"/>
  <c r="AJ82" i="46"/>
  <c r="AJ83" i="46" s="1"/>
  <c r="D82" i="46"/>
  <c r="M82" i="46"/>
  <c r="M83" i="46" s="1"/>
  <c r="U82" i="46"/>
  <c r="U83" i="46" s="1"/>
  <c r="AC82" i="46"/>
  <c r="AC83" i="46" s="1"/>
  <c r="AK82" i="46"/>
  <c r="AK83" i="46" s="1"/>
  <c r="H82" i="46"/>
  <c r="H83" i="46" s="1"/>
  <c r="H84" i="46" s="1"/>
  <c r="P82" i="46"/>
  <c r="P83" i="46" s="1"/>
  <c r="X82" i="46"/>
  <c r="X83" i="46" s="1"/>
  <c r="AF82" i="46"/>
  <c r="AF83" i="46" s="1"/>
  <c r="AN82" i="46"/>
  <c r="AN83" i="46" s="1"/>
  <c r="J82" i="46"/>
  <c r="J83" i="46" s="1"/>
  <c r="R82" i="46"/>
  <c r="R83" i="46" s="1"/>
  <c r="Z82" i="46"/>
  <c r="Z83" i="46" s="1"/>
  <c r="AH82" i="46"/>
  <c r="AH83" i="46" s="1"/>
  <c r="C41" i="45"/>
  <c r="F42" i="45"/>
  <c r="G42" i="45"/>
  <c r="H42" i="45" s="1"/>
  <c r="I42" i="45" s="1"/>
  <c r="J42" i="45" s="1"/>
  <c r="K42" i="45" s="1"/>
  <c r="L42" i="45" s="1"/>
  <c r="M42" i="45" s="1"/>
  <c r="N42" i="45" s="1"/>
  <c r="O42" i="45" s="1"/>
  <c r="P42" i="45" s="1"/>
  <c r="Q42" i="45" s="1"/>
  <c r="R42" i="45" s="1"/>
  <c r="S42" i="45" s="1"/>
  <c r="T42" i="45" s="1"/>
  <c r="U42" i="45" s="1"/>
  <c r="V42" i="45" s="1"/>
  <c r="W42" i="45" s="1"/>
  <c r="X42" i="45" s="1"/>
  <c r="Y42" i="45" s="1"/>
  <c r="Z42" i="45" s="1"/>
  <c r="AA42" i="45" s="1"/>
  <c r="AB42" i="45" s="1"/>
  <c r="AC42" i="45" s="1"/>
  <c r="AD42" i="45" s="1"/>
  <c r="AE42" i="45" s="1"/>
  <c r="AF42" i="45" s="1"/>
  <c r="AG42" i="45" s="1"/>
  <c r="AH42" i="45" s="1"/>
  <c r="AI42" i="45" s="1"/>
  <c r="AJ42" i="45" s="1"/>
  <c r="AK42" i="45" s="1"/>
  <c r="AL42" i="45" s="1"/>
  <c r="AM42" i="45" s="1"/>
  <c r="AN42" i="45" s="1"/>
  <c r="L82" i="45"/>
  <c r="L83" i="45" s="1"/>
  <c r="AB82" i="45"/>
  <c r="AB83" i="45" s="1"/>
  <c r="D82" i="45"/>
  <c r="M82" i="45"/>
  <c r="M83" i="45" s="1"/>
  <c r="U82" i="45"/>
  <c r="U83" i="45" s="1"/>
  <c r="AC82" i="45"/>
  <c r="AC83" i="45" s="1"/>
  <c r="AK82" i="45"/>
  <c r="AK83" i="45" s="1"/>
  <c r="T82" i="45"/>
  <c r="T83" i="45" s="1"/>
  <c r="AJ82" i="45"/>
  <c r="AJ83" i="45" s="1"/>
  <c r="F82" i="45"/>
  <c r="F83" i="45" s="1"/>
  <c r="F84" i="45" s="1"/>
  <c r="N82" i="45"/>
  <c r="N83" i="45" s="1"/>
  <c r="V82" i="45"/>
  <c r="V83" i="45" s="1"/>
  <c r="AD82" i="45"/>
  <c r="AD83" i="45" s="1"/>
  <c r="AL82" i="45"/>
  <c r="AL83" i="45" s="1"/>
  <c r="G82" i="45"/>
  <c r="G83" i="45" s="1"/>
  <c r="O82" i="45"/>
  <c r="O83" i="45" s="1"/>
  <c r="W82" i="45"/>
  <c r="W83" i="45" s="1"/>
  <c r="AE82" i="45"/>
  <c r="AE83" i="45" s="1"/>
  <c r="AM82" i="45"/>
  <c r="AM83" i="45" s="1"/>
  <c r="C84" i="45"/>
  <c r="H82" i="45"/>
  <c r="H83" i="45" s="1"/>
  <c r="P82" i="45"/>
  <c r="P83" i="45" s="1"/>
  <c r="X82" i="45"/>
  <c r="X83" i="45" s="1"/>
  <c r="AF82" i="45"/>
  <c r="AF83" i="45" s="1"/>
  <c r="AN82" i="45"/>
  <c r="AN83" i="45" s="1"/>
  <c r="I82" i="45"/>
  <c r="I83" i="45" s="1"/>
  <c r="Q82" i="45"/>
  <c r="Q83" i="45" s="1"/>
  <c r="Y82" i="45"/>
  <c r="Y83" i="45" s="1"/>
  <c r="AG82" i="45"/>
  <c r="AG83" i="45" s="1"/>
  <c r="K17" i="44"/>
  <c r="L17" i="44"/>
  <c r="M17" i="44"/>
  <c r="N17" i="44"/>
  <c r="O17" i="44"/>
  <c r="P17" i="44"/>
  <c r="Q17" i="44"/>
  <c r="R17" i="44"/>
  <c r="S17" i="44"/>
  <c r="T17" i="44"/>
  <c r="U17" i="44"/>
  <c r="V17" i="44"/>
  <c r="W17" i="44"/>
  <c r="X17" i="44"/>
  <c r="Y17" i="44"/>
  <c r="Z17" i="44"/>
  <c r="AA17" i="44"/>
  <c r="AB17" i="44"/>
  <c r="AC17" i="44"/>
  <c r="AD17" i="44"/>
  <c r="AE17" i="44"/>
  <c r="AF17" i="44"/>
  <c r="AG17" i="44"/>
  <c r="K18" i="44"/>
  <c r="L18" i="44"/>
  <c r="M18" i="44"/>
  <c r="N18" i="44"/>
  <c r="O18" i="44"/>
  <c r="P18" i="44"/>
  <c r="Q18" i="44"/>
  <c r="R18" i="44"/>
  <c r="S18" i="44"/>
  <c r="T18" i="44"/>
  <c r="U18" i="44"/>
  <c r="V18" i="44"/>
  <c r="W18" i="44"/>
  <c r="X18" i="44"/>
  <c r="Y18" i="44"/>
  <c r="Z18" i="44"/>
  <c r="AA18" i="44"/>
  <c r="AB18" i="44"/>
  <c r="AC18" i="44"/>
  <c r="AD18" i="44"/>
  <c r="AE18" i="44"/>
  <c r="AF18" i="44"/>
  <c r="AG18" i="44"/>
  <c r="J18" i="44"/>
  <c r="J17" i="44"/>
  <c r="I84" i="48" l="1"/>
  <c r="J84" i="48" s="1"/>
  <c r="K84" i="48" s="1"/>
  <c r="L84" i="48" s="1"/>
  <c r="M84" i="48" s="1"/>
  <c r="N84" i="48" s="1"/>
  <c r="O84" i="48" s="1"/>
  <c r="P84" i="48" s="1"/>
  <c r="Q84" i="48" s="1"/>
  <c r="R84" i="48" s="1"/>
  <c r="S84" i="48" s="1"/>
  <c r="T84" i="48" s="1"/>
  <c r="U84" i="48" s="1"/>
  <c r="V84" i="48" s="1"/>
  <c r="W84" i="48" s="1"/>
  <c r="X84" i="48" s="1"/>
  <c r="Y84" i="48" s="1"/>
  <c r="Z84" i="48" s="1"/>
  <c r="AA84" i="48" s="1"/>
  <c r="AB84" i="48" s="1"/>
  <c r="AC84" i="48" s="1"/>
  <c r="AD84" i="48" s="1"/>
  <c r="AE84" i="48" s="1"/>
  <c r="AF84" i="48" s="1"/>
  <c r="AG84" i="48" s="1"/>
  <c r="AH84" i="48" s="1"/>
  <c r="AI84" i="48" s="1"/>
  <c r="AJ84" i="48" s="1"/>
  <c r="AK84" i="48" s="1"/>
  <c r="AL84" i="48" s="1"/>
  <c r="AM84" i="48" s="1"/>
  <c r="AN84" i="48" s="1"/>
  <c r="I84" i="47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T84" i="47" s="1"/>
  <c r="U84" i="47" s="1"/>
  <c r="V84" i="47" s="1"/>
  <c r="W84" i="47" s="1"/>
  <c r="X84" i="47" s="1"/>
  <c r="Y84" i="47" s="1"/>
  <c r="Z84" i="47" s="1"/>
  <c r="AA84" i="47" s="1"/>
  <c r="AB84" i="47" s="1"/>
  <c r="AC84" i="47" s="1"/>
  <c r="AD84" i="47" s="1"/>
  <c r="AE84" i="47" s="1"/>
  <c r="AF84" i="47" s="1"/>
  <c r="AG84" i="47" s="1"/>
  <c r="AH84" i="47" s="1"/>
  <c r="AI84" i="47" s="1"/>
  <c r="AJ84" i="47" s="1"/>
  <c r="AK84" i="47" s="1"/>
  <c r="AL84" i="47" s="1"/>
  <c r="AM84" i="47" s="1"/>
  <c r="AN84" i="47" s="1"/>
  <c r="H84" i="47"/>
  <c r="J84" i="46"/>
  <c r="K84" i="46" s="1"/>
  <c r="L84" i="46"/>
  <c r="M84" i="46" s="1"/>
  <c r="N84" i="46" s="1"/>
  <c r="O84" i="46" s="1"/>
  <c r="P84" i="46" s="1"/>
  <c r="Q84" i="46" s="1"/>
  <c r="R84" i="46" s="1"/>
  <c r="S84" i="46" s="1"/>
  <c r="T84" i="46" s="1"/>
  <c r="U84" i="46" s="1"/>
  <c r="V84" i="46" s="1"/>
  <c r="W84" i="46" s="1"/>
  <c r="X84" i="46" s="1"/>
  <c r="Y84" i="46" s="1"/>
  <c r="Z84" i="46" s="1"/>
  <c r="AA84" i="46" s="1"/>
  <c r="AB84" i="46" s="1"/>
  <c r="AC84" i="46" s="1"/>
  <c r="AD84" i="46" s="1"/>
  <c r="AE84" i="46" s="1"/>
  <c r="AF84" i="46" s="1"/>
  <c r="AG84" i="46" s="1"/>
  <c r="AH84" i="46" s="1"/>
  <c r="AI84" i="46" s="1"/>
  <c r="AJ84" i="46" s="1"/>
  <c r="AK84" i="46" s="1"/>
  <c r="AL84" i="46" s="1"/>
  <c r="AM84" i="46" s="1"/>
  <c r="AN84" i="46" s="1"/>
  <c r="H84" i="45"/>
  <c r="I84" i="45" s="1"/>
  <c r="J84" i="45" s="1"/>
  <c r="K84" i="45" s="1"/>
  <c r="L84" i="45" s="1"/>
  <c r="M84" i="45" s="1"/>
  <c r="N84" i="45" s="1"/>
  <c r="O84" i="45" s="1"/>
  <c r="P84" i="45" s="1"/>
  <c r="Q84" i="45" s="1"/>
  <c r="R84" i="45" s="1"/>
  <c r="S84" i="45" s="1"/>
  <c r="T84" i="45" s="1"/>
  <c r="U84" i="45" s="1"/>
  <c r="V84" i="45" s="1"/>
  <c r="W84" i="45" s="1"/>
  <c r="X84" i="45" s="1"/>
  <c r="Y84" i="45" s="1"/>
  <c r="Z84" i="45" s="1"/>
  <c r="AA84" i="45" s="1"/>
  <c r="AB84" i="45" s="1"/>
  <c r="AC84" i="45" s="1"/>
  <c r="AD84" i="45" s="1"/>
  <c r="AE84" i="45" s="1"/>
  <c r="AF84" i="45" s="1"/>
  <c r="AG84" i="45" s="1"/>
  <c r="AH84" i="45" s="1"/>
  <c r="AI84" i="45" s="1"/>
  <c r="AJ84" i="45" s="1"/>
  <c r="AK84" i="45" s="1"/>
  <c r="AL84" i="45" s="1"/>
  <c r="AM84" i="45" s="1"/>
  <c r="AN84" i="45" s="1"/>
  <c r="G84" i="45"/>
  <c r="N28" i="43"/>
  <c r="O28" i="43"/>
  <c r="P28" i="43"/>
  <c r="Q28" i="43"/>
  <c r="R28" i="43"/>
  <c r="S28" i="43"/>
  <c r="T28" i="43"/>
  <c r="U28" i="43"/>
  <c r="V28" i="43"/>
  <c r="W28" i="43"/>
  <c r="X28" i="43"/>
  <c r="Y28" i="43"/>
  <c r="Z28" i="43"/>
  <c r="AA28" i="43"/>
  <c r="AB28" i="43"/>
  <c r="AC28" i="43"/>
  <c r="AD28" i="43"/>
  <c r="AE28" i="43"/>
  <c r="AF28" i="43"/>
  <c r="AG28" i="43"/>
  <c r="AH28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AB29" i="43"/>
  <c r="AC29" i="43"/>
  <c r="AD29" i="43"/>
  <c r="AE29" i="43"/>
  <c r="AF29" i="43"/>
  <c r="AG29" i="43"/>
  <c r="AH29" i="43"/>
  <c r="M29" i="43"/>
  <c r="M28" i="43"/>
  <c r="N8" i="43"/>
  <c r="O8" i="43"/>
  <c r="P8" i="43"/>
  <c r="Q8" i="43"/>
  <c r="R8" i="43"/>
  <c r="S8" i="43"/>
  <c r="T8" i="43"/>
  <c r="U8" i="43"/>
  <c r="V8" i="43"/>
  <c r="W8" i="43"/>
  <c r="X8" i="43"/>
  <c r="Y8" i="43"/>
  <c r="Z8" i="43"/>
  <c r="AA8" i="43"/>
  <c r="AB8" i="43"/>
  <c r="AC8" i="43"/>
  <c r="AD8" i="43"/>
  <c r="AE8" i="43"/>
  <c r="AF8" i="43"/>
  <c r="AG8" i="43"/>
  <c r="N9" i="43"/>
  <c r="O9" i="43"/>
  <c r="P9" i="43"/>
  <c r="Q9" i="43"/>
  <c r="R9" i="43"/>
  <c r="S9" i="43"/>
  <c r="T9" i="43"/>
  <c r="U9" i="43"/>
  <c r="V9" i="43"/>
  <c r="W9" i="43"/>
  <c r="X9" i="43"/>
  <c r="Y9" i="43"/>
  <c r="Z9" i="43"/>
  <c r="AA9" i="43"/>
  <c r="AB9" i="43"/>
  <c r="AC9" i="43"/>
  <c r="AD9" i="43"/>
  <c r="AE9" i="43"/>
  <c r="AF9" i="43"/>
  <c r="AG9" i="43"/>
  <c r="M9" i="43"/>
  <c r="M8" i="43"/>
  <c r="E83" i="42"/>
  <c r="E84" i="42" s="1"/>
  <c r="J82" i="42"/>
  <c r="J83" i="42" s="1"/>
  <c r="C82" i="42"/>
  <c r="AI82" i="42" s="1"/>
  <c r="AI83" i="42" s="1"/>
  <c r="D81" i="42"/>
  <c r="AN41" i="42"/>
  <c r="AL41" i="42"/>
  <c r="AJ41" i="42"/>
  <c r="AD41" i="42"/>
  <c r="AC41" i="42"/>
  <c r="AB41" i="42"/>
  <c r="AA41" i="42"/>
  <c r="Z41" i="42"/>
  <c r="Y41" i="42"/>
  <c r="X41" i="42"/>
  <c r="W41" i="42"/>
  <c r="V41" i="42"/>
  <c r="U41" i="42"/>
  <c r="T41" i="42"/>
  <c r="S41" i="42"/>
  <c r="R41" i="42"/>
  <c r="Q41" i="42"/>
  <c r="P41" i="42"/>
  <c r="O41" i="42"/>
  <c r="N41" i="42"/>
  <c r="M41" i="42"/>
  <c r="L41" i="42"/>
  <c r="K41" i="42"/>
  <c r="J41" i="42"/>
  <c r="I41" i="42"/>
  <c r="H41" i="42"/>
  <c r="F41" i="42"/>
  <c r="E41" i="42"/>
  <c r="E42" i="42" s="1"/>
  <c r="AM40" i="42"/>
  <c r="AM41" i="42" s="1"/>
  <c r="AL40" i="42"/>
  <c r="AK40" i="42"/>
  <c r="AK41" i="42" s="1"/>
  <c r="AI41" i="42"/>
  <c r="AH41" i="42"/>
  <c r="AG41" i="42"/>
  <c r="C40" i="42"/>
  <c r="AE41" i="42"/>
  <c r="C39" i="42"/>
  <c r="G41" i="42"/>
  <c r="C38" i="42"/>
  <c r="C37" i="42"/>
  <c r="E83" i="41"/>
  <c r="E84" i="41" s="1"/>
  <c r="C82" i="41"/>
  <c r="AI82" i="41" s="1"/>
  <c r="AI83" i="41" s="1"/>
  <c r="D81" i="41"/>
  <c r="AN41" i="41"/>
  <c r="AL41" i="41"/>
  <c r="AF41" i="41"/>
  <c r="AD41" i="41"/>
  <c r="AC41" i="41"/>
  <c r="AB41" i="41"/>
  <c r="AA41" i="41"/>
  <c r="Z41" i="41"/>
  <c r="Y41" i="41"/>
  <c r="X41" i="41"/>
  <c r="W41" i="41"/>
  <c r="V41" i="41"/>
  <c r="U41" i="41"/>
  <c r="T41" i="41"/>
  <c r="S41" i="41"/>
  <c r="R41" i="41"/>
  <c r="Q41" i="41"/>
  <c r="P41" i="41"/>
  <c r="O41" i="41"/>
  <c r="N41" i="41"/>
  <c r="M41" i="41"/>
  <c r="L41" i="41"/>
  <c r="K41" i="41"/>
  <c r="J41" i="41"/>
  <c r="I41" i="41"/>
  <c r="H41" i="41"/>
  <c r="F41" i="41"/>
  <c r="E41" i="41"/>
  <c r="E42" i="41" s="1"/>
  <c r="AM41" i="41"/>
  <c r="AK41" i="41"/>
  <c r="AJ41" i="41"/>
  <c r="AI41" i="41"/>
  <c r="AH41" i="41"/>
  <c r="AG41" i="41"/>
  <c r="C40" i="41"/>
  <c r="AE41" i="41"/>
  <c r="C39" i="41"/>
  <c r="G41" i="41"/>
  <c r="C38" i="41"/>
  <c r="C37" i="41"/>
  <c r="E83" i="40"/>
  <c r="E84" i="40" s="1"/>
  <c r="AI82" i="40"/>
  <c r="AI83" i="40" s="1"/>
  <c r="AA82" i="40"/>
  <c r="AA83" i="40" s="1"/>
  <c r="S82" i="40"/>
  <c r="S83" i="40" s="1"/>
  <c r="K82" i="40"/>
  <c r="K83" i="40" s="1"/>
  <c r="C82" i="40"/>
  <c r="D83" i="40" s="1"/>
  <c r="D81" i="40"/>
  <c r="AN41" i="40"/>
  <c r="AL41" i="40"/>
  <c r="AK41" i="40"/>
  <c r="AF41" i="40"/>
  <c r="AD41" i="40"/>
  <c r="AC41" i="40"/>
  <c r="AB41" i="40"/>
  <c r="AA41" i="40"/>
  <c r="Z41" i="40"/>
  <c r="Y41" i="40"/>
  <c r="X41" i="40"/>
  <c r="W41" i="40"/>
  <c r="V41" i="40"/>
  <c r="U41" i="40"/>
  <c r="T41" i="40"/>
  <c r="S41" i="40"/>
  <c r="R41" i="40"/>
  <c r="Q41" i="40"/>
  <c r="P41" i="40"/>
  <c r="O41" i="40"/>
  <c r="N41" i="40"/>
  <c r="M41" i="40"/>
  <c r="L41" i="40"/>
  <c r="K41" i="40"/>
  <c r="J41" i="40"/>
  <c r="I41" i="40"/>
  <c r="H41" i="40"/>
  <c r="F41" i="40"/>
  <c r="E41" i="40"/>
  <c r="AM40" i="40"/>
  <c r="AM41" i="40" s="1"/>
  <c r="AL40" i="40"/>
  <c r="AK40" i="40"/>
  <c r="AJ41" i="40"/>
  <c r="AI41" i="40"/>
  <c r="AH41" i="40"/>
  <c r="AG41" i="40"/>
  <c r="C40" i="40"/>
  <c r="AE41" i="40"/>
  <c r="C39" i="40"/>
  <c r="G41" i="40"/>
  <c r="C38" i="40"/>
  <c r="C37" i="40"/>
  <c r="E83" i="39"/>
  <c r="E84" i="39" s="1"/>
  <c r="AI82" i="39"/>
  <c r="AI83" i="39" s="1"/>
  <c r="AA82" i="39"/>
  <c r="AA83" i="39" s="1"/>
  <c r="S82" i="39"/>
  <c r="S83" i="39" s="1"/>
  <c r="K82" i="39"/>
  <c r="K83" i="39" s="1"/>
  <c r="C82" i="39"/>
  <c r="D83" i="39" s="1"/>
  <c r="D81" i="39"/>
  <c r="AN41" i="39"/>
  <c r="AL41" i="39"/>
  <c r="AK41" i="39"/>
  <c r="AD41" i="39"/>
  <c r="AC41" i="39"/>
  <c r="AB41" i="39"/>
  <c r="AA41" i="39"/>
  <c r="Z41" i="39"/>
  <c r="Y41" i="39"/>
  <c r="X41" i="39"/>
  <c r="W41" i="39"/>
  <c r="V41" i="39"/>
  <c r="U41" i="39"/>
  <c r="T41" i="39"/>
  <c r="S41" i="39"/>
  <c r="R41" i="39"/>
  <c r="Q41" i="39"/>
  <c r="P41" i="39"/>
  <c r="O41" i="39"/>
  <c r="N41" i="39"/>
  <c r="M41" i="39"/>
  <c r="L41" i="39"/>
  <c r="K41" i="39"/>
  <c r="J41" i="39"/>
  <c r="I41" i="39"/>
  <c r="H41" i="39"/>
  <c r="F41" i="39"/>
  <c r="E41" i="39"/>
  <c r="AM41" i="39"/>
  <c r="AJ41" i="39"/>
  <c r="AI41" i="39"/>
  <c r="AH41" i="39"/>
  <c r="AG41" i="39"/>
  <c r="AF41" i="39"/>
  <c r="AE41" i="39"/>
  <c r="C39" i="39"/>
  <c r="G41" i="39"/>
  <c r="C38" i="39"/>
  <c r="C37" i="39"/>
  <c r="E83" i="38"/>
  <c r="E84" i="38" s="1"/>
  <c r="AI82" i="38"/>
  <c r="AI83" i="38" s="1"/>
  <c r="AA82" i="38"/>
  <c r="AA83" i="38" s="1"/>
  <c r="S82" i="38"/>
  <c r="S83" i="38" s="1"/>
  <c r="K82" i="38"/>
  <c r="K83" i="38" s="1"/>
  <c r="C82" i="38"/>
  <c r="D83" i="38" s="1"/>
  <c r="D81" i="38"/>
  <c r="AN41" i="38"/>
  <c r="AL41" i="38"/>
  <c r="AK41" i="38"/>
  <c r="AD41" i="38"/>
  <c r="AC41" i="38"/>
  <c r="AB41" i="38"/>
  <c r="AA41" i="38"/>
  <c r="Z41" i="38"/>
  <c r="Y41" i="38"/>
  <c r="X41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F41" i="38"/>
  <c r="E41" i="38"/>
  <c r="AM40" i="38"/>
  <c r="AM41" i="38" s="1"/>
  <c r="AL40" i="38"/>
  <c r="AK40" i="38"/>
  <c r="AJ41" i="38"/>
  <c r="AI41" i="38"/>
  <c r="AH41" i="38"/>
  <c r="AG41" i="38"/>
  <c r="AF41" i="38"/>
  <c r="AE41" i="38"/>
  <c r="C39" i="38"/>
  <c r="G41" i="38"/>
  <c r="C38" i="38"/>
  <c r="C37" i="38"/>
  <c r="E83" i="37"/>
  <c r="E84" i="37" s="1"/>
  <c r="D83" i="37"/>
  <c r="AI82" i="37"/>
  <c r="AI83" i="37" s="1"/>
  <c r="AH82" i="37"/>
  <c r="AH83" i="37" s="1"/>
  <c r="AA82" i="37"/>
  <c r="AA83" i="37" s="1"/>
  <c r="Z82" i="37"/>
  <c r="Z83" i="37" s="1"/>
  <c r="S82" i="37"/>
  <c r="S83" i="37" s="1"/>
  <c r="R82" i="37"/>
  <c r="R83" i="37" s="1"/>
  <c r="K82" i="37"/>
  <c r="K83" i="37" s="1"/>
  <c r="J82" i="37"/>
  <c r="J83" i="37" s="1"/>
  <c r="C82" i="37"/>
  <c r="C83" i="37" s="1"/>
  <c r="D81" i="37"/>
  <c r="AN41" i="37"/>
  <c r="AL41" i="37"/>
  <c r="AK41" i="37"/>
  <c r="AJ41" i="37"/>
  <c r="AD41" i="37"/>
  <c r="AC41" i="37"/>
  <c r="AB41" i="37"/>
  <c r="AA41" i="37"/>
  <c r="Z41" i="37"/>
  <c r="Y41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L41" i="37"/>
  <c r="K41" i="37"/>
  <c r="J41" i="37"/>
  <c r="I41" i="37"/>
  <c r="H41" i="37"/>
  <c r="F41" i="37"/>
  <c r="E41" i="37"/>
  <c r="E42" i="37" s="1"/>
  <c r="AM40" i="37"/>
  <c r="AM41" i="37" s="1"/>
  <c r="AL40" i="37"/>
  <c r="AK40" i="37"/>
  <c r="AJ40" i="37"/>
  <c r="AI40" i="37"/>
  <c r="AI41" i="37" s="1"/>
  <c r="AH41" i="37"/>
  <c r="AG41" i="37"/>
  <c r="AF41" i="37"/>
  <c r="AE41" i="37"/>
  <c r="C39" i="37"/>
  <c r="G38" i="37"/>
  <c r="G41" i="37" s="1"/>
  <c r="C38" i="37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E41" i="1"/>
  <c r="G38" i="1"/>
  <c r="C37" i="1"/>
  <c r="F42" i="37" l="1"/>
  <c r="C41" i="41"/>
  <c r="F42" i="42"/>
  <c r="G42" i="42" s="1"/>
  <c r="H42" i="42" s="1"/>
  <c r="I42" i="42" s="1"/>
  <c r="J42" i="42" s="1"/>
  <c r="K42" i="42" s="1"/>
  <c r="L42" i="42" s="1"/>
  <c r="M42" i="42" s="1"/>
  <c r="N42" i="42" s="1"/>
  <c r="O42" i="42" s="1"/>
  <c r="P42" i="42" s="1"/>
  <c r="Q42" i="42" s="1"/>
  <c r="R42" i="42" s="1"/>
  <c r="S42" i="42" s="1"/>
  <c r="T42" i="42" s="1"/>
  <c r="U42" i="42" s="1"/>
  <c r="V42" i="42" s="1"/>
  <c r="W42" i="42" s="1"/>
  <c r="X42" i="42" s="1"/>
  <c r="Y42" i="42" s="1"/>
  <c r="Z42" i="42" s="1"/>
  <c r="AA42" i="42" s="1"/>
  <c r="AB42" i="42" s="1"/>
  <c r="AC42" i="42" s="1"/>
  <c r="AD42" i="42" s="1"/>
  <c r="AE42" i="42" s="1"/>
  <c r="L82" i="42"/>
  <c r="L83" i="42" s="1"/>
  <c r="T82" i="42"/>
  <c r="T83" i="42" s="1"/>
  <c r="AB82" i="42"/>
  <c r="AB83" i="42" s="1"/>
  <c r="AJ82" i="42"/>
  <c r="AJ83" i="42" s="1"/>
  <c r="D82" i="42"/>
  <c r="M82" i="42"/>
  <c r="M83" i="42" s="1"/>
  <c r="U82" i="42"/>
  <c r="U83" i="42" s="1"/>
  <c r="AC82" i="42"/>
  <c r="AC83" i="42" s="1"/>
  <c r="AK82" i="42"/>
  <c r="AK83" i="42" s="1"/>
  <c r="AF41" i="42"/>
  <c r="F82" i="42"/>
  <c r="F83" i="42" s="1"/>
  <c r="F84" i="42" s="1"/>
  <c r="N82" i="42"/>
  <c r="N83" i="42" s="1"/>
  <c r="AL82" i="42"/>
  <c r="AL83" i="42" s="1"/>
  <c r="G82" i="42"/>
  <c r="G83" i="42" s="1"/>
  <c r="O82" i="42"/>
  <c r="O83" i="42" s="1"/>
  <c r="W82" i="42"/>
  <c r="W83" i="42" s="1"/>
  <c r="AE82" i="42"/>
  <c r="AE83" i="42" s="1"/>
  <c r="AM82" i="42"/>
  <c r="AM83" i="42" s="1"/>
  <c r="C84" i="42"/>
  <c r="AD82" i="42"/>
  <c r="AD83" i="42" s="1"/>
  <c r="H82" i="42"/>
  <c r="H83" i="42" s="1"/>
  <c r="P82" i="42"/>
  <c r="P83" i="42" s="1"/>
  <c r="X82" i="42"/>
  <c r="X83" i="42" s="1"/>
  <c r="AF82" i="42"/>
  <c r="AF83" i="42" s="1"/>
  <c r="AN82" i="42"/>
  <c r="AN83" i="42" s="1"/>
  <c r="V82" i="42"/>
  <c r="V83" i="42" s="1"/>
  <c r="I82" i="42"/>
  <c r="I83" i="42" s="1"/>
  <c r="Q82" i="42"/>
  <c r="Q83" i="42" s="1"/>
  <c r="Y82" i="42"/>
  <c r="Y83" i="42" s="1"/>
  <c r="AG82" i="42"/>
  <c r="AG83" i="42" s="1"/>
  <c r="C83" i="42"/>
  <c r="R82" i="42"/>
  <c r="R83" i="42" s="1"/>
  <c r="Z82" i="42"/>
  <c r="Z83" i="42" s="1"/>
  <c r="AH82" i="42"/>
  <c r="AH83" i="42" s="1"/>
  <c r="D83" i="42"/>
  <c r="K82" i="42"/>
  <c r="K83" i="42" s="1"/>
  <c r="S82" i="42"/>
  <c r="S83" i="42" s="1"/>
  <c r="AA82" i="42"/>
  <c r="AA83" i="42" s="1"/>
  <c r="L82" i="41"/>
  <c r="L83" i="41" s="1"/>
  <c r="T82" i="41"/>
  <c r="T83" i="41" s="1"/>
  <c r="AB82" i="41"/>
  <c r="AB83" i="41" s="1"/>
  <c r="AJ82" i="41"/>
  <c r="AJ83" i="41" s="1"/>
  <c r="D82" i="41"/>
  <c r="M82" i="41"/>
  <c r="M83" i="41" s="1"/>
  <c r="U82" i="41"/>
  <c r="U83" i="41" s="1"/>
  <c r="AC82" i="41"/>
  <c r="AC83" i="41" s="1"/>
  <c r="AK82" i="41"/>
  <c r="AK83" i="41" s="1"/>
  <c r="F82" i="41"/>
  <c r="F83" i="41" s="1"/>
  <c r="F84" i="41" s="1"/>
  <c r="AD82" i="41"/>
  <c r="AD83" i="41" s="1"/>
  <c r="G82" i="41"/>
  <c r="G83" i="41" s="1"/>
  <c r="O82" i="41"/>
  <c r="O83" i="41" s="1"/>
  <c r="W82" i="41"/>
  <c r="W83" i="41" s="1"/>
  <c r="AE82" i="41"/>
  <c r="AE83" i="41" s="1"/>
  <c r="AM82" i="41"/>
  <c r="AM83" i="41" s="1"/>
  <c r="C84" i="41"/>
  <c r="AL82" i="41"/>
  <c r="AL83" i="41" s="1"/>
  <c r="F42" i="41"/>
  <c r="G42" i="41" s="1"/>
  <c r="H42" i="41" s="1"/>
  <c r="I42" i="41" s="1"/>
  <c r="J42" i="41" s="1"/>
  <c r="K42" i="41" s="1"/>
  <c r="L42" i="41" s="1"/>
  <c r="M42" i="41" s="1"/>
  <c r="N42" i="41" s="1"/>
  <c r="O42" i="41" s="1"/>
  <c r="P42" i="41" s="1"/>
  <c r="Q42" i="41" s="1"/>
  <c r="R42" i="41" s="1"/>
  <c r="S42" i="41" s="1"/>
  <c r="T42" i="41" s="1"/>
  <c r="U42" i="41" s="1"/>
  <c r="V42" i="41" s="1"/>
  <c r="W42" i="41" s="1"/>
  <c r="X42" i="41" s="1"/>
  <c r="Y42" i="41" s="1"/>
  <c r="Z42" i="41" s="1"/>
  <c r="AA42" i="41" s="1"/>
  <c r="AB42" i="41" s="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H82" i="41"/>
  <c r="H83" i="41" s="1"/>
  <c r="P82" i="41"/>
  <c r="P83" i="41" s="1"/>
  <c r="X82" i="41"/>
  <c r="X83" i="41" s="1"/>
  <c r="AF82" i="41"/>
  <c r="AF83" i="41" s="1"/>
  <c r="AN82" i="41"/>
  <c r="AN83" i="41" s="1"/>
  <c r="I82" i="41"/>
  <c r="I83" i="41" s="1"/>
  <c r="Q82" i="41"/>
  <c r="Q83" i="41" s="1"/>
  <c r="Y82" i="41"/>
  <c r="Y83" i="41" s="1"/>
  <c r="AG82" i="41"/>
  <c r="AG83" i="41" s="1"/>
  <c r="C83" i="41"/>
  <c r="N82" i="41"/>
  <c r="N83" i="41" s="1"/>
  <c r="J82" i="41"/>
  <c r="J83" i="41" s="1"/>
  <c r="R82" i="41"/>
  <c r="R83" i="41" s="1"/>
  <c r="Z82" i="41"/>
  <c r="Z83" i="41" s="1"/>
  <c r="AH82" i="41"/>
  <c r="AH83" i="41" s="1"/>
  <c r="D83" i="41"/>
  <c r="V82" i="41"/>
  <c r="V83" i="41" s="1"/>
  <c r="K82" i="41"/>
  <c r="K83" i="41" s="1"/>
  <c r="S82" i="41"/>
  <c r="S83" i="41" s="1"/>
  <c r="AA82" i="41"/>
  <c r="AA83" i="41" s="1"/>
  <c r="C41" i="40"/>
  <c r="L82" i="40"/>
  <c r="L83" i="40" s="1"/>
  <c r="T82" i="40"/>
  <c r="T83" i="40" s="1"/>
  <c r="AB82" i="40"/>
  <c r="AB83" i="40" s="1"/>
  <c r="AJ82" i="40"/>
  <c r="AJ83" i="40" s="1"/>
  <c r="D82" i="40"/>
  <c r="M82" i="40"/>
  <c r="M83" i="40" s="1"/>
  <c r="U82" i="40"/>
  <c r="U83" i="40" s="1"/>
  <c r="AC82" i="40"/>
  <c r="AC83" i="40" s="1"/>
  <c r="AK82" i="40"/>
  <c r="AK83" i="40" s="1"/>
  <c r="N82" i="40"/>
  <c r="N83" i="40" s="1"/>
  <c r="AL82" i="40"/>
  <c r="AL83" i="40" s="1"/>
  <c r="E42" i="40"/>
  <c r="F42" i="40" s="1"/>
  <c r="G42" i="40" s="1"/>
  <c r="H42" i="40" s="1"/>
  <c r="I42" i="40" s="1"/>
  <c r="J42" i="40" s="1"/>
  <c r="K42" i="40" s="1"/>
  <c r="L42" i="40" s="1"/>
  <c r="M42" i="40" s="1"/>
  <c r="N42" i="40" s="1"/>
  <c r="O42" i="40" s="1"/>
  <c r="P42" i="40" s="1"/>
  <c r="Q42" i="40" s="1"/>
  <c r="R42" i="40" s="1"/>
  <c r="S42" i="40" s="1"/>
  <c r="T42" i="40" s="1"/>
  <c r="U42" i="40" s="1"/>
  <c r="V42" i="40" s="1"/>
  <c r="W42" i="40" s="1"/>
  <c r="X42" i="40" s="1"/>
  <c r="Y42" i="40" s="1"/>
  <c r="Z42" i="40" s="1"/>
  <c r="AA42" i="40" s="1"/>
  <c r="AB42" i="40" s="1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G82" i="40"/>
  <c r="G83" i="40" s="1"/>
  <c r="O82" i="40"/>
  <c r="O83" i="40" s="1"/>
  <c r="W82" i="40"/>
  <c r="W83" i="40" s="1"/>
  <c r="AE82" i="40"/>
  <c r="AE83" i="40" s="1"/>
  <c r="AM82" i="40"/>
  <c r="AM83" i="40" s="1"/>
  <c r="C84" i="40"/>
  <c r="V82" i="40"/>
  <c r="V83" i="40" s="1"/>
  <c r="H82" i="40"/>
  <c r="H83" i="40" s="1"/>
  <c r="P82" i="40"/>
  <c r="P83" i="40" s="1"/>
  <c r="X82" i="40"/>
  <c r="X83" i="40" s="1"/>
  <c r="AF82" i="40"/>
  <c r="AF83" i="40" s="1"/>
  <c r="AN82" i="40"/>
  <c r="AN83" i="40" s="1"/>
  <c r="F82" i="40"/>
  <c r="F83" i="40" s="1"/>
  <c r="F84" i="40" s="1"/>
  <c r="I82" i="40"/>
  <c r="I83" i="40" s="1"/>
  <c r="Q82" i="40"/>
  <c r="Q83" i="40" s="1"/>
  <c r="Y82" i="40"/>
  <c r="Y83" i="40" s="1"/>
  <c r="AG82" i="40"/>
  <c r="AG83" i="40" s="1"/>
  <c r="C83" i="40"/>
  <c r="AD82" i="40"/>
  <c r="AD83" i="40" s="1"/>
  <c r="J82" i="40"/>
  <c r="J83" i="40" s="1"/>
  <c r="R82" i="40"/>
  <c r="R83" i="40" s="1"/>
  <c r="Z82" i="40"/>
  <c r="Z83" i="40" s="1"/>
  <c r="AH82" i="40"/>
  <c r="AH83" i="40" s="1"/>
  <c r="C41" i="39"/>
  <c r="T82" i="39"/>
  <c r="T83" i="39" s="1"/>
  <c r="AJ82" i="39"/>
  <c r="AJ83" i="39" s="1"/>
  <c r="D82" i="39"/>
  <c r="M82" i="39"/>
  <c r="M83" i="39" s="1"/>
  <c r="U82" i="39"/>
  <c r="U83" i="39" s="1"/>
  <c r="AC82" i="39"/>
  <c r="AC83" i="39" s="1"/>
  <c r="AK82" i="39"/>
  <c r="AK83" i="39" s="1"/>
  <c r="L82" i="39"/>
  <c r="L83" i="39" s="1"/>
  <c r="AB82" i="39"/>
  <c r="AB83" i="39" s="1"/>
  <c r="F82" i="39"/>
  <c r="F83" i="39" s="1"/>
  <c r="F84" i="39" s="1"/>
  <c r="N82" i="39"/>
  <c r="N83" i="39" s="1"/>
  <c r="V82" i="39"/>
  <c r="V83" i="39" s="1"/>
  <c r="AD82" i="39"/>
  <c r="AD83" i="39" s="1"/>
  <c r="AL82" i="39"/>
  <c r="AL83" i="39" s="1"/>
  <c r="W82" i="39"/>
  <c r="W83" i="39" s="1"/>
  <c r="H82" i="39"/>
  <c r="H83" i="39" s="1"/>
  <c r="P82" i="39"/>
  <c r="P83" i="39" s="1"/>
  <c r="X82" i="39"/>
  <c r="X83" i="39" s="1"/>
  <c r="AF82" i="39"/>
  <c r="AF83" i="39" s="1"/>
  <c r="AN82" i="39"/>
  <c r="AN83" i="39" s="1"/>
  <c r="C40" i="39"/>
  <c r="E42" i="39"/>
  <c r="F42" i="39" s="1"/>
  <c r="G42" i="39" s="1"/>
  <c r="H42" i="39" s="1"/>
  <c r="I42" i="39" s="1"/>
  <c r="J42" i="39" s="1"/>
  <c r="K42" i="39" s="1"/>
  <c r="L42" i="39" s="1"/>
  <c r="M42" i="39" s="1"/>
  <c r="N42" i="39" s="1"/>
  <c r="O42" i="39" s="1"/>
  <c r="P42" i="39" s="1"/>
  <c r="Q42" i="39" s="1"/>
  <c r="R42" i="39" s="1"/>
  <c r="S42" i="39" s="1"/>
  <c r="T42" i="39" s="1"/>
  <c r="U42" i="39" s="1"/>
  <c r="V42" i="39" s="1"/>
  <c r="W42" i="39" s="1"/>
  <c r="X42" i="39" s="1"/>
  <c r="Y42" i="39" s="1"/>
  <c r="Z42" i="39" s="1"/>
  <c r="AA42" i="39" s="1"/>
  <c r="AB42" i="39" s="1"/>
  <c r="AC42" i="39" s="1"/>
  <c r="AD42" i="39" s="1"/>
  <c r="AE42" i="39" s="1"/>
  <c r="AF42" i="39" s="1"/>
  <c r="AG42" i="39" s="1"/>
  <c r="AH42" i="39" s="1"/>
  <c r="AI42" i="39" s="1"/>
  <c r="AJ42" i="39" s="1"/>
  <c r="AK42" i="39" s="1"/>
  <c r="AL42" i="39" s="1"/>
  <c r="AM42" i="39" s="1"/>
  <c r="AN42" i="39" s="1"/>
  <c r="G82" i="39"/>
  <c r="G83" i="39" s="1"/>
  <c r="G84" i="39" s="1"/>
  <c r="AM82" i="39"/>
  <c r="AM83" i="39" s="1"/>
  <c r="C84" i="39"/>
  <c r="I82" i="39"/>
  <c r="I83" i="39" s="1"/>
  <c r="Q82" i="39"/>
  <c r="Q83" i="39" s="1"/>
  <c r="Y82" i="39"/>
  <c r="Y83" i="39" s="1"/>
  <c r="AG82" i="39"/>
  <c r="AG83" i="39" s="1"/>
  <c r="C83" i="39"/>
  <c r="O82" i="39"/>
  <c r="O83" i="39" s="1"/>
  <c r="AE82" i="39"/>
  <c r="AE83" i="39" s="1"/>
  <c r="J82" i="39"/>
  <c r="J83" i="39" s="1"/>
  <c r="R82" i="39"/>
  <c r="R83" i="39" s="1"/>
  <c r="Z82" i="39"/>
  <c r="Z83" i="39" s="1"/>
  <c r="AH82" i="39"/>
  <c r="AH83" i="39" s="1"/>
  <c r="C41" i="38"/>
  <c r="L82" i="38"/>
  <c r="L83" i="38" s="1"/>
  <c r="AB82" i="38"/>
  <c r="AB83" i="38" s="1"/>
  <c r="D82" i="38"/>
  <c r="M82" i="38"/>
  <c r="M83" i="38" s="1"/>
  <c r="U82" i="38"/>
  <c r="U83" i="38" s="1"/>
  <c r="AC82" i="38"/>
  <c r="AC83" i="38" s="1"/>
  <c r="AK82" i="38"/>
  <c r="AK83" i="38" s="1"/>
  <c r="T82" i="38"/>
  <c r="T83" i="38" s="1"/>
  <c r="AJ82" i="38"/>
  <c r="AJ83" i="38" s="1"/>
  <c r="F82" i="38"/>
  <c r="F83" i="38" s="1"/>
  <c r="F84" i="38" s="1"/>
  <c r="N82" i="38"/>
  <c r="N83" i="38" s="1"/>
  <c r="V82" i="38"/>
  <c r="V83" i="38" s="1"/>
  <c r="AD82" i="38"/>
  <c r="AD83" i="38" s="1"/>
  <c r="AL82" i="38"/>
  <c r="AL83" i="38" s="1"/>
  <c r="AE82" i="38"/>
  <c r="AE83" i="38" s="1"/>
  <c r="H82" i="38"/>
  <c r="H83" i="38" s="1"/>
  <c r="P82" i="38"/>
  <c r="P83" i="38" s="1"/>
  <c r="X82" i="38"/>
  <c r="X83" i="38" s="1"/>
  <c r="AF82" i="38"/>
  <c r="AF83" i="38" s="1"/>
  <c r="AN82" i="38"/>
  <c r="AN83" i="38" s="1"/>
  <c r="C40" i="38"/>
  <c r="E42" i="38"/>
  <c r="F42" i="38" s="1"/>
  <c r="G42" i="38" s="1"/>
  <c r="H42" i="38" s="1"/>
  <c r="I42" i="38" s="1"/>
  <c r="J42" i="38" s="1"/>
  <c r="K42" i="38" s="1"/>
  <c r="L42" i="38" s="1"/>
  <c r="M42" i="38" s="1"/>
  <c r="N42" i="38" s="1"/>
  <c r="O42" i="38" s="1"/>
  <c r="P42" i="38" s="1"/>
  <c r="Q42" i="38" s="1"/>
  <c r="R42" i="38" s="1"/>
  <c r="S42" i="38" s="1"/>
  <c r="T42" i="38" s="1"/>
  <c r="U42" i="38" s="1"/>
  <c r="V42" i="38" s="1"/>
  <c r="W42" i="38" s="1"/>
  <c r="X42" i="38" s="1"/>
  <c r="Y42" i="38" s="1"/>
  <c r="Z42" i="38" s="1"/>
  <c r="AA42" i="38" s="1"/>
  <c r="AB42" i="38" s="1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O82" i="38"/>
  <c r="O83" i="38" s="1"/>
  <c r="AM82" i="38"/>
  <c r="AM83" i="38" s="1"/>
  <c r="I82" i="38"/>
  <c r="I83" i="38" s="1"/>
  <c r="Q82" i="38"/>
  <c r="Q83" i="38" s="1"/>
  <c r="Y82" i="38"/>
  <c r="Y83" i="38" s="1"/>
  <c r="AG82" i="38"/>
  <c r="AG83" i="38" s="1"/>
  <c r="C83" i="38"/>
  <c r="G82" i="38"/>
  <c r="G83" i="38" s="1"/>
  <c r="G84" i="38" s="1"/>
  <c r="W82" i="38"/>
  <c r="W83" i="38" s="1"/>
  <c r="C84" i="38"/>
  <c r="J82" i="38"/>
  <c r="J83" i="38" s="1"/>
  <c r="R82" i="38"/>
  <c r="R83" i="38" s="1"/>
  <c r="Z82" i="38"/>
  <c r="Z83" i="38" s="1"/>
  <c r="AH82" i="38"/>
  <c r="AH83" i="38" s="1"/>
  <c r="G42" i="37"/>
  <c r="H42" i="37" s="1"/>
  <c r="I42" i="37" s="1"/>
  <c r="J42" i="37" s="1"/>
  <c r="K42" i="37" s="1"/>
  <c r="L42" i="37" s="1"/>
  <c r="M42" i="37" s="1"/>
  <c r="N42" i="37" s="1"/>
  <c r="O42" i="37" s="1"/>
  <c r="P42" i="37" s="1"/>
  <c r="Q42" i="37" s="1"/>
  <c r="R42" i="37" s="1"/>
  <c r="S42" i="37" s="1"/>
  <c r="T42" i="37" s="1"/>
  <c r="U42" i="37" s="1"/>
  <c r="V42" i="37" s="1"/>
  <c r="W42" i="37" s="1"/>
  <c r="X42" i="37" s="1"/>
  <c r="Y42" i="37" s="1"/>
  <c r="Z42" i="37" s="1"/>
  <c r="AA42" i="37" s="1"/>
  <c r="AB42" i="37" s="1"/>
  <c r="AC42" i="37" s="1"/>
  <c r="AD42" i="37" s="1"/>
  <c r="AE42" i="37" s="1"/>
  <c r="AF42" i="37" s="1"/>
  <c r="AG42" i="37" s="1"/>
  <c r="AH42" i="37" s="1"/>
  <c r="AI42" i="37" s="1"/>
  <c r="AJ42" i="37" s="1"/>
  <c r="AK42" i="37" s="1"/>
  <c r="AL42" i="37" s="1"/>
  <c r="AM42" i="37" s="1"/>
  <c r="AN42" i="37" s="1"/>
  <c r="C41" i="37"/>
  <c r="L82" i="37"/>
  <c r="L83" i="37" s="1"/>
  <c r="T82" i="37"/>
  <c r="T83" i="37" s="1"/>
  <c r="AB82" i="37"/>
  <c r="AB83" i="37" s="1"/>
  <c r="AJ82" i="37"/>
  <c r="AJ83" i="37" s="1"/>
  <c r="D82" i="37"/>
  <c r="M82" i="37"/>
  <c r="M83" i="37" s="1"/>
  <c r="U82" i="37"/>
  <c r="U83" i="37" s="1"/>
  <c r="AC82" i="37"/>
  <c r="AC83" i="37" s="1"/>
  <c r="AK82" i="37"/>
  <c r="AK83" i="37" s="1"/>
  <c r="AL82" i="37"/>
  <c r="AL83" i="37" s="1"/>
  <c r="C40" i="37"/>
  <c r="G82" i="37"/>
  <c r="G83" i="37" s="1"/>
  <c r="G84" i="37" s="1"/>
  <c r="O82" i="37"/>
  <c r="O83" i="37" s="1"/>
  <c r="W82" i="37"/>
  <c r="W83" i="37" s="1"/>
  <c r="AE82" i="37"/>
  <c r="AE83" i="37" s="1"/>
  <c r="AM82" i="37"/>
  <c r="AM83" i="37" s="1"/>
  <c r="C84" i="37"/>
  <c r="N82" i="37"/>
  <c r="N83" i="37" s="1"/>
  <c r="AD82" i="37"/>
  <c r="AD83" i="37" s="1"/>
  <c r="H82" i="37"/>
  <c r="H83" i="37" s="1"/>
  <c r="H84" i="37" s="1"/>
  <c r="P82" i="37"/>
  <c r="P83" i="37" s="1"/>
  <c r="X82" i="37"/>
  <c r="X83" i="37" s="1"/>
  <c r="AF82" i="37"/>
  <c r="AF83" i="37" s="1"/>
  <c r="AN82" i="37"/>
  <c r="AN83" i="37" s="1"/>
  <c r="F82" i="37"/>
  <c r="F83" i="37" s="1"/>
  <c r="F84" i="37" s="1"/>
  <c r="V82" i="37"/>
  <c r="V83" i="37" s="1"/>
  <c r="I82" i="37"/>
  <c r="I83" i="37" s="1"/>
  <c r="Q82" i="37"/>
  <c r="Q83" i="37" s="1"/>
  <c r="Y82" i="37"/>
  <c r="Y83" i="37" s="1"/>
  <c r="AG82" i="37"/>
  <c r="AG83" i="37" s="1"/>
  <c r="C38" i="1"/>
  <c r="AJ44" i="18"/>
  <c r="AC43" i="18"/>
  <c r="AD43" i="18"/>
  <c r="AE43" i="18"/>
  <c r="AF43" i="18"/>
  <c r="AG43" i="18"/>
  <c r="AH43" i="18"/>
  <c r="AI43" i="18"/>
  <c r="AJ43" i="18"/>
  <c r="AD39" i="18"/>
  <c r="AE39" i="18"/>
  <c r="AF39" i="18"/>
  <c r="AG39" i="18"/>
  <c r="AH39" i="18"/>
  <c r="AI39" i="18"/>
  <c r="AJ39" i="18"/>
  <c r="AF42" i="42" l="1"/>
  <c r="AG42" i="42" s="1"/>
  <c r="AH42" i="42" s="1"/>
  <c r="AI42" i="42" s="1"/>
  <c r="AJ42" i="42" s="1"/>
  <c r="AK42" i="42" s="1"/>
  <c r="AL42" i="42" s="1"/>
  <c r="AM42" i="42" s="1"/>
  <c r="AN42" i="42" s="1"/>
  <c r="C41" i="42"/>
  <c r="G84" i="42"/>
  <c r="H84" i="42" s="1"/>
  <c r="I84" i="42" s="1"/>
  <c r="J84" i="42" s="1"/>
  <c r="K84" i="42" s="1"/>
  <c r="L84" i="42" s="1"/>
  <c r="M84" i="42" s="1"/>
  <c r="N84" i="42" s="1"/>
  <c r="O84" i="42" s="1"/>
  <c r="P84" i="42" s="1"/>
  <c r="Q84" i="42" s="1"/>
  <c r="R84" i="42" s="1"/>
  <c r="S84" i="42" s="1"/>
  <c r="T84" i="42" s="1"/>
  <c r="U84" i="42" s="1"/>
  <c r="V84" i="42" s="1"/>
  <c r="W84" i="42" s="1"/>
  <c r="X84" i="42" s="1"/>
  <c r="Y84" i="42" s="1"/>
  <c r="Z84" i="42" s="1"/>
  <c r="AA84" i="42" s="1"/>
  <c r="AB84" i="42" s="1"/>
  <c r="AC84" i="42" s="1"/>
  <c r="AD84" i="42" s="1"/>
  <c r="AE84" i="42" s="1"/>
  <c r="AF84" i="42" s="1"/>
  <c r="AG84" i="42" s="1"/>
  <c r="AH84" i="42" s="1"/>
  <c r="AI84" i="42" s="1"/>
  <c r="AJ84" i="42" s="1"/>
  <c r="AK84" i="42" s="1"/>
  <c r="AL84" i="42" s="1"/>
  <c r="AM84" i="42" s="1"/>
  <c r="AN84" i="42" s="1"/>
  <c r="G84" i="41"/>
  <c r="H84" i="41" s="1"/>
  <c r="I84" i="41" s="1"/>
  <c r="J84" i="41" s="1"/>
  <c r="K84" i="41" s="1"/>
  <c r="L84" i="41" s="1"/>
  <c r="M84" i="41" s="1"/>
  <c r="N84" i="41" s="1"/>
  <c r="O84" i="41" s="1"/>
  <c r="P84" i="41" s="1"/>
  <c r="Q84" i="41" s="1"/>
  <c r="R84" i="41" s="1"/>
  <c r="S84" i="41" s="1"/>
  <c r="T84" i="41" s="1"/>
  <c r="U84" i="41" s="1"/>
  <c r="V84" i="41" s="1"/>
  <c r="W84" i="41" s="1"/>
  <c r="X84" i="41" s="1"/>
  <c r="Y84" i="41" s="1"/>
  <c r="Z84" i="41" s="1"/>
  <c r="AA84" i="41" s="1"/>
  <c r="AB84" i="41" s="1"/>
  <c r="AC84" i="41" s="1"/>
  <c r="AD84" i="41" s="1"/>
  <c r="AE84" i="41" s="1"/>
  <c r="AF84" i="41" s="1"/>
  <c r="AG84" i="41" s="1"/>
  <c r="AH84" i="41" s="1"/>
  <c r="AI84" i="41" s="1"/>
  <c r="AJ84" i="41" s="1"/>
  <c r="AK84" i="41" s="1"/>
  <c r="AL84" i="41" s="1"/>
  <c r="AM84" i="41" s="1"/>
  <c r="AN84" i="41" s="1"/>
  <c r="G84" i="40"/>
  <c r="H84" i="40" s="1"/>
  <c r="I84" i="40" s="1"/>
  <c r="J84" i="40" s="1"/>
  <c r="K84" i="40" s="1"/>
  <c r="L84" i="40" s="1"/>
  <c r="M84" i="40" s="1"/>
  <c r="N84" i="40" s="1"/>
  <c r="O84" i="40" s="1"/>
  <c r="P84" i="40" s="1"/>
  <c r="Q84" i="40" s="1"/>
  <c r="R84" i="40" s="1"/>
  <c r="S84" i="40" s="1"/>
  <c r="T84" i="40" s="1"/>
  <c r="U84" i="40" s="1"/>
  <c r="V84" i="40" s="1"/>
  <c r="W84" i="40" s="1"/>
  <c r="X84" i="40" s="1"/>
  <c r="Y84" i="40" s="1"/>
  <c r="Z84" i="40" s="1"/>
  <c r="AA84" i="40" s="1"/>
  <c r="AB84" i="40" s="1"/>
  <c r="AC84" i="40" s="1"/>
  <c r="AD84" i="40" s="1"/>
  <c r="AE84" i="40" s="1"/>
  <c r="AF84" i="40" s="1"/>
  <c r="AG84" i="40" s="1"/>
  <c r="AH84" i="40" s="1"/>
  <c r="AI84" i="40" s="1"/>
  <c r="AJ84" i="40" s="1"/>
  <c r="AK84" i="40" s="1"/>
  <c r="AL84" i="40" s="1"/>
  <c r="AM84" i="40" s="1"/>
  <c r="AN84" i="40" s="1"/>
  <c r="I84" i="39"/>
  <c r="J84" i="39" s="1"/>
  <c r="K84" i="39" s="1"/>
  <c r="L84" i="39" s="1"/>
  <c r="M84" i="39" s="1"/>
  <c r="N84" i="39" s="1"/>
  <c r="O84" i="39" s="1"/>
  <c r="P84" i="39" s="1"/>
  <c r="Q84" i="39" s="1"/>
  <c r="R84" i="39" s="1"/>
  <c r="S84" i="39" s="1"/>
  <c r="T84" i="39" s="1"/>
  <c r="U84" i="39" s="1"/>
  <c r="V84" i="39" s="1"/>
  <c r="W84" i="39" s="1"/>
  <c r="X84" i="39" s="1"/>
  <c r="Y84" i="39" s="1"/>
  <c r="Z84" i="39" s="1"/>
  <c r="AA84" i="39" s="1"/>
  <c r="AB84" i="39" s="1"/>
  <c r="AC84" i="39" s="1"/>
  <c r="AD84" i="39" s="1"/>
  <c r="AE84" i="39" s="1"/>
  <c r="AF84" i="39" s="1"/>
  <c r="AG84" i="39" s="1"/>
  <c r="AH84" i="39" s="1"/>
  <c r="AI84" i="39" s="1"/>
  <c r="AJ84" i="39" s="1"/>
  <c r="AK84" i="39" s="1"/>
  <c r="AL84" i="39" s="1"/>
  <c r="AM84" i="39" s="1"/>
  <c r="AN84" i="39" s="1"/>
  <c r="H84" i="39"/>
  <c r="I84" i="38"/>
  <c r="J84" i="38"/>
  <c r="K84" i="38" s="1"/>
  <c r="L84" i="38" s="1"/>
  <c r="M84" i="38" s="1"/>
  <c r="N84" i="38" s="1"/>
  <c r="O84" i="38" s="1"/>
  <c r="P84" i="38" s="1"/>
  <c r="Q84" i="38" s="1"/>
  <c r="R84" i="38" s="1"/>
  <c r="S84" i="38" s="1"/>
  <c r="T84" i="38" s="1"/>
  <c r="U84" i="38" s="1"/>
  <c r="V84" i="38" s="1"/>
  <c r="W84" i="38" s="1"/>
  <c r="X84" i="38" s="1"/>
  <c r="Y84" i="38" s="1"/>
  <c r="Z84" i="38" s="1"/>
  <c r="AA84" i="38" s="1"/>
  <c r="AB84" i="38" s="1"/>
  <c r="AC84" i="38" s="1"/>
  <c r="AD84" i="38" s="1"/>
  <c r="AE84" i="38" s="1"/>
  <c r="AF84" i="38" s="1"/>
  <c r="AG84" i="38" s="1"/>
  <c r="AH84" i="38" s="1"/>
  <c r="AI84" i="38" s="1"/>
  <c r="AJ84" i="38" s="1"/>
  <c r="AK84" i="38" s="1"/>
  <c r="AL84" i="38" s="1"/>
  <c r="AM84" i="38" s="1"/>
  <c r="AN84" i="38" s="1"/>
  <c r="H84" i="38"/>
  <c r="I84" i="37"/>
  <c r="J84" i="37" s="1"/>
  <c r="K84" i="37" s="1"/>
  <c r="L84" i="37" s="1"/>
  <c r="M84" i="37" s="1"/>
  <c r="N84" i="37" s="1"/>
  <c r="O84" i="37" s="1"/>
  <c r="P84" i="37" s="1"/>
  <c r="Q84" i="37" s="1"/>
  <c r="R84" i="37" s="1"/>
  <c r="S84" i="37" s="1"/>
  <c r="T84" i="37" s="1"/>
  <c r="U84" i="37" s="1"/>
  <c r="V84" i="37" s="1"/>
  <c r="W84" i="37" s="1"/>
  <c r="X84" i="37" s="1"/>
  <c r="Y84" i="37" s="1"/>
  <c r="Z84" i="37" s="1"/>
  <c r="AA84" i="37" s="1"/>
  <c r="AB84" i="37" s="1"/>
  <c r="AC84" i="37" s="1"/>
  <c r="AD84" i="37" s="1"/>
  <c r="AE84" i="37" s="1"/>
  <c r="AF84" i="37" s="1"/>
  <c r="AG84" i="37" s="1"/>
  <c r="AH84" i="37" s="1"/>
  <c r="AI84" i="37" s="1"/>
  <c r="AJ84" i="37" s="1"/>
  <c r="AK84" i="37" s="1"/>
  <c r="AL84" i="37" s="1"/>
  <c r="AM84" i="37" s="1"/>
  <c r="AN84" i="37" s="1"/>
  <c r="E41" i="17"/>
  <c r="Q41" i="18" l="1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O47" i="32" l="1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N48" i="32"/>
  <c r="N47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N26" i="32"/>
  <c r="N25" i="32"/>
  <c r="N16" i="32"/>
  <c r="J28" i="29" l="1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AI30" i="29"/>
  <c r="AJ30" i="29"/>
  <c r="AK30" i="29"/>
  <c r="AL30" i="29"/>
  <c r="AM30" i="29"/>
  <c r="AN30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AC31" i="29"/>
  <c r="AD31" i="29"/>
  <c r="AE31" i="29"/>
  <c r="AF31" i="29"/>
  <c r="AG31" i="29"/>
  <c r="AH31" i="29"/>
  <c r="AI31" i="29"/>
  <c r="AJ31" i="29"/>
  <c r="AK31" i="29"/>
  <c r="AL31" i="29"/>
  <c r="AM31" i="29"/>
  <c r="AN31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D40" i="1" s="1"/>
  <c r="AH34" i="29"/>
  <c r="AE40" i="1" s="1"/>
  <c r="AI34" i="29"/>
  <c r="AF40" i="1" s="1"/>
  <c r="AJ34" i="29"/>
  <c r="AG40" i="1" s="1"/>
  <c r="AK34" i="29"/>
  <c r="AH40" i="1" s="1"/>
  <c r="AL34" i="29"/>
  <c r="AI40" i="1" s="1"/>
  <c r="AM34" i="29"/>
  <c r="AJ40" i="1" s="1"/>
  <c r="AN34" i="29"/>
  <c r="AK40" i="1" s="1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AC37" i="29"/>
  <c r="AD37" i="29"/>
  <c r="AE37" i="29"/>
  <c r="AF37" i="29"/>
  <c r="AG37" i="29"/>
  <c r="AH37" i="29"/>
  <c r="AI37" i="29"/>
  <c r="AJ37" i="29"/>
  <c r="AK37" i="29"/>
  <c r="AL37" i="29"/>
  <c r="AM37" i="29"/>
  <c r="AN37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28" i="29"/>
  <c r="I5" i="29"/>
  <c r="AL40" i="1"/>
  <c r="U67" i="29" l="1"/>
  <c r="W37" i="31"/>
  <c r="Y37" i="31"/>
  <c r="Z37" i="31"/>
  <c r="AG37" i="31"/>
  <c r="AK16" i="29"/>
  <c r="AH37" i="31" s="1"/>
  <c r="AL16" i="29"/>
  <c r="AI37" i="31" s="1"/>
  <c r="AM16" i="29"/>
  <c r="AJ37" i="31" s="1"/>
  <c r="X37" i="31"/>
  <c r="AD37" i="31"/>
  <c r="AE37" i="31"/>
  <c r="AF37" i="31"/>
  <c r="S37" i="31"/>
  <c r="T37" i="31"/>
  <c r="U37" i="31"/>
  <c r="V37" i="31"/>
  <c r="AA37" i="31"/>
  <c r="AB37" i="31"/>
  <c r="AC37" i="31"/>
  <c r="AK37" i="31"/>
  <c r="AL37" i="31"/>
  <c r="AM37" i="31"/>
  <c r="AN37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L38" i="31"/>
  <c r="AM38" i="31"/>
  <c r="AN38" i="31"/>
  <c r="AN39" i="31" s="1"/>
  <c r="E40" i="31"/>
  <c r="E39" i="31"/>
  <c r="AL39" i="31" l="1"/>
  <c r="AM39" i="31"/>
  <c r="AC39" i="31"/>
  <c r="U39" i="31"/>
  <c r="AE39" i="31"/>
  <c r="Y39" i="31"/>
  <c r="AG39" i="31"/>
  <c r="X39" i="31"/>
  <c r="S39" i="31"/>
  <c r="AB39" i="31"/>
  <c r="AF39" i="31"/>
  <c r="Z39" i="31"/>
  <c r="AA39" i="31"/>
  <c r="V39" i="31"/>
  <c r="W39" i="31"/>
  <c r="AD39" i="31"/>
  <c r="T39" i="31"/>
  <c r="AI14" i="29" l="1"/>
  <c r="N97" i="29"/>
  <c r="O97" i="29"/>
  <c r="P97" i="29"/>
  <c r="Q97" i="29"/>
  <c r="R97" i="29"/>
  <c r="S97" i="29"/>
  <c r="T97" i="29"/>
  <c r="U97" i="29"/>
  <c r="V97" i="29"/>
  <c r="W97" i="29"/>
  <c r="X97" i="29"/>
  <c r="Y97" i="29"/>
  <c r="Z97" i="29"/>
  <c r="AA97" i="29"/>
  <c r="AB97" i="29"/>
  <c r="AC97" i="29"/>
  <c r="AD97" i="29"/>
  <c r="AE97" i="29"/>
  <c r="AF97" i="29"/>
  <c r="AG97" i="29"/>
  <c r="AH97" i="29"/>
  <c r="N234" i="29" l="1"/>
  <c r="O234" i="29"/>
  <c r="P234" i="29"/>
  <c r="Q234" i="29"/>
  <c r="R234" i="29"/>
  <c r="S234" i="29"/>
  <c r="T234" i="29"/>
  <c r="U234" i="29"/>
  <c r="V234" i="29"/>
  <c r="W234" i="29"/>
  <c r="X234" i="29"/>
  <c r="Y234" i="29"/>
  <c r="Z234" i="29"/>
  <c r="AA234" i="29"/>
  <c r="AB234" i="29"/>
  <c r="AC234" i="29"/>
  <c r="AD234" i="29"/>
  <c r="AE234" i="29"/>
  <c r="AF234" i="29"/>
  <c r="AG234" i="29"/>
  <c r="AH234" i="29"/>
  <c r="AI234" i="29"/>
  <c r="AJ234" i="29"/>
  <c r="AK234" i="29"/>
  <c r="AL234" i="29"/>
  <c r="AM234" i="29"/>
  <c r="M234" i="29"/>
  <c r="E81" i="30"/>
  <c r="E82" i="30" s="1"/>
  <c r="D79" i="30"/>
  <c r="AN39" i="30"/>
  <c r="AL39" i="30"/>
  <c r="AJ39" i="30"/>
  <c r="AD39" i="30"/>
  <c r="AB39" i="30"/>
  <c r="V39" i="30"/>
  <c r="T39" i="30"/>
  <c r="N39" i="30"/>
  <c r="L39" i="30"/>
  <c r="E39" i="30"/>
  <c r="E40" i="30" s="1"/>
  <c r="AM38" i="30"/>
  <c r="AM39" i="30" s="1"/>
  <c r="AL38" i="30"/>
  <c r="AK39" i="30"/>
  <c r="AI39" i="30"/>
  <c r="AH39" i="30"/>
  <c r="AG39" i="30"/>
  <c r="AF39" i="30"/>
  <c r="AE39" i="30"/>
  <c r="AC39" i="30"/>
  <c r="AA39" i="30"/>
  <c r="Z39" i="30"/>
  <c r="Y39" i="30"/>
  <c r="X39" i="30"/>
  <c r="W39" i="30"/>
  <c r="U39" i="30"/>
  <c r="S39" i="30"/>
  <c r="R39" i="30"/>
  <c r="Q39" i="30"/>
  <c r="P39" i="30"/>
  <c r="O39" i="30"/>
  <c r="M39" i="30"/>
  <c r="K39" i="30"/>
  <c r="C37" i="30"/>
  <c r="F27" i="29"/>
  <c r="F2" i="29"/>
  <c r="F86" i="29"/>
  <c r="F63" i="29"/>
  <c r="J87" i="29"/>
  <c r="K87" i="29"/>
  <c r="L87" i="29"/>
  <c r="M87" i="29"/>
  <c r="N87" i="29"/>
  <c r="O87" i="29"/>
  <c r="P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AI87" i="29"/>
  <c r="AJ87" i="29"/>
  <c r="AK87" i="29"/>
  <c r="AL87" i="29"/>
  <c r="AM87" i="29"/>
  <c r="AN87" i="29"/>
  <c r="J88" i="29"/>
  <c r="K88" i="29"/>
  <c r="L88" i="29"/>
  <c r="M88" i="29"/>
  <c r="N88" i="29"/>
  <c r="O88" i="29"/>
  <c r="P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AI88" i="29"/>
  <c r="AJ88" i="29"/>
  <c r="AK88" i="29"/>
  <c r="AL88" i="29"/>
  <c r="AM88" i="29"/>
  <c r="AN88" i="29"/>
  <c r="J89" i="29"/>
  <c r="K89" i="29"/>
  <c r="L89" i="29"/>
  <c r="M89" i="29"/>
  <c r="N89" i="29"/>
  <c r="O89" i="29"/>
  <c r="P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AI89" i="29"/>
  <c r="AJ89" i="29"/>
  <c r="AK89" i="29"/>
  <c r="AL89" i="29"/>
  <c r="AM89" i="29"/>
  <c r="AN89" i="29"/>
  <c r="J90" i="29"/>
  <c r="K90" i="29"/>
  <c r="L90" i="29"/>
  <c r="M90" i="29"/>
  <c r="N90" i="29"/>
  <c r="O90" i="29"/>
  <c r="P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AI90" i="29"/>
  <c r="AJ90" i="29"/>
  <c r="AK90" i="29"/>
  <c r="AL90" i="29"/>
  <c r="AM90" i="29"/>
  <c r="AN90" i="29"/>
  <c r="J91" i="29"/>
  <c r="K91" i="29"/>
  <c r="L91" i="29"/>
  <c r="M91" i="29"/>
  <c r="N91" i="29"/>
  <c r="O91" i="29"/>
  <c r="P91" i="29"/>
  <c r="Q91" i="29"/>
  <c r="R91" i="29"/>
  <c r="S91" i="29"/>
  <c r="T91" i="29"/>
  <c r="U91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H91" i="29"/>
  <c r="AI91" i="29"/>
  <c r="AJ91" i="29"/>
  <c r="AK91" i="29"/>
  <c r="AL91" i="29"/>
  <c r="AM91" i="29"/>
  <c r="AN91" i="29"/>
  <c r="J92" i="29"/>
  <c r="K92" i="29"/>
  <c r="L92" i="29"/>
  <c r="AC92" i="29"/>
  <c r="AD92" i="29"/>
  <c r="AE92" i="29"/>
  <c r="AF92" i="29"/>
  <c r="AG92" i="29"/>
  <c r="AH92" i="29"/>
  <c r="AI92" i="29"/>
  <c r="AJ92" i="29"/>
  <c r="AK92" i="29"/>
  <c r="AL92" i="29"/>
  <c r="AM92" i="29"/>
  <c r="AN92" i="29"/>
  <c r="J93" i="29"/>
  <c r="K93" i="29"/>
  <c r="L93" i="29"/>
  <c r="M93" i="29"/>
  <c r="N93" i="29"/>
  <c r="O93" i="29"/>
  <c r="P93" i="29"/>
  <c r="Q93" i="29"/>
  <c r="R93" i="29"/>
  <c r="S93" i="29"/>
  <c r="T93" i="29"/>
  <c r="U93" i="29"/>
  <c r="V93" i="29"/>
  <c r="W93" i="29"/>
  <c r="X93" i="29"/>
  <c r="Y93" i="29"/>
  <c r="Z93" i="29"/>
  <c r="AA93" i="29"/>
  <c r="AB93" i="29"/>
  <c r="AC93" i="29"/>
  <c r="AD93" i="29"/>
  <c r="AE93" i="29"/>
  <c r="AF93" i="29"/>
  <c r="AG93" i="29"/>
  <c r="AH93" i="29"/>
  <c r="AI93" i="29"/>
  <c r="AJ93" i="29"/>
  <c r="AK93" i="29"/>
  <c r="AL93" i="29"/>
  <c r="AM93" i="29"/>
  <c r="AN93" i="29"/>
  <c r="J94" i="29"/>
  <c r="K94" i="29"/>
  <c r="L94" i="29"/>
  <c r="M94" i="29"/>
  <c r="N94" i="29"/>
  <c r="O94" i="29"/>
  <c r="P94" i="29"/>
  <c r="Q94" i="29"/>
  <c r="R94" i="29"/>
  <c r="S94" i="29"/>
  <c r="T94" i="29"/>
  <c r="U94" i="29"/>
  <c r="V94" i="29"/>
  <c r="W94" i="29"/>
  <c r="X94" i="29"/>
  <c r="Y94" i="29"/>
  <c r="Z94" i="29"/>
  <c r="AA94" i="29"/>
  <c r="AB94" i="29"/>
  <c r="AC94" i="29"/>
  <c r="AD94" i="29"/>
  <c r="AE94" i="29"/>
  <c r="AF94" i="29"/>
  <c r="AG94" i="29"/>
  <c r="AH94" i="29"/>
  <c r="AI94" i="29"/>
  <c r="AJ94" i="29"/>
  <c r="AK94" i="29"/>
  <c r="AL94" i="29"/>
  <c r="AM94" i="29"/>
  <c r="AN94" i="29"/>
  <c r="J95" i="29"/>
  <c r="K95" i="29"/>
  <c r="L95" i="29"/>
  <c r="M95" i="29"/>
  <c r="N95" i="29"/>
  <c r="O95" i="29"/>
  <c r="P95" i="29"/>
  <c r="Q95" i="29"/>
  <c r="R95" i="29"/>
  <c r="S95" i="29"/>
  <c r="T95" i="29"/>
  <c r="U95" i="29"/>
  <c r="V95" i="29"/>
  <c r="W95" i="29"/>
  <c r="X95" i="29"/>
  <c r="Y95" i="29"/>
  <c r="Z95" i="29"/>
  <c r="AA95" i="29"/>
  <c r="AB95" i="29"/>
  <c r="AC95" i="29"/>
  <c r="AD95" i="29"/>
  <c r="AE95" i="29"/>
  <c r="AF95" i="29"/>
  <c r="AG95" i="29"/>
  <c r="AH95" i="29"/>
  <c r="AI95" i="29"/>
  <c r="AJ95" i="29"/>
  <c r="AK95" i="29"/>
  <c r="AL95" i="29"/>
  <c r="AM95" i="29"/>
  <c r="AN95" i="29"/>
  <c r="J96" i="29"/>
  <c r="K96" i="29"/>
  <c r="L96" i="29"/>
  <c r="M96" i="29"/>
  <c r="N96" i="29"/>
  <c r="O96" i="29"/>
  <c r="P96" i="29"/>
  <c r="Q96" i="29"/>
  <c r="R96" i="29"/>
  <c r="S96" i="29"/>
  <c r="T96" i="29"/>
  <c r="U96" i="29"/>
  <c r="V96" i="29"/>
  <c r="W96" i="29"/>
  <c r="X96" i="29"/>
  <c r="Y96" i="29"/>
  <c r="Z96" i="29"/>
  <c r="AA96" i="29"/>
  <c r="AB96" i="29"/>
  <c r="AC96" i="29"/>
  <c r="AD96" i="29"/>
  <c r="AE96" i="29"/>
  <c r="AF96" i="29"/>
  <c r="AG96" i="29"/>
  <c r="AH96" i="29"/>
  <c r="AI96" i="29"/>
  <c r="AJ96" i="29"/>
  <c r="AK96" i="29"/>
  <c r="AL96" i="29"/>
  <c r="AM96" i="29"/>
  <c r="AN96" i="29"/>
  <c r="J97" i="29"/>
  <c r="K97" i="29"/>
  <c r="L97" i="29"/>
  <c r="M97" i="29"/>
  <c r="AI97" i="29"/>
  <c r="AJ97" i="29"/>
  <c r="AK97" i="29"/>
  <c r="AL97" i="29"/>
  <c r="AM97" i="29"/>
  <c r="AN97" i="29"/>
  <c r="J98" i="29"/>
  <c r="K98" i="29"/>
  <c r="L98" i="29"/>
  <c r="M98" i="29"/>
  <c r="N98" i="29"/>
  <c r="O98" i="29"/>
  <c r="P98" i="29"/>
  <c r="Q98" i="29"/>
  <c r="R98" i="29"/>
  <c r="S98" i="29"/>
  <c r="T98" i="29"/>
  <c r="U98" i="29"/>
  <c r="V98" i="29"/>
  <c r="W98" i="29"/>
  <c r="X98" i="29"/>
  <c r="Y98" i="29"/>
  <c r="Z98" i="29"/>
  <c r="AA98" i="29"/>
  <c r="AB98" i="29"/>
  <c r="AC98" i="29"/>
  <c r="AD98" i="29"/>
  <c r="AE98" i="29"/>
  <c r="AF98" i="29"/>
  <c r="AG98" i="29"/>
  <c r="AH98" i="29"/>
  <c r="AI98" i="29"/>
  <c r="AJ98" i="29"/>
  <c r="AK98" i="29"/>
  <c r="AL98" i="29"/>
  <c r="AM98" i="29"/>
  <c r="AN98" i="29"/>
  <c r="J99" i="29"/>
  <c r="K99" i="29"/>
  <c r="L99" i="29"/>
  <c r="M99" i="29"/>
  <c r="N99" i="29"/>
  <c r="O99" i="29"/>
  <c r="P99" i="29"/>
  <c r="Q99" i="29"/>
  <c r="R99" i="29"/>
  <c r="S99" i="29"/>
  <c r="T99" i="29"/>
  <c r="U99" i="29"/>
  <c r="AK99" i="29"/>
  <c r="AL99" i="29"/>
  <c r="AM99" i="29"/>
  <c r="AN99" i="29"/>
  <c r="J100" i="29"/>
  <c r="K100" i="29"/>
  <c r="L100" i="29"/>
  <c r="M100" i="29"/>
  <c r="N100" i="29"/>
  <c r="O100" i="29"/>
  <c r="P100" i="29"/>
  <c r="Q100" i="29"/>
  <c r="R100" i="29"/>
  <c r="S100" i="29"/>
  <c r="T100" i="29"/>
  <c r="U100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H100" i="29"/>
  <c r="AI100" i="29"/>
  <c r="AJ100" i="29"/>
  <c r="AK100" i="29"/>
  <c r="AL100" i="29"/>
  <c r="AM100" i="29"/>
  <c r="AN100" i="29"/>
  <c r="J101" i="29"/>
  <c r="K101" i="29"/>
  <c r="L101" i="29"/>
  <c r="M101" i="29"/>
  <c r="N101" i="29"/>
  <c r="O101" i="29"/>
  <c r="P101" i="29"/>
  <c r="Q101" i="29"/>
  <c r="R101" i="29"/>
  <c r="S101" i="29"/>
  <c r="T101" i="29"/>
  <c r="U101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AI101" i="29"/>
  <c r="AJ101" i="29"/>
  <c r="AK101" i="29"/>
  <c r="AL101" i="29"/>
  <c r="AM101" i="29"/>
  <c r="AN101" i="29"/>
  <c r="J102" i="29"/>
  <c r="K102" i="29"/>
  <c r="L102" i="29"/>
  <c r="M102" i="29"/>
  <c r="N102" i="29"/>
  <c r="O102" i="29"/>
  <c r="P102" i="29"/>
  <c r="Q102" i="29"/>
  <c r="R102" i="29"/>
  <c r="S102" i="29"/>
  <c r="T102" i="29"/>
  <c r="U102" i="29"/>
  <c r="V102" i="29"/>
  <c r="W102" i="29"/>
  <c r="X102" i="29"/>
  <c r="Y102" i="29"/>
  <c r="Z102" i="29"/>
  <c r="AA102" i="29"/>
  <c r="AB102" i="29"/>
  <c r="AC102" i="29"/>
  <c r="AD102" i="29"/>
  <c r="AE102" i="29"/>
  <c r="AF102" i="29"/>
  <c r="AG102" i="29"/>
  <c r="AH102" i="29"/>
  <c r="AI102" i="29"/>
  <c r="AJ102" i="29"/>
  <c r="AK102" i="29"/>
  <c r="AL102" i="29"/>
  <c r="AM102" i="29"/>
  <c r="AN102" i="29"/>
  <c r="J103" i="29"/>
  <c r="K103" i="29"/>
  <c r="L103" i="29"/>
  <c r="M103" i="29"/>
  <c r="N103" i="29"/>
  <c r="O103" i="29"/>
  <c r="P103" i="29"/>
  <c r="Q103" i="29"/>
  <c r="R103" i="29"/>
  <c r="S103" i="29"/>
  <c r="T103" i="29"/>
  <c r="U103" i="29"/>
  <c r="V103" i="29"/>
  <c r="W103" i="29"/>
  <c r="X103" i="29"/>
  <c r="Y103" i="29"/>
  <c r="Z103" i="29"/>
  <c r="AA103" i="29"/>
  <c r="AB103" i="29"/>
  <c r="AC103" i="29"/>
  <c r="AD103" i="29"/>
  <c r="AE103" i="29"/>
  <c r="AF103" i="29"/>
  <c r="AG103" i="29"/>
  <c r="AH103" i="29"/>
  <c r="AI103" i="29"/>
  <c r="AJ103" i="29"/>
  <c r="AK103" i="29"/>
  <c r="AL103" i="29"/>
  <c r="AM103" i="29"/>
  <c r="AN103" i="29"/>
  <c r="J104" i="29"/>
  <c r="K104" i="29"/>
  <c r="L104" i="29"/>
  <c r="M104" i="29"/>
  <c r="N104" i="29"/>
  <c r="O104" i="29"/>
  <c r="P104" i="29"/>
  <c r="Q104" i="29"/>
  <c r="R104" i="29"/>
  <c r="S104" i="29"/>
  <c r="T104" i="29"/>
  <c r="U104" i="29"/>
  <c r="V104" i="29"/>
  <c r="W104" i="29"/>
  <c r="X104" i="29"/>
  <c r="Y104" i="29"/>
  <c r="Z104" i="29"/>
  <c r="AA104" i="29"/>
  <c r="AB104" i="29"/>
  <c r="AC104" i="29"/>
  <c r="AD104" i="29"/>
  <c r="AE104" i="29"/>
  <c r="AF104" i="29"/>
  <c r="AG104" i="29"/>
  <c r="AH104" i="29"/>
  <c r="AI104" i="29"/>
  <c r="AJ104" i="29"/>
  <c r="AK104" i="29"/>
  <c r="AL104" i="29"/>
  <c r="AM104" i="29"/>
  <c r="AN104" i="29"/>
  <c r="J105" i="29"/>
  <c r="K105" i="29"/>
  <c r="L105" i="29"/>
  <c r="M105" i="29"/>
  <c r="N105" i="29"/>
  <c r="O105" i="29"/>
  <c r="P105" i="29"/>
  <c r="Q105" i="29"/>
  <c r="R105" i="29"/>
  <c r="S105" i="29"/>
  <c r="T105" i="29"/>
  <c r="U105" i="29"/>
  <c r="V105" i="29"/>
  <c r="W105" i="29"/>
  <c r="X105" i="29"/>
  <c r="Y105" i="29"/>
  <c r="Z105" i="29"/>
  <c r="AA105" i="29"/>
  <c r="AB105" i="29"/>
  <c r="AC105" i="29"/>
  <c r="AD105" i="29"/>
  <c r="AE105" i="29"/>
  <c r="AF105" i="29"/>
  <c r="AG105" i="29"/>
  <c r="AH105" i="29"/>
  <c r="AI105" i="29"/>
  <c r="AJ105" i="29"/>
  <c r="AK105" i="29"/>
  <c r="AL105" i="29"/>
  <c r="AM105" i="29"/>
  <c r="AN105" i="29"/>
  <c r="J106" i="29"/>
  <c r="K106" i="29"/>
  <c r="L106" i="29"/>
  <c r="M106" i="29"/>
  <c r="N106" i="29"/>
  <c r="O106" i="29"/>
  <c r="P106" i="29"/>
  <c r="Q106" i="29"/>
  <c r="R106" i="29"/>
  <c r="S106" i="29"/>
  <c r="T106" i="29"/>
  <c r="U106" i="29"/>
  <c r="V106" i="29"/>
  <c r="W106" i="29"/>
  <c r="X106" i="29"/>
  <c r="Y106" i="29"/>
  <c r="Z106" i="29"/>
  <c r="AA106" i="29"/>
  <c r="AB106" i="29"/>
  <c r="AC106" i="29"/>
  <c r="AD106" i="29"/>
  <c r="AE106" i="29"/>
  <c r="AF106" i="29"/>
  <c r="AG106" i="29"/>
  <c r="AH106" i="29"/>
  <c r="AI106" i="29"/>
  <c r="AJ106" i="29"/>
  <c r="AK106" i="29"/>
  <c r="AL106" i="29"/>
  <c r="AM106" i="29"/>
  <c r="AN106" i="29"/>
  <c r="J107" i="29"/>
  <c r="K107" i="29"/>
  <c r="L107" i="29"/>
  <c r="M107" i="29"/>
  <c r="N107" i="29"/>
  <c r="O107" i="29"/>
  <c r="P107" i="29"/>
  <c r="Q107" i="29"/>
  <c r="R107" i="29"/>
  <c r="S107" i="29"/>
  <c r="T107" i="29"/>
  <c r="U107" i="29"/>
  <c r="V107" i="29"/>
  <c r="W107" i="29"/>
  <c r="X107" i="29"/>
  <c r="Y107" i="29"/>
  <c r="Z107" i="29"/>
  <c r="AA107" i="29"/>
  <c r="AB107" i="29"/>
  <c r="AC107" i="29"/>
  <c r="AD107" i="29"/>
  <c r="AE107" i="29"/>
  <c r="AF107" i="29"/>
  <c r="AG107" i="29"/>
  <c r="AH107" i="29"/>
  <c r="AI107" i="29"/>
  <c r="AJ107" i="29"/>
  <c r="AK107" i="29"/>
  <c r="AL107" i="29"/>
  <c r="AM107" i="29"/>
  <c r="AN107" i="29"/>
  <c r="J108" i="29"/>
  <c r="K108" i="29"/>
  <c r="L108" i="29"/>
  <c r="M108" i="29"/>
  <c r="N108" i="29"/>
  <c r="O108" i="29"/>
  <c r="P108" i="29"/>
  <c r="Q108" i="29"/>
  <c r="R108" i="29"/>
  <c r="S108" i="29"/>
  <c r="T108" i="29"/>
  <c r="U108" i="29"/>
  <c r="V108" i="29"/>
  <c r="W108" i="29"/>
  <c r="X108" i="29"/>
  <c r="Y108" i="29"/>
  <c r="Z108" i="29"/>
  <c r="AA108" i="29"/>
  <c r="AB108" i="29"/>
  <c r="AC108" i="29"/>
  <c r="AD108" i="29"/>
  <c r="AE108" i="29"/>
  <c r="AF108" i="29"/>
  <c r="AG108" i="29"/>
  <c r="AH108" i="29"/>
  <c r="AI108" i="29"/>
  <c r="AJ108" i="29"/>
  <c r="AK108" i="29"/>
  <c r="AL108" i="29"/>
  <c r="AM108" i="29"/>
  <c r="AN108" i="29"/>
  <c r="J109" i="29"/>
  <c r="K109" i="29"/>
  <c r="L109" i="29"/>
  <c r="M109" i="29"/>
  <c r="N109" i="29"/>
  <c r="O109" i="29"/>
  <c r="P109" i="29"/>
  <c r="Q109" i="29"/>
  <c r="R109" i="29"/>
  <c r="S109" i="29"/>
  <c r="T109" i="29"/>
  <c r="U109" i="29"/>
  <c r="V109" i="29"/>
  <c r="W109" i="29"/>
  <c r="X109" i="29"/>
  <c r="Y109" i="29"/>
  <c r="Z109" i="29"/>
  <c r="AA109" i="29"/>
  <c r="AB109" i="29"/>
  <c r="AC109" i="29"/>
  <c r="AD109" i="29"/>
  <c r="AE109" i="29"/>
  <c r="AF109" i="29"/>
  <c r="AG109" i="29"/>
  <c r="AH109" i="29"/>
  <c r="AI109" i="29"/>
  <c r="AJ109" i="29"/>
  <c r="AK109" i="29"/>
  <c r="AL109" i="29"/>
  <c r="AM109" i="29"/>
  <c r="AN109" i="29"/>
  <c r="J110" i="29"/>
  <c r="K110" i="29"/>
  <c r="L110" i="29"/>
  <c r="M110" i="29"/>
  <c r="N110" i="29"/>
  <c r="O110" i="29"/>
  <c r="P110" i="29"/>
  <c r="Q110" i="29"/>
  <c r="R110" i="29"/>
  <c r="S110" i="29"/>
  <c r="T110" i="29"/>
  <c r="U110" i="29"/>
  <c r="V110" i="29"/>
  <c r="W110" i="29"/>
  <c r="X110" i="29"/>
  <c r="Y110" i="29"/>
  <c r="Z110" i="29"/>
  <c r="AA110" i="29"/>
  <c r="AB110" i="29"/>
  <c r="AC110" i="29"/>
  <c r="AD110" i="29"/>
  <c r="AE110" i="29"/>
  <c r="AF110" i="29"/>
  <c r="AG110" i="29"/>
  <c r="AH110" i="29"/>
  <c r="AI110" i="29"/>
  <c r="AJ110" i="29"/>
  <c r="AK110" i="29"/>
  <c r="AL110" i="29"/>
  <c r="AM110" i="29"/>
  <c r="AN110" i="29"/>
  <c r="J111" i="29"/>
  <c r="K111" i="29"/>
  <c r="L111" i="29"/>
  <c r="M111" i="29"/>
  <c r="N111" i="29"/>
  <c r="O111" i="29"/>
  <c r="P111" i="29"/>
  <c r="Q111" i="29"/>
  <c r="R111" i="29"/>
  <c r="S111" i="29"/>
  <c r="T111" i="29"/>
  <c r="U111" i="29"/>
  <c r="V111" i="29"/>
  <c r="W111" i="29"/>
  <c r="X111" i="29"/>
  <c r="Y111" i="29"/>
  <c r="Z111" i="29"/>
  <c r="AA111" i="29"/>
  <c r="AB111" i="29"/>
  <c r="AC111" i="29"/>
  <c r="AD111" i="29"/>
  <c r="AE111" i="29"/>
  <c r="AF111" i="29"/>
  <c r="AG111" i="29"/>
  <c r="AH111" i="29"/>
  <c r="AI111" i="29"/>
  <c r="AJ111" i="29"/>
  <c r="AK111" i="29"/>
  <c r="AL111" i="29"/>
  <c r="AM111" i="29"/>
  <c r="AN111" i="29"/>
  <c r="J112" i="29"/>
  <c r="K112" i="29"/>
  <c r="L112" i="29"/>
  <c r="M112" i="29"/>
  <c r="N112" i="29"/>
  <c r="O112" i="29"/>
  <c r="P112" i="29"/>
  <c r="Q112" i="29"/>
  <c r="R112" i="29"/>
  <c r="S112" i="29"/>
  <c r="T112" i="29"/>
  <c r="U112" i="29"/>
  <c r="V112" i="29"/>
  <c r="W112" i="29"/>
  <c r="X112" i="29"/>
  <c r="Y112" i="29"/>
  <c r="Z112" i="29"/>
  <c r="AA112" i="29"/>
  <c r="AB112" i="29"/>
  <c r="AC112" i="29"/>
  <c r="AD112" i="29"/>
  <c r="AE112" i="29"/>
  <c r="AF112" i="29"/>
  <c r="AG112" i="29"/>
  <c r="AH112" i="29"/>
  <c r="AI112" i="29"/>
  <c r="AJ112" i="29"/>
  <c r="AK112" i="29"/>
  <c r="AL112" i="29"/>
  <c r="AM112" i="29"/>
  <c r="AN112" i="29"/>
  <c r="J113" i="29"/>
  <c r="K113" i="29"/>
  <c r="L113" i="29"/>
  <c r="M113" i="29"/>
  <c r="N113" i="29"/>
  <c r="O113" i="29"/>
  <c r="P113" i="29"/>
  <c r="Q113" i="29"/>
  <c r="R113" i="29"/>
  <c r="S113" i="29"/>
  <c r="T113" i="29"/>
  <c r="U113" i="29"/>
  <c r="V113" i="29"/>
  <c r="W113" i="29"/>
  <c r="X113" i="29"/>
  <c r="Y113" i="29"/>
  <c r="Z113" i="29"/>
  <c r="AA113" i="29"/>
  <c r="AB113" i="29"/>
  <c r="AC113" i="29"/>
  <c r="AD113" i="29"/>
  <c r="AE113" i="29"/>
  <c r="AF113" i="29"/>
  <c r="AG113" i="29"/>
  <c r="AH113" i="29"/>
  <c r="AI113" i="29"/>
  <c r="AJ113" i="29"/>
  <c r="AK113" i="29"/>
  <c r="AL113" i="29"/>
  <c r="AM113" i="29"/>
  <c r="AN113" i="29"/>
  <c r="J114" i="29"/>
  <c r="K114" i="29"/>
  <c r="L114" i="29"/>
  <c r="M114" i="29"/>
  <c r="N114" i="29"/>
  <c r="O114" i="29"/>
  <c r="P114" i="29"/>
  <c r="Q114" i="29"/>
  <c r="R114" i="29"/>
  <c r="S114" i="29"/>
  <c r="J115" i="29"/>
  <c r="K115" i="29"/>
  <c r="L115" i="29"/>
  <c r="M115" i="29"/>
  <c r="N115" i="29"/>
  <c r="O115" i="29"/>
  <c r="P115" i="29"/>
  <c r="Q115" i="29"/>
  <c r="R115" i="29"/>
  <c r="S115" i="29"/>
  <c r="T115" i="29"/>
  <c r="U115" i="29"/>
  <c r="V115" i="29"/>
  <c r="W115" i="29"/>
  <c r="X115" i="29"/>
  <c r="Y115" i="29"/>
  <c r="Z115" i="29"/>
  <c r="AA115" i="29"/>
  <c r="AB115" i="29"/>
  <c r="AC115" i="29"/>
  <c r="AD115" i="29"/>
  <c r="AE115" i="29"/>
  <c r="AF115" i="29"/>
  <c r="AG115" i="29"/>
  <c r="AH115" i="29"/>
  <c r="AI115" i="29"/>
  <c r="AJ115" i="29"/>
  <c r="AK115" i="29"/>
  <c r="AL115" i="29"/>
  <c r="AM115" i="29"/>
  <c r="AN115" i="29"/>
  <c r="J116" i="29"/>
  <c r="K116" i="29"/>
  <c r="L116" i="29"/>
  <c r="M116" i="29"/>
  <c r="N116" i="29"/>
  <c r="O116" i="29"/>
  <c r="P116" i="29"/>
  <c r="Q116" i="29"/>
  <c r="R116" i="29"/>
  <c r="S116" i="29"/>
  <c r="T116" i="29"/>
  <c r="U116" i="29"/>
  <c r="V116" i="29"/>
  <c r="W116" i="29"/>
  <c r="X116" i="29"/>
  <c r="Y116" i="29"/>
  <c r="Z116" i="29"/>
  <c r="AA116" i="29"/>
  <c r="AB116" i="29"/>
  <c r="AC116" i="29"/>
  <c r="AD116" i="29"/>
  <c r="AE116" i="29"/>
  <c r="AF116" i="29"/>
  <c r="AG116" i="29"/>
  <c r="AH116" i="29"/>
  <c r="AI116" i="29"/>
  <c r="AJ116" i="29"/>
  <c r="AK116" i="29"/>
  <c r="AL116" i="29"/>
  <c r="AM116" i="29"/>
  <c r="AN116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87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J67" i="29"/>
  <c r="K67" i="29"/>
  <c r="L67" i="29"/>
  <c r="M67" i="29"/>
  <c r="N67" i="29"/>
  <c r="O67" i="29"/>
  <c r="P67" i="29"/>
  <c r="Q67" i="29"/>
  <c r="R67" i="29"/>
  <c r="S67" i="29"/>
  <c r="T67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AI67" i="29"/>
  <c r="AJ67" i="29"/>
  <c r="AK67" i="29"/>
  <c r="AL67" i="29"/>
  <c r="AM67" i="29"/>
  <c r="AN67" i="29"/>
  <c r="J68" i="29"/>
  <c r="K68" i="29"/>
  <c r="L68" i="29"/>
  <c r="M68" i="29"/>
  <c r="N68" i="29"/>
  <c r="O68" i="29"/>
  <c r="P68" i="29"/>
  <c r="Q68" i="29"/>
  <c r="R68" i="29"/>
  <c r="S68" i="29"/>
  <c r="T68" i="29"/>
  <c r="AL68" i="29"/>
  <c r="AM68" i="29"/>
  <c r="AN68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AI69" i="29"/>
  <c r="AJ69" i="29"/>
  <c r="AK69" i="29"/>
  <c r="AL69" i="29"/>
  <c r="AM69" i="29"/>
  <c r="AN69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J83" i="29"/>
  <c r="K83" i="29"/>
  <c r="L83" i="29"/>
  <c r="M83" i="29"/>
  <c r="N83" i="29"/>
  <c r="O83" i="29"/>
  <c r="P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AI83" i="29"/>
  <c r="AJ83" i="29"/>
  <c r="AK83" i="29"/>
  <c r="AL83" i="29"/>
  <c r="AM83" i="29"/>
  <c r="AN83" i="29"/>
  <c r="J84" i="29"/>
  <c r="K84" i="29"/>
  <c r="L84" i="29"/>
  <c r="M84" i="29"/>
  <c r="N84" i="29"/>
  <c r="O84" i="29"/>
  <c r="P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AI84" i="29"/>
  <c r="AJ84" i="29"/>
  <c r="AK84" i="29"/>
  <c r="AL84" i="29"/>
  <c r="AM84" i="29"/>
  <c r="AN84" i="29"/>
  <c r="J85" i="29"/>
  <c r="K85" i="29"/>
  <c r="L85" i="29"/>
  <c r="M85" i="29"/>
  <c r="N85" i="29"/>
  <c r="O85" i="29"/>
  <c r="P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AI85" i="29"/>
  <c r="AJ85" i="29"/>
  <c r="AK85" i="29"/>
  <c r="AL85" i="29"/>
  <c r="AM85" i="29"/>
  <c r="AN85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64" i="29"/>
  <c r="G38" i="30"/>
  <c r="H38" i="30"/>
  <c r="I38" i="30"/>
  <c r="J38" i="30"/>
  <c r="G38" i="31"/>
  <c r="H38" i="31"/>
  <c r="I38" i="31"/>
  <c r="J38" i="31"/>
  <c r="K38" i="31"/>
  <c r="L38" i="31"/>
  <c r="M38" i="31"/>
  <c r="N38" i="31"/>
  <c r="O38" i="31"/>
  <c r="P38" i="31"/>
  <c r="Q38" i="31"/>
  <c r="R38" i="31"/>
  <c r="AH38" i="31"/>
  <c r="AI38" i="31"/>
  <c r="AJ38" i="31"/>
  <c r="AK38" i="31"/>
  <c r="F38" i="30"/>
  <c r="F38" i="31"/>
  <c r="J3" i="29"/>
  <c r="K3" i="29"/>
  <c r="L3" i="29"/>
  <c r="M3" i="29"/>
  <c r="N3" i="29"/>
  <c r="O3" i="29"/>
  <c r="P3" i="29"/>
  <c r="Q3" i="29"/>
  <c r="R3" i="29"/>
  <c r="S3" i="29"/>
  <c r="T3" i="29"/>
  <c r="U3" i="29"/>
  <c r="V3" i="29"/>
  <c r="W3" i="29"/>
  <c r="X3" i="29"/>
  <c r="Y3" i="29"/>
  <c r="Z3" i="29"/>
  <c r="AA3" i="29"/>
  <c r="AB3" i="29"/>
  <c r="AC3" i="29"/>
  <c r="AD3" i="29"/>
  <c r="AE3" i="29"/>
  <c r="AF3" i="29"/>
  <c r="AG3" i="29"/>
  <c r="AH3" i="29"/>
  <c r="AI3" i="29"/>
  <c r="AJ3" i="29"/>
  <c r="AK3" i="29"/>
  <c r="AL3" i="29"/>
  <c r="AM3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AC4" i="29"/>
  <c r="AD4" i="29"/>
  <c r="AE4" i="29"/>
  <c r="AF4" i="29"/>
  <c r="AG4" i="29"/>
  <c r="AH4" i="29"/>
  <c r="AI4" i="29"/>
  <c r="AJ4" i="29"/>
  <c r="AK4" i="29"/>
  <c r="AL4" i="29"/>
  <c r="AM4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AC5" i="29"/>
  <c r="AD5" i="29"/>
  <c r="AE5" i="29"/>
  <c r="AF5" i="29"/>
  <c r="AG5" i="29"/>
  <c r="AH5" i="29"/>
  <c r="AI5" i="29"/>
  <c r="AJ5" i="29"/>
  <c r="AK5" i="29"/>
  <c r="AL5" i="29"/>
  <c r="AM5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AD6" i="29"/>
  <c r="AE6" i="29"/>
  <c r="AF6" i="29"/>
  <c r="AG6" i="29"/>
  <c r="AH6" i="29"/>
  <c r="AI6" i="29"/>
  <c r="AJ6" i="29"/>
  <c r="AK6" i="29"/>
  <c r="AL6" i="29"/>
  <c r="AM6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AJ7" i="29"/>
  <c r="AK7" i="29"/>
  <c r="AL7" i="29"/>
  <c r="AM7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AJ8" i="29"/>
  <c r="AK8" i="29"/>
  <c r="AL8" i="29"/>
  <c r="AM8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AI9" i="29"/>
  <c r="AJ9" i="29"/>
  <c r="AK9" i="29"/>
  <c r="AL9" i="29"/>
  <c r="AM9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AC10" i="29"/>
  <c r="AD10" i="29"/>
  <c r="AE10" i="29"/>
  <c r="AF10" i="29"/>
  <c r="AG10" i="29"/>
  <c r="AH10" i="29"/>
  <c r="AI10" i="29"/>
  <c r="AJ10" i="29"/>
  <c r="AK10" i="29"/>
  <c r="AL10" i="29"/>
  <c r="AM10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I3" i="29"/>
  <c r="I4" i="29"/>
  <c r="I6" i="29"/>
  <c r="I7" i="29"/>
  <c r="I8" i="29"/>
  <c r="I9" i="29"/>
  <c r="I10" i="29"/>
  <c r="I11" i="29"/>
  <c r="I12" i="29"/>
  <c r="J14" i="29"/>
  <c r="K14" i="29"/>
  <c r="L14" i="29"/>
  <c r="M14" i="29"/>
  <c r="AJ14" i="29"/>
  <c r="AK14" i="29"/>
  <c r="AL14" i="29"/>
  <c r="AM14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J16" i="29"/>
  <c r="G37" i="31" s="1"/>
  <c r="K16" i="29"/>
  <c r="H37" i="31" s="1"/>
  <c r="L16" i="29"/>
  <c r="I37" i="31" s="1"/>
  <c r="M16" i="29"/>
  <c r="J37" i="31" s="1"/>
  <c r="N16" i="29"/>
  <c r="K37" i="31" s="1"/>
  <c r="O16" i="29"/>
  <c r="L37" i="31" s="1"/>
  <c r="P16" i="29"/>
  <c r="M37" i="31" s="1"/>
  <c r="Q16" i="29"/>
  <c r="N37" i="31" s="1"/>
  <c r="R16" i="29"/>
  <c r="O37" i="31" s="1"/>
  <c r="S16" i="29"/>
  <c r="P37" i="31" s="1"/>
  <c r="T16" i="29"/>
  <c r="Q37" i="31" s="1"/>
  <c r="U16" i="29"/>
  <c r="R37" i="31" s="1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H17" i="29"/>
  <c r="AI17" i="29"/>
  <c r="AJ17" i="29"/>
  <c r="AK17" i="29"/>
  <c r="AL17" i="29"/>
  <c r="AM17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AI18" i="29"/>
  <c r="AJ18" i="29"/>
  <c r="AK18" i="29"/>
  <c r="AL18" i="29"/>
  <c r="AM18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AI25" i="29"/>
  <c r="AJ25" i="29"/>
  <c r="AK25" i="29"/>
  <c r="AL25" i="29"/>
  <c r="AM25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H26" i="29"/>
  <c r="AI26" i="29"/>
  <c r="AJ26" i="29"/>
  <c r="AK26" i="29"/>
  <c r="AL26" i="29"/>
  <c r="AM26" i="29"/>
  <c r="I14" i="29"/>
  <c r="I15" i="29"/>
  <c r="I16" i="29"/>
  <c r="F37" i="31" s="1"/>
  <c r="I17" i="29"/>
  <c r="I18" i="29"/>
  <c r="I19" i="29"/>
  <c r="I20" i="29"/>
  <c r="I21" i="29"/>
  <c r="I22" i="29"/>
  <c r="I23" i="29"/>
  <c r="I24" i="29"/>
  <c r="I25" i="29"/>
  <c r="I26" i="29"/>
  <c r="I13" i="29"/>
  <c r="AK39" i="31" l="1"/>
  <c r="J39" i="30"/>
  <c r="I39" i="30"/>
  <c r="Q39" i="31"/>
  <c r="I39" i="31"/>
  <c r="AI39" i="31"/>
  <c r="H39" i="30"/>
  <c r="AJ39" i="31"/>
  <c r="AH39" i="31"/>
  <c r="G39" i="30"/>
  <c r="F82" i="29"/>
  <c r="F74" i="29"/>
  <c r="F66" i="29"/>
  <c r="F113" i="29"/>
  <c r="F105" i="29"/>
  <c r="F97" i="29"/>
  <c r="F89" i="29"/>
  <c r="M39" i="31"/>
  <c r="K39" i="31"/>
  <c r="R39" i="31"/>
  <c r="J39" i="31"/>
  <c r="H39" i="31"/>
  <c r="P39" i="31"/>
  <c r="N39" i="31"/>
  <c r="AM40" i="1"/>
  <c r="C38" i="31"/>
  <c r="C38" i="30"/>
  <c r="L39" i="31"/>
  <c r="F39" i="30"/>
  <c r="C37" i="31"/>
  <c r="F39" i="31"/>
  <c r="O39" i="31"/>
  <c r="G39" i="31"/>
  <c r="F73" i="29"/>
  <c r="F112" i="29"/>
  <c r="F104" i="29"/>
  <c r="F96" i="29"/>
  <c r="F88" i="29"/>
  <c r="F95" i="29"/>
  <c r="F79" i="29"/>
  <c r="F71" i="29"/>
  <c r="F110" i="29"/>
  <c r="F102" i="29"/>
  <c r="F94" i="29"/>
  <c r="F72" i="29"/>
  <c r="F103" i="29"/>
  <c r="F85" i="29"/>
  <c r="F77" i="29"/>
  <c r="F69" i="29"/>
  <c r="F87" i="29"/>
  <c r="F109" i="29"/>
  <c r="F101" i="29"/>
  <c r="F93" i="29"/>
  <c r="F80" i="29"/>
  <c r="F78" i="29"/>
  <c r="F116" i="29"/>
  <c r="F108" i="29"/>
  <c r="F100" i="29"/>
  <c r="F92" i="29"/>
  <c r="F65" i="29"/>
  <c r="F64" i="29"/>
  <c r="F84" i="29"/>
  <c r="F76" i="29"/>
  <c r="F68" i="29"/>
  <c r="C79" i="31" s="1"/>
  <c r="F115" i="29"/>
  <c r="F107" i="29"/>
  <c r="F99" i="29"/>
  <c r="C80" i="31" s="1"/>
  <c r="F91" i="29"/>
  <c r="F81" i="29"/>
  <c r="F111" i="29"/>
  <c r="F70" i="29"/>
  <c r="F83" i="29"/>
  <c r="F75" i="29"/>
  <c r="F67" i="29"/>
  <c r="F114" i="29"/>
  <c r="F106" i="29"/>
  <c r="F98" i="29"/>
  <c r="F90" i="29"/>
  <c r="F3" i="29"/>
  <c r="F29" i="29"/>
  <c r="F14" i="29"/>
  <c r="F22" i="29"/>
  <c r="F11" i="29"/>
  <c r="F13" i="29"/>
  <c r="F19" i="29"/>
  <c r="F8" i="29"/>
  <c r="F28" i="29"/>
  <c r="F35" i="29"/>
  <c r="F47" i="29"/>
  <c r="F39" i="29"/>
  <c r="F7" i="29"/>
  <c r="F54" i="29"/>
  <c r="F46" i="29"/>
  <c r="F38" i="29"/>
  <c r="F20" i="29"/>
  <c r="F40" i="29"/>
  <c r="F6" i="29"/>
  <c r="F32" i="29"/>
  <c r="F53" i="29"/>
  <c r="F45" i="29"/>
  <c r="F37" i="29"/>
  <c r="F48" i="29"/>
  <c r="F24" i="29"/>
  <c r="F26" i="29"/>
  <c r="F18" i="29"/>
  <c r="F5" i="29"/>
  <c r="F10" i="29"/>
  <c r="F9" i="29"/>
  <c r="F31" i="29"/>
  <c r="F52" i="29"/>
  <c r="F44" i="29"/>
  <c r="F36" i="29"/>
  <c r="AR56" i="29" s="1"/>
  <c r="F50" i="29"/>
  <c r="F42" i="29"/>
  <c r="F34" i="29"/>
  <c r="F16" i="29"/>
  <c r="F23" i="29"/>
  <c r="F15" i="29"/>
  <c r="F25" i="29"/>
  <c r="F17" i="29"/>
  <c r="F12" i="29"/>
  <c r="F4" i="29"/>
  <c r="F30" i="29"/>
  <c r="F33" i="29"/>
  <c r="F51" i="29"/>
  <c r="F43" i="29"/>
  <c r="F49" i="29"/>
  <c r="F41" i="29"/>
  <c r="F21" i="29"/>
  <c r="C39" i="30" l="1"/>
  <c r="D80" i="31"/>
  <c r="C82" i="30"/>
  <c r="C81" i="30"/>
  <c r="D81" i="30"/>
  <c r="D80" i="30"/>
  <c r="M56" i="29"/>
  <c r="F40" i="30"/>
  <c r="G40" i="30" s="1"/>
  <c r="H40" i="30" s="1"/>
  <c r="I40" i="30" s="1"/>
  <c r="J40" i="30" s="1"/>
  <c r="K40" i="30" s="1"/>
  <c r="L40" i="30" s="1"/>
  <c r="M40" i="30" s="1"/>
  <c r="N40" i="30" s="1"/>
  <c r="O40" i="30" s="1"/>
  <c r="P40" i="30" s="1"/>
  <c r="Q40" i="30" s="1"/>
  <c r="R40" i="30" s="1"/>
  <c r="S40" i="30" s="1"/>
  <c r="T40" i="30" s="1"/>
  <c r="U40" i="30" s="1"/>
  <c r="V40" i="30" s="1"/>
  <c r="W40" i="30" s="1"/>
  <c r="X40" i="30" s="1"/>
  <c r="Y40" i="30" s="1"/>
  <c r="Z40" i="30" s="1"/>
  <c r="AA40" i="30" s="1"/>
  <c r="AB40" i="30" s="1"/>
  <c r="AC40" i="30" s="1"/>
  <c r="AD40" i="30" s="1"/>
  <c r="AE40" i="30" s="1"/>
  <c r="AF40" i="30" s="1"/>
  <c r="AG40" i="30" s="1"/>
  <c r="AH40" i="30" s="1"/>
  <c r="AI40" i="30" s="1"/>
  <c r="AJ40" i="30" s="1"/>
  <c r="AK40" i="30" s="1"/>
  <c r="AL40" i="30" s="1"/>
  <c r="AM40" i="30" s="1"/>
  <c r="AN40" i="30" s="1"/>
  <c r="F40" i="31"/>
  <c r="G40" i="31" s="1"/>
  <c r="H40" i="31" s="1"/>
  <c r="I40" i="31" s="1"/>
  <c r="J40" i="31" s="1"/>
  <c r="K40" i="31" s="1"/>
  <c r="L40" i="31" s="1"/>
  <c r="M40" i="31" s="1"/>
  <c r="N40" i="31" s="1"/>
  <c r="O40" i="31" s="1"/>
  <c r="P40" i="31" s="1"/>
  <c r="Q40" i="31" s="1"/>
  <c r="R40" i="31" s="1"/>
  <c r="S40" i="31" s="1"/>
  <c r="T40" i="31" s="1"/>
  <c r="U40" i="31" s="1"/>
  <c r="V40" i="31" s="1"/>
  <c r="W40" i="31" s="1"/>
  <c r="X40" i="31" s="1"/>
  <c r="Y40" i="31" s="1"/>
  <c r="Z40" i="31" s="1"/>
  <c r="AA40" i="31" s="1"/>
  <c r="AB40" i="31" s="1"/>
  <c r="AC40" i="31" s="1"/>
  <c r="AD40" i="31" s="1"/>
  <c r="AE40" i="31" s="1"/>
  <c r="AF40" i="31" s="1"/>
  <c r="AG40" i="31" s="1"/>
  <c r="AH40" i="31" s="1"/>
  <c r="AI40" i="31" s="1"/>
  <c r="AJ40" i="31" s="1"/>
  <c r="AK40" i="31" s="1"/>
  <c r="AL40" i="31" s="1"/>
  <c r="AM40" i="31" s="1"/>
  <c r="AN40" i="31" s="1"/>
  <c r="C39" i="31"/>
  <c r="AS56" i="29"/>
  <c r="C81" i="31"/>
  <c r="E81" i="31" s="1"/>
  <c r="E82" i="31" s="1"/>
  <c r="D81" i="31"/>
  <c r="C82" i="31"/>
  <c r="D79" i="31"/>
  <c r="AA56" i="29"/>
  <c r="M57" i="29"/>
  <c r="J56" i="29"/>
  <c r="AC57" i="29"/>
  <c r="AE56" i="29"/>
  <c r="AN57" i="29"/>
  <c r="AO56" i="29"/>
  <c r="AN56" i="29"/>
  <c r="R56" i="29"/>
  <c r="X57" i="29"/>
  <c r="T56" i="29"/>
  <c r="W57" i="29"/>
  <c r="V57" i="29"/>
  <c r="U57" i="29"/>
  <c r="AF56" i="29"/>
  <c r="AS57" i="29"/>
  <c r="AL57" i="29"/>
  <c r="AK57" i="29"/>
  <c r="AK56" i="29"/>
  <c r="P57" i="29"/>
  <c r="O57" i="29"/>
  <c r="K56" i="29"/>
  <c r="AM57" i="29"/>
  <c r="S56" i="29"/>
  <c r="AM56" i="29"/>
  <c r="Q56" i="29"/>
  <c r="AF57" i="29"/>
  <c r="AE57" i="29"/>
  <c r="AD57" i="29"/>
  <c r="N57" i="29"/>
  <c r="AB56" i="29"/>
  <c r="J57" i="29"/>
  <c r="AJ57" i="29"/>
  <c r="AB57" i="29"/>
  <c r="T57" i="29"/>
  <c r="L57" i="29"/>
  <c r="AJ56" i="29"/>
  <c r="Z56" i="29"/>
  <c r="P56" i="29"/>
  <c r="AI56" i="29"/>
  <c r="AA57" i="29"/>
  <c r="K57" i="29"/>
  <c r="O56" i="29"/>
  <c r="AH57" i="29"/>
  <c r="R57" i="29"/>
  <c r="AQ56" i="29"/>
  <c r="AH56" i="29"/>
  <c r="X56" i="29"/>
  <c r="L56" i="29"/>
  <c r="AQ57" i="29"/>
  <c r="AI57" i="29"/>
  <c r="S57" i="29"/>
  <c r="Y56" i="29"/>
  <c r="AP57" i="29"/>
  <c r="Z57" i="29"/>
  <c r="AO57" i="29"/>
  <c r="AG57" i="29"/>
  <c r="Y57" i="29"/>
  <c r="Q57" i="29"/>
  <c r="AP56" i="29"/>
  <c r="AG56" i="29"/>
  <c r="W56" i="29"/>
  <c r="AR57" i="29"/>
  <c r="AL56" i="29"/>
  <c r="AD56" i="29"/>
  <c r="V56" i="29"/>
  <c r="N56" i="29"/>
  <c r="AC56" i="29"/>
  <c r="U56" i="29"/>
  <c r="C80" i="23"/>
  <c r="C79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L37" i="23"/>
  <c r="AM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L38" i="23"/>
  <c r="AM38" i="23"/>
  <c r="F38" i="23"/>
  <c r="F37" i="23"/>
  <c r="C80" i="22"/>
  <c r="C79" i="22"/>
  <c r="D79" i="22" s="1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AD37" i="22"/>
  <c r="AE37" i="22"/>
  <c r="AF37" i="22"/>
  <c r="AG37" i="22"/>
  <c r="AH37" i="22"/>
  <c r="AI37" i="22"/>
  <c r="AJ37" i="22"/>
  <c r="AK37" i="22"/>
  <c r="AL37" i="22"/>
  <c r="AM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I38" i="22"/>
  <c r="AJ38" i="22"/>
  <c r="AK38" i="22"/>
  <c r="AL38" i="22"/>
  <c r="AM38" i="22"/>
  <c r="F38" i="22"/>
  <c r="F37" i="22"/>
  <c r="C80" i="21"/>
  <c r="C79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AK37" i="21"/>
  <c r="AL37" i="21"/>
  <c r="AM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AL38" i="21"/>
  <c r="AM38" i="21"/>
  <c r="F38" i="21"/>
  <c r="F37" i="21"/>
  <c r="C80" i="20"/>
  <c r="D80" i="20" s="1"/>
  <c r="C79" i="20"/>
  <c r="D79" i="20" s="1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AJ37" i="20"/>
  <c r="AK37" i="20"/>
  <c r="AL37" i="20"/>
  <c r="AM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AJ38" i="20"/>
  <c r="AK38" i="20"/>
  <c r="AL38" i="20"/>
  <c r="AM38" i="20"/>
  <c r="F38" i="20"/>
  <c r="F37" i="20"/>
  <c r="C80" i="19"/>
  <c r="C79" i="19"/>
  <c r="D79" i="19" s="1"/>
  <c r="G37" i="19"/>
  <c r="H37" i="19"/>
  <c r="I37" i="19"/>
  <c r="J37" i="19"/>
  <c r="K37" i="19"/>
  <c r="L37" i="19"/>
  <c r="M37" i="19"/>
  <c r="N37" i="19"/>
  <c r="AI37" i="19"/>
  <c r="AJ37" i="19"/>
  <c r="AK37" i="19"/>
  <c r="AL37" i="19"/>
  <c r="AM37" i="19"/>
  <c r="G38" i="19"/>
  <c r="H38" i="19"/>
  <c r="I38" i="19"/>
  <c r="J38" i="19"/>
  <c r="K38" i="19"/>
  <c r="L38" i="19"/>
  <c r="M38" i="19"/>
  <c r="N38" i="19"/>
  <c r="AI38" i="19"/>
  <c r="AJ38" i="19"/>
  <c r="AK38" i="19"/>
  <c r="AL38" i="19"/>
  <c r="AM38" i="19"/>
  <c r="F38" i="19"/>
  <c r="F37" i="19"/>
  <c r="C92" i="18"/>
  <c r="D92" i="18" s="1"/>
  <c r="C93" i="18"/>
  <c r="D93" i="18" s="1"/>
  <c r="C91" i="18"/>
  <c r="D91" i="18" s="1"/>
  <c r="C88" i="18"/>
  <c r="D88" i="18" s="1"/>
  <c r="C89" i="18"/>
  <c r="D89" i="18" s="1"/>
  <c r="C87" i="18"/>
  <c r="D87" i="18" s="1"/>
  <c r="C86" i="18"/>
  <c r="D86" i="18" s="1"/>
  <c r="C90" i="18"/>
  <c r="D90" i="18" s="1"/>
  <c r="G43" i="18"/>
  <c r="H43" i="18"/>
  <c r="I43" i="18"/>
  <c r="J43" i="18"/>
  <c r="K43" i="18"/>
  <c r="AK43" i="18"/>
  <c r="AL43" i="18"/>
  <c r="AM43" i="18"/>
  <c r="G44" i="18"/>
  <c r="H44" i="18"/>
  <c r="I44" i="18"/>
  <c r="J44" i="18"/>
  <c r="K44" i="18"/>
  <c r="AK44" i="18"/>
  <c r="AL44" i="18"/>
  <c r="AM44" i="18"/>
  <c r="G39" i="18"/>
  <c r="H39" i="18"/>
  <c r="I39" i="18"/>
  <c r="J39" i="18"/>
  <c r="K39" i="18"/>
  <c r="AK39" i="18"/>
  <c r="AL39" i="18"/>
  <c r="AM39" i="18"/>
  <c r="G40" i="18"/>
  <c r="H40" i="18"/>
  <c r="I40" i="18"/>
  <c r="J40" i="18"/>
  <c r="K40" i="18"/>
  <c r="AK40" i="18"/>
  <c r="AL40" i="18"/>
  <c r="AM40" i="18"/>
  <c r="F43" i="18"/>
  <c r="F44" i="18"/>
  <c r="F39" i="18"/>
  <c r="F40" i="18"/>
  <c r="C81" i="17"/>
  <c r="D81" i="17" s="1"/>
  <c r="C80" i="17"/>
  <c r="D80" i="17" s="1"/>
  <c r="G37" i="17"/>
  <c r="H37" i="17"/>
  <c r="I37" i="17"/>
  <c r="J37" i="17"/>
  <c r="K37" i="17"/>
  <c r="AH37" i="17"/>
  <c r="AI37" i="17"/>
  <c r="AJ37" i="17"/>
  <c r="AK37" i="17"/>
  <c r="AL37" i="17"/>
  <c r="AM37" i="17"/>
  <c r="AN37" i="17"/>
  <c r="G38" i="17"/>
  <c r="H38" i="17"/>
  <c r="I38" i="17"/>
  <c r="J38" i="17"/>
  <c r="AH38" i="17"/>
  <c r="AI38" i="17"/>
  <c r="AJ38" i="17"/>
  <c r="AK38" i="17"/>
  <c r="AL38" i="17"/>
  <c r="AM38" i="17"/>
  <c r="AN38" i="17"/>
  <c r="F38" i="17"/>
  <c r="F37" i="17"/>
  <c r="C80" i="16"/>
  <c r="AG80" i="16" s="1"/>
  <c r="G38" i="16"/>
  <c r="G39" i="16" s="1"/>
  <c r="H38" i="16"/>
  <c r="H39" i="16" s="1"/>
  <c r="I38" i="16"/>
  <c r="I39" i="16" s="1"/>
  <c r="J38" i="16"/>
  <c r="J39" i="16" s="1"/>
  <c r="K38" i="16"/>
  <c r="K39" i="16" s="1"/>
  <c r="L38" i="16"/>
  <c r="L39" i="16" s="1"/>
  <c r="M38" i="16"/>
  <c r="M39" i="16" s="1"/>
  <c r="N38" i="16"/>
  <c r="N39" i="16" s="1"/>
  <c r="O38" i="16"/>
  <c r="O39" i="16" s="1"/>
  <c r="P38" i="16"/>
  <c r="P39" i="16" s="1"/>
  <c r="Q38" i="16"/>
  <c r="Q39" i="16" s="1"/>
  <c r="R38" i="16"/>
  <c r="R39" i="16" s="1"/>
  <c r="S38" i="16"/>
  <c r="S39" i="16" s="1"/>
  <c r="T38" i="16"/>
  <c r="T39" i="16" s="1"/>
  <c r="U38" i="16"/>
  <c r="U39" i="16" s="1"/>
  <c r="V38" i="16"/>
  <c r="V39" i="16" s="1"/>
  <c r="W38" i="16"/>
  <c r="W39" i="16" s="1"/>
  <c r="X38" i="16"/>
  <c r="X39" i="16" s="1"/>
  <c r="Y38" i="16"/>
  <c r="Y39" i="16" s="1"/>
  <c r="Z38" i="16"/>
  <c r="Z39" i="16" s="1"/>
  <c r="AA38" i="16"/>
  <c r="AA39" i="16" s="1"/>
  <c r="AB38" i="16"/>
  <c r="AB39" i="16" s="1"/>
  <c r="AC38" i="16"/>
  <c r="AC39" i="16" s="1"/>
  <c r="AD38" i="16"/>
  <c r="AD39" i="16" s="1"/>
  <c r="AE38" i="16"/>
  <c r="AE39" i="16" s="1"/>
  <c r="AF38" i="16"/>
  <c r="AF39" i="16" s="1"/>
  <c r="AG38" i="16"/>
  <c r="AG39" i="16" s="1"/>
  <c r="AH38" i="16"/>
  <c r="AH39" i="16" s="1"/>
  <c r="AI38" i="16"/>
  <c r="AI39" i="16" s="1"/>
  <c r="AJ38" i="16"/>
  <c r="AJ39" i="16" s="1"/>
  <c r="AK38" i="16"/>
  <c r="AK39" i="16" s="1"/>
  <c r="AL38" i="16"/>
  <c r="AL39" i="16" s="1"/>
  <c r="AM38" i="16"/>
  <c r="AM39" i="16" s="1"/>
  <c r="AN38" i="16"/>
  <c r="AN39" i="16" s="1"/>
  <c r="F38" i="16"/>
  <c r="F39" i="16" s="1"/>
  <c r="C80" i="15"/>
  <c r="D80" i="15" s="1"/>
  <c r="C79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F38" i="15"/>
  <c r="F37" i="15"/>
  <c r="C80" i="14"/>
  <c r="D80" i="14" s="1"/>
  <c r="G38" i="14"/>
  <c r="G39" i="14" s="1"/>
  <c r="H38" i="14"/>
  <c r="H39" i="14" s="1"/>
  <c r="I38" i="14"/>
  <c r="I39" i="14" s="1"/>
  <c r="J38" i="14"/>
  <c r="J39" i="14" s="1"/>
  <c r="K38" i="14"/>
  <c r="K39" i="14" s="1"/>
  <c r="L38" i="14"/>
  <c r="L39" i="14" s="1"/>
  <c r="M38" i="14"/>
  <c r="M39" i="14" s="1"/>
  <c r="N38" i="14"/>
  <c r="N39" i="14" s="1"/>
  <c r="O38" i="14"/>
  <c r="O39" i="14" s="1"/>
  <c r="P38" i="14"/>
  <c r="P39" i="14" s="1"/>
  <c r="Q38" i="14"/>
  <c r="Q39" i="14" s="1"/>
  <c r="R38" i="14"/>
  <c r="R39" i="14" s="1"/>
  <c r="S38" i="14"/>
  <c r="S39" i="14" s="1"/>
  <c r="T38" i="14"/>
  <c r="T39" i="14" s="1"/>
  <c r="U38" i="14"/>
  <c r="U39" i="14" s="1"/>
  <c r="V38" i="14"/>
  <c r="V39" i="14" s="1"/>
  <c r="W38" i="14"/>
  <c r="W39" i="14" s="1"/>
  <c r="X38" i="14"/>
  <c r="X39" i="14" s="1"/>
  <c r="Y38" i="14"/>
  <c r="Y39" i="14" s="1"/>
  <c r="Z38" i="14"/>
  <c r="Z39" i="14" s="1"/>
  <c r="AA38" i="14"/>
  <c r="AA39" i="14" s="1"/>
  <c r="AB38" i="14"/>
  <c r="AB39" i="14" s="1"/>
  <c r="AC38" i="14"/>
  <c r="AC39" i="14" s="1"/>
  <c r="AD38" i="14"/>
  <c r="AD39" i="14" s="1"/>
  <c r="AE38" i="14"/>
  <c r="AE39" i="14" s="1"/>
  <c r="AF38" i="14"/>
  <c r="AF39" i="14" s="1"/>
  <c r="AG38" i="14"/>
  <c r="AG39" i="14" s="1"/>
  <c r="AH38" i="14"/>
  <c r="AH39" i="14" s="1"/>
  <c r="AI38" i="14"/>
  <c r="AI39" i="14" s="1"/>
  <c r="AJ38" i="14"/>
  <c r="AJ39" i="14" s="1"/>
  <c r="AK38" i="14"/>
  <c r="AK39" i="14" s="1"/>
  <c r="AL38" i="14"/>
  <c r="AL39" i="14" s="1"/>
  <c r="AM38" i="14"/>
  <c r="AM39" i="14" s="1"/>
  <c r="F38" i="14"/>
  <c r="F39" i="14" s="1"/>
  <c r="C82" i="1"/>
  <c r="C84" i="1" s="1"/>
  <c r="E81" i="23"/>
  <c r="E82" i="23" s="1"/>
  <c r="AN81" i="23"/>
  <c r="AN39" i="23"/>
  <c r="E39" i="23"/>
  <c r="E81" i="22"/>
  <c r="E82" i="22" s="1"/>
  <c r="E40" i="22"/>
  <c r="AN39" i="22"/>
  <c r="E39" i="22"/>
  <c r="E81" i="21"/>
  <c r="E82" i="21" s="1"/>
  <c r="AN81" i="21"/>
  <c r="AN39" i="21"/>
  <c r="E39" i="21"/>
  <c r="E40" i="21" s="1"/>
  <c r="AN81" i="20"/>
  <c r="AN39" i="20"/>
  <c r="E39" i="20"/>
  <c r="E40" i="20" s="1"/>
  <c r="E81" i="19"/>
  <c r="E82" i="19" s="1"/>
  <c r="AN39" i="19"/>
  <c r="E39" i="19"/>
  <c r="E94" i="18"/>
  <c r="E95" i="18" s="1"/>
  <c r="AN45" i="18"/>
  <c r="E39" i="17"/>
  <c r="E81" i="16"/>
  <c r="E82" i="16" s="1"/>
  <c r="AN81" i="16"/>
  <c r="D79" i="16"/>
  <c r="E39" i="16"/>
  <c r="E40" i="16" s="1"/>
  <c r="C37" i="16"/>
  <c r="E81" i="15"/>
  <c r="E82" i="15" s="1"/>
  <c r="E40" i="15"/>
  <c r="E39" i="15"/>
  <c r="E81" i="14"/>
  <c r="E82" i="14" s="1"/>
  <c r="D79" i="14"/>
  <c r="AN39" i="14"/>
  <c r="E39" i="14"/>
  <c r="E40" i="14" s="1"/>
  <c r="D81" i="1"/>
  <c r="C39" i="1"/>
  <c r="E83" i="1"/>
  <c r="E84" i="1" s="1"/>
  <c r="AK41" i="18" l="1"/>
  <c r="S79" i="31"/>
  <c r="AA79" i="31"/>
  <c r="T79" i="31"/>
  <c r="AB79" i="31"/>
  <c r="U79" i="31"/>
  <c r="AC79" i="31"/>
  <c r="AK79" i="31"/>
  <c r="V79" i="31"/>
  <c r="AD79" i="31"/>
  <c r="AL79" i="31"/>
  <c r="W79" i="31"/>
  <c r="AE79" i="31"/>
  <c r="AM79" i="31"/>
  <c r="X79" i="31"/>
  <c r="AF79" i="31"/>
  <c r="AF81" i="31" s="1"/>
  <c r="AN79" i="31"/>
  <c r="AL80" i="31"/>
  <c r="Y79" i="31"/>
  <c r="AG79" i="31"/>
  <c r="AM80" i="31"/>
  <c r="Z79" i="31"/>
  <c r="AN80" i="31"/>
  <c r="AA80" i="31"/>
  <c r="Z80" i="31"/>
  <c r="V80" i="31"/>
  <c r="AI79" i="31"/>
  <c r="AG80" i="31"/>
  <c r="AC80" i="31"/>
  <c r="AF80" i="31"/>
  <c r="T80" i="31"/>
  <c r="S80" i="31"/>
  <c r="U80" i="31"/>
  <c r="W80" i="31"/>
  <c r="AJ79" i="31"/>
  <c r="Y80" i="31"/>
  <c r="X80" i="31"/>
  <c r="AE80" i="31"/>
  <c r="AH79" i="31"/>
  <c r="AB80" i="31"/>
  <c r="AD80" i="31"/>
  <c r="M79" i="31"/>
  <c r="G80" i="31"/>
  <c r="P79" i="31"/>
  <c r="R80" i="31"/>
  <c r="L79" i="31"/>
  <c r="O80" i="31"/>
  <c r="O81" i="31" s="1"/>
  <c r="J79" i="31"/>
  <c r="I79" i="31"/>
  <c r="AJ80" i="31"/>
  <c r="O79" i="31"/>
  <c r="F80" i="31"/>
  <c r="M80" i="31"/>
  <c r="P80" i="31"/>
  <c r="K79" i="31"/>
  <c r="AI80" i="31"/>
  <c r="H79" i="31"/>
  <c r="J80" i="31"/>
  <c r="H80" i="31"/>
  <c r="L80" i="31"/>
  <c r="G79" i="31"/>
  <c r="R79" i="31"/>
  <c r="AK80" i="31"/>
  <c r="F79" i="31"/>
  <c r="AH80" i="31"/>
  <c r="N79" i="31"/>
  <c r="N80" i="31"/>
  <c r="K80" i="31"/>
  <c r="Q80" i="31"/>
  <c r="Q79" i="31"/>
  <c r="I80" i="31"/>
  <c r="I79" i="30"/>
  <c r="Q79" i="30"/>
  <c r="Y79" i="30"/>
  <c r="AG79" i="30"/>
  <c r="O80" i="30"/>
  <c r="W80" i="30"/>
  <c r="AE80" i="30"/>
  <c r="AM80" i="30"/>
  <c r="J79" i="30"/>
  <c r="R79" i="30"/>
  <c r="Z79" i="30"/>
  <c r="AH79" i="30"/>
  <c r="P80" i="30"/>
  <c r="X80" i="30"/>
  <c r="AF80" i="30"/>
  <c r="AN80" i="30"/>
  <c r="K79" i="30"/>
  <c r="S79" i="30"/>
  <c r="AA79" i="30"/>
  <c r="AI79" i="30"/>
  <c r="Q80" i="30"/>
  <c r="Y80" i="30"/>
  <c r="AG80" i="30"/>
  <c r="L79" i="30"/>
  <c r="T79" i="30"/>
  <c r="AB79" i="30"/>
  <c r="AJ79" i="30"/>
  <c r="R80" i="30"/>
  <c r="Z80" i="30"/>
  <c r="AH80" i="30"/>
  <c r="F79" i="30"/>
  <c r="M79" i="30"/>
  <c r="U79" i="30"/>
  <c r="AC79" i="30"/>
  <c r="AK79" i="30"/>
  <c r="K80" i="30"/>
  <c r="S80" i="30"/>
  <c r="AA80" i="30"/>
  <c r="AI80" i="30"/>
  <c r="N79" i="30"/>
  <c r="V79" i="30"/>
  <c r="AD79" i="30"/>
  <c r="AL79" i="30"/>
  <c r="L80" i="30"/>
  <c r="T80" i="30"/>
  <c r="AB80" i="30"/>
  <c r="AJ80" i="30"/>
  <c r="G79" i="30"/>
  <c r="O79" i="30"/>
  <c r="O81" i="30" s="1"/>
  <c r="W79" i="30"/>
  <c r="AE79" i="30"/>
  <c r="AM79" i="30"/>
  <c r="M80" i="30"/>
  <c r="U80" i="30"/>
  <c r="AC80" i="30"/>
  <c r="AK80" i="30"/>
  <c r="H79" i="30"/>
  <c r="P79" i="30"/>
  <c r="X79" i="30"/>
  <c r="AF79" i="30"/>
  <c r="AN79" i="30"/>
  <c r="N80" i="30"/>
  <c r="V80" i="30"/>
  <c r="AD80" i="30"/>
  <c r="AL80" i="30"/>
  <c r="F80" i="30"/>
  <c r="J80" i="30"/>
  <c r="G80" i="30"/>
  <c r="I80" i="30"/>
  <c r="H80" i="30"/>
  <c r="AF39" i="17"/>
  <c r="P39" i="17"/>
  <c r="Q39" i="20"/>
  <c r="Y39" i="22"/>
  <c r="Z39" i="19"/>
  <c r="R39" i="19"/>
  <c r="J39" i="19"/>
  <c r="AD39" i="21"/>
  <c r="V39" i="21"/>
  <c r="N39" i="21"/>
  <c r="AJ39" i="22"/>
  <c r="T39" i="22"/>
  <c r="L39" i="22"/>
  <c r="AH39" i="23"/>
  <c r="J39" i="23"/>
  <c r="I39" i="19"/>
  <c r="Y39" i="15"/>
  <c r="AE39" i="23"/>
  <c r="AH39" i="15"/>
  <c r="AJ39" i="20"/>
  <c r="AB39" i="20"/>
  <c r="T39" i="20"/>
  <c r="L39" i="20"/>
  <c r="J39" i="21"/>
  <c r="AF39" i="22"/>
  <c r="X39" i="22"/>
  <c r="P39" i="22"/>
  <c r="H39" i="22"/>
  <c r="AL39" i="23"/>
  <c r="AD39" i="23"/>
  <c r="V39" i="23"/>
  <c r="N39" i="23"/>
  <c r="AI39" i="17"/>
  <c r="AK39" i="19"/>
  <c r="K39" i="20"/>
  <c r="AM39" i="22"/>
  <c r="AE39" i="22"/>
  <c r="W39" i="22"/>
  <c r="O39" i="22"/>
  <c r="G39" i="22"/>
  <c r="AK39" i="23"/>
  <c r="AC39" i="23"/>
  <c r="U39" i="23"/>
  <c r="M39" i="23"/>
  <c r="H39" i="21"/>
  <c r="AM39" i="17"/>
  <c r="AE39" i="17"/>
  <c r="W39" i="17"/>
  <c r="O39" i="17"/>
  <c r="G39" i="17"/>
  <c r="AL39" i="17"/>
  <c r="AM39" i="15"/>
  <c r="D81" i="23"/>
  <c r="M39" i="22"/>
  <c r="V39" i="17"/>
  <c r="AE39" i="15"/>
  <c r="W39" i="15"/>
  <c r="Q39" i="15"/>
  <c r="AL39" i="21"/>
  <c r="AB39" i="22"/>
  <c r="Z39" i="23"/>
  <c r="R39" i="23"/>
  <c r="T39" i="21"/>
  <c r="AF39" i="15"/>
  <c r="H39" i="15"/>
  <c r="D81" i="20"/>
  <c r="AC39" i="15"/>
  <c r="U39" i="15"/>
  <c r="M39" i="15"/>
  <c r="AA39" i="17"/>
  <c r="S39" i="17"/>
  <c r="AK39" i="17"/>
  <c r="U39" i="17"/>
  <c r="AM39" i="23"/>
  <c r="G39" i="23"/>
  <c r="D80" i="23"/>
  <c r="C81" i="19"/>
  <c r="G79" i="19" s="1"/>
  <c r="AI39" i="20"/>
  <c r="AA39" i="20"/>
  <c r="F39" i="15"/>
  <c r="F40" i="15" s="1"/>
  <c r="AG39" i="17"/>
  <c r="Y39" i="17"/>
  <c r="C81" i="22"/>
  <c r="F80" i="22" s="1"/>
  <c r="R39" i="15"/>
  <c r="J39" i="15"/>
  <c r="AF39" i="20"/>
  <c r="I37" i="18"/>
  <c r="J37" i="18"/>
  <c r="U45" i="18"/>
  <c r="M41" i="18"/>
  <c r="C81" i="21"/>
  <c r="G79" i="21" s="1"/>
  <c r="AI39" i="22"/>
  <c r="AA39" i="22"/>
  <c r="S39" i="22"/>
  <c r="K39" i="22"/>
  <c r="AG39" i="23"/>
  <c r="Y39" i="23"/>
  <c r="Q39" i="23"/>
  <c r="S39" i="20"/>
  <c r="X39" i="20"/>
  <c r="P39" i="20"/>
  <c r="H39" i="20"/>
  <c r="AH39" i="19"/>
  <c r="AG39" i="19"/>
  <c r="Y39" i="19"/>
  <c r="Q39" i="19"/>
  <c r="Z39" i="17"/>
  <c r="AI39" i="21"/>
  <c r="AA39" i="21"/>
  <c r="AG39" i="22"/>
  <c r="Q39" i="22"/>
  <c r="I39" i="22"/>
  <c r="O39" i="15"/>
  <c r="X39" i="19"/>
  <c r="P39" i="19"/>
  <c r="AJ39" i="21"/>
  <c r="L39" i="21"/>
  <c r="J39" i="22"/>
  <c r="AF39" i="23"/>
  <c r="X39" i="23"/>
  <c r="P39" i="23"/>
  <c r="I39" i="23"/>
  <c r="G39" i="15"/>
  <c r="M39" i="17"/>
  <c r="I41" i="18"/>
  <c r="AI39" i="15"/>
  <c r="AA39" i="15"/>
  <c r="S39" i="15"/>
  <c r="K39" i="15"/>
  <c r="Q39" i="17"/>
  <c r="C37" i="17"/>
  <c r="H37" i="18"/>
  <c r="Z39" i="15"/>
  <c r="AM37" i="18"/>
  <c r="AE39" i="19"/>
  <c r="G39" i="19"/>
  <c r="AF39" i="19"/>
  <c r="H39" i="19"/>
  <c r="S39" i="21"/>
  <c r="K39" i="21"/>
  <c r="AB39" i="21"/>
  <c r="AH39" i="22"/>
  <c r="Z39" i="22"/>
  <c r="R39" i="22"/>
  <c r="W39" i="23"/>
  <c r="O39" i="23"/>
  <c r="H39" i="23"/>
  <c r="AG39" i="15"/>
  <c r="I39" i="15"/>
  <c r="G37" i="18"/>
  <c r="AC39" i="17"/>
  <c r="AJ39" i="15"/>
  <c r="AB39" i="15"/>
  <c r="T39" i="15"/>
  <c r="L39" i="15"/>
  <c r="N39" i="15"/>
  <c r="K37" i="18"/>
  <c r="AK37" i="18"/>
  <c r="M37" i="18"/>
  <c r="AM41" i="18"/>
  <c r="O41" i="18"/>
  <c r="G41" i="18"/>
  <c r="P41" i="18"/>
  <c r="H41" i="18"/>
  <c r="AI39" i="19"/>
  <c r="AA39" i="19"/>
  <c r="S39" i="19"/>
  <c r="K39" i="19"/>
  <c r="AJ39" i="19"/>
  <c r="AB39" i="19"/>
  <c r="T39" i="19"/>
  <c r="L39" i="19"/>
  <c r="F39" i="20"/>
  <c r="F40" i="20" s="1"/>
  <c r="AG39" i="20"/>
  <c r="Y39" i="20"/>
  <c r="I39" i="20"/>
  <c r="AM39" i="21"/>
  <c r="AE39" i="21"/>
  <c r="W39" i="21"/>
  <c r="O39" i="21"/>
  <c r="G39" i="21"/>
  <c r="AF39" i="21"/>
  <c r="X39" i="21"/>
  <c r="P39" i="21"/>
  <c r="AK39" i="22"/>
  <c r="AC39" i="22"/>
  <c r="U39" i="22"/>
  <c r="AI39" i="23"/>
  <c r="AA39" i="23"/>
  <c r="S39" i="23"/>
  <c r="AJ39" i="23"/>
  <c r="AK39" i="15"/>
  <c r="K39" i="17"/>
  <c r="AM39" i="20"/>
  <c r="AE39" i="20"/>
  <c r="W39" i="20"/>
  <c r="O39" i="20"/>
  <c r="G39" i="20"/>
  <c r="AK39" i="21"/>
  <c r="AC39" i="21"/>
  <c r="U39" i="21"/>
  <c r="M39" i="21"/>
  <c r="AL39" i="15"/>
  <c r="AD39" i="15"/>
  <c r="V39" i="15"/>
  <c r="AN39" i="15"/>
  <c r="X39" i="15"/>
  <c r="P39" i="15"/>
  <c r="H39" i="17"/>
  <c r="AM39" i="19"/>
  <c r="W39" i="19"/>
  <c r="C40" i="18"/>
  <c r="AC39" i="19"/>
  <c r="U39" i="19"/>
  <c r="M39" i="19"/>
  <c r="AG39" i="21"/>
  <c r="Y39" i="21"/>
  <c r="Q39" i="21"/>
  <c r="I39" i="21"/>
  <c r="C39" i="18"/>
  <c r="L41" i="18"/>
  <c r="C38" i="18"/>
  <c r="C37" i="20"/>
  <c r="C37" i="22"/>
  <c r="C38" i="23"/>
  <c r="AB39" i="23"/>
  <c r="T39" i="23"/>
  <c r="L39" i="23"/>
  <c r="L39" i="17"/>
  <c r="C44" i="18"/>
  <c r="C43" i="18"/>
  <c r="C42" i="18"/>
  <c r="I39" i="17"/>
  <c r="L37" i="18"/>
  <c r="AL37" i="18"/>
  <c r="N37" i="18"/>
  <c r="O39" i="19"/>
  <c r="C38" i="19"/>
  <c r="AK39" i="20"/>
  <c r="AC39" i="20"/>
  <c r="U39" i="20"/>
  <c r="M39" i="20"/>
  <c r="AL39" i="19"/>
  <c r="AD39" i="19"/>
  <c r="V39" i="19"/>
  <c r="N39" i="19"/>
  <c r="AH39" i="21"/>
  <c r="Z39" i="21"/>
  <c r="R39" i="21"/>
  <c r="AH39" i="17"/>
  <c r="R39" i="17"/>
  <c r="J39" i="17"/>
  <c r="AL41" i="18"/>
  <c r="N41" i="18"/>
  <c r="AL39" i="22"/>
  <c r="AD39" i="22"/>
  <c r="V39" i="22"/>
  <c r="N39" i="22"/>
  <c r="AN39" i="17"/>
  <c r="X39" i="17"/>
  <c r="C37" i="15"/>
  <c r="K41" i="18"/>
  <c r="C37" i="21"/>
  <c r="AJ39" i="17"/>
  <c r="AB39" i="17"/>
  <c r="T39" i="17"/>
  <c r="AD39" i="17"/>
  <c r="N39" i="17"/>
  <c r="J41" i="18"/>
  <c r="C81" i="23"/>
  <c r="D79" i="23"/>
  <c r="C82" i="23"/>
  <c r="K39" i="23"/>
  <c r="C37" i="23"/>
  <c r="F39" i="23"/>
  <c r="D80" i="22"/>
  <c r="C82" i="19"/>
  <c r="F79" i="19"/>
  <c r="V80" i="21"/>
  <c r="D81" i="21"/>
  <c r="D82" i="1"/>
  <c r="F82" i="1"/>
  <c r="F83" i="1" s="1"/>
  <c r="F84" i="1" s="1"/>
  <c r="C83" i="1"/>
  <c r="C82" i="20"/>
  <c r="AH82" i="1"/>
  <c r="AG82" i="1"/>
  <c r="Y82" i="1"/>
  <c r="J82" i="1"/>
  <c r="J83" i="1" s="1"/>
  <c r="C82" i="15"/>
  <c r="D81" i="22"/>
  <c r="C82" i="22"/>
  <c r="C38" i="22"/>
  <c r="F39" i="22"/>
  <c r="F40" i="22" s="1"/>
  <c r="D80" i="21"/>
  <c r="C82" i="21"/>
  <c r="D79" i="21"/>
  <c r="C38" i="21"/>
  <c r="F39" i="21"/>
  <c r="F40" i="21" s="1"/>
  <c r="AL39" i="20"/>
  <c r="AD39" i="20"/>
  <c r="V39" i="20"/>
  <c r="N39" i="20"/>
  <c r="C38" i="20"/>
  <c r="AH39" i="20"/>
  <c r="Z39" i="20"/>
  <c r="R39" i="20"/>
  <c r="J39" i="20"/>
  <c r="C81" i="20"/>
  <c r="AJ80" i="14"/>
  <c r="AI80" i="14"/>
  <c r="R82" i="1"/>
  <c r="AB80" i="14"/>
  <c r="Q80" i="16"/>
  <c r="T80" i="14"/>
  <c r="I82" i="1"/>
  <c r="I83" i="1" s="1"/>
  <c r="L80" i="14"/>
  <c r="D80" i="19"/>
  <c r="D81" i="19"/>
  <c r="C81" i="16"/>
  <c r="K80" i="16"/>
  <c r="K81" i="16" s="1"/>
  <c r="S80" i="16"/>
  <c r="AA80" i="16"/>
  <c r="AI80" i="16"/>
  <c r="T80" i="16"/>
  <c r="AB80" i="16"/>
  <c r="M80" i="16"/>
  <c r="U80" i="16"/>
  <c r="AC80" i="16"/>
  <c r="AK80" i="16"/>
  <c r="D80" i="16"/>
  <c r="N80" i="16"/>
  <c r="V80" i="16"/>
  <c r="AD80" i="16"/>
  <c r="AL80" i="16"/>
  <c r="G80" i="16"/>
  <c r="G81" i="16" s="1"/>
  <c r="O80" i="16"/>
  <c r="W80" i="16"/>
  <c r="AE80" i="16"/>
  <c r="AM80" i="16"/>
  <c r="AM81" i="16" s="1"/>
  <c r="H80" i="16"/>
  <c r="H81" i="16" s="1"/>
  <c r="P80" i="16"/>
  <c r="X80" i="16"/>
  <c r="AF80" i="16"/>
  <c r="F80" i="16"/>
  <c r="F81" i="16" s="1"/>
  <c r="F82" i="16" s="1"/>
  <c r="J80" i="16"/>
  <c r="J81" i="16" s="1"/>
  <c r="R80" i="16"/>
  <c r="Z80" i="16"/>
  <c r="AH80" i="16"/>
  <c r="L80" i="16"/>
  <c r="L81" i="16" s="1"/>
  <c r="AJ80" i="16"/>
  <c r="Y80" i="16"/>
  <c r="I80" i="16"/>
  <c r="I81" i="16" s="1"/>
  <c r="Z82" i="1"/>
  <c r="Q82" i="1"/>
  <c r="C37" i="19"/>
  <c r="F39" i="19"/>
  <c r="C94" i="18"/>
  <c r="D94" i="18"/>
  <c r="C95" i="18"/>
  <c r="F41" i="18"/>
  <c r="F37" i="18"/>
  <c r="C82" i="17"/>
  <c r="C83" i="17"/>
  <c r="D82" i="17"/>
  <c r="C38" i="17"/>
  <c r="F39" i="17"/>
  <c r="D81" i="16"/>
  <c r="C82" i="16"/>
  <c r="C38" i="16"/>
  <c r="F40" i="16"/>
  <c r="G40" i="16" s="1"/>
  <c r="H40" i="16" s="1"/>
  <c r="I40" i="16" s="1"/>
  <c r="J40" i="16" s="1"/>
  <c r="K40" i="16" s="1"/>
  <c r="L40" i="16" s="1"/>
  <c r="M40" i="16" s="1"/>
  <c r="N40" i="16" s="1"/>
  <c r="O40" i="16" s="1"/>
  <c r="P40" i="16" s="1"/>
  <c r="Q40" i="16" s="1"/>
  <c r="R40" i="16" s="1"/>
  <c r="S40" i="16" s="1"/>
  <c r="T40" i="16" s="1"/>
  <c r="U40" i="16" s="1"/>
  <c r="V40" i="16" s="1"/>
  <c r="W40" i="16" s="1"/>
  <c r="X40" i="16" s="1"/>
  <c r="Y40" i="16" s="1"/>
  <c r="Z40" i="16" s="1"/>
  <c r="AA40" i="16" s="1"/>
  <c r="AB40" i="16" s="1"/>
  <c r="AC40" i="16" s="1"/>
  <c r="AD40" i="16" s="1"/>
  <c r="AE40" i="16" s="1"/>
  <c r="AF40" i="16" s="1"/>
  <c r="AG40" i="16" s="1"/>
  <c r="AH40" i="16" s="1"/>
  <c r="AI40" i="16" s="1"/>
  <c r="AJ40" i="16" s="1"/>
  <c r="AK40" i="16" s="1"/>
  <c r="AL40" i="16" s="1"/>
  <c r="AM40" i="16" s="1"/>
  <c r="AN40" i="16" s="1"/>
  <c r="S80" i="14"/>
  <c r="AN82" i="1"/>
  <c r="AN83" i="1" s="1"/>
  <c r="AF82" i="1"/>
  <c r="X82" i="1"/>
  <c r="P82" i="1"/>
  <c r="H82" i="1"/>
  <c r="H83" i="1" s="1"/>
  <c r="AN80" i="14"/>
  <c r="AH80" i="14"/>
  <c r="Z80" i="14"/>
  <c r="R80" i="14"/>
  <c r="J80" i="14"/>
  <c r="J81" i="14" s="1"/>
  <c r="K80" i="14"/>
  <c r="K81" i="14" s="1"/>
  <c r="C82" i="14"/>
  <c r="AM82" i="1"/>
  <c r="AM83" i="1" s="1"/>
  <c r="AE82" i="1"/>
  <c r="W82" i="1"/>
  <c r="O82" i="1"/>
  <c r="O83" i="1" s="1"/>
  <c r="G82" i="1"/>
  <c r="G83" i="1" s="1"/>
  <c r="AG80" i="14"/>
  <c r="Y80" i="14"/>
  <c r="Q80" i="14"/>
  <c r="I80" i="14"/>
  <c r="AL82" i="1"/>
  <c r="AL83" i="1" s="1"/>
  <c r="AD82" i="1"/>
  <c r="V82" i="1"/>
  <c r="N82" i="1"/>
  <c r="F80" i="14"/>
  <c r="F81" i="14" s="1"/>
  <c r="F82" i="14" s="1"/>
  <c r="AF80" i="14"/>
  <c r="X80" i="14"/>
  <c r="P80" i="14"/>
  <c r="H80" i="14"/>
  <c r="H81" i="14" s="1"/>
  <c r="AA80" i="14"/>
  <c r="AK82" i="1"/>
  <c r="AC82" i="1"/>
  <c r="U82" i="1"/>
  <c r="M82" i="1"/>
  <c r="AM80" i="14"/>
  <c r="AE80" i="14"/>
  <c r="W80" i="14"/>
  <c r="O80" i="14"/>
  <c r="G80" i="14"/>
  <c r="G81" i="14" s="1"/>
  <c r="AJ82" i="1"/>
  <c r="AB82" i="1"/>
  <c r="T82" i="1"/>
  <c r="L82" i="1"/>
  <c r="L83" i="1" s="1"/>
  <c r="AL80" i="14"/>
  <c r="AD80" i="14"/>
  <c r="V80" i="14"/>
  <c r="N80" i="14"/>
  <c r="AI82" i="1"/>
  <c r="AA82" i="1"/>
  <c r="S82" i="1"/>
  <c r="K82" i="1"/>
  <c r="K83" i="1" s="1"/>
  <c r="AK80" i="14"/>
  <c r="AC80" i="14"/>
  <c r="U80" i="14"/>
  <c r="M80" i="14"/>
  <c r="C81" i="15"/>
  <c r="D81" i="15"/>
  <c r="D79" i="15"/>
  <c r="C38" i="15"/>
  <c r="C81" i="14"/>
  <c r="D81" i="14"/>
  <c r="C37" i="14"/>
  <c r="C38" i="14"/>
  <c r="F40" i="14"/>
  <c r="G40" i="14" s="1"/>
  <c r="H40" i="14" s="1"/>
  <c r="I40" i="14" s="1"/>
  <c r="J40" i="14" s="1"/>
  <c r="K40" i="14" s="1"/>
  <c r="L40" i="14" s="1"/>
  <c r="M40" i="14" s="1"/>
  <c r="N40" i="14" s="1"/>
  <c r="O40" i="14" s="1"/>
  <c r="P40" i="14" s="1"/>
  <c r="Q40" i="14" s="1"/>
  <c r="R40" i="14" s="1"/>
  <c r="S40" i="14" s="1"/>
  <c r="T40" i="14" s="1"/>
  <c r="U40" i="14" s="1"/>
  <c r="V40" i="14" s="1"/>
  <c r="W40" i="14" s="1"/>
  <c r="X40" i="14" s="1"/>
  <c r="Y40" i="14" s="1"/>
  <c r="Z40" i="14" s="1"/>
  <c r="AA40" i="14" s="1"/>
  <c r="AB40" i="14" s="1"/>
  <c r="AC40" i="14" s="1"/>
  <c r="AD40" i="14" s="1"/>
  <c r="AE40" i="14" s="1"/>
  <c r="AF40" i="14" s="1"/>
  <c r="AG40" i="14" s="1"/>
  <c r="AH40" i="14" s="1"/>
  <c r="AI40" i="14" s="1"/>
  <c r="AJ40" i="14" s="1"/>
  <c r="AK40" i="14" s="1"/>
  <c r="AL40" i="14" s="1"/>
  <c r="AM40" i="14" s="1"/>
  <c r="AN40" i="14" s="1"/>
  <c r="D83" i="1"/>
  <c r="E40" i="23"/>
  <c r="E40" i="19"/>
  <c r="E46" i="18"/>
  <c r="E47" i="18" s="1"/>
  <c r="E40" i="17"/>
  <c r="C39" i="16"/>
  <c r="C39" i="14"/>
  <c r="AK45" i="18" l="1"/>
  <c r="L45" i="18"/>
  <c r="M45" i="18"/>
  <c r="Z81" i="30"/>
  <c r="AH81" i="31"/>
  <c r="I81" i="31"/>
  <c r="AN81" i="31"/>
  <c r="Y81" i="31"/>
  <c r="M81" i="30"/>
  <c r="G81" i="31"/>
  <c r="N81" i="30"/>
  <c r="Q81" i="31"/>
  <c r="R81" i="31"/>
  <c r="P81" i="31"/>
  <c r="L81" i="31"/>
  <c r="S81" i="31"/>
  <c r="AK81" i="31"/>
  <c r="G81" i="30"/>
  <c r="L81" i="30"/>
  <c r="Z81" i="31"/>
  <c r="U81" i="31"/>
  <c r="X81" i="31"/>
  <c r="AC81" i="31"/>
  <c r="K81" i="31"/>
  <c r="W81" i="31"/>
  <c r="V81" i="31"/>
  <c r="AD81" i="31"/>
  <c r="F81" i="31"/>
  <c r="F82" i="31" s="1"/>
  <c r="G82" i="31" s="1"/>
  <c r="J81" i="31"/>
  <c r="H81" i="30"/>
  <c r="V81" i="30"/>
  <c r="U81" i="30"/>
  <c r="T81" i="30"/>
  <c r="K81" i="30"/>
  <c r="J81" i="30"/>
  <c r="I81" i="30"/>
  <c r="F81" i="30"/>
  <c r="F82" i="30" s="1"/>
  <c r="M81" i="31"/>
  <c r="AE81" i="31"/>
  <c r="AB81" i="31"/>
  <c r="AG81" i="31"/>
  <c r="T81" i="31"/>
  <c r="N81" i="31"/>
  <c r="H81" i="31"/>
  <c r="AJ81" i="31"/>
  <c r="AI81" i="31"/>
  <c r="AL81" i="31"/>
  <c r="AA81" i="31"/>
  <c r="AN81" i="30"/>
  <c r="AF81" i="30"/>
  <c r="AM81" i="30"/>
  <c r="AI81" i="30"/>
  <c r="AH81" i="30"/>
  <c r="AG81" i="30"/>
  <c r="X81" i="30"/>
  <c r="AE81" i="30"/>
  <c r="AL81" i="30"/>
  <c r="AK81" i="30"/>
  <c r="AJ81" i="30"/>
  <c r="AA81" i="30"/>
  <c r="Y81" i="30"/>
  <c r="P81" i="30"/>
  <c r="W81" i="30"/>
  <c r="AD81" i="30"/>
  <c r="AC81" i="30"/>
  <c r="AB81" i="30"/>
  <c r="S81" i="30"/>
  <c r="R81" i="30"/>
  <c r="Q81" i="30"/>
  <c r="AM81" i="31"/>
  <c r="AH79" i="21"/>
  <c r="AJ45" i="18"/>
  <c r="G40" i="22"/>
  <c r="H40" i="22" s="1"/>
  <c r="I40" i="22" s="1"/>
  <c r="J40" i="22" s="1"/>
  <c r="K40" i="22" s="1"/>
  <c r="L40" i="22" s="1"/>
  <c r="M40" i="22" s="1"/>
  <c r="N40" i="22" s="1"/>
  <c r="O40" i="22" s="1"/>
  <c r="P40" i="22" s="1"/>
  <c r="Q40" i="22" s="1"/>
  <c r="R40" i="22" s="1"/>
  <c r="S40" i="22" s="1"/>
  <c r="T40" i="22" s="1"/>
  <c r="U40" i="22" s="1"/>
  <c r="V40" i="22" s="1"/>
  <c r="W40" i="22" s="1"/>
  <c r="X40" i="22" s="1"/>
  <c r="Y40" i="22" s="1"/>
  <c r="Z40" i="22" s="1"/>
  <c r="AA40" i="22" s="1"/>
  <c r="AB40" i="22" s="1"/>
  <c r="AC40" i="22" s="1"/>
  <c r="AD40" i="22" s="1"/>
  <c r="AE40" i="22" s="1"/>
  <c r="AF40" i="22" s="1"/>
  <c r="AG40" i="22" s="1"/>
  <c r="AH40" i="22" s="1"/>
  <c r="AI40" i="22" s="1"/>
  <c r="AJ40" i="22" s="1"/>
  <c r="AK40" i="22" s="1"/>
  <c r="AL40" i="22" s="1"/>
  <c r="AM40" i="22" s="1"/>
  <c r="AN40" i="22" s="1"/>
  <c r="L80" i="21"/>
  <c r="R80" i="21"/>
  <c r="AM79" i="21"/>
  <c r="AC45" i="18"/>
  <c r="AC79" i="22"/>
  <c r="R80" i="22"/>
  <c r="I79" i="21"/>
  <c r="AG80" i="21"/>
  <c r="AB45" i="18"/>
  <c r="I80" i="19"/>
  <c r="I80" i="22"/>
  <c r="R45" i="18"/>
  <c r="L80" i="22"/>
  <c r="AH45" i="18"/>
  <c r="S45" i="18"/>
  <c r="AG45" i="18"/>
  <c r="F79" i="22"/>
  <c r="F81" i="22" s="1"/>
  <c r="F82" i="22" s="1"/>
  <c r="S80" i="22"/>
  <c r="AN79" i="22"/>
  <c r="AJ79" i="22"/>
  <c r="I79" i="22"/>
  <c r="J79" i="22"/>
  <c r="AJ80" i="22"/>
  <c r="S79" i="22"/>
  <c r="M79" i="22"/>
  <c r="AG79" i="22"/>
  <c r="AN79" i="19"/>
  <c r="AI80" i="19"/>
  <c r="N80" i="19"/>
  <c r="R79" i="22"/>
  <c r="Q80" i="22"/>
  <c r="AH80" i="22"/>
  <c r="G80" i="22"/>
  <c r="Z79" i="22"/>
  <c r="H79" i="22"/>
  <c r="X79" i="22"/>
  <c r="AG79" i="19"/>
  <c r="T79" i="19"/>
  <c r="AG80" i="19"/>
  <c r="AL79" i="22"/>
  <c r="AK80" i="22"/>
  <c r="AC80" i="19"/>
  <c r="K79" i="22"/>
  <c r="L79" i="22"/>
  <c r="U79" i="22"/>
  <c r="T80" i="22"/>
  <c r="U80" i="22"/>
  <c r="AF80" i="22"/>
  <c r="AA80" i="19"/>
  <c r="AA79" i="22"/>
  <c r="J80" i="22"/>
  <c r="K80" i="22"/>
  <c r="O80" i="22"/>
  <c r="Q45" i="18"/>
  <c r="I45" i="18"/>
  <c r="AB80" i="19"/>
  <c r="R79" i="19"/>
  <c r="Y79" i="19"/>
  <c r="AJ80" i="19"/>
  <c r="AJ79" i="19"/>
  <c r="AK80" i="19"/>
  <c r="AH79" i="19"/>
  <c r="R80" i="19"/>
  <c r="J79" i="19"/>
  <c r="AA45" i="18"/>
  <c r="I80" i="21"/>
  <c r="O79" i="19"/>
  <c r="V80" i="19"/>
  <c r="G80" i="19"/>
  <c r="G81" i="19" s="1"/>
  <c r="M79" i="19"/>
  <c r="N79" i="19"/>
  <c r="Y80" i="19"/>
  <c r="H79" i="21"/>
  <c r="AF80" i="19"/>
  <c r="Y79" i="21"/>
  <c r="Q80" i="21"/>
  <c r="AB79" i="19"/>
  <c r="L79" i="21"/>
  <c r="F80" i="19"/>
  <c r="F81" i="19" s="1"/>
  <c r="F82" i="19" s="1"/>
  <c r="AC79" i="21"/>
  <c r="U80" i="21"/>
  <c r="AE79" i="21"/>
  <c r="W79" i="19"/>
  <c r="AD80" i="19"/>
  <c r="O80" i="19"/>
  <c r="U79" i="19"/>
  <c r="V79" i="19"/>
  <c r="S79" i="19"/>
  <c r="P79" i="21"/>
  <c r="H80" i="21"/>
  <c r="AA79" i="19"/>
  <c r="Q80" i="19"/>
  <c r="AJ79" i="21"/>
  <c r="AL79" i="21"/>
  <c r="AL80" i="21"/>
  <c r="AC80" i="21"/>
  <c r="AE79" i="19"/>
  <c r="H79" i="19"/>
  <c r="AL80" i="19"/>
  <c r="W80" i="19"/>
  <c r="AC79" i="19"/>
  <c r="AD79" i="19"/>
  <c r="H80" i="19"/>
  <c r="G80" i="21"/>
  <c r="G81" i="21" s="1"/>
  <c r="P80" i="21"/>
  <c r="P80" i="19"/>
  <c r="K79" i="21"/>
  <c r="AN80" i="19"/>
  <c r="K80" i="21"/>
  <c r="AJ80" i="21"/>
  <c r="L79" i="19"/>
  <c r="X80" i="19"/>
  <c r="Z45" i="18"/>
  <c r="AM79" i="19"/>
  <c r="P79" i="19"/>
  <c r="AE80" i="19"/>
  <c r="AK79" i="19"/>
  <c r="AL79" i="19"/>
  <c r="Z80" i="19"/>
  <c r="O80" i="21"/>
  <c r="F80" i="21"/>
  <c r="AH80" i="19"/>
  <c r="S79" i="21"/>
  <c r="S80" i="21"/>
  <c r="T80" i="21"/>
  <c r="AD45" i="18"/>
  <c r="O45" i="18"/>
  <c r="Y45" i="18"/>
  <c r="M80" i="19"/>
  <c r="X79" i="19"/>
  <c r="I79" i="19"/>
  <c r="AM80" i="19"/>
  <c r="K80" i="19"/>
  <c r="L80" i="19"/>
  <c r="W80" i="21"/>
  <c r="Z79" i="19"/>
  <c r="AA79" i="21"/>
  <c r="AI80" i="21"/>
  <c r="AK80" i="21"/>
  <c r="N79" i="21"/>
  <c r="Q79" i="21"/>
  <c r="U80" i="19"/>
  <c r="AF79" i="19"/>
  <c r="Q79" i="19"/>
  <c r="S80" i="19"/>
  <c r="T80" i="19"/>
  <c r="AM80" i="21"/>
  <c r="AM81" i="21" s="1"/>
  <c r="J80" i="19"/>
  <c r="J79" i="21"/>
  <c r="J80" i="21"/>
  <c r="K79" i="19"/>
  <c r="U79" i="21"/>
  <c r="V79" i="21"/>
  <c r="V81" i="21" s="1"/>
  <c r="M80" i="21"/>
  <c r="AI79" i="19"/>
  <c r="AK79" i="21"/>
  <c r="AH79" i="22"/>
  <c r="AE80" i="21"/>
  <c r="AI79" i="22"/>
  <c r="AG79" i="21"/>
  <c r="Z80" i="22"/>
  <c r="Y80" i="21"/>
  <c r="AK79" i="22"/>
  <c r="AI79" i="21"/>
  <c r="AB80" i="22"/>
  <c r="AA80" i="21"/>
  <c r="AE80" i="22"/>
  <c r="N80" i="21"/>
  <c r="W79" i="21"/>
  <c r="Q79" i="22"/>
  <c r="W79" i="22"/>
  <c r="F79" i="21"/>
  <c r="N79" i="22"/>
  <c r="AE79" i="22"/>
  <c r="M80" i="22"/>
  <c r="V80" i="22"/>
  <c r="W80" i="22"/>
  <c r="H80" i="22"/>
  <c r="Y79" i="22"/>
  <c r="G79" i="23"/>
  <c r="O79" i="23"/>
  <c r="W79" i="23"/>
  <c r="AE79" i="23"/>
  <c r="AM79" i="23"/>
  <c r="N80" i="23"/>
  <c r="V80" i="23"/>
  <c r="AD80" i="23"/>
  <c r="AL80" i="23"/>
  <c r="AA79" i="23"/>
  <c r="H79" i="23"/>
  <c r="P79" i="23"/>
  <c r="X79" i="23"/>
  <c r="AF79" i="23"/>
  <c r="G80" i="23"/>
  <c r="O80" i="23"/>
  <c r="W80" i="23"/>
  <c r="AE80" i="23"/>
  <c r="AM80" i="23"/>
  <c r="S79" i="23"/>
  <c r="R80" i="23"/>
  <c r="Z80" i="23"/>
  <c r="I79" i="23"/>
  <c r="Q79" i="23"/>
  <c r="Y79" i="23"/>
  <c r="AG79" i="23"/>
  <c r="H80" i="23"/>
  <c r="P80" i="23"/>
  <c r="X80" i="23"/>
  <c r="AF80" i="23"/>
  <c r="F80" i="23"/>
  <c r="AI79" i="23"/>
  <c r="J79" i="23"/>
  <c r="R79" i="23"/>
  <c r="Z79" i="23"/>
  <c r="AH79" i="23"/>
  <c r="I80" i="23"/>
  <c r="Q80" i="23"/>
  <c r="Y80" i="23"/>
  <c r="AG80" i="23"/>
  <c r="F79" i="23"/>
  <c r="K79" i="23"/>
  <c r="J80" i="23"/>
  <c r="AH80" i="23"/>
  <c r="L79" i="23"/>
  <c r="T79" i="23"/>
  <c r="AB79" i="23"/>
  <c r="AJ79" i="23"/>
  <c r="K80" i="23"/>
  <c r="S80" i="23"/>
  <c r="AA80" i="23"/>
  <c r="AI80" i="23"/>
  <c r="V79" i="23"/>
  <c r="AL79" i="23"/>
  <c r="U80" i="23"/>
  <c r="AC80" i="23"/>
  <c r="M79" i="23"/>
  <c r="U79" i="23"/>
  <c r="AC79" i="23"/>
  <c r="AK79" i="23"/>
  <c r="L80" i="23"/>
  <c r="T80" i="23"/>
  <c r="AB80" i="23"/>
  <c r="AJ80" i="23"/>
  <c r="N79" i="23"/>
  <c r="AD79" i="23"/>
  <c r="M80" i="23"/>
  <c r="AK80" i="23"/>
  <c r="H45" i="18"/>
  <c r="G40" i="21"/>
  <c r="H40" i="21" s="1"/>
  <c r="I40" i="21" s="1"/>
  <c r="J40" i="21" s="1"/>
  <c r="K40" i="21" s="1"/>
  <c r="L40" i="21" s="1"/>
  <c r="M40" i="21" s="1"/>
  <c r="N40" i="21" s="1"/>
  <c r="O40" i="21" s="1"/>
  <c r="P40" i="21" s="1"/>
  <c r="Q40" i="21" s="1"/>
  <c r="R40" i="21" s="1"/>
  <c r="S40" i="21" s="1"/>
  <c r="T40" i="21" s="1"/>
  <c r="U40" i="21" s="1"/>
  <c r="V40" i="21" s="1"/>
  <c r="W40" i="21" s="1"/>
  <c r="X40" i="21" s="1"/>
  <c r="Y40" i="21" s="1"/>
  <c r="Z40" i="21" s="1"/>
  <c r="AA40" i="21" s="1"/>
  <c r="AB40" i="21" s="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X79" i="21"/>
  <c r="Y80" i="22"/>
  <c r="X80" i="21"/>
  <c r="T79" i="22"/>
  <c r="R79" i="21"/>
  <c r="AA80" i="22"/>
  <c r="Z80" i="21"/>
  <c r="V79" i="22"/>
  <c r="T79" i="21"/>
  <c r="N80" i="22"/>
  <c r="AC80" i="22"/>
  <c r="AD80" i="21"/>
  <c r="AB80" i="21"/>
  <c r="AL80" i="22"/>
  <c r="AM80" i="22"/>
  <c r="X80" i="22"/>
  <c r="J45" i="18"/>
  <c r="AF79" i="21"/>
  <c r="AG80" i="22"/>
  <c r="AF80" i="21"/>
  <c r="AB79" i="22"/>
  <c r="Z79" i="21"/>
  <c r="AI80" i="22"/>
  <c r="AH80" i="21"/>
  <c r="AH81" i="21" s="1"/>
  <c r="AD79" i="22"/>
  <c r="AB79" i="21"/>
  <c r="AD80" i="22"/>
  <c r="O79" i="21"/>
  <c r="O79" i="22"/>
  <c r="P79" i="22"/>
  <c r="AD79" i="21"/>
  <c r="M79" i="21"/>
  <c r="AN80" i="22"/>
  <c r="W45" i="18"/>
  <c r="AF79" i="22"/>
  <c r="AM79" i="22"/>
  <c r="P80" i="22"/>
  <c r="G79" i="22"/>
  <c r="G40" i="20"/>
  <c r="H40" i="20" s="1"/>
  <c r="I40" i="20" s="1"/>
  <c r="J40" i="20" s="1"/>
  <c r="K40" i="20" s="1"/>
  <c r="L40" i="20" s="1"/>
  <c r="M40" i="20" s="1"/>
  <c r="N40" i="20" s="1"/>
  <c r="O40" i="20" s="1"/>
  <c r="P40" i="20" s="1"/>
  <c r="Q40" i="20" s="1"/>
  <c r="R40" i="20" s="1"/>
  <c r="S40" i="20" s="1"/>
  <c r="T40" i="20" s="1"/>
  <c r="U40" i="20" s="1"/>
  <c r="V40" i="20" s="1"/>
  <c r="W40" i="20" s="1"/>
  <c r="X40" i="20" s="1"/>
  <c r="Y40" i="20" s="1"/>
  <c r="Z40" i="20" s="1"/>
  <c r="AA40" i="20" s="1"/>
  <c r="AB40" i="20" s="1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K45" i="18"/>
  <c r="X45" i="18"/>
  <c r="AI45" i="18"/>
  <c r="AM45" i="18"/>
  <c r="G40" i="15"/>
  <c r="H40" i="15" s="1"/>
  <c r="I40" i="15" s="1"/>
  <c r="J40" i="15" s="1"/>
  <c r="K40" i="15" s="1"/>
  <c r="L40" i="15" s="1"/>
  <c r="M40" i="15" s="1"/>
  <c r="N40" i="15" s="1"/>
  <c r="O40" i="15" s="1"/>
  <c r="P40" i="15" s="1"/>
  <c r="Q40" i="15" s="1"/>
  <c r="R40" i="15" s="1"/>
  <c r="S40" i="15" s="1"/>
  <c r="T40" i="15" s="1"/>
  <c r="U40" i="15" s="1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AK40" i="15" s="1"/>
  <c r="AL40" i="15" s="1"/>
  <c r="AM40" i="15" s="1"/>
  <c r="AN40" i="15" s="1"/>
  <c r="P45" i="18"/>
  <c r="C39" i="15"/>
  <c r="N45" i="18"/>
  <c r="F45" i="18"/>
  <c r="F46" i="18" s="1"/>
  <c r="F47" i="18" s="1"/>
  <c r="V45" i="18"/>
  <c r="G45" i="18"/>
  <c r="AF45" i="18"/>
  <c r="AE45" i="18"/>
  <c r="AL45" i="18"/>
  <c r="F40" i="17"/>
  <c r="C39" i="17"/>
  <c r="C39" i="21"/>
  <c r="T45" i="18"/>
  <c r="C39" i="22"/>
  <c r="C39" i="19"/>
  <c r="F40" i="19"/>
  <c r="G40" i="19" s="1"/>
  <c r="H40" i="19" s="1"/>
  <c r="I40" i="19" s="1"/>
  <c r="J40" i="19" s="1"/>
  <c r="K40" i="19" s="1"/>
  <c r="L40" i="19" s="1"/>
  <c r="M40" i="19" s="1"/>
  <c r="N40" i="19" s="1"/>
  <c r="O40" i="19" s="1"/>
  <c r="P40" i="19" s="1"/>
  <c r="Q40" i="19" s="1"/>
  <c r="R40" i="19" s="1"/>
  <c r="S40" i="19" s="1"/>
  <c r="T40" i="19" s="1"/>
  <c r="U40" i="19" s="1"/>
  <c r="V40" i="19" s="1"/>
  <c r="W40" i="19" s="1"/>
  <c r="X40" i="19" s="1"/>
  <c r="Y40" i="19" s="1"/>
  <c r="Z40" i="19" s="1"/>
  <c r="AA40" i="19" s="1"/>
  <c r="AB40" i="19" s="1"/>
  <c r="AC40" i="19" s="1"/>
  <c r="AD40" i="19" s="1"/>
  <c r="AE40" i="19" s="1"/>
  <c r="AF40" i="19" s="1"/>
  <c r="AG40" i="19" s="1"/>
  <c r="AH40" i="19" s="1"/>
  <c r="AI40" i="19" s="1"/>
  <c r="AJ40" i="19" s="1"/>
  <c r="AK40" i="19" s="1"/>
  <c r="AL40" i="19" s="1"/>
  <c r="AM40" i="19" s="1"/>
  <c r="AN40" i="19" s="1"/>
  <c r="C39" i="20"/>
  <c r="C41" i="18"/>
  <c r="C39" i="23"/>
  <c r="F40" i="23"/>
  <c r="G40" i="23" s="1"/>
  <c r="H40" i="23" s="1"/>
  <c r="I40" i="23" s="1"/>
  <c r="J40" i="23" s="1"/>
  <c r="K40" i="23" s="1"/>
  <c r="L40" i="23" s="1"/>
  <c r="M40" i="23" s="1"/>
  <c r="N40" i="23" s="1"/>
  <c r="O40" i="23" s="1"/>
  <c r="P40" i="23" s="1"/>
  <c r="Q40" i="23" s="1"/>
  <c r="R40" i="23" s="1"/>
  <c r="S40" i="23" s="1"/>
  <c r="T40" i="23" s="1"/>
  <c r="U40" i="23" s="1"/>
  <c r="V40" i="23" s="1"/>
  <c r="W40" i="23" s="1"/>
  <c r="X40" i="23" s="1"/>
  <c r="Y40" i="23" s="1"/>
  <c r="Z40" i="23" s="1"/>
  <c r="AA40" i="23" s="1"/>
  <c r="AB40" i="23" s="1"/>
  <c r="AC40" i="23" s="1"/>
  <c r="AD40" i="23" s="1"/>
  <c r="AE40" i="23" s="1"/>
  <c r="AF40" i="23" s="1"/>
  <c r="AG40" i="23" s="1"/>
  <c r="AH40" i="23" s="1"/>
  <c r="AI40" i="23" s="1"/>
  <c r="AJ40" i="23" s="1"/>
  <c r="AK40" i="23" s="1"/>
  <c r="AL40" i="23" s="1"/>
  <c r="AM40" i="23" s="1"/>
  <c r="AN40" i="23" s="1"/>
  <c r="G82" i="16"/>
  <c r="H82" i="16" s="1"/>
  <c r="I82" i="16" s="1"/>
  <c r="J82" i="16" s="1"/>
  <c r="K82" i="16" s="1"/>
  <c r="L82" i="16" s="1"/>
  <c r="L79" i="20"/>
  <c r="T79" i="20"/>
  <c r="AB79" i="20"/>
  <c r="AJ79" i="20"/>
  <c r="K80" i="20"/>
  <c r="S80" i="20"/>
  <c r="AA80" i="20"/>
  <c r="AI80" i="20"/>
  <c r="M79" i="20"/>
  <c r="U79" i="20"/>
  <c r="AC79" i="20"/>
  <c r="AK79" i="20"/>
  <c r="L80" i="20"/>
  <c r="T80" i="20"/>
  <c r="AB80" i="20"/>
  <c r="AJ80" i="20"/>
  <c r="R80" i="20"/>
  <c r="AH80" i="20"/>
  <c r="N79" i="20"/>
  <c r="V79" i="20"/>
  <c r="AD79" i="20"/>
  <c r="AL79" i="20"/>
  <c r="M80" i="20"/>
  <c r="U80" i="20"/>
  <c r="AC80" i="20"/>
  <c r="AK80" i="20"/>
  <c r="J80" i="20"/>
  <c r="G79" i="20"/>
  <c r="O79" i="20"/>
  <c r="W79" i="20"/>
  <c r="AE79" i="20"/>
  <c r="AM79" i="20"/>
  <c r="N80" i="20"/>
  <c r="V80" i="20"/>
  <c r="AD80" i="20"/>
  <c r="AL80" i="20"/>
  <c r="AA79" i="20"/>
  <c r="H79" i="20"/>
  <c r="P79" i="20"/>
  <c r="X79" i="20"/>
  <c r="AF79" i="20"/>
  <c r="G80" i="20"/>
  <c r="O80" i="20"/>
  <c r="W80" i="20"/>
  <c r="AE80" i="20"/>
  <c r="AM80" i="20"/>
  <c r="S79" i="20"/>
  <c r="I79" i="20"/>
  <c r="Q79" i="20"/>
  <c r="Y79" i="20"/>
  <c r="AG79" i="20"/>
  <c r="H80" i="20"/>
  <c r="P80" i="20"/>
  <c r="X80" i="20"/>
  <c r="AF80" i="20"/>
  <c r="F80" i="20"/>
  <c r="AI79" i="20"/>
  <c r="J79" i="20"/>
  <c r="R79" i="20"/>
  <c r="Z79" i="20"/>
  <c r="AH79" i="20"/>
  <c r="I80" i="20"/>
  <c r="Q80" i="20"/>
  <c r="Y80" i="20"/>
  <c r="AG80" i="20"/>
  <c r="F79" i="20"/>
  <c r="K79" i="20"/>
  <c r="Z80" i="20"/>
  <c r="E81" i="20"/>
  <c r="E82" i="20" s="1"/>
  <c r="G82" i="14"/>
  <c r="H82" i="14" s="1"/>
  <c r="H79" i="15"/>
  <c r="P79" i="15"/>
  <c r="X79" i="15"/>
  <c r="AF79" i="15"/>
  <c r="AN79" i="15"/>
  <c r="N80" i="15"/>
  <c r="V80" i="15"/>
  <c r="AD80" i="15"/>
  <c r="AL80" i="15"/>
  <c r="Q79" i="15"/>
  <c r="AG79" i="15"/>
  <c r="O80" i="15"/>
  <c r="AE80" i="15"/>
  <c r="J79" i="15"/>
  <c r="R79" i="15"/>
  <c r="Z79" i="15"/>
  <c r="AH79" i="15"/>
  <c r="H80" i="15"/>
  <c r="P80" i="15"/>
  <c r="X80" i="15"/>
  <c r="AF80" i="15"/>
  <c r="AN80" i="15"/>
  <c r="AD79" i="15"/>
  <c r="AB80" i="15"/>
  <c r="K79" i="15"/>
  <c r="S79" i="15"/>
  <c r="AA79" i="15"/>
  <c r="AI79" i="15"/>
  <c r="I80" i="15"/>
  <c r="Q80" i="15"/>
  <c r="Y80" i="15"/>
  <c r="AG80" i="15"/>
  <c r="F80" i="15"/>
  <c r="AL79" i="15"/>
  <c r="L79" i="15"/>
  <c r="T79" i="15"/>
  <c r="AB79" i="15"/>
  <c r="AJ79" i="15"/>
  <c r="J80" i="15"/>
  <c r="R80" i="15"/>
  <c r="Z80" i="15"/>
  <c r="AH80" i="15"/>
  <c r="F79" i="15"/>
  <c r="V79" i="15"/>
  <c r="L80" i="15"/>
  <c r="AJ80" i="15"/>
  <c r="M79" i="15"/>
  <c r="U79" i="15"/>
  <c r="AC79" i="15"/>
  <c r="AK79" i="15"/>
  <c r="K80" i="15"/>
  <c r="S80" i="15"/>
  <c r="AA80" i="15"/>
  <c r="AI80" i="15"/>
  <c r="N79" i="15"/>
  <c r="T80" i="15"/>
  <c r="G79" i="15"/>
  <c r="O79" i="15"/>
  <c r="W79" i="15"/>
  <c r="AE79" i="15"/>
  <c r="AM79" i="15"/>
  <c r="M80" i="15"/>
  <c r="U80" i="15"/>
  <c r="AC80" i="15"/>
  <c r="AK80" i="15"/>
  <c r="I79" i="15"/>
  <c r="Y79" i="15"/>
  <c r="G80" i="15"/>
  <c r="W80" i="15"/>
  <c r="AM80" i="15"/>
  <c r="H91" i="18"/>
  <c r="P91" i="18"/>
  <c r="X91" i="18"/>
  <c r="AF91" i="18"/>
  <c r="AN91" i="18"/>
  <c r="N92" i="18"/>
  <c r="V92" i="18"/>
  <c r="AD92" i="18"/>
  <c r="AL92" i="18"/>
  <c r="L93" i="18"/>
  <c r="T93" i="18"/>
  <c r="AB93" i="18"/>
  <c r="AJ93" i="18"/>
  <c r="AN88" i="18"/>
  <c r="K87" i="18"/>
  <c r="S87" i="18"/>
  <c r="AA87" i="18"/>
  <c r="AI87" i="18"/>
  <c r="K88" i="18"/>
  <c r="S88" i="18"/>
  <c r="AA88" i="18"/>
  <c r="AI88" i="18"/>
  <c r="K89" i="18"/>
  <c r="S89" i="18"/>
  <c r="AA89" i="18"/>
  <c r="AI89" i="18"/>
  <c r="F89" i="18"/>
  <c r="I91" i="18"/>
  <c r="Q91" i="18"/>
  <c r="Y91" i="18"/>
  <c r="AG91" i="18"/>
  <c r="G92" i="18"/>
  <c r="O92" i="18"/>
  <c r="W92" i="18"/>
  <c r="AE92" i="18"/>
  <c r="AM92" i="18"/>
  <c r="M93" i="18"/>
  <c r="U93" i="18"/>
  <c r="AC93" i="18"/>
  <c r="AK93" i="18"/>
  <c r="AM89" i="18"/>
  <c r="L87" i="18"/>
  <c r="T87" i="18"/>
  <c r="AB87" i="18"/>
  <c r="AJ87" i="18"/>
  <c r="L88" i="18"/>
  <c r="T88" i="18"/>
  <c r="AB88" i="18"/>
  <c r="AJ88" i="18"/>
  <c r="L89" i="18"/>
  <c r="T89" i="18"/>
  <c r="AB89" i="18"/>
  <c r="AJ89" i="18"/>
  <c r="F87" i="18"/>
  <c r="J91" i="18"/>
  <c r="R91" i="18"/>
  <c r="Z91" i="18"/>
  <c r="AH91" i="18"/>
  <c r="H92" i="18"/>
  <c r="P92" i="18"/>
  <c r="X92" i="18"/>
  <c r="AF92" i="18"/>
  <c r="AN92" i="18"/>
  <c r="N93" i="18"/>
  <c r="V93" i="18"/>
  <c r="AD93" i="18"/>
  <c r="AL93" i="18"/>
  <c r="AN89" i="18"/>
  <c r="M87" i="18"/>
  <c r="U87" i="18"/>
  <c r="AC87" i="18"/>
  <c r="AK87" i="18"/>
  <c r="M88" i="18"/>
  <c r="U88" i="18"/>
  <c r="AC88" i="18"/>
  <c r="AK88" i="18"/>
  <c r="M89" i="18"/>
  <c r="U89" i="18"/>
  <c r="AC89" i="18"/>
  <c r="AK89" i="18"/>
  <c r="K91" i="18"/>
  <c r="S91" i="18"/>
  <c r="AA91" i="18"/>
  <c r="AI91" i="18"/>
  <c r="I92" i="18"/>
  <c r="Q92" i="18"/>
  <c r="Y92" i="18"/>
  <c r="AG92" i="18"/>
  <c r="G93" i="18"/>
  <c r="O93" i="18"/>
  <c r="W93" i="18"/>
  <c r="AE93" i="18"/>
  <c r="AM93" i="18"/>
  <c r="N87" i="18"/>
  <c r="V87" i="18"/>
  <c r="AD87" i="18"/>
  <c r="AL87" i="18"/>
  <c r="N88" i="18"/>
  <c r="V88" i="18"/>
  <c r="AD88" i="18"/>
  <c r="AL88" i="18"/>
  <c r="N89" i="18"/>
  <c r="V89" i="18"/>
  <c r="AD89" i="18"/>
  <c r="AL89" i="18"/>
  <c r="L91" i="18"/>
  <c r="T91" i="18"/>
  <c r="AB91" i="18"/>
  <c r="AJ91" i="18"/>
  <c r="J92" i="18"/>
  <c r="R92" i="18"/>
  <c r="Z92" i="18"/>
  <c r="AH92" i="18"/>
  <c r="H93" i="18"/>
  <c r="P93" i="18"/>
  <c r="X93" i="18"/>
  <c r="AF93" i="18"/>
  <c r="AN93" i="18"/>
  <c r="G87" i="18"/>
  <c r="O87" i="18"/>
  <c r="W87" i="18"/>
  <c r="AE87" i="18"/>
  <c r="G88" i="18"/>
  <c r="O88" i="18"/>
  <c r="W88" i="18"/>
  <c r="AE88" i="18"/>
  <c r="G89" i="18"/>
  <c r="O89" i="18"/>
  <c r="W89" i="18"/>
  <c r="AE89" i="18"/>
  <c r="F92" i="18"/>
  <c r="V91" i="18"/>
  <c r="AD91" i="18"/>
  <c r="L92" i="18"/>
  <c r="AB92" i="18"/>
  <c r="J93" i="18"/>
  <c r="Z93" i="18"/>
  <c r="AH93" i="18"/>
  <c r="I87" i="18"/>
  <c r="Y87" i="18"/>
  <c r="AG87" i="18"/>
  <c r="Q88" i="18"/>
  <c r="AG88" i="18"/>
  <c r="Q89" i="18"/>
  <c r="Y89" i="18"/>
  <c r="F91" i="18"/>
  <c r="M91" i="18"/>
  <c r="U91" i="18"/>
  <c r="AC91" i="18"/>
  <c r="AK91" i="18"/>
  <c r="K92" i="18"/>
  <c r="S92" i="18"/>
  <c r="AA92" i="18"/>
  <c r="AI92" i="18"/>
  <c r="I93" i="18"/>
  <c r="Q93" i="18"/>
  <c r="Y93" i="18"/>
  <c r="AG93" i="18"/>
  <c r="AM87" i="18"/>
  <c r="H87" i="18"/>
  <c r="P87" i="18"/>
  <c r="X87" i="18"/>
  <c r="AF87" i="18"/>
  <c r="H88" i="18"/>
  <c r="P88" i="18"/>
  <c r="X88" i="18"/>
  <c r="AF88" i="18"/>
  <c r="H89" i="18"/>
  <c r="P89" i="18"/>
  <c r="X89" i="18"/>
  <c r="AF89" i="18"/>
  <c r="F93" i="18"/>
  <c r="N91" i="18"/>
  <c r="AL91" i="18"/>
  <c r="T92" i="18"/>
  <c r="AJ92" i="18"/>
  <c r="R93" i="18"/>
  <c r="AN87" i="18"/>
  <c r="Q87" i="18"/>
  <c r="I88" i="18"/>
  <c r="Y88" i="18"/>
  <c r="I89" i="18"/>
  <c r="AG89" i="18"/>
  <c r="G91" i="18"/>
  <c r="O91" i="18"/>
  <c r="W91" i="18"/>
  <c r="AE91" i="18"/>
  <c r="AM91" i="18"/>
  <c r="M92" i="18"/>
  <c r="U92" i="18"/>
  <c r="AC92" i="18"/>
  <c r="AK92" i="18"/>
  <c r="K93" i="18"/>
  <c r="S93" i="18"/>
  <c r="AA93" i="18"/>
  <c r="AI93" i="18"/>
  <c r="AM88" i="18"/>
  <c r="J87" i="18"/>
  <c r="R87" i="18"/>
  <c r="Z87" i="18"/>
  <c r="AH87" i="18"/>
  <c r="J88" i="18"/>
  <c r="R88" i="18"/>
  <c r="Z88" i="18"/>
  <c r="AH88" i="18"/>
  <c r="J89" i="18"/>
  <c r="R89" i="18"/>
  <c r="Z89" i="18"/>
  <c r="AH89" i="18"/>
  <c r="F88" i="18"/>
  <c r="F80" i="17"/>
  <c r="N80" i="17"/>
  <c r="V80" i="17"/>
  <c r="AD80" i="17"/>
  <c r="AL80" i="17"/>
  <c r="L81" i="17"/>
  <c r="T81" i="17"/>
  <c r="AB81" i="17"/>
  <c r="AJ81" i="17"/>
  <c r="O80" i="17"/>
  <c r="AE80" i="17"/>
  <c r="M81" i="17"/>
  <c r="AC81" i="17"/>
  <c r="H80" i="17"/>
  <c r="P80" i="17"/>
  <c r="X80" i="17"/>
  <c r="AF80" i="17"/>
  <c r="AN80" i="17"/>
  <c r="N81" i="17"/>
  <c r="V81" i="17"/>
  <c r="AD81" i="17"/>
  <c r="AL81" i="17"/>
  <c r="AB80" i="17"/>
  <c r="Z81" i="17"/>
  <c r="I80" i="17"/>
  <c r="Q80" i="17"/>
  <c r="Y80" i="17"/>
  <c r="AG80" i="17"/>
  <c r="G81" i="17"/>
  <c r="O81" i="17"/>
  <c r="W81" i="17"/>
  <c r="AE81" i="17"/>
  <c r="AM81" i="17"/>
  <c r="AJ80" i="17"/>
  <c r="J80" i="17"/>
  <c r="R80" i="17"/>
  <c r="Z80" i="17"/>
  <c r="AH80" i="17"/>
  <c r="H81" i="17"/>
  <c r="P81" i="17"/>
  <c r="X81" i="17"/>
  <c r="AF81" i="17"/>
  <c r="AN81" i="17"/>
  <c r="L80" i="17"/>
  <c r="J81" i="17"/>
  <c r="K80" i="17"/>
  <c r="S80" i="17"/>
  <c r="AA80" i="17"/>
  <c r="AI80" i="17"/>
  <c r="I81" i="17"/>
  <c r="Q81" i="17"/>
  <c r="Y81" i="17"/>
  <c r="AG81" i="17"/>
  <c r="F81" i="17"/>
  <c r="T80" i="17"/>
  <c r="R81" i="17"/>
  <c r="M80" i="17"/>
  <c r="U80" i="17"/>
  <c r="AC80" i="17"/>
  <c r="AK80" i="17"/>
  <c r="K81" i="17"/>
  <c r="S81" i="17"/>
  <c r="AA81" i="17"/>
  <c r="AI81" i="17"/>
  <c r="G80" i="17"/>
  <c r="W80" i="17"/>
  <c r="AM80" i="17"/>
  <c r="U81" i="17"/>
  <c r="AK81" i="17"/>
  <c r="AH81" i="17"/>
  <c r="E82" i="17"/>
  <c r="E83" i="17" s="1"/>
  <c r="G84" i="1"/>
  <c r="H84" i="1" s="1"/>
  <c r="I84" i="1" s="1"/>
  <c r="J84" i="1" s="1"/>
  <c r="K84" i="1" s="1"/>
  <c r="L84" i="1" s="1"/>
  <c r="C37" i="18"/>
  <c r="M81" i="16"/>
  <c r="O81" i="16"/>
  <c r="N81" i="16"/>
  <c r="I81" i="14"/>
  <c r="M81" i="14"/>
  <c r="N81" i="14"/>
  <c r="M83" i="1"/>
  <c r="R83" i="1"/>
  <c r="N83" i="1"/>
  <c r="E42" i="1"/>
  <c r="C40" i="1"/>
  <c r="AK81" i="23" l="1"/>
  <c r="G40" i="17"/>
  <c r="F41" i="17"/>
  <c r="G82" i="30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S82" i="30" s="1"/>
  <c r="T82" i="30" s="1"/>
  <c r="U82" i="30" s="1"/>
  <c r="V82" i="30" s="1"/>
  <c r="W82" i="30" s="1"/>
  <c r="X82" i="30" s="1"/>
  <c r="Y82" i="30" s="1"/>
  <c r="Z82" i="30" s="1"/>
  <c r="AA82" i="30" s="1"/>
  <c r="AB82" i="30" s="1"/>
  <c r="AC82" i="30" s="1"/>
  <c r="AD82" i="30" s="1"/>
  <c r="AE82" i="30" s="1"/>
  <c r="AF82" i="30" s="1"/>
  <c r="AG82" i="30" s="1"/>
  <c r="AH82" i="30" s="1"/>
  <c r="AI82" i="30" s="1"/>
  <c r="AJ82" i="30" s="1"/>
  <c r="AK82" i="30" s="1"/>
  <c r="AL82" i="30" s="1"/>
  <c r="AM82" i="30" s="1"/>
  <c r="AN82" i="30" s="1"/>
  <c r="H82" i="31"/>
  <c r="I82" i="31" s="1"/>
  <c r="J82" i="31" s="1"/>
  <c r="K82" i="31" s="1"/>
  <c r="L82" i="31" s="1"/>
  <c r="M82" i="31" s="1"/>
  <c r="N82" i="31" s="1"/>
  <c r="O82" i="31" s="1"/>
  <c r="P82" i="31" s="1"/>
  <c r="Q82" i="31" s="1"/>
  <c r="R82" i="31" s="1"/>
  <c r="S82" i="31" s="1"/>
  <c r="T82" i="31" s="1"/>
  <c r="U82" i="31" s="1"/>
  <c r="V82" i="31" s="1"/>
  <c r="W82" i="31" s="1"/>
  <c r="X82" i="31" s="1"/>
  <c r="Y82" i="31" s="1"/>
  <c r="Z82" i="31" s="1"/>
  <c r="AA82" i="31" s="1"/>
  <c r="AB82" i="31" s="1"/>
  <c r="AC82" i="31" s="1"/>
  <c r="AD82" i="31" s="1"/>
  <c r="AE82" i="31" s="1"/>
  <c r="AF82" i="31" s="1"/>
  <c r="AG82" i="31" s="1"/>
  <c r="AH82" i="31" s="1"/>
  <c r="AI82" i="31" s="1"/>
  <c r="AJ82" i="31" s="1"/>
  <c r="AK82" i="31" s="1"/>
  <c r="AL82" i="31" s="1"/>
  <c r="AM82" i="31" s="1"/>
  <c r="AN82" i="31" s="1"/>
  <c r="T81" i="22"/>
  <c r="H81" i="22"/>
  <c r="L81" i="21"/>
  <c r="AC81" i="22"/>
  <c r="F81" i="21"/>
  <c r="F82" i="21" s="1"/>
  <c r="G82" i="21" s="1"/>
  <c r="T82" i="17"/>
  <c r="R81" i="21"/>
  <c r="R81" i="22"/>
  <c r="AM81" i="19"/>
  <c r="N81" i="21"/>
  <c r="AJ81" i="22"/>
  <c r="V81" i="22"/>
  <c r="Q81" i="22"/>
  <c r="AG81" i="21"/>
  <c r="R81" i="19"/>
  <c r="J81" i="22"/>
  <c r="AN81" i="22"/>
  <c r="AA81" i="22"/>
  <c r="AG81" i="22"/>
  <c r="AC81" i="19"/>
  <c r="U81" i="22"/>
  <c r="AG81" i="19"/>
  <c r="I81" i="22"/>
  <c r="L81" i="22"/>
  <c r="O81" i="19"/>
  <c r="AN81" i="19"/>
  <c r="W81" i="19"/>
  <c r="K81" i="22"/>
  <c r="I81" i="21"/>
  <c r="Z81" i="21"/>
  <c r="S81" i="22"/>
  <c r="AF81" i="22"/>
  <c r="O81" i="22"/>
  <c r="AA81" i="21"/>
  <c r="AE81" i="21"/>
  <c r="AF81" i="19"/>
  <c r="N81" i="19"/>
  <c r="AD81" i="21"/>
  <c r="N81" i="22"/>
  <c r="AH81" i="22"/>
  <c r="X81" i="21"/>
  <c r="I81" i="19"/>
  <c r="AL81" i="23"/>
  <c r="AK81" i="22"/>
  <c r="AK81" i="21"/>
  <c r="J81" i="19"/>
  <c r="S81" i="21"/>
  <c r="AB81" i="19"/>
  <c r="G82" i="19"/>
  <c r="AK81" i="19"/>
  <c r="T81" i="19"/>
  <c r="G81" i="22"/>
  <c r="G82" i="22" s="1"/>
  <c r="W81" i="21"/>
  <c r="X81" i="19"/>
  <c r="AL81" i="19"/>
  <c r="AA81" i="19"/>
  <c r="X81" i="22"/>
  <c r="AL81" i="22"/>
  <c r="S81" i="23"/>
  <c r="AE81" i="23"/>
  <c r="M81" i="22"/>
  <c r="AE81" i="22"/>
  <c r="AI81" i="22"/>
  <c r="Q81" i="19"/>
  <c r="Z81" i="19"/>
  <c r="P81" i="21"/>
  <c r="AB81" i="22"/>
  <c r="U81" i="19"/>
  <c r="M81" i="19"/>
  <c r="AH81" i="19"/>
  <c r="AE81" i="19"/>
  <c r="P81" i="22"/>
  <c r="AM81" i="22"/>
  <c r="Y81" i="21"/>
  <c r="AI81" i="19"/>
  <c r="P81" i="19"/>
  <c r="AJ81" i="19"/>
  <c r="Z81" i="22"/>
  <c r="K81" i="21"/>
  <c r="O81" i="21"/>
  <c r="AM81" i="23"/>
  <c r="AB81" i="21"/>
  <c r="AF81" i="21"/>
  <c r="Y81" i="22"/>
  <c r="H81" i="21"/>
  <c r="M81" i="21"/>
  <c r="L81" i="19"/>
  <c r="H81" i="19"/>
  <c r="S81" i="19"/>
  <c r="AC81" i="21"/>
  <c r="Y81" i="19"/>
  <c r="O81" i="20"/>
  <c r="AI81" i="21"/>
  <c r="J81" i="21"/>
  <c r="Q81" i="21"/>
  <c r="K81" i="19"/>
  <c r="T81" i="21"/>
  <c r="AD81" i="19"/>
  <c r="V81" i="19"/>
  <c r="G46" i="18"/>
  <c r="AD81" i="22"/>
  <c r="V81" i="23"/>
  <c r="AL81" i="21"/>
  <c r="AJ81" i="21"/>
  <c r="AH81" i="20"/>
  <c r="U81" i="21"/>
  <c r="F81" i="23"/>
  <c r="F82" i="23" s="1"/>
  <c r="J81" i="23"/>
  <c r="Y81" i="23"/>
  <c r="G81" i="23"/>
  <c r="AC81" i="23"/>
  <c r="P81" i="23"/>
  <c r="M81" i="23"/>
  <c r="Z81" i="23"/>
  <c r="H81" i="23"/>
  <c r="W81" i="23"/>
  <c r="AH81" i="23"/>
  <c r="AD81" i="23"/>
  <c r="K81" i="23"/>
  <c r="R81" i="23"/>
  <c r="AG81" i="23"/>
  <c r="AA81" i="23"/>
  <c r="O81" i="23"/>
  <c r="N81" i="23"/>
  <c r="AJ81" i="20"/>
  <c r="AJ81" i="23"/>
  <c r="AI81" i="23"/>
  <c r="Q81" i="23"/>
  <c r="L90" i="18"/>
  <c r="G81" i="15"/>
  <c r="R81" i="20"/>
  <c r="AG81" i="20"/>
  <c r="N81" i="20"/>
  <c r="U81" i="23"/>
  <c r="AB81" i="23"/>
  <c r="I81" i="23"/>
  <c r="T81" i="23"/>
  <c r="AF81" i="23"/>
  <c r="W81" i="22"/>
  <c r="L81" i="23"/>
  <c r="X81" i="23"/>
  <c r="C45" i="18"/>
  <c r="R82" i="17"/>
  <c r="AA81" i="20"/>
  <c r="AD81" i="20"/>
  <c r="G81" i="20"/>
  <c r="V81" i="20"/>
  <c r="M84" i="1"/>
  <c r="N84" i="1" s="1"/>
  <c r="O84" i="1" s="1"/>
  <c r="AB81" i="20"/>
  <c r="AI82" i="17"/>
  <c r="Q81" i="20"/>
  <c r="AF81" i="20"/>
  <c r="U81" i="20"/>
  <c r="Q82" i="17"/>
  <c r="N82" i="17"/>
  <c r="P81" i="15"/>
  <c r="AN82" i="17"/>
  <c r="K81" i="20"/>
  <c r="AB82" i="17"/>
  <c r="F81" i="20"/>
  <c r="F82" i="20" s="1"/>
  <c r="J81" i="20"/>
  <c r="Y81" i="20"/>
  <c r="AK81" i="20"/>
  <c r="T81" i="20"/>
  <c r="Z81" i="20"/>
  <c r="AJ90" i="18"/>
  <c r="AI81" i="20"/>
  <c r="AC81" i="20"/>
  <c r="L81" i="20"/>
  <c r="I82" i="14"/>
  <c r="J82" i="14" s="1"/>
  <c r="K82" i="14" s="1"/>
  <c r="Z82" i="17"/>
  <c r="T90" i="18"/>
  <c r="AB90" i="18"/>
  <c r="I81" i="20"/>
  <c r="X81" i="20"/>
  <c r="AM81" i="20"/>
  <c r="AF90" i="18"/>
  <c r="F86" i="18"/>
  <c r="Y90" i="18"/>
  <c r="W81" i="15"/>
  <c r="AM81" i="15"/>
  <c r="I81" i="15"/>
  <c r="AN81" i="15"/>
  <c r="S81" i="20"/>
  <c r="P81" i="20"/>
  <c r="AE81" i="20"/>
  <c r="M81" i="20"/>
  <c r="J86" i="18"/>
  <c r="H81" i="20"/>
  <c r="W81" i="20"/>
  <c r="AL81" i="20"/>
  <c r="R86" i="18"/>
  <c r="I82" i="17"/>
  <c r="AF82" i="17"/>
  <c r="F82" i="17"/>
  <c r="F83" i="17" s="1"/>
  <c r="M90" i="18"/>
  <c r="AH81" i="15"/>
  <c r="H81" i="15"/>
  <c r="S82" i="17"/>
  <c r="P82" i="17"/>
  <c r="AH86" i="18"/>
  <c r="W86" i="18"/>
  <c r="AL86" i="18"/>
  <c r="U81" i="15"/>
  <c r="AB81" i="15"/>
  <c r="Z81" i="15"/>
  <c r="K82" i="17"/>
  <c r="Z86" i="18"/>
  <c r="H86" i="18"/>
  <c r="O86" i="18"/>
  <c r="AD86" i="18"/>
  <c r="AK86" i="18"/>
  <c r="S86" i="18"/>
  <c r="N81" i="15"/>
  <c r="M81" i="15"/>
  <c r="Y81" i="15"/>
  <c r="P86" i="18"/>
  <c r="AA86" i="18"/>
  <c r="AM86" i="18"/>
  <c r="G86" i="18"/>
  <c r="V86" i="18"/>
  <c r="AC86" i="18"/>
  <c r="AN90" i="18"/>
  <c r="J90" i="18"/>
  <c r="AG90" i="18"/>
  <c r="K86" i="18"/>
  <c r="AJ81" i="15"/>
  <c r="J81" i="15"/>
  <c r="AD81" i="15"/>
  <c r="AG82" i="17"/>
  <c r="Z90" i="18"/>
  <c r="G90" i="18"/>
  <c r="R81" i="15"/>
  <c r="AL82" i="17"/>
  <c r="L82" i="17"/>
  <c r="AK90" i="18"/>
  <c r="N86" i="18"/>
  <c r="U86" i="18"/>
  <c r="AM82" i="17"/>
  <c r="AC82" i="17"/>
  <c r="J82" i="17"/>
  <c r="Y82" i="17"/>
  <c r="AE82" i="17"/>
  <c r="V82" i="17"/>
  <c r="N90" i="18"/>
  <c r="AC90" i="18"/>
  <c r="AC94" i="18" s="1"/>
  <c r="AG86" i="18"/>
  <c r="AD90" i="18"/>
  <c r="M86" i="18"/>
  <c r="X90" i="18"/>
  <c r="AJ86" i="18"/>
  <c r="Q90" i="18"/>
  <c r="AE81" i="15"/>
  <c r="V81" i="15"/>
  <c r="T81" i="15"/>
  <c r="AI81" i="15"/>
  <c r="AF81" i="15"/>
  <c r="W82" i="17"/>
  <c r="U82" i="17"/>
  <c r="AJ82" i="17"/>
  <c r="O82" i="17"/>
  <c r="U90" i="18"/>
  <c r="U94" i="18" s="1"/>
  <c r="Y86" i="18"/>
  <c r="V90" i="18"/>
  <c r="AI90" i="18"/>
  <c r="P90" i="18"/>
  <c r="AB86" i="18"/>
  <c r="AM90" i="18"/>
  <c r="I90" i="18"/>
  <c r="F81" i="15"/>
  <c r="F82" i="15" s="1"/>
  <c r="L81" i="15"/>
  <c r="AA81" i="15"/>
  <c r="AG81" i="15"/>
  <c r="X81" i="15"/>
  <c r="Q86" i="18"/>
  <c r="AF86" i="18"/>
  <c r="I86" i="18"/>
  <c r="AA90" i="18"/>
  <c r="H90" i="18"/>
  <c r="T86" i="18"/>
  <c r="AE90" i="18"/>
  <c r="O81" i="15"/>
  <c r="AK81" i="15"/>
  <c r="AL81" i="15"/>
  <c r="S81" i="15"/>
  <c r="Q81" i="15"/>
  <c r="K90" i="18"/>
  <c r="O90" i="18"/>
  <c r="AH82" i="17"/>
  <c r="H82" i="17"/>
  <c r="R90" i="18"/>
  <c r="AK82" i="17"/>
  <c r="AD82" i="17"/>
  <c r="AL90" i="18"/>
  <c r="G82" i="17"/>
  <c r="M82" i="17"/>
  <c r="AA82" i="17"/>
  <c r="X82" i="17"/>
  <c r="AN86" i="18"/>
  <c r="X86" i="18"/>
  <c r="F90" i="18"/>
  <c r="AE86" i="18"/>
  <c r="S90" i="18"/>
  <c r="AH90" i="18"/>
  <c r="L86" i="18"/>
  <c r="W90" i="18"/>
  <c r="W94" i="18" s="1"/>
  <c r="AI86" i="18"/>
  <c r="AC81" i="15"/>
  <c r="K81" i="15"/>
  <c r="P81" i="16"/>
  <c r="Q81" i="16"/>
  <c r="M82" i="16"/>
  <c r="N82" i="16" s="1"/>
  <c r="O82" i="16" s="1"/>
  <c r="R81" i="16"/>
  <c r="L81" i="14"/>
  <c r="Q81" i="14"/>
  <c r="P81" i="14"/>
  <c r="P83" i="1"/>
  <c r="U83" i="1"/>
  <c r="Q83" i="1"/>
  <c r="F42" i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C41" i="1"/>
  <c r="H46" i="18" l="1"/>
  <c r="G47" i="18"/>
  <c r="H40" i="17"/>
  <c r="G41" i="17"/>
  <c r="H82" i="22"/>
  <c r="I82" i="22" s="1"/>
  <c r="J82" i="22" s="1"/>
  <c r="K82" i="22" s="1"/>
  <c r="L82" i="22" s="1"/>
  <c r="M82" i="22" s="1"/>
  <c r="N82" i="22" s="1"/>
  <c r="O82" i="22" s="1"/>
  <c r="P82" i="22" s="1"/>
  <c r="Q82" i="22" s="1"/>
  <c r="R82" i="22" s="1"/>
  <c r="S82" i="22" s="1"/>
  <c r="T82" i="22" s="1"/>
  <c r="U82" i="22" s="1"/>
  <c r="V82" i="22" s="1"/>
  <c r="W82" i="22" s="1"/>
  <c r="X82" i="22" s="1"/>
  <c r="Y82" i="22" s="1"/>
  <c r="Z82" i="22" s="1"/>
  <c r="AA82" i="22" s="1"/>
  <c r="AB82" i="22" s="1"/>
  <c r="AC82" i="22" s="1"/>
  <c r="AD82" i="22" s="1"/>
  <c r="AE82" i="22" s="1"/>
  <c r="AF82" i="22" s="1"/>
  <c r="AG82" i="22" s="1"/>
  <c r="AH82" i="22" s="1"/>
  <c r="AI82" i="22" s="1"/>
  <c r="AJ82" i="22" s="1"/>
  <c r="AK82" i="22" s="1"/>
  <c r="AL82" i="22" s="1"/>
  <c r="AM82" i="22" s="1"/>
  <c r="AN82" i="22" s="1"/>
  <c r="AK94" i="18"/>
  <c r="AB94" i="18"/>
  <c r="H82" i="21"/>
  <c r="I82" i="21" s="1"/>
  <c r="J82" i="21" s="1"/>
  <c r="K82" i="21" s="1"/>
  <c r="L82" i="21" s="1"/>
  <c r="M82" i="21" s="1"/>
  <c r="N82" i="21" s="1"/>
  <c r="O82" i="21" s="1"/>
  <c r="P82" i="21" s="1"/>
  <c r="Q82" i="21" s="1"/>
  <c r="R82" i="21" s="1"/>
  <c r="S82" i="21" s="1"/>
  <c r="T82" i="21" s="1"/>
  <c r="U82" i="21" s="1"/>
  <c r="V82" i="21" s="1"/>
  <c r="W82" i="21" s="1"/>
  <c r="X82" i="21" s="1"/>
  <c r="Y82" i="21" s="1"/>
  <c r="Z82" i="21" s="1"/>
  <c r="AA82" i="21" s="1"/>
  <c r="AB82" i="21" s="1"/>
  <c r="AC82" i="21" s="1"/>
  <c r="AD82" i="21" s="1"/>
  <c r="AE82" i="21" s="1"/>
  <c r="AF82" i="21" s="1"/>
  <c r="AG82" i="21" s="1"/>
  <c r="AH82" i="21" s="1"/>
  <c r="AI82" i="21" s="1"/>
  <c r="AJ82" i="21" s="1"/>
  <c r="AK82" i="21" s="1"/>
  <c r="AL82" i="21" s="1"/>
  <c r="AM82" i="21" s="1"/>
  <c r="AN82" i="21" s="1"/>
  <c r="AJ94" i="18"/>
  <c r="G82" i="20"/>
  <c r="H82" i="20" s="1"/>
  <c r="I82" i="20" s="1"/>
  <c r="J82" i="20" s="1"/>
  <c r="K82" i="20" s="1"/>
  <c r="L82" i="20" s="1"/>
  <c r="M82" i="20" s="1"/>
  <c r="N82" i="20" s="1"/>
  <c r="O82" i="20" s="1"/>
  <c r="P82" i="20" s="1"/>
  <c r="Q82" i="20" s="1"/>
  <c r="R82" i="20" s="1"/>
  <c r="S82" i="20" s="1"/>
  <c r="T82" i="20" s="1"/>
  <c r="U82" i="20" s="1"/>
  <c r="V82" i="20" s="1"/>
  <c r="W82" i="20" s="1"/>
  <c r="X82" i="20" s="1"/>
  <c r="Y82" i="20" s="1"/>
  <c r="Z82" i="20" s="1"/>
  <c r="AA82" i="20" s="1"/>
  <c r="AB82" i="20" s="1"/>
  <c r="AC82" i="20" s="1"/>
  <c r="AD82" i="20" s="1"/>
  <c r="AE82" i="20" s="1"/>
  <c r="AF82" i="20" s="1"/>
  <c r="AG82" i="20" s="1"/>
  <c r="AH82" i="20" s="1"/>
  <c r="AI82" i="20" s="1"/>
  <c r="AJ82" i="20" s="1"/>
  <c r="AK82" i="20" s="1"/>
  <c r="AL82" i="20" s="1"/>
  <c r="AM82" i="20" s="1"/>
  <c r="AN82" i="20" s="1"/>
  <c r="H82" i="19"/>
  <c r="I82" i="19" s="1"/>
  <c r="J82" i="19" s="1"/>
  <c r="K82" i="19" s="1"/>
  <c r="L82" i="19" s="1"/>
  <c r="M82" i="19" s="1"/>
  <c r="N82" i="19" s="1"/>
  <c r="O82" i="19" s="1"/>
  <c r="P82" i="19" s="1"/>
  <c r="Q82" i="19" s="1"/>
  <c r="R82" i="19" s="1"/>
  <c r="S82" i="19" s="1"/>
  <c r="T82" i="19" s="1"/>
  <c r="U82" i="19" s="1"/>
  <c r="V82" i="19" s="1"/>
  <c r="W82" i="19" s="1"/>
  <c r="X82" i="19" s="1"/>
  <c r="Y82" i="19" s="1"/>
  <c r="Z82" i="19" s="1"/>
  <c r="AA82" i="19" s="1"/>
  <c r="AB82" i="19" s="1"/>
  <c r="AC82" i="19" s="1"/>
  <c r="AD82" i="19" s="1"/>
  <c r="AE82" i="19" s="1"/>
  <c r="AF82" i="19" s="1"/>
  <c r="AG82" i="19" s="1"/>
  <c r="AH82" i="19" s="1"/>
  <c r="AI82" i="19" s="1"/>
  <c r="AJ82" i="19" s="1"/>
  <c r="AK82" i="19" s="1"/>
  <c r="AL82" i="19" s="1"/>
  <c r="AM82" i="19" s="1"/>
  <c r="AN82" i="19" s="1"/>
  <c r="L94" i="18"/>
  <c r="S94" i="18"/>
  <c r="AL94" i="18"/>
  <c r="G82" i="23"/>
  <c r="H82" i="23" s="1"/>
  <c r="I82" i="23" s="1"/>
  <c r="J82" i="23" s="1"/>
  <c r="K82" i="23" s="1"/>
  <c r="L82" i="23" s="1"/>
  <c r="M82" i="23" s="1"/>
  <c r="N82" i="23" s="1"/>
  <c r="O82" i="23" s="1"/>
  <c r="P82" i="23" s="1"/>
  <c r="Q82" i="23" s="1"/>
  <c r="R82" i="23" s="1"/>
  <c r="S82" i="23" s="1"/>
  <c r="T82" i="23" s="1"/>
  <c r="U82" i="23" s="1"/>
  <c r="V82" i="23" s="1"/>
  <c r="W82" i="23" s="1"/>
  <c r="X82" i="23" s="1"/>
  <c r="Y82" i="23" s="1"/>
  <c r="Z82" i="23" s="1"/>
  <c r="AA82" i="23" s="1"/>
  <c r="AB82" i="23" s="1"/>
  <c r="AC82" i="23" s="1"/>
  <c r="AD82" i="23" s="1"/>
  <c r="AE82" i="23" s="1"/>
  <c r="AF82" i="23" s="1"/>
  <c r="AG82" i="23" s="1"/>
  <c r="AH82" i="23" s="1"/>
  <c r="AI82" i="23" s="1"/>
  <c r="AJ82" i="23" s="1"/>
  <c r="AK82" i="23" s="1"/>
  <c r="AL82" i="23" s="1"/>
  <c r="AM82" i="23" s="1"/>
  <c r="AN82" i="23" s="1"/>
  <c r="G82" i="15"/>
  <c r="H82" i="15" s="1"/>
  <c r="I82" i="15" s="1"/>
  <c r="J82" i="15" s="1"/>
  <c r="K82" i="15" s="1"/>
  <c r="L82" i="15" s="1"/>
  <c r="M82" i="15" s="1"/>
  <c r="N82" i="15" s="1"/>
  <c r="O82" i="15" s="1"/>
  <c r="P82" i="15" s="1"/>
  <c r="Q82" i="15" s="1"/>
  <c r="R82" i="15" s="1"/>
  <c r="S82" i="15" s="1"/>
  <c r="T82" i="15" s="1"/>
  <c r="U82" i="15" s="1"/>
  <c r="V82" i="15" s="1"/>
  <c r="W82" i="15" s="1"/>
  <c r="X82" i="15" s="1"/>
  <c r="Y82" i="15" s="1"/>
  <c r="Z82" i="15" s="1"/>
  <c r="AA82" i="15" s="1"/>
  <c r="AB82" i="15" s="1"/>
  <c r="AC82" i="15" s="1"/>
  <c r="AD82" i="15" s="1"/>
  <c r="AE82" i="15" s="1"/>
  <c r="AF82" i="15" s="1"/>
  <c r="AG82" i="15" s="1"/>
  <c r="AH82" i="15" s="1"/>
  <c r="AI82" i="15" s="1"/>
  <c r="AJ82" i="15" s="1"/>
  <c r="AK82" i="15" s="1"/>
  <c r="AL82" i="15" s="1"/>
  <c r="AM82" i="15" s="1"/>
  <c r="AN82" i="15" s="1"/>
  <c r="T94" i="18"/>
  <c r="O94" i="18"/>
  <c r="AA94" i="18"/>
  <c r="AF94" i="18"/>
  <c r="AD94" i="18"/>
  <c r="J94" i="18"/>
  <c r="K94" i="18"/>
  <c r="H94" i="18"/>
  <c r="Y94" i="18"/>
  <c r="AH94" i="18"/>
  <c r="F94" i="18"/>
  <c r="F95" i="18" s="1"/>
  <c r="L82" i="14"/>
  <c r="M82" i="14" s="1"/>
  <c r="N82" i="14" s="1"/>
  <c r="V94" i="18"/>
  <c r="AN94" i="18"/>
  <c r="R94" i="18"/>
  <c r="Z94" i="18"/>
  <c r="AE94" i="18"/>
  <c r="G83" i="17"/>
  <c r="H83" i="17" s="1"/>
  <c r="I83" i="17" s="1"/>
  <c r="J83" i="17" s="1"/>
  <c r="K83" i="17" s="1"/>
  <c r="L83" i="17" s="1"/>
  <c r="M83" i="17" s="1"/>
  <c r="N83" i="17" s="1"/>
  <c r="O83" i="17" s="1"/>
  <c r="P83" i="17" s="1"/>
  <c r="Q83" i="17" s="1"/>
  <c r="R83" i="17" s="1"/>
  <c r="S83" i="17" s="1"/>
  <c r="T83" i="17" s="1"/>
  <c r="U83" i="17" s="1"/>
  <c r="V83" i="17" s="1"/>
  <c r="W83" i="17" s="1"/>
  <c r="X83" i="17" s="1"/>
  <c r="Y83" i="17" s="1"/>
  <c r="Z83" i="17" s="1"/>
  <c r="AA83" i="17" s="1"/>
  <c r="AB83" i="17" s="1"/>
  <c r="AC83" i="17" s="1"/>
  <c r="AD83" i="17" s="1"/>
  <c r="AE83" i="17" s="1"/>
  <c r="AF83" i="17" s="1"/>
  <c r="AG83" i="17" s="1"/>
  <c r="AH83" i="17" s="1"/>
  <c r="AI83" i="17" s="1"/>
  <c r="AJ83" i="17" s="1"/>
  <c r="AK83" i="17" s="1"/>
  <c r="AL83" i="17" s="1"/>
  <c r="AM83" i="17" s="1"/>
  <c r="AN83" i="17" s="1"/>
  <c r="M94" i="18"/>
  <c r="AI94" i="18"/>
  <c r="X94" i="18"/>
  <c r="I94" i="18"/>
  <c r="G94" i="18"/>
  <c r="AG94" i="18"/>
  <c r="AM94" i="18"/>
  <c r="P84" i="1"/>
  <c r="Q84" i="1" s="1"/>
  <c r="R84" i="1" s="1"/>
  <c r="P94" i="18"/>
  <c r="Q94" i="18"/>
  <c r="N94" i="18"/>
  <c r="U81" i="16"/>
  <c r="S81" i="16"/>
  <c r="P82" i="16"/>
  <c r="Q82" i="16" s="1"/>
  <c r="R82" i="16" s="1"/>
  <c r="T81" i="16"/>
  <c r="O81" i="14"/>
  <c r="S81" i="14"/>
  <c r="T81" i="14"/>
  <c r="T83" i="1"/>
  <c r="X83" i="1"/>
  <c r="S83" i="1"/>
  <c r="I46" i="18" l="1"/>
  <c r="H47" i="18"/>
  <c r="I40" i="17"/>
  <c r="H41" i="17"/>
  <c r="O82" i="14"/>
  <c r="P82" i="14" s="1"/>
  <c r="Q82" i="14" s="1"/>
  <c r="G95" i="18"/>
  <c r="H95" i="18" s="1"/>
  <c r="I95" i="18" s="1"/>
  <c r="J95" i="18" s="1"/>
  <c r="K95" i="18" s="1"/>
  <c r="L95" i="18" s="1"/>
  <c r="M95" i="18" s="1"/>
  <c r="N95" i="18" s="1"/>
  <c r="O95" i="18" s="1"/>
  <c r="P95" i="18" s="1"/>
  <c r="Q95" i="18" s="1"/>
  <c r="R95" i="18" s="1"/>
  <c r="S95" i="18" s="1"/>
  <c r="T95" i="18" s="1"/>
  <c r="U95" i="18" s="1"/>
  <c r="V95" i="18" s="1"/>
  <c r="W95" i="18" s="1"/>
  <c r="X95" i="18" s="1"/>
  <c r="Y95" i="18" s="1"/>
  <c r="Z95" i="18" s="1"/>
  <c r="AA95" i="18" s="1"/>
  <c r="AB95" i="18" s="1"/>
  <c r="AC95" i="18" s="1"/>
  <c r="AD95" i="18" s="1"/>
  <c r="AE95" i="18" s="1"/>
  <c r="AF95" i="18" s="1"/>
  <c r="AG95" i="18" s="1"/>
  <c r="AH95" i="18" s="1"/>
  <c r="AI95" i="18" s="1"/>
  <c r="AJ95" i="18" s="1"/>
  <c r="AK95" i="18" s="1"/>
  <c r="AL95" i="18" s="1"/>
  <c r="AM95" i="18" s="1"/>
  <c r="AN95" i="18" s="1"/>
  <c r="S84" i="1"/>
  <c r="T84" i="1" s="1"/>
  <c r="U84" i="1" s="1"/>
  <c r="W81" i="16"/>
  <c r="X81" i="16"/>
  <c r="S82" i="16"/>
  <c r="T82" i="16" s="1"/>
  <c r="U82" i="16" s="1"/>
  <c r="V81" i="16"/>
  <c r="R81" i="14"/>
  <c r="W81" i="14"/>
  <c r="V81" i="14"/>
  <c r="V83" i="1"/>
  <c r="AA83" i="1"/>
  <c r="W83" i="1"/>
  <c r="J46" i="18" l="1"/>
  <c r="I47" i="18"/>
  <c r="J40" i="17"/>
  <c r="I41" i="17"/>
  <c r="R82" i="14"/>
  <c r="S82" i="14" s="1"/>
  <c r="T82" i="14" s="1"/>
  <c r="V84" i="1"/>
  <c r="W84" i="1" s="1"/>
  <c r="X84" i="1" s="1"/>
  <c r="Y81" i="16"/>
  <c r="Z81" i="16"/>
  <c r="V82" i="16"/>
  <c r="W82" i="16" s="1"/>
  <c r="X82" i="16" s="1"/>
  <c r="AA81" i="16"/>
  <c r="U81" i="14"/>
  <c r="Z81" i="14"/>
  <c r="Y81" i="14"/>
  <c r="Z83" i="1"/>
  <c r="AD83" i="1"/>
  <c r="Y83" i="1"/>
  <c r="K46" i="18" l="1"/>
  <c r="K40" i="17"/>
  <c r="J41" i="17"/>
  <c r="U82" i="14"/>
  <c r="V82" i="14" s="1"/>
  <c r="W82" i="14" s="1"/>
  <c r="AD81" i="16"/>
  <c r="AB81" i="16"/>
  <c r="Y82" i="16"/>
  <c r="Z82" i="16" s="1"/>
  <c r="AA82" i="16" s="1"/>
  <c r="AC81" i="16"/>
  <c r="Y84" i="1"/>
  <c r="Z84" i="1" s="1"/>
  <c r="AA84" i="1" s="1"/>
  <c r="X81" i="14"/>
  <c r="AC81" i="14"/>
  <c r="AB81" i="14"/>
  <c r="AB83" i="1"/>
  <c r="AC83" i="1"/>
  <c r="AG83" i="1"/>
  <c r="AJ83" i="1"/>
  <c r="L46" i="18" l="1"/>
  <c r="L40" i="17"/>
  <c r="K41" i="17"/>
  <c r="X82" i="14"/>
  <c r="Y82" i="14" s="1"/>
  <c r="Z82" i="14" s="1"/>
  <c r="AB82" i="16"/>
  <c r="AC82" i="16" s="1"/>
  <c r="AD82" i="16" s="1"/>
  <c r="AG81" i="16"/>
  <c r="AJ81" i="16"/>
  <c r="AE81" i="16"/>
  <c r="AF81" i="16"/>
  <c r="AB84" i="1"/>
  <c r="AC84" i="1" s="1"/>
  <c r="AD84" i="1" s="1"/>
  <c r="AA81" i="14"/>
  <c r="AE81" i="14"/>
  <c r="AF81" i="14"/>
  <c r="AE83" i="1"/>
  <c r="AF83" i="1"/>
  <c r="AI83" i="1"/>
  <c r="M46" i="18" l="1"/>
  <c r="M40" i="17"/>
  <c r="AA82" i="14"/>
  <c r="AB82" i="14" s="1"/>
  <c r="AC82" i="14" s="1"/>
  <c r="AE82" i="16"/>
  <c r="AF82" i="16" s="1"/>
  <c r="AG82" i="16" s="1"/>
  <c r="AH81" i="16"/>
  <c r="AK81" i="16"/>
  <c r="AL81" i="16"/>
  <c r="AI81" i="16"/>
  <c r="AE84" i="1"/>
  <c r="AF84" i="1" s="1"/>
  <c r="AG84" i="1" s="1"/>
  <c r="AD81" i="14"/>
  <c r="AH81" i="14"/>
  <c r="AI81" i="14"/>
  <c r="AL81" i="14"/>
  <c r="AH83" i="1"/>
  <c r="AK83" i="1"/>
  <c r="N46" i="18" l="1"/>
  <c r="N40" i="17"/>
  <c r="AD82" i="14"/>
  <c r="AE82" i="14" s="1"/>
  <c r="AF82" i="14" s="1"/>
  <c r="AH82" i="16"/>
  <c r="AI82" i="16" s="1"/>
  <c r="AJ82" i="16" s="1"/>
  <c r="AK82" i="16" s="1"/>
  <c r="AL82" i="16" s="1"/>
  <c r="AM82" i="16" s="1"/>
  <c r="AN82" i="16" s="1"/>
  <c r="AH84" i="1"/>
  <c r="AI84" i="1" s="1"/>
  <c r="AJ84" i="1" s="1"/>
  <c r="AK84" i="1" s="1"/>
  <c r="AL84" i="1" s="1"/>
  <c r="AM84" i="1" s="1"/>
  <c r="AN84" i="1" s="1"/>
  <c r="AG81" i="14"/>
  <c r="AN81" i="14"/>
  <c r="AK81" i="14"/>
  <c r="O46" i="18" l="1"/>
  <c r="O40" i="17"/>
  <c r="AG82" i="14"/>
  <c r="AH82" i="14" s="1"/>
  <c r="AI82" i="14" s="1"/>
  <c r="AM81" i="14"/>
  <c r="AJ81" i="14"/>
  <c r="P46" i="18" l="1"/>
  <c r="P40" i="17"/>
  <c r="AJ82" i="14"/>
  <c r="AK82" i="14" s="1"/>
  <c r="AL82" i="14" s="1"/>
  <c r="AM82" i="14" s="1"/>
  <c r="AN82" i="14" s="1"/>
  <c r="Q46" i="18" l="1"/>
  <c r="Q40" i="17"/>
  <c r="R46" i="18" l="1"/>
  <c r="R40" i="17"/>
  <c r="S46" i="18" l="1"/>
  <c r="S40" i="17"/>
  <c r="T46" i="18" l="1"/>
  <c r="T40" i="17"/>
  <c r="U46" i="18" l="1"/>
  <c r="U40" i="17"/>
  <c r="V46" i="18" l="1"/>
  <c r="V40" i="17"/>
  <c r="W46" i="18" l="1"/>
  <c r="W40" i="17"/>
  <c r="X46" i="18" l="1"/>
  <c r="X40" i="17"/>
  <c r="Y46" i="18" l="1"/>
  <c r="Y40" i="17"/>
  <c r="Z46" i="18" l="1"/>
  <c r="Z40" i="17"/>
  <c r="AA46" i="18" l="1"/>
  <c r="AA40" i="17"/>
  <c r="AB46" i="18" l="1"/>
  <c r="AB40" i="17"/>
  <c r="AC46" i="18" l="1"/>
  <c r="AC40" i="17"/>
  <c r="AD46" i="18" l="1"/>
  <c r="AD40" i="17"/>
  <c r="AE46" i="18" l="1"/>
  <c r="AE40" i="17"/>
  <c r="AF46" i="18" l="1"/>
  <c r="AF40" i="17"/>
  <c r="AG46" i="18" l="1"/>
  <c r="AG40" i="17"/>
  <c r="AH46" i="18" l="1"/>
  <c r="AH40" i="17"/>
  <c r="AI46" i="18" l="1"/>
  <c r="C47" i="18"/>
  <c r="C46" i="18"/>
  <c r="AI40" i="17"/>
  <c r="AJ46" i="18" l="1"/>
  <c r="AJ40" i="17"/>
  <c r="AK46" i="18" l="1"/>
  <c r="AK40" i="17"/>
  <c r="AL46" i="18" l="1"/>
  <c r="AL40" i="17"/>
  <c r="AM46" i="18" l="1"/>
  <c r="AM40" i="17"/>
  <c r="AN46" i="18" l="1"/>
  <c r="AN40" i="17"/>
</calcChain>
</file>

<file path=xl/sharedStrings.xml><?xml version="1.0" encoding="utf-8"?>
<sst xmlns="http://schemas.openxmlformats.org/spreadsheetml/2006/main" count="1547" uniqueCount="200">
  <si>
    <t>Cumulative</t>
  </si>
  <si>
    <t>Ammonia</t>
  </si>
  <si>
    <t>Urea</t>
  </si>
  <si>
    <t>Overall Per Month</t>
  </si>
  <si>
    <t>Sum</t>
  </si>
  <si>
    <t>PAVING [m2]</t>
  </si>
  <si>
    <t>EQUIPMENT [t]</t>
  </si>
  <si>
    <t>PAINTING [m2]</t>
  </si>
  <si>
    <t>INSULATION [m2]</t>
  </si>
  <si>
    <t>STRUCTURAL STEEL [t]</t>
  </si>
  <si>
    <t>FOUNDATIONS [%]</t>
  </si>
  <si>
    <t>MHRS</t>
  </si>
  <si>
    <t>WEIGHT [%]</t>
  </si>
  <si>
    <t>Activity ID</t>
  </si>
  <si>
    <t>Activity Name</t>
  </si>
  <si>
    <t>Original Duration</t>
  </si>
  <si>
    <t>Start</t>
  </si>
  <si>
    <t>Finish</t>
  </si>
  <si>
    <t>Remaining Units</t>
  </si>
  <si>
    <t>Curve</t>
  </si>
  <si>
    <t>Spreadsheet Field</t>
  </si>
  <si>
    <t xml:space="preserve">    KEY QT: FD  FOUNDATION</t>
  </si>
  <si>
    <t>20.04.21 A</t>
  </si>
  <si>
    <t xml:space="preserve">  Area Tag Kingisepp-2: 1  Ammonia</t>
  </si>
  <si>
    <t xml:space="preserve">    KEY QT: UGP  UNDERGROUND - PRESSURE PIPES</t>
  </si>
  <si>
    <t xml:space="preserve">    KEY QT: FSH  FINISHING</t>
  </si>
  <si>
    <t xml:space="preserve">    KEY QT: ST  MAIN STEEL STRUCTURE</t>
  </si>
  <si>
    <t xml:space="preserve">    KEY QT: SS  SECONDARY STEEL</t>
  </si>
  <si>
    <t xml:space="preserve">    KEY QT: CD  CLADDING</t>
  </si>
  <si>
    <t xml:space="preserve">    KEY QT: EQ  EQUIPMENT</t>
  </si>
  <si>
    <t xml:space="preserve">    KEY QT: SUP  SUPPORTS</t>
  </si>
  <si>
    <t xml:space="preserve">    KEY QT: SB  PIPING SB</t>
  </si>
  <si>
    <t xml:space="preserve">    KEY QT: LBP  PIPING LB PREFAB</t>
  </si>
  <si>
    <t xml:space="preserve">    KEY QT: LBE  PIPING LB ERECT</t>
  </si>
  <si>
    <t xml:space="preserve">    KEY QT: TRA  TRAYS</t>
  </si>
  <si>
    <t xml:space="preserve">    KEY QT: EC  ELECTRICAL CABLES</t>
  </si>
  <si>
    <t xml:space="preserve">    KEY QT: TER  ELECTRICAL TERMINATIONS </t>
  </si>
  <si>
    <t xml:space="preserve">    KEY QT: EEQ  ELECTRICAL EQ</t>
  </si>
  <si>
    <t xml:space="preserve">    KEY QT: OEL  OTHER ELECRICAL</t>
  </si>
  <si>
    <t xml:space="preserve">    KEY QT: ETH  EARTHING</t>
  </si>
  <si>
    <t xml:space="preserve">    KEY QT: IC  INSTRUMENT CABLES</t>
  </si>
  <si>
    <t xml:space="preserve">    KEY QT: FIN  FIELD INSTRUMENTS [INCL. F&amp;G]</t>
  </si>
  <si>
    <t xml:space="preserve">    KEY QT: ITE  INSTRUMENT TERMINATIONS</t>
  </si>
  <si>
    <t xml:space="preserve">    KEY QT: OIN  OTHER INSTRMENTATION</t>
  </si>
  <si>
    <t xml:space="preserve">    KEY QT: PA  PAINTING</t>
  </si>
  <si>
    <t xml:space="preserve">    KEY QT: IN  INSULATION</t>
  </si>
  <si>
    <t xml:space="preserve">  Area Tag Kingisepp-2: 2  Urea</t>
  </si>
  <si>
    <t xml:space="preserve">    KEY QT: EW  EXCAVATION</t>
  </si>
  <si>
    <t xml:space="preserve">    KEY QT: UGE  UNDERGROUND - EARTHING</t>
  </si>
  <si>
    <t xml:space="preserve">    KEY QT: UGG  UNDERGROUND - GRAVITY PIPES</t>
  </si>
  <si>
    <t xml:space="preserve">    KEY QT: BF  BACKFILLING</t>
  </si>
  <si>
    <t xml:space="preserve">    KEY QT: EL  ELEVATION</t>
  </si>
  <si>
    <t xml:space="preserve">    KEY QT: PV  PAVING</t>
  </si>
  <si>
    <t xml:space="preserve">    KEY QT: GT  GROUTING</t>
  </si>
  <si>
    <t xml:space="preserve">    KEY QT: RW  RAILWAYS</t>
  </si>
  <si>
    <t>PAVING [%]</t>
  </si>
  <si>
    <t>UG PRESSURE PIPING [%]</t>
  </si>
  <si>
    <t>UG GRAVITY PIPING [%]</t>
  </si>
  <si>
    <t xml:space="preserve">  Area Tag Kingisepp-2: 0  Common</t>
  </si>
  <si>
    <t xml:space="preserve">    KEY QT: RD  ROADS</t>
  </si>
  <si>
    <t>20.12.19 A</t>
  </si>
  <si>
    <t xml:space="preserve">    KEY QT: PL  PILING</t>
  </si>
  <si>
    <t>01.11.20 A</t>
  </si>
  <si>
    <t>EQUIPMENT [%]</t>
  </si>
  <si>
    <t>STRUCTURAL STEEL [%]</t>
  </si>
  <si>
    <t>PIPING WORKS [%]</t>
  </si>
  <si>
    <t>PIPING WORKS [DI]</t>
  </si>
  <si>
    <t>PAINTING [%]</t>
  </si>
  <si>
    <t>INSULATION [%]</t>
  </si>
  <si>
    <t>Piping SB</t>
  </si>
  <si>
    <t>Piping LB Prefab</t>
  </si>
  <si>
    <t>Piping LB Erection</t>
  </si>
  <si>
    <r>
      <t xml:space="preserve">ELECTRICAL </t>
    </r>
    <r>
      <rPr>
        <b/>
        <u/>
        <sz val="48"/>
        <color rgb="FFFFC000"/>
        <rFont val="Franklin Gothic Book"/>
        <family val="2"/>
        <charset val="204"/>
      </rPr>
      <t>CABLES</t>
    </r>
    <r>
      <rPr>
        <b/>
        <sz val="48"/>
        <color theme="0"/>
        <rFont val="Franklin Gothic Book"/>
        <family val="2"/>
        <charset val="204"/>
      </rPr>
      <t xml:space="preserve"> [m]</t>
    </r>
  </si>
  <si>
    <r>
      <t xml:space="preserve">ELECTRICAL </t>
    </r>
    <r>
      <rPr>
        <b/>
        <u/>
        <sz val="48"/>
        <color rgb="FFFFC000"/>
        <rFont val="Franklin Gothic Book"/>
        <family val="2"/>
        <charset val="204"/>
      </rPr>
      <t>WORKS</t>
    </r>
    <r>
      <rPr>
        <b/>
        <sz val="48"/>
        <color theme="1"/>
        <rFont val="Franklin Gothic Book"/>
        <family val="2"/>
        <charset val="204"/>
      </rPr>
      <t xml:space="preserve"> [%]</t>
    </r>
  </si>
  <si>
    <r>
      <t xml:space="preserve">INSTRUMENTAION </t>
    </r>
    <r>
      <rPr>
        <b/>
        <u/>
        <sz val="48"/>
        <color rgb="FFFFC000"/>
        <rFont val="Franklin Gothic Book"/>
        <family val="2"/>
        <charset val="204"/>
      </rPr>
      <t>CABLES</t>
    </r>
    <r>
      <rPr>
        <b/>
        <sz val="48"/>
        <color theme="0"/>
        <rFont val="Franklin Gothic Book"/>
        <family val="2"/>
        <charset val="204"/>
      </rPr>
      <t xml:space="preserve"> [m]</t>
    </r>
  </si>
  <si>
    <r>
      <t xml:space="preserve">INSTRUMENTAION </t>
    </r>
    <r>
      <rPr>
        <b/>
        <u/>
        <sz val="48"/>
        <color rgb="FFFFC000"/>
        <rFont val="Franklin Gothic Book"/>
        <family val="2"/>
        <charset val="204"/>
      </rPr>
      <t>WORKS</t>
    </r>
    <r>
      <rPr>
        <b/>
        <sz val="48"/>
        <color theme="1"/>
        <rFont val="Franklin Gothic Book"/>
        <family val="2"/>
        <charset val="204"/>
      </rPr>
      <t xml:space="preserve"> [%]</t>
    </r>
  </si>
  <si>
    <t>UG PRESSURE PIPING [DI]</t>
  </si>
  <si>
    <t>UG GRAVITY PIPING [m]</t>
  </si>
  <si>
    <t xml:space="preserve">    KEY QT: MS  MASONARY</t>
  </si>
  <si>
    <t>10.04.21 A</t>
  </si>
  <si>
    <t>09.08.21 A</t>
  </si>
  <si>
    <t>BUILDINGS (MASONARY) [m2]</t>
  </si>
  <si>
    <t>BUILDINGS (MASONARY) [%]</t>
  </si>
  <si>
    <t>CLADDING [%]</t>
  </si>
  <si>
    <t>CLADDING [m2]</t>
  </si>
  <si>
    <t>20.07.21 A</t>
  </si>
  <si>
    <t>Total</t>
  </si>
  <si>
    <t>At Completion Duration</t>
  </si>
  <si>
    <t>UoM</t>
  </si>
  <si>
    <t>Budgeted Units</t>
  </si>
  <si>
    <t>Actual Units</t>
  </si>
  <si>
    <t>Units % Complete</t>
  </si>
  <si>
    <t xml:space="preserve">  KEY QT: FD  FOUNDATION</t>
  </si>
  <si>
    <t>21.04.21 A</t>
  </si>
  <si>
    <t xml:space="preserve">    Area Tag Kingisepp-2: 1  Ammonia</t>
  </si>
  <si>
    <t>26.08.21 A</t>
  </si>
  <si>
    <t xml:space="preserve">    Area Tag Kingisepp-2: 2  Urea</t>
  </si>
  <si>
    <t xml:space="preserve">  KEY QT: EL  ELEVATION</t>
  </si>
  <si>
    <t>23.06.21 A</t>
  </si>
  <si>
    <t>23.09.21 A</t>
  </si>
  <si>
    <t>At Completion Units</t>
  </si>
  <si>
    <t>01.08.21 A</t>
  </si>
  <si>
    <t>20.11.21 A</t>
  </si>
  <si>
    <t xml:space="preserve">  KEY QT: SB  PIPING SB</t>
  </si>
  <si>
    <t xml:space="preserve">  KEY QT: LBP  PIPING LB PREFAB</t>
  </si>
  <si>
    <t>22.10.21 A</t>
  </si>
  <si>
    <t xml:space="preserve">  KEY QT: LBE  PIPING LB ERECT</t>
  </si>
  <si>
    <t>15.04.21 A</t>
  </si>
  <si>
    <t>KEY QT: ST  MAIN STEEL STRUCTURE</t>
  </si>
  <si>
    <t>11-101-C</t>
  </si>
  <si>
    <t>Secondary Reformer Waste Heat Boiler              </t>
  </si>
  <si>
    <t>11-103-D</t>
  </si>
  <si>
    <t>Secondary Reformer</t>
  </si>
  <si>
    <t>11-104-D1</t>
  </si>
  <si>
    <t>HT Shift Converter</t>
  </si>
  <si>
    <t>11-104-D2</t>
  </si>
  <si>
    <t>LT Shift Converter</t>
  </si>
  <si>
    <t>11-105-D</t>
  </si>
  <si>
    <t>Ammonia Converter</t>
  </si>
  <si>
    <t>Ammonia Basket</t>
  </si>
  <si>
    <t>11-120-C</t>
  </si>
  <si>
    <t>Ammonia unitized chiller</t>
  </si>
  <si>
    <t>11-121-D</t>
  </si>
  <si>
    <t>CO2 Absorber</t>
  </si>
  <si>
    <t>11-122-D1</t>
  </si>
  <si>
    <t>LP Flash Column</t>
  </si>
  <si>
    <t>11-122-D2</t>
  </si>
  <si>
    <t>Carbon Dioxide Stripper</t>
  </si>
  <si>
    <t>11-123-C1</t>
  </si>
  <si>
    <t>Ammonia Converter Effluent Cooler / steam generator</t>
  </si>
  <si>
    <t>11-123-C2</t>
  </si>
  <si>
    <t>Ammonia Converter Effluent Cooler / BFW Preheater</t>
  </si>
  <si>
    <t>11-141-D</t>
  </si>
  <si>
    <t>Steam Drum</t>
  </si>
  <si>
    <t>11-146-D</t>
  </si>
  <si>
    <t>Ammonia Separator</t>
  </si>
  <si>
    <t>11-163-D</t>
  </si>
  <si>
    <t>HP flash Column</t>
  </si>
  <si>
    <t>22-E-201</t>
  </si>
  <si>
    <t>HP Stripper</t>
  </si>
  <si>
    <t>22-E-205</t>
  </si>
  <si>
    <t>Pool Condenser</t>
  </si>
  <si>
    <t>22-R-201</t>
  </si>
  <si>
    <t>Reactor</t>
  </si>
  <si>
    <t>TAG NO.</t>
  </si>
  <si>
    <t>EQUIPMENT DESCRIPTION</t>
  </si>
  <si>
    <t>Vendor</t>
  </si>
  <si>
    <t>EQUIPMENT ETA SITE</t>
  </si>
  <si>
    <t>ERECTION WINDOW</t>
  </si>
  <si>
    <t>KBR USA LLC</t>
  </si>
  <si>
    <t>25-May-22</t>
  </si>
  <si>
    <t>Jun</t>
  </si>
  <si>
    <t>Godrej &amp; Boyce Mfg. Co. Ltd.</t>
  </si>
  <si>
    <t>14-Jun-22</t>
  </si>
  <si>
    <t>July</t>
  </si>
  <si>
    <t>30-May-22</t>
  </si>
  <si>
    <t>Larsen &amp; Toubro Ltd. Heavy Engineer</t>
  </si>
  <si>
    <t>28-Jun-22</t>
  </si>
  <si>
    <t>15-Jul-22</t>
  </si>
  <si>
    <t>June</t>
  </si>
  <si>
    <t>Stamicarbon B.V.</t>
  </si>
  <si>
    <t>09-Jun-22</t>
  </si>
  <si>
    <t>August</t>
  </si>
  <si>
    <t>23-Jul-22</t>
  </si>
  <si>
    <t>The following are already under shipment and they will be erected by 400t crane</t>
  </si>
  <si>
    <t>11-114-C</t>
  </si>
  <si>
    <t>Methanator Feed / Effluent Exchanger</t>
  </si>
  <si>
    <t>Curo Co Ltd.</t>
  </si>
  <si>
    <t>21-Mar-22</t>
  </si>
  <si>
    <t>March</t>
  </si>
  <si>
    <t>11-121-C</t>
  </si>
  <si>
    <t>Ammonia Conv. Feed / Effluent Exchanger</t>
  </si>
  <si>
    <t>11-124-C</t>
  </si>
  <si>
    <t>Ammonia Converter Effluent Cooler</t>
  </si>
  <si>
    <t>Feasibility</t>
  </si>
  <si>
    <t>MAIN CONCRETE [m3]</t>
  </si>
  <si>
    <t>Steel Delivery</t>
  </si>
  <si>
    <t xml:space="preserve">  KEY QT: EC  ELECTRICAL CABLES</t>
  </si>
  <si>
    <t xml:space="preserve">  KEY QT: IC  INSTRUMENT CABLES</t>
  </si>
  <si>
    <t>Ammonia Actual</t>
  </si>
  <si>
    <t>Urea Actual</t>
  </si>
  <si>
    <t>Ammonia Forecast</t>
  </si>
  <si>
    <t>Urea Forecast</t>
  </si>
  <si>
    <t>Staffed Remaining Units</t>
  </si>
  <si>
    <t>25.10.21 A</t>
  </si>
  <si>
    <t>STEEL [t]</t>
  </si>
  <si>
    <t>PIPING PREFABRICATION + ERECTION [DI]</t>
  </si>
  <si>
    <t>ELECTRICAL CABLES LAYING [m]</t>
  </si>
  <si>
    <t>INSTRUMENTATION CABLES [m]</t>
  </si>
  <si>
    <t xml:space="preserve">  KEY QT: ST  MAIN STEEL STRUCTURE</t>
  </si>
  <si>
    <t xml:space="preserve">  KEY QT: IN  INSULATION</t>
  </si>
  <si>
    <t>KEY QT: LBP  PIPING LB PREFAB</t>
  </si>
  <si>
    <t>KEY QT: LBE  PIPING LB ERECT</t>
  </si>
  <si>
    <t>KEY QT: EC  ELECTRICAL CABLES</t>
  </si>
  <si>
    <t>KEY QT: IC  INSTRUMENT CABLES</t>
  </si>
  <si>
    <t>PIPING PREFABRICATION [DI]</t>
  </si>
  <si>
    <t>PIPING ERECTION [DI]</t>
  </si>
  <si>
    <t>CABLE TRAYS [m]</t>
  </si>
  <si>
    <t>PIPING SB [DI]</t>
  </si>
  <si>
    <t>SUPPORTS [KG]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</si>
</sst>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mm\-yy;@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  <charset val="204"/>
    </font>
    <font>
      <sz val="11"/>
      <color theme="0"/>
      <name val="Franklin Gothic Book"/>
      <family val="2"/>
      <charset val="204"/>
    </font>
    <font>
      <sz val="14"/>
      <color theme="0"/>
      <name val="Franklin Gothic Book"/>
      <family val="2"/>
      <charset val="204"/>
    </font>
    <font>
      <sz val="14"/>
      <color theme="1"/>
      <name val="Franklin Gothic Book"/>
      <family val="2"/>
      <charset val="204"/>
    </font>
    <font>
      <b/>
      <sz val="16"/>
      <color theme="0"/>
      <name val="Franklin Gothic Book"/>
      <family val="2"/>
      <charset val="204"/>
    </font>
    <font>
      <b/>
      <sz val="48"/>
      <color theme="0"/>
      <name val="Franklin Gothic Book"/>
      <family val="2"/>
      <charset val="204"/>
    </font>
    <font>
      <b/>
      <sz val="48"/>
      <color theme="1"/>
      <name val="Franklin Gothic Book"/>
      <family val="2"/>
      <charset val="204"/>
    </font>
    <font>
      <b/>
      <sz val="16"/>
      <color theme="1"/>
      <name val="Franklin Gothic Book"/>
      <family val="2"/>
      <charset val="204"/>
    </font>
    <font>
      <sz val="16"/>
      <color theme="1"/>
      <name val="Franklin Gothic Book"/>
      <family val="2"/>
      <charset val="204"/>
    </font>
    <font>
      <b/>
      <u/>
      <sz val="48"/>
      <color rgb="FFFFC000"/>
      <name val="Franklin Gothic Book"/>
      <family val="2"/>
      <charset val="204"/>
    </font>
    <font>
      <b/>
      <sz val="20"/>
      <color theme="0"/>
      <name val="Franklin Gothic Book"/>
      <family val="2"/>
      <charset val="204"/>
    </font>
    <font>
      <sz val="20"/>
      <color theme="1"/>
      <name val="Franklin Gothic Book"/>
      <family val="2"/>
      <charset val="204"/>
    </font>
    <font>
      <sz val="11"/>
      <color theme="1"/>
      <name val="Calibri"/>
      <family val="2"/>
      <charset val="204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b/>
      <sz val="22"/>
      <color theme="0"/>
      <name val="Franklin Gothic Book"/>
      <family val="2"/>
      <charset val="204"/>
    </font>
    <font>
      <sz val="22"/>
      <color theme="1"/>
      <name val="Franklin Gothic Book"/>
      <family val="2"/>
      <charset val="204"/>
    </font>
    <font>
      <sz val="20"/>
      <color theme="0"/>
      <name val="Franklin Gothic Book"/>
      <family val="2"/>
      <charset val="204"/>
    </font>
    <font>
      <b/>
      <sz val="26"/>
      <color theme="0"/>
      <name val="Franklin Gothic Book"/>
      <family val="2"/>
      <charset val="204"/>
    </font>
    <font>
      <b/>
      <sz val="28"/>
      <color theme="0"/>
      <name val="Franklin Gothic Book"/>
      <family val="2"/>
      <charset val="204"/>
    </font>
    <font>
      <sz val="26"/>
      <color theme="0"/>
      <name val="Franklin Gothic Book"/>
      <family val="2"/>
      <charset val="204"/>
    </font>
    <font>
      <sz val="28"/>
      <color theme="1"/>
      <name val="Franklin Gothic Book"/>
      <family val="2"/>
      <charset val="204"/>
    </font>
    <font>
      <b/>
      <sz val="28"/>
      <color theme="1"/>
      <name val="Franklin Gothic Book"/>
      <family val="2"/>
      <charset val="204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90">
    <xf numFmtId="0" fontId="0" fillId="0" borderId="0" xfId="0"/>
    <xf numFmtId="0" fontId="1" fillId="0" borderId="0" xfId="0" applyFont="1"/>
    <xf numFmtId="0" fontId="1" fillId="0" borderId="11" xfId="0" applyFont="1" applyBorder="1"/>
    <xf numFmtId="0" fontId="1" fillId="0" borderId="0" xfId="0" applyFont="1" applyBorder="1"/>
    <xf numFmtId="0" fontId="1" fillId="0" borderId="12" xfId="0" applyFont="1" applyBorder="1"/>
    <xf numFmtId="0" fontId="2" fillId="0" borderId="0" xfId="0" applyFont="1" applyFill="1"/>
    <xf numFmtId="0" fontId="1" fillId="0" borderId="0" xfId="0" applyFont="1" applyFill="1"/>
    <xf numFmtId="164" fontId="2" fillId="0" borderId="0" xfId="0" applyNumberFormat="1" applyFont="1" applyFill="1" applyBorder="1"/>
    <xf numFmtId="0" fontId="1" fillId="0" borderId="0" xfId="0" applyFont="1" applyFill="1" applyBorder="1"/>
    <xf numFmtId="3" fontId="4" fillId="0" borderId="1" xfId="0" applyNumberFormat="1" applyFont="1" applyBorder="1" applyAlignment="1">
      <alignment horizontal="center" vertical="center"/>
    </xf>
    <xf numFmtId="3" fontId="4" fillId="0" borderId="7" xfId="0" applyNumberFormat="1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164" fontId="5" fillId="3" borderId="3" xfId="0" applyNumberFormat="1" applyFont="1" applyFill="1" applyBorder="1" applyAlignment="1">
      <alignment horizontal="center" vertical="center"/>
    </xf>
    <xf numFmtId="164" fontId="5" fillId="3" borderId="4" xfId="0" applyNumberFormat="1" applyFont="1" applyFill="1" applyBorder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Fill="1"/>
    <xf numFmtId="9" fontId="4" fillId="0" borderId="1" xfId="0" applyNumberFormat="1" applyFont="1" applyBorder="1" applyAlignment="1">
      <alignment horizontal="center" vertical="center"/>
    </xf>
    <xf numFmtId="9" fontId="4" fillId="0" borderId="7" xfId="0" applyNumberFormat="1" applyFont="1" applyBorder="1" applyAlignment="1">
      <alignment horizontal="center" vertical="center"/>
    </xf>
    <xf numFmtId="9" fontId="4" fillId="0" borderId="22" xfId="0" applyNumberFormat="1" applyFont="1" applyBorder="1" applyAlignment="1">
      <alignment horizontal="center" vertical="center"/>
    </xf>
    <xf numFmtId="9" fontId="4" fillId="0" borderId="23" xfId="0" applyNumberFormat="1" applyFont="1" applyBorder="1" applyAlignment="1">
      <alignment horizontal="center" vertical="center"/>
    </xf>
    <xf numFmtId="3" fontId="4" fillId="0" borderId="22" xfId="0" applyNumberFormat="1" applyFont="1" applyBorder="1" applyAlignment="1">
      <alignment horizontal="center" vertical="center"/>
    </xf>
    <xf numFmtId="3" fontId="4" fillId="0" borderId="23" xfId="0" applyNumberFormat="1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3" fontId="8" fillId="4" borderId="1" xfId="0" applyNumberFormat="1" applyFont="1" applyFill="1" applyBorder="1" applyAlignment="1">
      <alignment horizontal="center" vertical="center"/>
    </xf>
    <xf numFmtId="9" fontId="8" fillId="4" borderId="1" xfId="0" applyNumberFormat="1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164" fontId="8" fillId="4" borderId="3" xfId="0" applyNumberFormat="1" applyFont="1" applyFill="1" applyBorder="1" applyAlignment="1">
      <alignment horizontal="center" vertical="center"/>
    </xf>
    <xf numFmtId="164" fontId="8" fillId="4" borderId="4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0" fillId="4" borderId="0" xfId="0" applyFill="1"/>
    <xf numFmtId="14" fontId="0" fillId="4" borderId="0" xfId="0" applyNumberFormat="1" applyFill="1"/>
    <xf numFmtId="165" fontId="8" fillId="4" borderId="1" xfId="0" applyNumberFormat="1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0" fillId="4" borderId="1" xfId="0" applyFill="1" applyBorder="1"/>
    <xf numFmtId="14" fontId="0" fillId="4" borderId="1" xfId="0" applyNumberFormat="1" applyFill="1" applyBorder="1"/>
    <xf numFmtId="0" fontId="0" fillId="7" borderId="1" xfId="0" applyFill="1" applyBorder="1"/>
    <xf numFmtId="14" fontId="0" fillId="7" borderId="1" xfId="0" applyNumberFormat="1" applyFill="1" applyBorder="1"/>
    <xf numFmtId="0" fontId="0" fillId="7" borderId="29" xfId="0" applyFill="1" applyBorder="1"/>
    <xf numFmtId="10" fontId="0" fillId="0" borderId="0" xfId="0" applyNumberFormat="1"/>
    <xf numFmtId="9" fontId="0" fillId="0" borderId="0" xfId="0" applyNumberFormat="1"/>
    <xf numFmtId="0" fontId="0" fillId="9" borderId="0" xfId="0" applyFill="1"/>
    <xf numFmtId="14" fontId="0" fillId="9" borderId="0" xfId="0" applyNumberFormat="1" applyFill="1"/>
    <xf numFmtId="9" fontId="0" fillId="9" borderId="0" xfId="0" applyNumberFormat="1" applyFill="1"/>
    <xf numFmtId="10" fontId="0" fillId="9" borderId="0" xfId="0" applyNumberFormat="1" applyFill="1"/>
    <xf numFmtId="0" fontId="3" fillId="3" borderId="30" xfId="0" applyFont="1" applyFill="1" applyBorder="1" applyAlignment="1">
      <alignment horizontal="center" vertical="center"/>
    </xf>
    <xf numFmtId="164" fontId="11" fillId="3" borderId="33" xfId="0" applyNumberFormat="1" applyFont="1" applyFill="1" applyBorder="1" applyAlignment="1">
      <alignment horizontal="center" vertical="center" textRotation="90"/>
    </xf>
    <xf numFmtId="164" fontId="11" fillId="3" borderId="34" xfId="0" applyNumberFormat="1" applyFont="1" applyFill="1" applyBorder="1" applyAlignment="1">
      <alignment horizontal="center" vertical="center" textRotation="90"/>
    </xf>
    <xf numFmtId="3" fontId="12" fillId="0" borderId="3" xfId="0" applyNumberFormat="1" applyFont="1" applyBorder="1" applyAlignment="1">
      <alignment horizontal="center" vertical="center" textRotation="90"/>
    </xf>
    <xf numFmtId="3" fontId="12" fillId="0" borderId="4" xfId="0" applyNumberFormat="1" applyFont="1" applyBorder="1" applyAlignment="1">
      <alignment horizontal="center" vertical="center" textRotation="90"/>
    </xf>
    <xf numFmtId="3" fontId="12" fillId="0" borderId="7" xfId="0" applyNumberFormat="1" applyFont="1" applyBorder="1" applyAlignment="1">
      <alignment horizontal="center" vertical="center" textRotation="90"/>
    </xf>
    <xf numFmtId="3" fontId="12" fillId="0" borderId="23" xfId="0" applyNumberFormat="1" applyFont="1" applyBorder="1" applyAlignment="1">
      <alignment horizontal="center" vertical="center" textRotation="90"/>
    </xf>
    <xf numFmtId="3" fontId="1" fillId="0" borderId="0" xfId="0" applyNumberFormat="1" applyFont="1" applyFill="1" applyBorder="1"/>
    <xf numFmtId="3" fontId="1" fillId="0" borderId="0" xfId="0" applyNumberFormat="1" applyFont="1" applyFill="1"/>
    <xf numFmtId="4" fontId="1" fillId="0" borderId="0" xfId="0" applyNumberFormat="1" applyFont="1" applyFill="1"/>
    <xf numFmtId="0" fontId="13" fillId="0" borderId="0" xfId="0" applyFont="1" applyBorder="1" applyAlignment="1">
      <alignment vertical="center"/>
    </xf>
    <xf numFmtId="0" fontId="14" fillId="0" borderId="36" xfId="0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15" fillId="0" borderId="35" xfId="0" applyFont="1" applyBorder="1" applyAlignment="1">
      <alignment vertical="center"/>
    </xf>
    <xf numFmtId="0" fontId="15" fillId="0" borderId="15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/>
    <xf numFmtId="3" fontId="18" fillId="0" borderId="7" xfId="0" applyNumberFormat="1" applyFont="1" applyBorder="1" applyAlignment="1">
      <alignment horizontal="center" vertical="center" textRotation="90"/>
    </xf>
    <xf numFmtId="3" fontId="18" fillId="0" borderId="23" xfId="0" applyNumberFormat="1" applyFont="1" applyBorder="1" applyAlignment="1">
      <alignment horizontal="center" vertical="center" textRotation="90"/>
    </xf>
    <xf numFmtId="164" fontId="11" fillId="3" borderId="3" xfId="0" applyNumberFormat="1" applyFont="1" applyFill="1" applyBorder="1" applyAlignment="1">
      <alignment horizontal="center" vertical="center" textRotation="90"/>
    </xf>
    <xf numFmtId="164" fontId="11" fillId="3" borderId="4" xfId="0" applyNumberFormat="1" applyFont="1" applyFill="1" applyBorder="1" applyAlignment="1">
      <alignment horizontal="center" vertical="center" textRotation="90"/>
    </xf>
    <xf numFmtId="3" fontId="12" fillId="0" borderId="1" xfId="0" applyNumberFormat="1" applyFont="1" applyBorder="1" applyAlignment="1">
      <alignment horizontal="center" vertical="center" textRotation="90"/>
    </xf>
    <xf numFmtId="3" fontId="12" fillId="0" borderId="22" xfId="0" applyNumberFormat="1" applyFont="1" applyBorder="1" applyAlignment="1">
      <alignment horizontal="center" vertical="center" textRotation="90"/>
    </xf>
    <xf numFmtId="0" fontId="19" fillId="3" borderId="2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24" xfId="0" applyFont="1" applyFill="1" applyBorder="1" applyAlignment="1">
      <alignment horizontal="center" vertical="center"/>
    </xf>
    <xf numFmtId="3" fontId="12" fillId="0" borderId="27" xfId="0" applyNumberFormat="1" applyFont="1" applyBorder="1" applyAlignment="1">
      <alignment horizontal="center" vertical="center" textRotation="90"/>
    </xf>
    <xf numFmtId="3" fontId="12" fillId="0" borderId="28" xfId="0" applyNumberFormat="1" applyFont="1" applyBorder="1" applyAlignment="1">
      <alignment horizontal="center" vertical="center" textRotation="90"/>
    </xf>
    <xf numFmtId="0" fontId="11" fillId="3" borderId="6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9" fillId="0" borderId="0" xfId="0" applyFont="1" applyFill="1"/>
    <xf numFmtId="164" fontId="11" fillId="3" borderId="3" xfId="0" applyNumberFormat="1" applyFont="1" applyFill="1" applyBorder="1" applyAlignment="1">
      <alignment horizontal="center" vertical="center"/>
    </xf>
    <xf numFmtId="164" fontId="11" fillId="3" borderId="4" xfId="0" applyNumberFormat="1" applyFont="1" applyFill="1" applyBorder="1" applyAlignment="1">
      <alignment horizontal="center" vertical="center"/>
    </xf>
    <xf numFmtId="164" fontId="19" fillId="0" borderId="0" xfId="0" applyNumberFormat="1" applyFont="1" applyFill="1" applyBorder="1"/>
    <xf numFmtId="0" fontId="12" fillId="0" borderId="0" xfId="0" applyFont="1"/>
    <xf numFmtId="0" fontId="12" fillId="0" borderId="0" xfId="0" applyFont="1" applyFill="1" applyBorder="1"/>
    <xf numFmtId="0" fontId="12" fillId="0" borderId="0" xfId="0" applyFont="1" applyFill="1"/>
    <xf numFmtId="0" fontId="20" fillId="3" borderId="2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0" fontId="20" fillId="10" borderId="6" xfId="0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3" fillId="0" borderId="0" xfId="0" applyFont="1"/>
    <xf numFmtId="0" fontId="23" fillId="0" borderId="11" xfId="0" applyFont="1" applyBorder="1"/>
    <xf numFmtId="0" fontId="23" fillId="0" borderId="0" xfId="0" applyFont="1" applyBorder="1"/>
    <xf numFmtId="0" fontId="23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/>
    </xf>
    <xf numFmtId="3" fontId="24" fillId="4" borderId="1" xfId="0" applyNumberFormat="1" applyFont="1" applyFill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3" fillId="0" borderId="0" xfId="0" applyFont="1" applyFill="1"/>
    <xf numFmtId="0" fontId="22" fillId="3" borderId="30" xfId="0" applyFont="1" applyFill="1" applyBorder="1" applyAlignment="1">
      <alignment horizontal="center" vertical="center"/>
    </xf>
    <xf numFmtId="164" fontId="17" fillId="3" borderId="33" xfId="0" applyNumberFormat="1" applyFont="1" applyFill="1" applyBorder="1" applyAlignment="1">
      <alignment horizontal="center" vertical="center" textRotation="90"/>
    </xf>
    <xf numFmtId="164" fontId="17" fillId="3" borderId="34" xfId="0" applyNumberFormat="1" applyFont="1" applyFill="1" applyBorder="1" applyAlignment="1">
      <alignment horizontal="center" vertical="center" textRotation="90"/>
    </xf>
    <xf numFmtId="0" fontId="20" fillId="3" borderId="24" xfId="0" applyFont="1" applyFill="1" applyBorder="1" applyAlignment="1">
      <alignment horizontal="center" vertical="center"/>
    </xf>
    <xf numFmtId="3" fontId="18" fillId="0" borderId="27" xfId="0" applyNumberFormat="1" applyFont="1" applyBorder="1" applyAlignment="1">
      <alignment horizontal="center" vertical="center" textRotation="90"/>
    </xf>
    <xf numFmtId="3" fontId="18" fillId="0" borderId="28" xfId="0" applyNumberFormat="1" applyFont="1" applyBorder="1" applyAlignment="1">
      <alignment horizontal="center" vertical="center" textRotation="90"/>
    </xf>
    <xf numFmtId="0" fontId="20" fillId="11" borderId="2" xfId="0" applyFont="1" applyFill="1" applyBorder="1" applyAlignment="1">
      <alignment horizontal="center" vertical="center"/>
    </xf>
    <xf numFmtId="3" fontId="18" fillId="0" borderId="3" xfId="0" applyNumberFormat="1" applyFont="1" applyBorder="1" applyAlignment="1">
      <alignment horizontal="center" vertical="center" textRotation="90"/>
    </xf>
    <xf numFmtId="3" fontId="18" fillId="0" borderId="4" xfId="0" applyNumberFormat="1" applyFont="1" applyBorder="1" applyAlignment="1">
      <alignment horizontal="center" vertical="center" textRotation="90"/>
    </xf>
    <xf numFmtId="0" fontId="20" fillId="11" borderId="6" xfId="0" applyFont="1" applyFill="1" applyBorder="1" applyAlignment="1">
      <alignment horizontal="center" vertical="center"/>
    </xf>
    <xf numFmtId="0" fontId="0" fillId="12" borderId="0" xfId="0" applyFill="1"/>
    <xf numFmtId="14" fontId="0" fillId="12" borderId="0" xfId="0" applyNumberFormat="1" applyFill="1"/>
    <xf numFmtId="0" fontId="1" fillId="0" borderId="0" xfId="0" applyNumberFormat="1" applyFont="1" applyFill="1"/>
    <xf numFmtId="0" fontId="1" fillId="0" borderId="0" xfId="0" applyNumberFormat="1" applyFont="1"/>
    <xf numFmtId="9" fontId="1" fillId="0" borderId="0" xfId="0" applyNumberFormat="1" applyFont="1" applyFill="1"/>
    <xf numFmtId="3" fontId="24" fillId="4" borderId="20" xfId="0" applyNumberFormat="1" applyFont="1" applyFill="1" applyBorder="1" applyAlignment="1">
      <alignment horizontal="center" vertical="center"/>
    </xf>
    <xf numFmtId="3" fontId="24" fillId="4" borderId="21" xfId="0" applyNumberFormat="1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20" fillId="3" borderId="31" xfId="0" applyFont="1" applyFill="1" applyBorder="1" applyAlignment="1">
      <alignment horizontal="center" vertical="center"/>
    </xf>
    <xf numFmtId="0" fontId="20" fillId="3" borderId="32" xfId="0" applyFont="1" applyFill="1" applyBorder="1" applyAlignment="1">
      <alignment horizontal="center" vertical="center"/>
    </xf>
    <xf numFmtId="3" fontId="20" fillId="3" borderId="16" xfId="0" applyNumberFormat="1" applyFont="1" applyFill="1" applyBorder="1" applyAlignment="1">
      <alignment horizontal="center" vertical="center"/>
    </xf>
    <xf numFmtId="3" fontId="20" fillId="3" borderId="17" xfId="0" applyNumberFormat="1" applyFont="1" applyFill="1" applyBorder="1" applyAlignment="1">
      <alignment horizontal="center" vertical="center"/>
    </xf>
    <xf numFmtId="3" fontId="20" fillId="3" borderId="20" xfId="0" applyNumberFormat="1" applyFont="1" applyFill="1" applyBorder="1" applyAlignment="1">
      <alignment horizontal="center" vertical="center"/>
    </xf>
    <xf numFmtId="3" fontId="20" fillId="3" borderId="21" xfId="0" applyNumberFormat="1" applyFont="1" applyFill="1" applyBorder="1" applyAlignment="1">
      <alignment horizontal="center" vertical="center"/>
    </xf>
    <xf numFmtId="3" fontId="20" fillId="3" borderId="25" xfId="0" applyNumberFormat="1" applyFont="1" applyFill="1" applyBorder="1" applyAlignment="1">
      <alignment horizontal="center" vertical="center"/>
    </xf>
    <xf numFmtId="3" fontId="20" fillId="3" borderId="26" xfId="0" applyNumberFormat="1" applyFont="1" applyFill="1" applyBorder="1" applyAlignment="1">
      <alignment horizontal="center" vertical="center"/>
    </xf>
    <xf numFmtId="3" fontId="20" fillId="11" borderId="16" xfId="0" applyNumberFormat="1" applyFont="1" applyFill="1" applyBorder="1" applyAlignment="1">
      <alignment horizontal="center" vertical="center"/>
    </xf>
    <xf numFmtId="3" fontId="20" fillId="11" borderId="17" xfId="0" applyNumberFormat="1" applyFont="1" applyFill="1" applyBorder="1" applyAlignment="1">
      <alignment horizontal="center" vertical="center"/>
    </xf>
    <xf numFmtId="3" fontId="20" fillId="11" borderId="20" xfId="0" applyNumberFormat="1" applyFont="1" applyFill="1" applyBorder="1" applyAlignment="1">
      <alignment horizontal="center" vertical="center"/>
    </xf>
    <xf numFmtId="3" fontId="20" fillId="11" borderId="21" xfId="0" applyNumberFormat="1" applyFont="1" applyFill="1" applyBorder="1" applyAlignment="1">
      <alignment horizontal="center" vertical="center"/>
    </xf>
    <xf numFmtId="3" fontId="8" fillId="4" borderId="20" xfId="0" applyNumberFormat="1" applyFont="1" applyFill="1" applyBorder="1" applyAlignment="1">
      <alignment horizontal="center" vertical="center"/>
    </xf>
    <xf numFmtId="3" fontId="8" fillId="4" borderId="21" xfId="0" applyNumberFormat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3" fontId="5" fillId="3" borderId="18" xfId="0" applyNumberFormat="1" applyFont="1" applyFill="1" applyBorder="1" applyAlignment="1">
      <alignment horizontal="center" vertical="center"/>
    </xf>
    <xf numFmtId="3" fontId="5" fillId="3" borderId="19" xfId="0" applyNumberFormat="1" applyFont="1" applyFill="1" applyBorder="1" applyAlignment="1">
      <alignment horizontal="center" vertical="center"/>
    </xf>
    <xf numFmtId="3" fontId="5" fillId="3" borderId="20" xfId="0" applyNumberFormat="1" applyFont="1" applyFill="1" applyBorder="1" applyAlignment="1">
      <alignment horizontal="center" vertical="center"/>
    </xf>
    <xf numFmtId="3" fontId="5" fillId="3" borderId="21" xfId="0" applyNumberFormat="1" applyFont="1" applyFill="1" applyBorder="1" applyAlignment="1">
      <alignment horizontal="center" vertical="center"/>
    </xf>
    <xf numFmtId="0" fontId="21" fillId="3" borderId="31" xfId="0" applyFont="1" applyFill="1" applyBorder="1" applyAlignment="1">
      <alignment horizontal="center" vertical="center"/>
    </xf>
    <xf numFmtId="0" fontId="21" fillId="3" borderId="32" xfId="0" applyFont="1" applyFill="1" applyBorder="1" applyAlignment="1">
      <alignment horizontal="center" vertical="center"/>
    </xf>
    <xf numFmtId="3" fontId="21" fillId="3" borderId="16" xfId="0" applyNumberFormat="1" applyFont="1" applyFill="1" applyBorder="1" applyAlignment="1">
      <alignment horizontal="center" vertical="center"/>
    </xf>
    <xf numFmtId="3" fontId="21" fillId="3" borderId="17" xfId="0" applyNumberFormat="1" applyFont="1" applyFill="1" applyBorder="1" applyAlignment="1">
      <alignment horizontal="center" vertical="center"/>
    </xf>
    <xf numFmtId="3" fontId="21" fillId="3" borderId="20" xfId="0" applyNumberFormat="1" applyFont="1" applyFill="1" applyBorder="1" applyAlignment="1">
      <alignment horizontal="center" vertical="center"/>
    </xf>
    <xf numFmtId="3" fontId="21" fillId="3" borderId="21" xfId="0" applyNumberFormat="1" applyFont="1" applyFill="1" applyBorder="1" applyAlignment="1">
      <alignment horizontal="center" vertical="center"/>
    </xf>
    <xf numFmtId="3" fontId="21" fillId="10" borderId="20" xfId="0" applyNumberFormat="1" applyFont="1" applyFill="1" applyBorder="1" applyAlignment="1">
      <alignment horizontal="center" vertical="center"/>
    </xf>
    <xf numFmtId="3" fontId="21" fillId="10" borderId="21" xfId="0" applyNumberFormat="1" applyFont="1" applyFill="1" applyBorder="1" applyAlignment="1">
      <alignment horizontal="center" vertical="center"/>
    </xf>
    <xf numFmtId="0" fontId="11" fillId="3" borderId="16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3" fontId="11" fillId="3" borderId="18" xfId="0" applyNumberFormat="1" applyFont="1" applyFill="1" applyBorder="1" applyAlignment="1">
      <alignment horizontal="center" vertical="center"/>
    </xf>
    <xf numFmtId="3" fontId="11" fillId="3" borderId="19" xfId="0" applyNumberFormat="1" applyFont="1" applyFill="1" applyBorder="1" applyAlignment="1">
      <alignment horizontal="center" vertical="center"/>
    </xf>
    <xf numFmtId="3" fontId="11" fillId="3" borderId="16" xfId="0" applyNumberFormat="1" applyFont="1" applyFill="1" applyBorder="1" applyAlignment="1">
      <alignment horizontal="center" vertical="center"/>
    </xf>
    <xf numFmtId="3" fontId="11" fillId="3" borderId="17" xfId="0" applyNumberFormat="1" applyFont="1" applyFill="1" applyBorder="1" applyAlignment="1">
      <alignment horizontal="center" vertical="center"/>
    </xf>
    <xf numFmtId="3" fontId="11" fillId="3" borderId="25" xfId="0" applyNumberFormat="1" applyFont="1" applyFill="1" applyBorder="1" applyAlignment="1">
      <alignment horizontal="center" vertical="center"/>
    </xf>
    <xf numFmtId="3" fontId="11" fillId="3" borderId="26" xfId="0" applyNumberFormat="1" applyFont="1" applyFill="1" applyBorder="1" applyAlignment="1">
      <alignment horizontal="center" vertical="center"/>
    </xf>
    <xf numFmtId="3" fontId="11" fillId="8" borderId="18" xfId="0" applyNumberFormat="1" applyFont="1" applyFill="1" applyBorder="1" applyAlignment="1">
      <alignment horizontal="center" vertical="center"/>
    </xf>
    <xf numFmtId="3" fontId="11" fillId="8" borderId="19" xfId="0" applyNumberFormat="1" applyFont="1" applyFill="1" applyBorder="1" applyAlignment="1">
      <alignment horizontal="center" vertical="center"/>
    </xf>
    <xf numFmtId="3" fontId="11" fillId="8" borderId="20" xfId="0" applyNumberFormat="1" applyFont="1" applyFill="1" applyBorder="1" applyAlignment="1">
      <alignment horizontal="center" vertical="center"/>
    </xf>
    <xf numFmtId="3" fontId="11" fillId="8" borderId="21" xfId="0" applyNumberFormat="1" applyFont="1" applyFill="1" applyBorder="1" applyAlignment="1">
      <alignment horizontal="center" vertical="center"/>
    </xf>
    <xf numFmtId="3" fontId="11" fillId="3" borderId="20" xfId="0" applyNumberFormat="1" applyFont="1" applyFill="1" applyBorder="1" applyAlignment="1">
      <alignment horizontal="center" vertical="center"/>
    </xf>
    <xf numFmtId="3" fontId="11" fillId="3" borderId="21" xfId="0" applyNumberFormat="1" applyFont="1" applyFill="1" applyBorder="1" applyAlignment="1">
      <alignment horizontal="center" vertical="center"/>
    </xf>
    <xf numFmtId="3" fontId="11" fillId="10" borderId="20" xfId="0" applyNumberFormat="1" applyFont="1" applyFill="1" applyBorder="1" applyAlignment="1">
      <alignment horizontal="center" vertical="center"/>
    </xf>
    <xf numFmtId="3" fontId="11" fillId="10" borderId="21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center" vertical="center"/>
    </xf>
    <xf numFmtId="3" fontId="20" fillId="3" borderId="18" xfId="0" applyNumberFormat="1" applyFont="1" applyFill="1" applyBorder="1" applyAlignment="1">
      <alignment horizontal="center" vertical="center"/>
    </xf>
    <xf numFmtId="3" fontId="20" fillId="3" borderId="19" xfId="0" applyNumberFormat="1" applyFont="1" applyFill="1" applyBorder="1" applyAlignment="1">
      <alignment horizontal="center" vertical="center"/>
    </xf>
  </cellXfs>
  <cellStyles count="2">
    <cellStyle name="Normal" xfId="0" builtinId="0"/>
    <cellStyle name="Финансовый 2 52" xfId="1" xr:uid="{5DC55295-5CBE-445B-B267-F2A8A64D2897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U'!$B$2</c:f>
          <c:strCache>
            <c:ptCount val="1"/>
            <c:pt idx="0">
              <c:v>MAIN CONCRETE [m3]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'FOUNDATIONS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51.3</c:v>
                </c:pt>
                <c:pt idx="8">
                  <c:v>535</c:v>
                </c:pt>
                <c:pt idx="9">
                  <c:v>249</c:v>
                </c:pt>
                <c:pt idx="10">
                  <c:v>665</c:v>
                </c:pt>
                <c:pt idx="11">
                  <c:v>726</c:v>
                </c:pt>
                <c:pt idx="12">
                  <c:v>296.40073650000204</c:v>
                </c:pt>
                <c:pt idx="13">
                  <c:v>294.8526699999984</c:v>
                </c:pt>
                <c:pt idx="14">
                  <c:v>317.69999999999965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8-41A2-980C-17EEC2B228ED}"/>
            </c:ext>
          </c:extLst>
        </c:ser>
        <c:ser>
          <c:idx val="5"/>
          <c:order val="1"/>
          <c:tx>
            <c:strRef>
              <c:f>'FOUNDATIONS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1003</c:v>
                </c:pt>
                <c:pt idx="5">
                  <c:v>1959</c:v>
                </c:pt>
                <c:pt idx="6">
                  <c:v>3030</c:v>
                </c:pt>
                <c:pt idx="7">
                  <c:v>3004</c:v>
                </c:pt>
                <c:pt idx="8">
                  <c:v>2798</c:v>
                </c:pt>
                <c:pt idx="9">
                  <c:v>2804</c:v>
                </c:pt>
                <c:pt idx="10">
                  <c:v>1646</c:v>
                </c:pt>
                <c:pt idx="11">
                  <c:v>1497</c:v>
                </c:pt>
                <c:pt idx="12">
                  <c:v>709.8823083999996</c:v>
                </c:pt>
                <c:pt idx="13">
                  <c:v>827.10645000000295</c:v>
                </c:pt>
                <c:pt idx="14">
                  <c:v>1051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8-41A2-980C-17EEC2B228ED}"/>
            </c:ext>
          </c:extLst>
        </c:ser>
        <c:ser>
          <c:idx val="0"/>
          <c:order val="2"/>
          <c:tx>
            <c:strRef>
              <c:f>'FOUNDATIONS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314</c:v>
                </c:pt>
                <c:pt idx="13">
                  <c:v>1005.8</c:v>
                </c:pt>
                <c:pt idx="14">
                  <c:v>611.70000000000005</c:v>
                </c:pt>
                <c:pt idx="15">
                  <c:v>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8-415C-ACDD-092CAE9FAF7D}"/>
            </c:ext>
          </c:extLst>
        </c:ser>
        <c:ser>
          <c:idx val="1"/>
          <c:order val="3"/>
          <c:tx>
            <c:strRef>
              <c:f>'FOUNDATIONS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833</c:v>
                </c:pt>
                <c:pt idx="13">
                  <c:v>1473.5</c:v>
                </c:pt>
                <c:pt idx="14">
                  <c:v>1701.9187722116701</c:v>
                </c:pt>
                <c:pt idx="15">
                  <c:v>1564.64328416338</c:v>
                </c:pt>
                <c:pt idx="16">
                  <c:v>1403.5408159291201</c:v>
                </c:pt>
                <c:pt idx="17">
                  <c:v>1438.1958132515499</c:v>
                </c:pt>
                <c:pt idx="18">
                  <c:v>941.43647339467407</c:v>
                </c:pt>
                <c:pt idx="19">
                  <c:v>329.87041526702694</c:v>
                </c:pt>
                <c:pt idx="20">
                  <c:v>553.24922837252325</c:v>
                </c:pt>
                <c:pt idx="21">
                  <c:v>26.622900540382648</c:v>
                </c:pt>
                <c:pt idx="22">
                  <c:v>2.1551871866024048</c:v>
                </c:pt>
                <c:pt idx="23">
                  <c:v>3.8032715057689499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'FOUNDATIONS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1003</c:v>
                </c:pt>
                <c:pt idx="5">
                  <c:v>1959</c:v>
                </c:pt>
                <c:pt idx="6">
                  <c:v>3030</c:v>
                </c:pt>
                <c:pt idx="7">
                  <c:v>3055.3</c:v>
                </c:pt>
                <c:pt idx="8">
                  <c:v>3333</c:v>
                </c:pt>
                <c:pt idx="9">
                  <c:v>3053</c:v>
                </c:pt>
                <c:pt idx="10">
                  <c:v>2311</c:v>
                </c:pt>
                <c:pt idx="11">
                  <c:v>2223</c:v>
                </c:pt>
                <c:pt idx="12">
                  <c:v>2153.2830449000016</c:v>
                </c:pt>
                <c:pt idx="13">
                  <c:v>3601.2591200000015</c:v>
                </c:pt>
                <c:pt idx="14">
                  <c:v>3682.31877221167</c:v>
                </c:pt>
                <c:pt idx="15">
                  <c:v>1657.64328416338</c:v>
                </c:pt>
                <c:pt idx="16">
                  <c:v>1403.5408159291201</c:v>
                </c:pt>
                <c:pt idx="17">
                  <c:v>1438.1958132515499</c:v>
                </c:pt>
                <c:pt idx="18">
                  <c:v>941.43647339467407</c:v>
                </c:pt>
                <c:pt idx="19">
                  <c:v>329.87041526702694</c:v>
                </c:pt>
                <c:pt idx="20">
                  <c:v>553.24922837252325</c:v>
                </c:pt>
                <c:pt idx="21">
                  <c:v>26.622900540382648</c:v>
                </c:pt>
                <c:pt idx="22">
                  <c:v>2.1551871866024048</c:v>
                </c:pt>
                <c:pt idx="23">
                  <c:v>3.8032715057689499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'FOUNDATIONS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B8-415C-ACDD-092CAE9FAF7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1043.0899999999999</c:v>
                </c:pt>
                <c:pt idx="5">
                  <c:v>3002.09</c:v>
                </c:pt>
                <c:pt idx="6">
                  <c:v>6032.09</c:v>
                </c:pt>
                <c:pt idx="7">
                  <c:v>9087.39</c:v>
                </c:pt>
                <c:pt idx="8">
                  <c:v>12420.39</c:v>
                </c:pt>
                <c:pt idx="9">
                  <c:v>15473.39</c:v>
                </c:pt>
                <c:pt idx="10">
                  <c:v>17784.39</c:v>
                </c:pt>
                <c:pt idx="11">
                  <c:v>20007.39</c:v>
                </c:pt>
                <c:pt idx="12">
                  <c:v>22160.673044900002</c:v>
                </c:pt>
                <c:pt idx="13">
                  <c:v>25761.932164900005</c:v>
                </c:pt>
                <c:pt idx="14">
                  <c:v>29444.250937111676</c:v>
                </c:pt>
                <c:pt idx="15">
                  <c:v>31101.894221275055</c:v>
                </c:pt>
                <c:pt idx="16">
                  <c:v>32505.435037204174</c:v>
                </c:pt>
                <c:pt idx="17">
                  <c:v>33943.630850455724</c:v>
                </c:pt>
                <c:pt idx="18">
                  <c:v>34885.067323850395</c:v>
                </c:pt>
                <c:pt idx="19">
                  <c:v>35214.93773911742</c:v>
                </c:pt>
                <c:pt idx="20">
                  <c:v>35768.186967489943</c:v>
                </c:pt>
                <c:pt idx="21">
                  <c:v>35794.809868030323</c:v>
                </c:pt>
                <c:pt idx="22">
                  <c:v>35796.965055216926</c:v>
                </c:pt>
                <c:pt idx="23">
                  <c:v>35800.768326722697</c:v>
                </c:pt>
                <c:pt idx="24">
                  <c:v>35800.768326722697</c:v>
                </c:pt>
                <c:pt idx="25">
                  <c:v>35800.768326722697</c:v>
                </c:pt>
                <c:pt idx="26">
                  <c:v>35800.768326722697</c:v>
                </c:pt>
                <c:pt idx="27">
                  <c:v>35800.768326722697</c:v>
                </c:pt>
                <c:pt idx="28">
                  <c:v>35800.768326722697</c:v>
                </c:pt>
                <c:pt idx="29">
                  <c:v>35800.768326722697</c:v>
                </c:pt>
                <c:pt idx="30">
                  <c:v>35800.768326722697</c:v>
                </c:pt>
                <c:pt idx="31">
                  <c:v>35800.768326722697</c:v>
                </c:pt>
                <c:pt idx="32">
                  <c:v>35800.768326722697</c:v>
                </c:pt>
                <c:pt idx="33">
                  <c:v>35800.768326722697</c:v>
                </c:pt>
                <c:pt idx="34">
                  <c:v>35800.768326722697</c:v>
                </c:pt>
                <c:pt idx="35">
                  <c:v>35800.768326722697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853B-4571-A4C2-DA1616AA3EA9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4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PAVING!$B$2</c:f>
          <c:strCache>
            <c:ptCount val="1"/>
            <c:pt idx="0">
              <c:v>PAVING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PAVING!$B$37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PAVING!$E$37:$AN$37</c:f>
              <c:numCache>
                <c:formatCode>#,##0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9F82-4D68-89B4-5329A91A6FFA}"/>
            </c:ext>
          </c:extLst>
        </c:ser>
        <c:ser>
          <c:idx val="1"/>
          <c:order val="1"/>
          <c:tx>
            <c:strRef>
              <c:f>PAVING!$B$38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229.7</c:v>
                </c:pt>
                <c:pt idx="17">
                  <c:v>430.6</c:v>
                </c:pt>
                <c:pt idx="18">
                  <c:v>962.5</c:v>
                </c:pt>
                <c:pt idx="19">
                  <c:v>1468.9</c:v>
                </c:pt>
                <c:pt idx="20">
                  <c:v>1529.5</c:v>
                </c:pt>
                <c:pt idx="21">
                  <c:v>1507.1</c:v>
                </c:pt>
                <c:pt idx="22">
                  <c:v>1781.3</c:v>
                </c:pt>
                <c:pt idx="23">
                  <c:v>1757.7</c:v>
                </c:pt>
                <c:pt idx="24">
                  <c:v>1192.9000000000001</c:v>
                </c:pt>
                <c:pt idx="25">
                  <c:v>598</c:v>
                </c:pt>
                <c:pt idx="26">
                  <c:v>332.6</c:v>
                </c:pt>
                <c:pt idx="27">
                  <c:v>449.3</c:v>
                </c:pt>
                <c:pt idx="28">
                  <c:v>667.7</c:v>
                </c:pt>
                <c:pt idx="29">
                  <c:v>149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212504528"/>
        <c:axId val="656213488"/>
      </c:barChart>
      <c:lineChart>
        <c:grouping val="standard"/>
        <c:varyColors val="0"/>
        <c:ser>
          <c:idx val="2"/>
          <c:order val="2"/>
          <c:tx>
            <c:strRef>
              <c:f>PAVING!$B$39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229.7</c:v>
                </c:pt>
                <c:pt idx="17">
                  <c:v>430.6</c:v>
                </c:pt>
                <c:pt idx="18">
                  <c:v>962.5</c:v>
                </c:pt>
                <c:pt idx="19">
                  <c:v>1468.9</c:v>
                </c:pt>
                <c:pt idx="20">
                  <c:v>1529.5</c:v>
                </c:pt>
                <c:pt idx="21">
                  <c:v>1507.1</c:v>
                </c:pt>
                <c:pt idx="22">
                  <c:v>1781.3</c:v>
                </c:pt>
                <c:pt idx="23">
                  <c:v>1757.7</c:v>
                </c:pt>
                <c:pt idx="24">
                  <c:v>1192.9000000000001</c:v>
                </c:pt>
                <c:pt idx="25">
                  <c:v>598</c:v>
                </c:pt>
                <c:pt idx="26">
                  <c:v>332.6</c:v>
                </c:pt>
                <c:pt idx="27">
                  <c:v>449.3</c:v>
                </c:pt>
                <c:pt idx="28">
                  <c:v>667.7</c:v>
                </c:pt>
                <c:pt idx="29">
                  <c:v>149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04528"/>
        <c:axId val="656213488"/>
      </c:lineChart>
      <c:lineChart>
        <c:grouping val="standard"/>
        <c:varyColors val="0"/>
        <c:ser>
          <c:idx val="3"/>
          <c:order val="3"/>
          <c:tx>
            <c:strRef>
              <c:f>PAVING!$B$40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82-4D68-89B4-5329A91A6FF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405.79999999999995</c:v>
                </c:pt>
                <c:pt idx="17">
                  <c:v>836.4</c:v>
                </c:pt>
                <c:pt idx="18">
                  <c:v>1798.9</c:v>
                </c:pt>
                <c:pt idx="19">
                  <c:v>3267.8</c:v>
                </c:pt>
                <c:pt idx="20">
                  <c:v>4797.3</c:v>
                </c:pt>
                <c:pt idx="21">
                  <c:v>6304.4</c:v>
                </c:pt>
                <c:pt idx="22">
                  <c:v>8085.7</c:v>
                </c:pt>
                <c:pt idx="23">
                  <c:v>9843.4</c:v>
                </c:pt>
                <c:pt idx="24">
                  <c:v>11036.3</c:v>
                </c:pt>
                <c:pt idx="25">
                  <c:v>11634.3</c:v>
                </c:pt>
                <c:pt idx="26">
                  <c:v>11966.9</c:v>
                </c:pt>
                <c:pt idx="27">
                  <c:v>12416.199999999999</c:v>
                </c:pt>
                <c:pt idx="28">
                  <c:v>13083.9</c:v>
                </c:pt>
                <c:pt idx="29">
                  <c:v>13232.9</c:v>
                </c:pt>
                <c:pt idx="30">
                  <c:v>13232.9</c:v>
                </c:pt>
                <c:pt idx="31">
                  <c:v>13232.9</c:v>
                </c:pt>
                <c:pt idx="32">
                  <c:v>13232.9</c:v>
                </c:pt>
                <c:pt idx="33">
                  <c:v>13232.9</c:v>
                </c:pt>
                <c:pt idx="34">
                  <c:v>13232.9</c:v>
                </c:pt>
                <c:pt idx="35">
                  <c:v>13232.9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4272"/>
        <c:axId val="656213096"/>
      </c:lineChart>
      <c:dateAx>
        <c:axId val="21250452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3488"/>
        <c:crosses val="autoZero"/>
        <c:auto val="1"/>
        <c:lblOffset val="100"/>
        <c:baseTimeUnit val="months"/>
      </c:dateAx>
      <c:valAx>
        <c:axId val="656213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04528"/>
        <c:crosses val="autoZero"/>
        <c:crossBetween val="between"/>
      </c:valAx>
      <c:valAx>
        <c:axId val="65621309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4272"/>
        <c:crosses val="max"/>
        <c:crossBetween val="between"/>
      </c:valAx>
      <c:dateAx>
        <c:axId val="6562142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65621309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PAVING!$B$44</c:f>
          <c:strCache>
            <c:ptCount val="1"/>
            <c:pt idx="0">
              <c:v>PAVING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PAVING!$B$79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PAVING!$E$79:$AN$79</c:f>
              <c:numCache>
                <c:formatCode>0%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7328-44FA-BD16-A953B82EA80F}"/>
            </c:ext>
          </c:extLst>
        </c:ser>
        <c:ser>
          <c:idx val="1"/>
          <c:order val="1"/>
          <c:tx>
            <c:strRef>
              <c:f>PAVING!$B$80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4.4600191551039149E-2</c:v>
                </c:pt>
                <c:pt idx="17">
                  <c:v>4.7100073270190543E-2</c:v>
                </c:pt>
                <c:pt idx="18">
                  <c:v>7.0894343873755331E-2</c:v>
                </c:pt>
                <c:pt idx="19">
                  <c:v>8.1323517940966997E-2</c:v>
                </c:pt>
                <c:pt idx="20">
                  <c:v>9.7451910843093112E-2</c:v>
                </c:pt>
                <c:pt idx="21">
                  <c:v>9.2104337774299674E-2</c:v>
                </c:pt>
                <c:pt idx="22">
                  <c:v>9.911679370669163E-2</c:v>
                </c:pt>
                <c:pt idx="23">
                  <c:v>0.1042815109771021</c:v>
                </c:pt>
                <c:pt idx="24">
                  <c:v>0.10347720120659254</c:v>
                </c:pt>
                <c:pt idx="25">
                  <c:v>8.005759318293125E-2</c:v>
                </c:pt>
                <c:pt idx="26">
                  <c:v>5.3955247641735621E-2</c:v>
                </c:pt>
                <c:pt idx="27">
                  <c:v>3.2695383977995929E-2</c:v>
                </c:pt>
                <c:pt idx="28">
                  <c:v>5.4037085201851062E-2</c:v>
                </c:pt>
                <c:pt idx="29">
                  <c:v>1.1458537128038699E-2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656214664"/>
        <c:axId val="430794352"/>
      </c:barChart>
      <c:lineChart>
        <c:grouping val="standard"/>
        <c:varyColors val="0"/>
        <c:ser>
          <c:idx val="2"/>
          <c:order val="2"/>
          <c:tx>
            <c:strRef>
              <c:f>PAVING!$B$81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4.4600191551039149E-2</c:v>
                </c:pt>
                <c:pt idx="17">
                  <c:v>4.7100073270190543E-2</c:v>
                </c:pt>
                <c:pt idx="18">
                  <c:v>7.0894343873755331E-2</c:v>
                </c:pt>
                <c:pt idx="19">
                  <c:v>8.1323517940966997E-2</c:v>
                </c:pt>
                <c:pt idx="20">
                  <c:v>9.7451910843093112E-2</c:v>
                </c:pt>
                <c:pt idx="21">
                  <c:v>9.2104337774299674E-2</c:v>
                </c:pt>
                <c:pt idx="22">
                  <c:v>9.911679370669163E-2</c:v>
                </c:pt>
                <c:pt idx="23">
                  <c:v>0.1042815109771021</c:v>
                </c:pt>
                <c:pt idx="24">
                  <c:v>0.10347720120659254</c:v>
                </c:pt>
                <c:pt idx="25">
                  <c:v>8.005759318293125E-2</c:v>
                </c:pt>
                <c:pt idx="26">
                  <c:v>5.3955247641735621E-2</c:v>
                </c:pt>
                <c:pt idx="27">
                  <c:v>3.2695383977995929E-2</c:v>
                </c:pt>
                <c:pt idx="28">
                  <c:v>5.4037085201851062E-2</c:v>
                </c:pt>
                <c:pt idx="29">
                  <c:v>1.1458537128038699E-2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4664"/>
        <c:axId val="430794352"/>
      </c:lineChart>
      <c:lineChart>
        <c:grouping val="standard"/>
        <c:varyColors val="0"/>
        <c:ser>
          <c:idx val="3"/>
          <c:order val="3"/>
          <c:tx>
            <c:strRef>
              <c:f>PAVING!$B$82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28-44FA-BD16-A953B82EA8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7.2046463274755557E-2</c:v>
                </c:pt>
                <c:pt idx="17">
                  <c:v>0.1191465365449461</c:v>
                </c:pt>
                <c:pt idx="18">
                  <c:v>0.19004088041870143</c:v>
                </c:pt>
                <c:pt idx="19">
                  <c:v>0.27136439835966841</c:v>
                </c:pt>
                <c:pt idx="20">
                  <c:v>0.36881630920276154</c:v>
                </c:pt>
                <c:pt idx="21">
                  <c:v>0.4609206469770612</c:v>
                </c:pt>
                <c:pt idx="22">
                  <c:v>0.56003744068375283</c:v>
                </c:pt>
                <c:pt idx="23">
                  <c:v>0.66431895166085497</c:v>
                </c:pt>
                <c:pt idx="24">
                  <c:v>0.76779615286744751</c:v>
                </c:pt>
                <c:pt idx="25">
                  <c:v>0.84785374605037878</c:v>
                </c:pt>
                <c:pt idx="26">
                  <c:v>0.90180899369211442</c:v>
                </c:pt>
                <c:pt idx="27">
                  <c:v>0.9345043776701103</c:v>
                </c:pt>
                <c:pt idx="28">
                  <c:v>0.98854146287196132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92784"/>
        <c:axId val="430793176"/>
      </c:lineChart>
      <c:dateAx>
        <c:axId val="6562146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4352"/>
        <c:crosses val="autoZero"/>
        <c:auto val="1"/>
        <c:lblOffset val="100"/>
        <c:baseTimeUnit val="months"/>
      </c:dateAx>
      <c:valAx>
        <c:axId val="4307943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4664"/>
        <c:crosses val="autoZero"/>
        <c:crossBetween val="between"/>
      </c:valAx>
      <c:valAx>
        <c:axId val="43079317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2784"/>
        <c:crosses val="max"/>
        <c:crossBetween val="between"/>
      </c:valAx>
      <c:dateAx>
        <c:axId val="4307927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30793176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PIPING'!$B$2</c:f>
          <c:strCache>
            <c:ptCount val="1"/>
            <c:pt idx="0">
              <c:v>UG PRESSURE PIPING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PRESSURE PIPING'!$B$37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659.3</c:v>
                </c:pt>
                <c:pt idx="9">
                  <c:v>1052.2</c:v>
                </c:pt>
                <c:pt idx="10">
                  <c:v>2055.5</c:v>
                </c:pt>
                <c:pt idx="11">
                  <c:v>3683.3</c:v>
                </c:pt>
                <c:pt idx="12">
                  <c:v>4600.5</c:v>
                </c:pt>
                <c:pt idx="13">
                  <c:v>4517.6000000000004</c:v>
                </c:pt>
                <c:pt idx="14">
                  <c:v>5056.8999999999996</c:v>
                </c:pt>
                <c:pt idx="15">
                  <c:v>4497.3999999999996</c:v>
                </c:pt>
                <c:pt idx="16">
                  <c:v>3242.4</c:v>
                </c:pt>
                <c:pt idx="17">
                  <c:v>1688.5</c:v>
                </c:pt>
                <c:pt idx="18">
                  <c:v>854.6</c:v>
                </c:pt>
                <c:pt idx="19">
                  <c:v>91.8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C-4016-A719-24FE86739263}"/>
            </c:ext>
          </c:extLst>
        </c:ser>
        <c:ser>
          <c:idx val="1"/>
          <c:order val="1"/>
          <c:tx>
            <c:strRef>
              <c:f>'UG PRESSURE PIPING'!$B$38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494.4</c:v>
                </c:pt>
                <c:pt idx="8">
                  <c:v>762.2</c:v>
                </c:pt>
                <c:pt idx="9">
                  <c:v>1346.5</c:v>
                </c:pt>
                <c:pt idx="10">
                  <c:v>1756.9</c:v>
                </c:pt>
                <c:pt idx="11">
                  <c:v>2022.7</c:v>
                </c:pt>
                <c:pt idx="12">
                  <c:v>2032.5</c:v>
                </c:pt>
                <c:pt idx="13">
                  <c:v>1876.1</c:v>
                </c:pt>
                <c:pt idx="14">
                  <c:v>1999.2</c:v>
                </c:pt>
                <c:pt idx="15">
                  <c:v>1674.8</c:v>
                </c:pt>
                <c:pt idx="16">
                  <c:v>1321.1</c:v>
                </c:pt>
                <c:pt idx="17">
                  <c:v>686</c:v>
                </c:pt>
                <c:pt idx="18">
                  <c:v>439.7</c:v>
                </c:pt>
                <c:pt idx="19">
                  <c:v>215.9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30793960"/>
        <c:axId val="837190472"/>
      </c:barChart>
      <c:lineChart>
        <c:grouping val="standard"/>
        <c:varyColors val="0"/>
        <c:ser>
          <c:idx val="2"/>
          <c:order val="2"/>
          <c:tx>
            <c:strRef>
              <c:f>'UG PRESSURE PIPING'!$B$39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494.4</c:v>
                </c:pt>
                <c:pt idx="8">
                  <c:v>1421.5</c:v>
                </c:pt>
                <c:pt idx="9">
                  <c:v>2398.6999999999998</c:v>
                </c:pt>
                <c:pt idx="10">
                  <c:v>3812.4</c:v>
                </c:pt>
                <c:pt idx="11">
                  <c:v>5706</c:v>
                </c:pt>
                <c:pt idx="12">
                  <c:v>6633</c:v>
                </c:pt>
                <c:pt idx="13">
                  <c:v>6393.7000000000007</c:v>
                </c:pt>
                <c:pt idx="14">
                  <c:v>7056.0999999999995</c:v>
                </c:pt>
                <c:pt idx="15">
                  <c:v>6172.2</c:v>
                </c:pt>
                <c:pt idx="16">
                  <c:v>4563.5</c:v>
                </c:pt>
                <c:pt idx="17">
                  <c:v>2374.5</c:v>
                </c:pt>
                <c:pt idx="18">
                  <c:v>1294.3</c:v>
                </c:pt>
                <c:pt idx="19">
                  <c:v>307.7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93960"/>
        <c:axId val="837190472"/>
      </c:lineChart>
      <c:lineChart>
        <c:grouping val="standard"/>
        <c:varyColors val="0"/>
        <c:ser>
          <c:idx val="3"/>
          <c:order val="3"/>
          <c:tx>
            <c:strRef>
              <c:f>'UG PRESSURE PIPING'!$B$40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CC-4016-A719-24FE8673926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966.4</c:v>
                </c:pt>
                <c:pt idx="8">
                  <c:v>2387.9</c:v>
                </c:pt>
                <c:pt idx="9">
                  <c:v>4786.6000000000004</c:v>
                </c:pt>
                <c:pt idx="10">
                  <c:v>8599</c:v>
                </c:pt>
                <c:pt idx="11">
                  <c:v>14305</c:v>
                </c:pt>
                <c:pt idx="12">
                  <c:v>20938</c:v>
                </c:pt>
                <c:pt idx="13">
                  <c:v>27331.7</c:v>
                </c:pt>
                <c:pt idx="14">
                  <c:v>34387.800000000003</c:v>
                </c:pt>
                <c:pt idx="15">
                  <c:v>40560</c:v>
                </c:pt>
                <c:pt idx="16">
                  <c:v>45123.5</c:v>
                </c:pt>
                <c:pt idx="17">
                  <c:v>47498</c:v>
                </c:pt>
                <c:pt idx="18">
                  <c:v>48792.3</c:v>
                </c:pt>
                <c:pt idx="19">
                  <c:v>49100</c:v>
                </c:pt>
                <c:pt idx="20">
                  <c:v>49100</c:v>
                </c:pt>
                <c:pt idx="21">
                  <c:v>49100</c:v>
                </c:pt>
                <c:pt idx="22">
                  <c:v>49100</c:v>
                </c:pt>
                <c:pt idx="23">
                  <c:v>49100</c:v>
                </c:pt>
                <c:pt idx="24">
                  <c:v>49100</c:v>
                </c:pt>
                <c:pt idx="25">
                  <c:v>49100</c:v>
                </c:pt>
                <c:pt idx="26">
                  <c:v>49100</c:v>
                </c:pt>
                <c:pt idx="27">
                  <c:v>49100</c:v>
                </c:pt>
                <c:pt idx="28">
                  <c:v>49100</c:v>
                </c:pt>
                <c:pt idx="29">
                  <c:v>49100</c:v>
                </c:pt>
                <c:pt idx="30">
                  <c:v>49100</c:v>
                </c:pt>
                <c:pt idx="31">
                  <c:v>49100</c:v>
                </c:pt>
                <c:pt idx="32">
                  <c:v>49100</c:v>
                </c:pt>
                <c:pt idx="33">
                  <c:v>49100</c:v>
                </c:pt>
                <c:pt idx="34">
                  <c:v>49100</c:v>
                </c:pt>
                <c:pt idx="35">
                  <c:v>49100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91256"/>
        <c:axId val="837189688"/>
      </c:lineChart>
      <c:dateAx>
        <c:axId val="43079396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0472"/>
        <c:crosses val="autoZero"/>
        <c:auto val="1"/>
        <c:lblOffset val="100"/>
        <c:baseTimeUnit val="months"/>
      </c:dateAx>
      <c:valAx>
        <c:axId val="8371904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3960"/>
        <c:crosses val="autoZero"/>
        <c:crossBetween val="between"/>
      </c:valAx>
      <c:valAx>
        <c:axId val="83718968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1256"/>
        <c:crosses val="max"/>
        <c:crossBetween val="between"/>
      </c:valAx>
      <c:dateAx>
        <c:axId val="83719125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96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PIPING'!$B$44</c:f>
          <c:strCache>
            <c:ptCount val="1"/>
            <c:pt idx="0">
              <c:v>UG PRESSURE PIPING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PRESSURE PIPING'!$B$79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1.975386935879197E-3</c:v>
                </c:pt>
                <c:pt idx="9">
                  <c:v>1.4264778979483398E-2</c:v>
                </c:pt>
                <c:pt idx="10">
                  <c:v>3.048994738014843E-2</c:v>
                </c:pt>
                <c:pt idx="11">
                  <c:v>4.8939032960252295E-2</c:v>
                </c:pt>
                <c:pt idx="12">
                  <c:v>7.6493752463877421E-2</c:v>
                </c:pt>
                <c:pt idx="13">
                  <c:v>8.2554890903793074E-2</c:v>
                </c:pt>
                <c:pt idx="14">
                  <c:v>9.1754794919699026E-2</c:v>
                </c:pt>
                <c:pt idx="15">
                  <c:v>7.2470133520730853E-2</c:v>
                </c:pt>
                <c:pt idx="16">
                  <c:v>3.9008535728365011E-2</c:v>
                </c:pt>
                <c:pt idx="17">
                  <c:v>2.7854669797576399E-2</c:v>
                </c:pt>
                <c:pt idx="18">
                  <c:v>1.076607305075159E-2</c:v>
                </c:pt>
                <c:pt idx="19">
                  <c:v>1.0969610750218536E-3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2-411F-9F86-28549FF124BB}"/>
            </c:ext>
          </c:extLst>
        </c:ser>
        <c:ser>
          <c:idx val="1"/>
          <c:order val="1"/>
          <c:tx>
            <c:strRef>
              <c:f>'UG PRESSURE PIPING'!$B$80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1.4007678727525152E-2</c:v>
                </c:pt>
                <c:pt idx="8">
                  <c:v>2.2676242222717378E-2</c:v>
                </c:pt>
                <c:pt idx="9">
                  <c:v>3.0599214987230689E-2</c:v>
                </c:pt>
                <c:pt idx="10">
                  <c:v>5.1265790240474438E-2</c:v>
                </c:pt>
                <c:pt idx="11">
                  <c:v>6.5532711722057477E-2</c:v>
                </c:pt>
                <c:pt idx="12">
                  <c:v>7.0154088751006982E-2</c:v>
                </c:pt>
                <c:pt idx="13">
                  <c:v>6.4757125961983436E-2</c:v>
                </c:pt>
                <c:pt idx="14">
                  <c:v>6.3580892309274453E-2</c:v>
                </c:pt>
                <c:pt idx="15">
                  <c:v>4.7132903690245614E-2</c:v>
                </c:pt>
                <c:pt idx="16">
                  <c:v>3.0254272149186703E-2</c:v>
                </c:pt>
                <c:pt idx="17">
                  <c:v>2.1643556210685085E-2</c:v>
                </c:pt>
                <c:pt idx="18">
                  <c:v>1.1826611590079358E-2</c:v>
                </c:pt>
                <c:pt idx="19">
                  <c:v>4.8806197830073873E-3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90864"/>
        <c:axId val="542405456"/>
      </c:barChart>
      <c:lineChart>
        <c:grouping val="standard"/>
        <c:varyColors val="0"/>
        <c:ser>
          <c:idx val="2"/>
          <c:order val="2"/>
          <c:tx>
            <c:strRef>
              <c:f>'UG PRESSURE PIPING'!$B$81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1.4007678727525152E-2</c:v>
                </c:pt>
                <c:pt idx="8">
                  <c:v>2.4651629158596575E-2</c:v>
                </c:pt>
                <c:pt idx="9">
                  <c:v>4.4863993966714089E-2</c:v>
                </c:pt>
                <c:pt idx="10">
                  <c:v>8.1755737620622868E-2</c:v>
                </c:pt>
                <c:pt idx="11">
                  <c:v>0.11447174468230978</c:v>
                </c:pt>
                <c:pt idx="12">
                  <c:v>0.14664784121488439</c:v>
                </c:pt>
                <c:pt idx="13">
                  <c:v>0.1473120168657765</c:v>
                </c:pt>
                <c:pt idx="14">
                  <c:v>0.15533568722897348</c:v>
                </c:pt>
                <c:pt idx="15">
                  <c:v>0.11960303721097647</c:v>
                </c:pt>
                <c:pt idx="16">
                  <c:v>6.9262807877551708E-2</c:v>
                </c:pt>
                <c:pt idx="17">
                  <c:v>4.9498226008261481E-2</c:v>
                </c:pt>
                <c:pt idx="18">
                  <c:v>2.2592684640830946E-2</c:v>
                </c:pt>
                <c:pt idx="19">
                  <c:v>5.9775808580292411E-3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90864"/>
        <c:axId val="542405456"/>
      </c:lineChart>
      <c:lineChart>
        <c:grouping val="standard"/>
        <c:varyColors val="0"/>
        <c:ser>
          <c:idx val="3"/>
          <c:order val="3"/>
          <c:tx>
            <c:strRef>
              <c:f>'UG PRESSURE PIPING'!$B$82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52-411F-9F86-28549FF124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1.8027012666472414E-2</c:v>
                </c:pt>
                <c:pt idx="8">
                  <c:v>4.2678641825068989E-2</c:v>
                </c:pt>
                <c:pt idx="9">
                  <c:v>8.7542635791783077E-2</c:v>
                </c:pt>
                <c:pt idx="10">
                  <c:v>0.16929837341240594</c:v>
                </c:pt>
                <c:pt idx="11">
                  <c:v>0.28377011809471575</c:v>
                </c:pt>
                <c:pt idx="12">
                  <c:v>0.43041795930960014</c:v>
                </c:pt>
                <c:pt idx="13">
                  <c:v>0.57772997617537669</c:v>
                </c:pt>
                <c:pt idx="14">
                  <c:v>0.7330656634043502</c:v>
                </c:pt>
                <c:pt idx="15">
                  <c:v>0.85266870061532662</c:v>
                </c:pt>
                <c:pt idx="16">
                  <c:v>0.9219315084928783</c:v>
                </c:pt>
                <c:pt idx="17">
                  <c:v>0.97142973450113979</c:v>
                </c:pt>
                <c:pt idx="18">
                  <c:v>0.99402241914197076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05848"/>
        <c:axId val="542406240"/>
      </c:lineChart>
      <c:dateAx>
        <c:axId val="8371908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456"/>
        <c:crosses val="autoZero"/>
        <c:auto val="1"/>
        <c:lblOffset val="100"/>
        <c:baseTimeUnit val="months"/>
      </c:dateAx>
      <c:valAx>
        <c:axId val="542405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0864"/>
        <c:crosses val="autoZero"/>
        <c:crossBetween val="between"/>
      </c:valAx>
      <c:valAx>
        <c:axId val="54240624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848"/>
        <c:crosses val="max"/>
        <c:crossBetween val="between"/>
      </c:valAx>
      <c:dateAx>
        <c:axId val="5424058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54240624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GRAVITY PIPING'!$B$2</c:f>
          <c:strCache>
            <c:ptCount val="1"/>
            <c:pt idx="0">
              <c:v>UG GRAVITY PIPING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GRAVITY PIPING'!$B$37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PIPING'!$E$37:$AN$37</c:f>
              <c:numCache>
                <c:formatCode>#,##0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9D54-45AE-B7CD-FD0B65F78630}"/>
            </c:ext>
          </c:extLst>
        </c:ser>
        <c:ser>
          <c:idx val="1"/>
          <c:order val="1"/>
          <c:tx>
            <c:strRef>
              <c:f>'UG GRAVITY PIPING'!$B$38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353.3</c:v>
                </c:pt>
                <c:pt idx="9">
                  <c:v>400.4</c:v>
                </c:pt>
                <c:pt idx="10">
                  <c:v>464.1</c:v>
                </c:pt>
                <c:pt idx="11">
                  <c:v>753.5</c:v>
                </c:pt>
                <c:pt idx="12">
                  <c:v>911</c:v>
                </c:pt>
                <c:pt idx="13">
                  <c:v>989.5</c:v>
                </c:pt>
                <c:pt idx="14">
                  <c:v>1320.9</c:v>
                </c:pt>
                <c:pt idx="15">
                  <c:v>1306.0999999999999</c:v>
                </c:pt>
                <c:pt idx="16">
                  <c:v>1375.1</c:v>
                </c:pt>
                <c:pt idx="17">
                  <c:v>1375.1</c:v>
                </c:pt>
                <c:pt idx="18">
                  <c:v>1375.1</c:v>
                </c:pt>
                <c:pt idx="19">
                  <c:v>1414.5</c:v>
                </c:pt>
                <c:pt idx="20">
                  <c:v>1272</c:v>
                </c:pt>
                <c:pt idx="21">
                  <c:v>1267.8</c:v>
                </c:pt>
                <c:pt idx="22">
                  <c:v>911</c:v>
                </c:pt>
                <c:pt idx="23">
                  <c:v>946.1</c:v>
                </c:pt>
                <c:pt idx="24">
                  <c:v>495</c:v>
                </c:pt>
                <c:pt idx="25">
                  <c:v>428.4</c:v>
                </c:pt>
                <c:pt idx="26">
                  <c:v>295.89999999999998</c:v>
                </c:pt>
                <c:pt idx="27">
                  <c:v>214.9</c:v>
                </c:pt>
                <c:pt idx="28">
                  <c:v>85.9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542405064"/>
        <c:axId val="847293944"/>
      </c:barChart>
      <c:lineChart>
        <c:grouping val="standard"/>
        <c:varyColors val="0"/>
        <c:ser>
          <c:idx val="2"/>
          <c:order val="2"/>
          <c:tx>
            <c:strRef>
              <c:f>'UG GRAVITY PIPING'!$B$39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353.3</c:v>
                </c:pt>
                <c:pt idx="9">
                  <c:v>400.4</c:v>
                </c:pt>
                <c:pt idx="10">
                  <c:v>464.1</c:v>
                </c:pt>
                <c:pt idx="11">
                  <c:v>753.5</c:v>
                </c:pt>
                <c:pt idx="12">
                  <c:v>911</c:v>
                </c:pt>
                <c:pt idx="13">
                  <c:v>989.5</c:v>
                </c:pt>
                <c:pt idx="14">
                  <c:v>1320.9</c:v>
                </c:pt>
                <c:pt idx="15">
                  <c:v>1306.0999999999999</c:v>
                </c:pt>
                <c:pt idx="16">
                  <c:v>1375.1</c:v>
                </c:pt>
                <c:pt idx="17">
                  <c:v>1375.1</c:v>
                </c:pt>
                <c:pt idx="18">
                  <c:v>1375.1</c:v>
                </c:pt>
                <c:pt idx="19">
                  <c:v>1414.5</c:v>
                </c:pt>
                <c:pt idx="20">
                  <c:v>1272</c:v>
                </c:pt>
                <c:pt idx="21">
                  <c:v>1267.8</c:v>
                </c:pt>
                <c:pt idx="22">
                  <c:v>911</c:v>
                </c:pt>
                <c:pt idx="23">
                  <c:v>946.1</c:v>
                </c:pt>
                <c:pt idx="24">
                  <c:v>495</c:v>
                </c:pt>
                <c:pt idx="25">
                  <c:v>428.4</c:v>
                </c:pt>
                <c:pt idx="26">
                  <c:v>295.89999999999998</c:v>
                </c:pt>
                <c:pt idx="27">
                  <c:v>214.9</c:v>
                </c:pt>
                <c:pt idx="28">
                  <c:v>85.9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05064"/>
        <c:axId val="847293944"/>
      </c:lineChart>
      <c:lineChart>
        <c:grouping val="standard"/>
        <c:varyColors val="0"/>
        <c:ser>
          <c:idx val="3"/>
          <c:order val="3"/>
          <c:tx>
            <c:strRef>
              <c:f>'UG GRAVITY PIPING'!$B$40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54-45AE-B7CD-FD0B65F78630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611.29999999999995</c:v>
                </c:pt>
                <c:pt idx="9">
                  <c:v>1011.6999999999999</c:v>
                </c:pt>
                <c:pt idx="10">
                  <c:v>1475.8</c:v>
                </c:pt>
                <c:pt idx="11">
                  <c:v>2229.3000000000002</c:v>
                </c:pt>
                <c:pt idx="12">
                  <c:v>3140.3</c:v>
                </c:pt>
                <c:pt idx="13">
                  <c:v>4129.8</c:v>
                </c:pt>
                <c:pt idx="14">
                  <c:v>5450.7000000000007</c:v>
                </c:pt>
                <c:pt idx="15">
                  <c:v>6756.8000000000011</c:v>
                </c:pt>
                <c:pt idx="16">
                  <c:v>8131.9000000000015</c:v>
                </c:pt>
                <c:pt idx="17">
                  <c:v>9507.0000000000018</c:v>
                </c:pt>
                <c:pt idx="18">
                  <c:v>10882.100000000002</c:v>
                </c:pt>
                <c:pt idx="19">
                  <c:v>12296.600000000002</c:v>
                </c:pt>
                <c:pt idx="20">
                  <c:v>13568.600000000002</c:v>
                </c:pt>
                <c:pt idx="21">
                  <c:v>14836.400000000001</c:v>
                </c:pt>
                <c:pt idx="22">
                  <c:v>15747.400000000001</c:v>
                </c:pt>
                <c:pt idx="23">
                  <c:v>16693.5</c:v>
                </c:pt>
                <c:pt idx="24">
                  <c:v>17188.5</c:v>
                </c:pt>
                <c:pt idx="25">
                  <c:v>17616.900000000001</c:v>
                </c:pt>
                <c:pt idx="26">
                  <c:v>17912.800000000003</c:v>
                </c:pt>
                <c:pt idx="27">
                  <c:v>18127.700000000004</c:v>
                </c:pt>
                <c:pt idx="28">
                  <c:v>18213.600000000006</c:v>
                </c:pt>
                <c:pt idx="29">
                  <c:v>18213.600000000006</c:v>
                </c:pt>
                <c:pt idx="30">
                  <c:v>18213.600000000006</c:v>
                </c:pt>
                <c:pt idx="31">
                  <c:v>18213.600000000006</c:v>
                </c:pt>
                <c:pt idx="32">
                  <c:v>18213.600000000006</c:v>
                </c:pt>
                <c:pt idx="33">
                  <c:v>18213.600000000006</c:v>
                </c:pt>
                <c:pt idx="34">
                  <c:v>18213.600000000006</c:v>
                </c:pt>
                <c:pt idx="35">
                  <c:v>18213.600000000006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2768"/>
        <c:axId val="847290416"/>
      </c:lineChart>
      <c:dateAx>
        <c:axId val="5424050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3944"/>
        <c:crosses val="autoZero"/>
        <c:auto val="1"/>
        <c:lblOffset val="100"/>
        <c:baseTimeUnit val="months"/>
      </c:dateAx>
      <c:valAx>
        <c:axId val="847293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064"/>
        <c:crosses val="autoZero"/>
        <c:crossBetween val="between"/>
      </c:valAx>
      <c:valAx>
        <c:axId val="84729041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2768"/>
        <c:crosses val="max"/>
        <c:crossBetween val="between"/>
      </c:valAx>
      <c:dateAx>
        <c:axId val="847292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47290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GRAVITY PIPING'!$B$44</c:f>
          <c:strCache>
            <c:ptCount val="1"/>
            <c:pt idx="0">
              <c:v>UG GRAVITY PIPING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GRAVITY PIPING'!$B$79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PIPING'!$E$79:$AN$79</c:f>
              <c:numCache>
                <c:formatCode>0%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FA26-40F9-A0FF-9E0F1C333A6B}"/>
            </c:ext>
          </c:extLst>
        </c:ser>
        <c:ser>
          <c:idx val="1"/>
          <c:order val="1"/>
          <c:tx>
            <c:strRef>
              <c:f>'UG GRAVITY PIPING'!$B$80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8.4886500072936175E-3</c:v>
                </c:pt>
                <c:pt idx="9">
                  <c:v>2.1779867368350178E-2</c:v>
                </c:pt>
                <c:pt idx="10">
                  <c:v>2.7367901345392111E-2</c:v>
                </c:pt>
                <c:pt idx="11">
                  <c:v>3.5301114240509877E-2</c:v>
                </c:pt>
                <c:pt idx="12">
                  <c:v>3.8695452148251208E-2</c:v>
                </c:pt>
                <c:pt idx="13">
                  <c:v>4.9697595350037579E-2</c:v>
                </c:pt>
                <c:pt idx="14">
                  <c:v>7.5460900593588343E-2</c:v>
                </c:pt>
                <c:pt idx="15">
                  <c:v>7.7974393788081089E-2</c:v>
                </c:pt>
                <c:pt idx="16">
                  <c:v>8.8712844623480946E-2</c:v>
                </c:pt>
                <c:pt idx="17">
                  <c:v>8.8712844623480946E-2</c:v>
                </c:pt>
                <c:pt idx="18">
                  <c:v>8.8712844623480946E-2</c:v>
                </c:pt>
                <c:pt idx="19">
                  <c:v>9.0025695979532958E-2</c:v>
                </c:pt>
                <c:pt idx="20">
                  <c:v>7.2666883605067373E-2</c:v>
                </c:pt>
                <c:pt idx="21">
                  <c:v>7.2274150293427875E-2</c:v>
                </c:pt>
                <c:pt idx="22">
                  <c:v>3.8695452148251208E-2</c:v>
                </c:pt>
                <c:pt idx="23">
                  <c:v>4.018222825660072E-2</c:v>
                </c:pt>
                <c:pt idx="24">
                  <c:v>2.81533679686711E-2</c:v>
                </c:pt>
                <c:pt idx="25">
                  <c:v>2.5263972890180543E-2</c:v>
                </c:pt>
                <c:pt idx="26">
                  <c:v>1.4559184910064069E-2</c:v>
                </c:pt>
                <c:pt idx="27">
                  <c:v>9.0721394988722923E-3</c:v>
                </c:pt>
                <c:pt idx="28">
                  <c:v>3.6299778947250301E-3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47293552"/>
        <c:axId val="847291592"/>
      </c:barChart>
      <c:lineChart>
        <c:grouping val="standard"/>
        <c:varyColors val="0"/>
        <c:ser>
          <c:idx val="2"/>
          <c:order val="2"/>
          <c:tx>
            <c:strRef>
              <c:f>'UG GRAVITY PIPING'!$B$81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8.4886500072936175E-3</c:v>
                </c:pt>
                <c:pt idx="9">
                  <c:v>2.1779867368350178E-2</c:v>
                </c:pt>
                <c:pt idx="10">
                  <c:v>2.7367901345392111E-2</c:v>
                </c:pt>
                <c:pt idx="11">
                  <c:v>3.5301114240509877E-2</c:v>
                </c:pt>
                <c:pt idx="12">
                  <c:v>3.8695452148251208E-2</c:v>
                </c:pt>
                <c:pt idx="13">
                  <c:v>4.9697595350037579E-2</c:v>
                </c:pt>
                <c:pt idx="14">
                  <c:v>7.5460900593588343E-2</c:v>
                </c:pt>
                <c:pt idx="15">
                  <c:v>7.7974393788081089E-2</c:v>
                </c:pt>
                <c:pt idx="16">
                  <c:v>8.8712844623480946E-2</c:v>
                </c:pt>
                <c:pt idx="17">
                  <c:v>8.8712844623480946E-2</c:v>
                </c:pt>
                <c:pt idx="18">
                  <c:v>8.8712844623480946E-2</c:v>
                </c:pt>
                <c:pt idx="19">
                  <c:v>9.0025695979532958E-2</c:v>
                </c:pt>
                <c:pt idx="20">
                  <c:v>7.2666883605067373E-2</c:v>
                </c:pt>
                <c:pt idx="21">
                  <c:v>7.2274150293427875E-2</c:v>
                </c:pt>
                <c:pt idx="22">
                  <c:v>3.8695452148251208E-2</c:v>
                </c:pt>
                <c:pt idx="23">
                  <c:v>4.018222825660072E-2</c:v>
                </c:pt>
                <c:pt idx="24">
                  <c:v>2.81533679686711E-2</c:v>
                </c:pt>
                <c:pt idx="25">
                  <c:v>2.5263972890180543E-2</c:v>
                </c:pt>
                <c:pt idx="26">
                  <c:v>1.4559184910064069E-2</c:v>
                </c:pt>
                <c:pt idx="27">
                  <c:v>9.0721394988722923E-3</c:v>
                </c:pt>
                <c:pt idx="28">
                  <c:v>3.6299778947250301E-3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3552"/>
        <c:axId val="847291592"/>
      </c:lineChart>
      <c:lineChart>
        <c:grouping val="standard"/>
        <c:varyColors val="0"/>
        <c:ser>
          <c:idx val="3"/>
          <c:order val="3"/>
          <c:tx>
            <c:strRef>
              <c:f>'UG GRAVITY PIPING'!$B$82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26-40F9-A0FF-9E0F1C333A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1.3061187849953431E-2</c:v>
                </c:pt>
                <c:pt idx="9">
                  <c:v>3.4841055218303607E-2</c:v>
                </c:pt>
                <c:pt idx="10">
                  <c:v>6.2208956563695718E-2</c:v>
                </c:pt>
                <c:pt idx="11">
                  <c:v>9.7510070804205595E-2</c:v>
                </c:pt>
                <c:pt idx="12">
                  <c:v>0.1362055229524568</c:v>
                </c:pt>
                <c:pt idx="13">
                  <c:v>0.1859031183024944</c:v>
                </c:pt>
                <c:pt idx="14">
                  <c:v>0.26136401889608274</c:v>
                </c:pt>
                <c:pt idx="15">
                  <c:v>0.33933841268416381</c:v>
                </c:pt>
                <c:pt idx="16">
                  <c:v>0.42805125730764476</c:v>
                </c:pt>
                <c:pt idx="17">
                  <c:v>0.51676410193112576</c:v>
                </c:pt>
                <c:pt idx="18">
                  <c:v>0.60547694655460671</c:v>
                </c:pt>
                <c:pt idx="19">
                  <c:v>0.69550264253413963</c:v>
                </c:pt>
                <c:pt idx="20">
                  <c:v>0.76816952613920697</c:v>
                </c:pt>
                <c:pt idx="21">
                  <c:v>0.84044367643263485</c:v>
                </c:pt>
                <c:pt idx="22">
                  <c:v>0.87913912858088605</c:v>
                </c:pt>
                <c:pt idx="23">
                  <c:v>0.91932135683748673</c:v>
                </c:pt>
                <c:pt idx="24">
                  <c:v>0.9474747248061578</c:v>
                </c:pt>
                <c:pt idx="25">
                  <c:v>0.97273869769633836</c:v>
                </c:pt>
                <c:pt idx="26">
                  <c:v>0.98729788260640239</c:v>
                </c:pt>
                <c:pt idx="27">
                  <c:v>0.9963700221052747</c:v>
                </c:pt>
                <c:pt idx="28">
                  <c:v>0.99999999999999978</c:v>
                </c:pt>
                <c:pt idx="29">
                  <c:v>0.99999999999999978</c:v>
                </c:pt>
                <c:pt idx="30">
                  <c:v>0.99999999999999978</c:v>
                </c:pt>
                <c:pt idx="31">
                  <c:v>0.99999999999999978</c:v>
                </c:pt>
                <c:pt idx="32">
                  <c:v>0.99999999999999978</c:v>
                </c:pt>
                <c:pt idx="33">
                  <c:v>0.99999999999999978</c:v>
                </c:pt>
                <c:pt idx="34">
                  <c:v>0.99999999999999978</c:v>
                </c:pt>
                <c:pt idx="35">
                  <c:v>0.99999999999999978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2376"/>
        <c:axId val="847291200"/>
      </c:lineChart>
      <c:dateAx>
        <c:axId val="84729355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1592"/>
        <c:crosses val="autoZero"/>
        <c:auto val="1"/>
        <c:lblOffset val="100"/>
        <c:baseTimeUnit val="months"/>
      </c:dateAx>
      <c:valAx>
        <c:axId val="84729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3552"/>
        <c:crosses val="autoZero"/>
        <c:crossBetween val="between"/>
      </c:valAx>
      <c:valAx>
        <c:axId val="84729120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2376"/>
        <c:crosses val="max"/>
        <c:crossBetween val="between"/>
      </c:valAx>
      <c:dateAx>
        <c:axId val="84729237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4729120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U'!$B$2</c:f>
          <c:strCache>
            <c:ptCount val="1"/>
            <c:pt idx="0">
              <c:v>STEEL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'STEEL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28.120999999999999</c:v>
                </c:pt>
                <c:pt idx="9">
                  <c:v>363.024</c:v>
                </c:pt>
                <c:pt idx="10">
                  <c:v>522.47199999999998</c:v>
                </c:pt>
                <c:pt idx="11">
                  <c:v>333.29</c:v>
                </c:pt>
                <c:pt idx="12">
                  <c:v>283.2652800000003</c:v>
                </c:pt>
                <c:pt idx="13">
                  <c:v>233.83172000000036</c:v>
                </c:pt>
                <c:pt idx="14">
                  <c:v>162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1-4CFD-B311-43FA7ED00609}"/>
            </c:ext>
          </c:extLst>
        </c:ser>
        <c:ser>
          <c:idx val="5"/>
          <c:order val="1"/>
          <c:tx>
            <c:strRef>
              <c:f>'STEEL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31.085000000000001</c:v>
                </c:pt>
                <c:pt idx="8">
                  <c:v>351.03699999999998</c:v>
                </c:pt>
                <c:pt idx="9">
                  <c:v>158.084</c:v>
                </c:pt>
                <c:pt idx="10">
                  <c:v>131.745</c:v>
                </c:pt>
                <c:pt idx="11">
                  <c:v>183.596</c:v>
                </c:pt>
                <c:pt idx="12">
                  <c:v>126.85699999999984</c:v>
                </c:pt>
                <c:pt idx="13">
                  <c:v>97.387200000000121</c:v>
                </c:pt>
                <c:pt idx="14">
                  <c:v>136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1-4CFD-B311-43FA7ED00609}"/>
            </c:ext>
          </c:extLst>
        </c:ser>
        <c:ser>
          <c:idx val="0"/>
          <c:order val="2"/>
          <c:tx>
            <c:strRef>
              <c:f>'STEEL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498.7</c:v>
                </c:pt>
                <c:pt idx="13">
                  <c:v>545.9</c:v>
                </c:pt>
                <c:pt idx="14">
                  <c:v>1027.9000000000001</c:v>
                </c:pt>
                <c:pt idx="15">
                  <c:v>1289.5999999999999</c:v>
                </c:pt>
                <c:pt idx="16">
                  <c:v>1550.8</c:v>
                </c:pt>
                <c:pt idx="17">
                  <c:v>1503.9</c:v>
                </c:pt>
                <c:pt idx="18">
                  <c:v>1287.2</c:v>
                </c:pt>
                <c:pt idx="19">
                  <c:v>1128</c:v>
                </c:pt>
                <c:pt idx="20">
                  <c:v>905.1</c:v>
                </c:pt>
                <c:pt idx="21">
                  <c:v>676.6</c:v>
                </c:pt>
                <c:pt idx="22">
                  <c:v>345.7</c:v>
                </c:pt>
                <c:pt idx="23">
                  <c:v>239.6</c:v>
                </c:pt>
                <c:pt idx="24">
                  <c:v>137.80000000000001</c:v>
                </c:pt>
                <c:pt idx="25">
                  <c:v>49.6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1-4CFD-B311-43FA7ED00609}"/>
            </c:ext>
          </c:extLst>
        </c:ser>
        <c:ser>
          <c:idx val="1"/>
          <c:order val="3"/>
          <c:tx>
            <c:strRef>
              <c:f>'STEEL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233</c:v>
                </c:pt>
                <c:pt idx="13">
                  <c:v>248.3</c:v>
                </c:pt>
                <c:pt idx="14">
                  <c:v>518</c:v>
                </c:pt>
                <c:pt idx="15">
                  <c:v>705.5</c:v>
                </c:pt>
                <c:pt idx="16">
                  <c:v>649.9</c:v>
                </c:pt>
                <c:pt idx="17">
                  <c:v>603.5</c:v>
                </c:pt>
                <c:pt idx="18">
                  <c:v>827.1</c:v>
                </c:pt>
                <c:pt idx="19">
                  <c:v>913.1</c:v>
                </c:pt>
                <c:pt idx="20">
                  <c:v>832</c:v>
                </c:pt>
                <c:pt idx="21">
                  <c:v>699.6</c:v>
                </c:pt>
                <c:pt idx="22">
                  <c:v>559.5</c:v>
                </c:pt>
                <c:pt idx="23">
                  <c:v>492</c:v>
                </c:pt>
                <c:pt idx="24">
                  <c:v>379.9</c:v>
                </c:pt>
                <c:pt idx="25">
                  <c:v>233</c:v>
                </c:pt>
                <c:pt idx="26">
                  <c:v>175.6</c:v>
                </c:pt>
                <c:pt idx="27">
                  <c:v>145.6</c:v>
                </c:pt>
                <c:pt idx="28">
                  <c:v>72.099999999999994</c:v>
                </c:pt>
                <c:pt idx="29">
                  <c:v>4.2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'STEEL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31.085000000000001</c:v>
                </c:pt>
                <c:pt idx="8">
                  <c:v>379.15799999999996</c:v>
                </c:pt>
                <c:pt idx="9">
                  <c:v>521.10799999999995</c:v>
                </c:pt>
                <c:pt idx="10">
                  <c:v>654.21699999999998</c:v>
                </c:pt>
                <c:pt idx="11">
                  <c:v>516.88599999999997</c:v>
                </c:pt>
                <c:pt idx="12">
                  <c:v>1141.8222800000001</c:v>
                </c:pt>
                <c:pt idx="13">
                  <c:v>1125.4189200000005</c:v>
                </c:pt>
                <c:pt idx="14">
                  <c:v>1843.9</c:v>
                </c:pt>
                <c:pt idx="15">
                  <c:v>1995.1</c:v>
                </c:pt>
                <c:pt idx="16">
                  <c:v>2200.6999999999998</c:v>
                </c:pt>
                <c:pt idx="17">
                  <c:v>2107.4</c:v>
                </c:pt>
                <c:pt idx="18">
                  <c:v>2114.3000000000002</c:v>
                </c:pt>
                <c:pt idx="19">
                  <c:v>2041.1</c:v>
                </c:pt>
                <c:pt idx="20">
                  <c:v>1737.1</c:v>
                </c:pt>
                <c:pt idx="21">
                  <c:v>1376.2</c:v>
                </c:pt>
                <c:pt idx="22">
                  <c:v>905.2</c:v>
                </c:pt>
                <c:pt idx="23">
                  <c:v>731.6</c:v>
                </c:pt>
                <c:pt idx="24">
                  <c:v>517.70000000000005</c:v>
                </c:pt>
                <c:pt idx="25">
                  <c:v>282.60000000000002</c:v>
                </c:pt>
                <c:pt idx="26">
                  <c:v>176</c:v>
                </c:pt>
                <c:pt idx="27">
                  <c:v>145.6</c:v>
                </c:pt>
                <c:pt idx="28">
                  <c:v>72.099999999999994</c:v>
                </c:pt>
                <c:pt idx="29">
                  <c:v>4.2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'STEEL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C1-4CFD-B311-43FA7ED0060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32.408000000000001</c:v>
                </c:pt>
                <c:pt idx="8">
                  <c:v>411.56599999999997</c:v>
                </c:pt>
                <c:pt idx="9">
                  <c:v>932.67399999999998</c:v>
                </c:pt>
                <c:pt idx="10">
                  <c:v>1586.8910000000001</c:v>
                </c:pt>
                <c:pt idx="11">
                  <c:v>2103.777</c:v>
                </c:pt>
                <c:pt idx="12">
                  <c:v>3245.5992800000004</c:v>
                </c:pt>
                <c:pt idx="13">
                  <c:v>4371.0182000000004</c:v>
                </c:pt>
                <c:pt idx="14">
                  <c:v>6214.9182000000001</c:v>
                </c:pt>
                <c:pt idx="15">
                  <c:v>8210.0182000000004</c:v>
                </c:pt>
                <c:pt idx="16">
                  <c:v>10410.718199999999</c:v>
                </c:pt>
                <c:pt idx="17">
                  <c:v>12518.118199999999</c:v>
                </c:pt>
                <c:pt idx="18">
                  <c:v>14632.4182</c:v>
                </c:pt>
                <c:pt idx="19">
                  <c:v>16673.518199999999</c:v>
                </c:pt>
                <c:pt idx="20">
                  <c:v>18410.618199999997</c:v>
                </c:pt>
                <c:pt idx="21">
                  <c:v>19786.818199999998</c:v>
                </c:pt>
                <c:pt idx="22">
                  <c:v>20692.018199999999</c:v>
                </c:pt>
                <c:pt idx="23">
                  <c:v>21423.618199999997</c:v>
                </c:pt>
                <c:pt idx="24">
                  <c:v>21941.318199999998</c:v>
                </c:pt>
                <c:pt idx="25">
                  <c:v>22223.918199999996</c:v>
                </c:pt>
                <c:pt idx="26">
                  <c:v>22399.918199999996</c:v>
                </c:pt>
                <c:pt idx="27">
                  <c:v>22545.518199999995</c:v>
                </c:pt>
                <c:pt idx="28">
                  <c:v>22617.618199999994</c:v>
                </c:pt>
                <c:pt idx="29">
                  <c:v>22621.818199999994</c:v>
                </c:pt>
                <c:pt idx="30">
                  <c:v>22621.818199999994</c:v>
                </c:pt>
                <c:pt idx="31">
                  <c:v>22621.818199999994</c:v>
                </c:pt>
                <c:pt idx="32">
                  <c:v>22621.818199999994</c:v>
                </c:pt>
                <c:pt idx="33">
                  <c:v>22621.818199999994</c:v>
                </c:pt>
                <c:pt idx="34">
                  <c:v>22621.818199999994</c:v>
                </c:pt>
                <c:pt idx="35">
                  <c:v>22621.818199999994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A4BD-49D6-B547-F1AB01927F57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SUPPORTS!$B$2</c:f>
          <c:strCache>
            <c:ptCount val="1"/>
            <c:pt idx="0">
              <c:v>SUPPORTS [KG]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SUPPORTS!$B$37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1-4309-8377-60D50B245354}"/>
            </c:ext>
          </c:extLst>
        </c:ser>
        <c:ser>
          <c:idx val="5"/>
          <c:order val="1"/>
          <c:tx>
            <c:strRef>
              <c:f>SUPPORTS!$B$38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1-4309-8377-60D50B245354}"/>
            </c:ext>
          </c:extLst>
        </c:ser>
        <c:ser>
          <c:idx val="0"/>
          <c:order val="2"/>
          <c:tx>
            <c:strRef>
              <c:f>SUPPORTS!$B$39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6461.6</c:v>
                </c:pt>
                <c:pt idx="14">
                  <c:v>22425.4</c:v>
                </c:pt>
                <c:pt idx="15">
                  <c:v>46204.5</c:v>
                </c:pt>
                <c:pt idx="16">
                  <c:v>48981.3</c:v>
                </c:pt>
                <c:pt idx="17">
                  <c:v>55671.5</c:v>
                </c:pt>
                <c:pt idx="18">
                  <c:v>65341.9</c:v>
                </c:pt>
                <c:pt idx="19">
                  <c:v>96384.5</c:v>
                </c:pt>
                <c:pt idx="20">
                  <c:v>93217.9</c:v>
                </c:pt>
                <c:pt idx="21">
                  <c:v>100474.7</c:v>
                </c:pt>
                <c:pt idx="22">
                  <c:v>98855.6</c:v>
                </c:pt>
                <c:pt idx="23">
                  <c:v>95698.8</c:v>
                </c:pt>
                <c:pt idx="24">
                  <c:v>85682.3</c:v>
                </c:pt>
                <c:pt idx="25">
                  <c:v>64478.3</c:v>
                </c:pt>
                <c:pt idx="26">
                  <c:v>21387</c:v>
                </c:pt>
                <c:pt idx="27">
                  <c:v>11562.4</c:v>
                </c:pt>
                <c:pt idx="28">
                  <c:v>11562.4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1-4309-8377-60D50B245354}"/>
            </c:ext>
          </c:extLst>
        </c:ser>
        <c:ser>
          <c:idx val="1"/>
          <c:order val="3"/>
          <c:tx>
            <c:strRef>
              <c:f>SUPPORTS!$B$40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208.39520924591093</c:v>
                </c:pt>
                <c:pt idx="14">
                  <c:v>3125.1730835827002</c:v>
                </c:pt>
                <c:pt idx="15">
                  <c:v>4458.4116369376543</c:v>
                </c:pt>
                <c:pt idx="16">
                  <c:v>5874.1399606191144</c:v>
                </c:pt>
                <c:pt idx="17">
                  <c:v>6534.8131783371291</c:v>
                </c:pt>
                <c:pt idx="18">
                  <c:v>6534.8131783371291</c:v>
                </c:pt>
                <c:pt idx="19">
                  <c:v>8082.3929998974554</c:v>
                </c:pt>
                <c:pt idx="20">
                  <c:v>7510.8162846831283</c:v>
                </c:pt>
                <c:pt idx="21">
                  <c:v>12797.995282303908</c:v>
                </c:pt>
                <c:pt idx="22">
                  <c:v>18701.016100726123</c:v>
                </c:pt>
                <c:pt idx="23">
                  <c:v>15220.400826011131</c:v>
                </c:pt>
                <c:pt idx="24">
                  <c:v>30022.312359542022</c:v>
                </c:pt>
                <c:pt idx="25">
                  <c:v>27671.070759571856</c:v>
                </c:pt>
                <c:pt idx="26">
                  <c:v>31643.887581486768</c:v>
                </c:pt>
                <c:pt idx="27">
                  <c:v>29628.928649335066</c:v>
                </c:pt>
                <c:pt idx="28">
                  <c:v>21782.112842498209</c:v>
                </c:pt>
                <c:pt idx="29">
                  <c:v>21079.534066399225</c:v>
                </c:pt>
                <c:pt idx="30">
                  <c:v>21782.112842498209</c:v>
                </c:pt>
                <c:pt idx="31">
                  <c:v>702.67315798723132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SUPPORTS!$B$41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6669.9952092459116</c:v>
                </c:pt>
                <c:pt idx="14">
                  <c:v>25550.573083582702</c:v>
                </c:pt>
                <c:pt idx="15">
                  <c:v>50662.911636937657</c:v>
                </c:pt>
                <c:pt idx="16">
                  <c:v>54855.439960619115</c:v>
                </c:pt>
                <c:pt idx="17">
                  <c:v>62206.313178337128</c:v>
                </c:pt>
                <c:pt idx="18">
                  <c:v>71876.71317833713</c:v>
                </c:pt>
                <c:pt idx="19">
                  <c:v>104466.89299989745</c:v>
                </c:pt>
                <c:pt idx="20">
                  <c:v>100728.71628468312</c:v>
                </c:pt>
                <c:pt idx="21">
                  <c:v>113272.6952823039</c:v>
                </c:pt>
                <c:pt idx="22">
                  <c:v>117556.61610072613</c:v>
                </c:pt>
                <c:pt idx="23">
                  <c:v>110919.20082601113</c:v>
                </c:pt>
                <c:pt idx="24">
                  <c:v>115704.61235954202</c:v>
                </c:pt>
                <c:pt idx="25">
                  <c:v>92149.370759571859</c:v>
                </c:pt>
                <c:pt idx="26">
                  <c:v>53030.887581486764</c:v>
                </c:pt>
                <c:pt idx="27">
                  <c:v>41191.328649335068</c:v>
                </c:pt>
                <c:pt idx="28">
                  <c:v>33344.51284249821</c:v>
                </c:pt>
                <c:pt idx="29">
                  <c:v>21079.534066399225</c:v>
                </c:pt>
                <c:pt idx="30">
                  <c:v>21782.112842498209</c:v>
                </c:pt>
                <c:pt idx="31">
                  <c:v>702.67315798723132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SUPPORTS!$B$42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B1-4309-8377-60D50B245354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6669.9952092459116</c:v>
                </c:pt>
                <c:pt idx="14">
                  <c:v>32220.568292828611</c:v>
                </c:pt>
                <c:pt idx="15">
                  <c:v>82883.479929766268</c:v>
                </c:pt>
                <c:pt idx="16">
                  <c:v>137738.91989038538</c:v>
                </c:pt>
                <c:pt idx="17">
                  <c:v>199945.2330687225</c:v>
                </c:pt>
                <c:pt idx="18">
                  <c:v>271821.94624705962</c:v>
                </c:pt>
                <c:pt idx="19">
                  <c:v>376288.8392469571</c:v>
                </c:pt>
                <c:pt idx="20">
                  <c:v>477017.55553164019</c:v>
                </c:pt>
                <c:pt idx="21">
                  <c:v>590290.25081394403</c:v>
                </c:pt>
                <c:pt idx="22">
                  <c:v>707846.86691467022</c:v>
                </c:pt>
                <c:pt idx="23">
                  <c:v>818766.06774068135</c:v>
                </c:pt>
                <c:pt idx="24">
                  <c:v>934470.6801002234</c:v>
                </c:pt>
                <c:pt idx="25">
                  <c:v>1026620.0508597953</c:v>
                </c:pt>
                <c:pt idx="26">
                  <c:v>1079650.9384412821</c:v>
                </c:pt>
                <c:pt idx="27">
                  <c:v>1120842.2670906172</c:v>
                </c:pt>
                <c:pt idx="28">
                  <c:v>1154186.7799331155</c:v>
                </c:pt>
                <c:pt idx="29">
                  <c:v>1175266.3139995148</c:v>
                </c:pt>
                <c:pt idx="30">
                  <c:v>1197048.4268420129</c:v>
                </c:pt>
                <c:pt idx="31">
                  <c:v>1197751.1000000001</c:v>
                </c:pt>
                <c:pt idx="32">
                  <c:v>1197751.1000000001</c:v>
                </c:pt>
                <c:pt idx="33">
                  <c:v>1197751.1000000001</c:v>
                </c:pt>
                <c:pt idx="34">
                  <c:v>1197751.1000000001</c:v>
                </c:pt>
                <c:pt idx="35">
                  <c:v>1197751.1000000001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3850-4FCB-85F8-57D2C82FE4E8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 U'!$B$2</c:f>
          <c:strCache>
            <c:ptCount val="1"/>
            <c:pt idx="0">
              <c:v>PIPING PREFABRICATION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'UG PRESSURE PIPING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3404.45</c:v>
                </c:pt>
                <c:pt idx="9">
                  <c:v>4255.57</c:v>
                </c:pt>
                <c:pt idx="10">
                  <c:v>3404.45</c:v>
                </c:pt>
                <c:pt idx="11">
                  <c:v>4255.57</c:v>
                </c:pt>
                <c:pt idx="12">
                  <c:v>246</c:v>
                </c:pt>
                <c:pt idx="13">
                  <c:v>1043.2700000000004</c:v>
                </c:pt>
                <c:pt idx="14">
                  <c:v>1610.75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8-413C-86C6-AE07CA476A00}"/>
            </c:ext>
          </c:extLst>
        </c:ser>
        <c:ser>
          <c:idx val="5"/>
          <c:order val="1"/>
          <c:tx>
            <c:strRef>
              <c:f>'UG PRESSURE PIPING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2304.0700000000002</c:v>
                </c:pt>
                <c:pt idx="9">
                  <c:v>2880.09</c:v>
                </c:pt>
                <c:pt idx="10">
                  <c:v>2304.0700000000002</c:v>
                </c:pt>
                <c:pt idx="11">
                  <c:v>1481.19</c:v>
                </c:pt>
                <c:pt idx="12">
                  <c:v>476</c:v>
                </c:pt>
                <c:pt idx="13">
                  <c:v>850</c:v>
                </c:pt>
                <c:pt idx="14">
                  <c:v>704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8-413C-86C6-AE07CA476A00}"/>
            </c:ext>
          </c:extLst>
        </c:ser>
        <c:ser>
          <c:idx val="0"/>
          <c:order val="2"/>
          <c:tx>
            <c:strRef>
              <c:f>'UG PRESSURE PIPING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1543.38</c:v>
                </c:pt>
                <c:pt idx="13">
                  <c:v>1004.87</c:v>
                </c:pt>
                <c:pt idx="14">
                  <c:v>2249.64</c:v>
                </c:pt>
                <c:pt idx="15">
                  <c:v>2939.04</c:v>
                </c:pt>
                <c:pt idx="16">
                  <c:v>2351.23</c:v>
                </c:pt>
                <c:pt idx="17">
                  <c:v>2244.73</c:v>
                </c:pt>
                <c:pt idx="18">
                  <c:v>1731.72</c:v>
                </c:pt>
                <c:pt idx="19">
                  <c:v>774.87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8-413C-86C6-AE07CA476A00}"/>
            </c:ext>
          </c:extLst>
        </c:ser>
        <c:ser>
          <c:idx val="1"/>
          <c:order val="3"/>
          <c:tx>
            <c:strRef>
              <c:f>'UG PRESSURE PIPING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1083.02</c:v>
                </c:pt>
                <c:pt idx="13">
                  <c:v>1477.12</c:v>
                </c:pt>
                <c:pt idx="14">
                  <c:v>1477.12</c:v>
                </c:pt>
                <c:pt idx="15">
                  <c:v>1846.4</c:v>
                </c:pt>
                <c:pt idx="16">
                  <c:v>1433.7</c:v>
                </c:pt>
                <c:pt idx="17">
                  <c:v>1071.82</c:v>
                </c:pt>
                <c:pt idx="18">
                  <c:v>1053.1099999999999</c:v>
                </c:pt>
                <c:pt idx="19">
                  <c:v>636.72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'UG PRESSURE PIPING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5708.52</c:v>
                </c:pt>
                <c:pt idx="9">
                  <c:v>7135.66</c:v>
                </c:pt>
                <c:pt idx="10">
                  <c:v>5708.52</c:v>
                </c:pt>
                <c:pt idx="11">
                  <c:v>5736.76</c:v>
                </c:pt>
                <c:pt idx="12">
                  <c:v>3348.4</c:v>
                </c:pt>
                <c:pt idx="13">
                  <c:v>4375.26</c:v>
                </c:pt>
                <c:pt idx="14">
                  <c:v>6041.5099999999993</c:v>
                </c:pt>
                <c:pt idx="15">
                  <c:v>4785.4400000000005</c:v>
                </c:pt>
                <c:pt idx="16">
                  <c:v>3784.9300000000003</c:v>
                </c:pt>
                <c:pt idx="17">
                  <c:v>3316.55</c:v>
                </c:pt>
                <c:pt idx="18">
                  <c:v>2784.83</c:v>
                </c:pt>
                <c:pt idx="19">
                  <c:v>1411.5900000000001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'UG PRESSURE PIPING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C8-413C-86C6-AE07CA476A00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5708.52</c:v>
                </c:pt>
                <c:pt idx="9">
                  <c:v>12844.18</c:v>
                </c:pt>
                <c:pt idx="10">
                  <c:v>18552.7</c:v>
                </c:pt>
                <c:pt idx="11">
                  <c:v>24289.46</c:v>
                </c:pt>
                <c:pt idx="12">
                  <c:v>27637.86</c:v>
                </c:pt>
                <c:pt idx="13">
                  <c:v>32013.120000000003</c:v>
                </c:pt>
                <c:pt idx="14">
                  <c:v>38054.630000000005</c:v>
                </c:pt>
                <c:pt idx="15">
                  <c:v>42840.070000000007</c:v>
                </c:pt>
                <c:pt idx="16">
                  <c:v>46625.000000000007</c:v>
                </c:pt>
                <c:pt idx="17">
                  <c:v>49941.55000000001</c:v>
                </c:pt>
                <c:pt idx="18">
                  <c:v>52726.380000000012</c:v>
                </c:pt>
                <c:pt idx="19">
                  <c:v>54137.970000000016</c:v>
                </c:pt>
                <c:pt idx="20">
                  <c:v>54137.970000000016</c:v>
                </c:pt>
                <c:pt idx="21">
                  <c:v>54137.970000000016</c:v>
                </c:pt>
                <c:pt idx="22">
                  <c:v>54137.970000000016</c:v>
                </c:pt>
                <c:pt idx="23">
                  <c:v>54137.970000000016</c:v>
                </c:pt>
                <c:pt idx="24">
                  <c:v>54137.970000000016</c:v>
                </c:pt>
                <c:pt idx="25">
                  <c:v>54137.970000000016</c:v>
                </c:pt>
                <c:pt idx="26">
                  <c:v>54137.970000000016</c:v>
                </c:pt>
                <c:pt idx="27">
                  <c:v>54137.970000000016</c:v>
                </c:pt>
                <c:pt idx="28">
                  <c:v>54137.970000000016</c:v>
                </c:pt>
                <c:pt idx="29">
                  <c:v>54137.970000000016</c:v>
                </c:pt>
                <c:pt idx="30">
                  <c:v>54137.970000000016</c:v>
                </c:pt>
                <c:pt idx="31">
                  <c:v>54137.970000000016</c:v>
                </c:pt>
                <c:pt idx="32">
                  <c:v>54137.970000000016</c:v>
                </c:pt>
                <c:pt idx="33">
                  <c:v>54137.970000000016</c:v>
                </c:pt>
                <c:pt idx="34">
                  <c:v>54137.970000000016</c:v>
                </c:pt>
                <c:pt idx="35">
                  <c:v>54137.970000000016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5719-48E1-B3C4-D88B2E6D647C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PREFAB U'!$B$2</c:f>
          <c:strCache>
            <c:ptCount val="1"/>
            <c:pt idx="0">
              <c:v>PIPING PREFABRICATION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PREFAB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4827</c:v>
                </c:pt>
                <c:pt idx="10">
                  <c:v>3707</c:v>
                </c:pt>
                <c:pt idx="11">
                  <c:v>5931</c:v>
                </c:pt>
                <c:pt idx="12">
                  <c:v>8103.75</c:v>
                </c:pt>
                <c:pt idx="13">
                  <c:v>14041.5</c:v>
                </c:pt>
                <c:pt idx="14">
                  <c:v>11221.900000000001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C-4A23-82A3-00C52025B273}"/>
            </c:ext>
          </c:extLst>
        </c:ser>
        <c:ser>
          <c:idx val="5"/>
          <c:order val="1"/>
          <c:tx>
            <c:strRef>
              <c:f>'PIPING PREFAB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</c:v>
                </c:pt>
                <c:pt idx="10">
                  <c:v>1712</c:v>
                </c:pt>
                <c:pt idx="11">
                  <c:v>2901</c:v>
                </c:pt>
                <c:pt idx="12">
                  <c:v>7595.5</c:v>
                </c:pt>
                <c:pt idx="13">
                  <c:v>5792.75</c:v>
                </c:pt>
                <c:pt idx="14">
                  <c:v>5299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C-4A23-82A3-00C52025B273}"/>
            </c:ext>
          </c:extLst>
        </c:ser>
        <c:ser>
          <c:idx val="0"/>
          <c:order val="2"/>
          <c:tx>
            <c:strRef>
              <c:f>'PIPING PREFAB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9924</c:v>
                </c:pt>
                <c:pt idx="13">
                  <c:v>21050.3</c:v>
                </c:pt>
                <c:pt idx="14">
                  <c:v>23432.6</c:v>
                </c:pt>
                <c:pt idx="15">
                  <c:v>22676.7</c:v>
                </c:pt>
                <c:pt idx="16">
                  <c:v>24233.8</c:v>
                </c:pt>
                <c:pt idx="17">
                  <c:v>22477.9</c:v>
                </c:pt>
                <c:pt idx="18">
                  <c:v>20320.599999999999</c:v>
                </c:pt>
                <c:pt idx="19">
                  <c:v>13657.6</c:v>
                </c:pt>
                <c:pt idx="20">
                  <c:v>13045.8</c:v>
                </c:pt>
                <c:pt idx="21">
                  <c:v>13120.9</c:v>
                </c:pt>
                <c:pt idx="22">
                  <c:v>7723.9</c:v>
                </c:pt>
                <c:pt idx="23">
                  <c:v>6964.9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C-4A23-82A3-00C52025B273}"/>
            </c:ext>
          </c:extLst>
        </c:ser>
        <c:ser>
          <c:idx val="1"/>
          <c:order val="3"/>
          <c:tx>
            <c:strRef>
              <c:f>'PIPING PREFAB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8768</c:v>
                </c:pt>
                <c:pt idx="13">
                  <c:v>8840.2999999999993</c:v>
                </c:pt>
                <c:pt idx="14">
                  <c:v>9787.5</c:v>
                </c:pt>
                <c:pt idx="15">
                  <c:v>9398.7999999999993</c:v>
                </c:pt>
                <c:pt idx="16">
                  <c:v>9697.1</c:v>
                </c:pt>
                <c:pt idx="17">
                  <c:v>8903.4</c:v>
                </c:pt>
                <c:pt idx="18">
                  <c:v>8712.6</c:v>
                </c:pt>
                <c:pt idx="19">
                  <c:v>8712.6</c:v>
                </c:pt>
                <c:pt idx="20">
                  <c:v>8431.5</c:v>
                </c:pt>
                <c:pt idx="21">
                  <c:v>7640.6</c:v>
                </c:pt>
                <c:pt idx="22">
                  <c:v>6880.2</c:v>
                </c:pt>
                <c:pt idx="23">
                  <c:v>5479.1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PREFAB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5419</c:v>
                </c:pt>
                <c:pt idx="11">
                  <c:v>8832</c:v>
                </c:pt>
                <c:pt idx="12">
                  <c:v>34391.25</c:v>
                </c:pt>
                <c:pt idx="13">
                  <c:v>49724.850000000006</c:v>
                </c:pt>
                <c:pt idx="14">
                  <c:v>49741</c:v>
                </c:pt>
                <c:pt idx="15">
                  <c:v>32075.5</c:v>
                </c:pt>
                <c:pt idx="16">
                  <c:v>33930.9</c:v>
                </c:pt>
                <c:pt idx="17">
                  <c:v>31381.300000000003</c:v>
                </c:pt>
                <c:pt idx="18">
                  <c:v>29033.199999999997</c:v>
                </c:pt>
                <c:pt idx="19">
                  <c:v>22370.2</c:v>
                </c:pt>
                <c:pt idx="20">
                  <c:v>21477.3</c:v>
                </c:pt>
                <c:pt idx="21">
                  <c:v>20761.5</c:v>
                </c:pt>
                <c:pt idx="22">
                  <c:v>14604.099999999999</c:v>
                </c:pt>
                <c:pt idx="23">
                  <c:v>12444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PREFAB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3C-4A23-82A3-00C52025B27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12893</c:v>
                </c:pt>
                <c:pt idx="11">
                  <c:v>21725</c:v>
                </c:pt>
                <c:pt idx="12">
                  <c:v>56116.25</c:v>
                </c:pt>
                <c:pt idx="13">
                  <c:v>105841.1</c:v>
                </c:pt>
                <c:pt idx="14">
                  <c:v>155582.1</c:v>
                </c:pt>
                <c:pt idx="15">
                  <c:v>187657.60000000001</c:v>
                </c:pt>
                <c:pt idx="16">
                  <c:v>221588.5</c:v>
                </c:pt>
                <c:pt idx="17">
                  <c:v>252969.8</c:v>
                </c:pt>
                <c:pt idx="18">
                  <c:v>282003</c:v>
                </c:pt>
                <c:pt idx="19">
                  <c:v>304373.2</c:v>
                </c:pt>
                <c:pt idx="20">
                  <c:v>325850.5</c:v>
                </c:pt>
                <c:pt idx="21">
                  <c:v>346612</c:v>
                </c:pt>
                <c:pt idx="22">
                  <c:v>361216.1</c:v>
                </c:pt>
                <c:pt idx="23">
                  <c:v>373660.1</c:v>
                </c:pt>
                <c:pt idx="24">
                  <c:v>373660.1</c:v>
                </c:pt>
                <c:pt idx="25">
                  <c:v>373660.1</c:v>
                </c:pt>
                <c:pt idx="26">
                  <c:v>373660.1</c:v>
                </c:pt>
                <c:pt idx="27">
                  <c:v>373660.1</c:v>
                </c:pt>
                <c:pt idx="28">
                  <c:v>373660.1</c:v>
                </c:pt>
                <c:pt idx="29">
                  <c:v>373660.1</c:v>
                </c:pt>
                <c:pt idx="30">
                  <c:v>373660.1</c:v>
                </c:pt>
                <c:pt idx="31">
                  <c:v>373660.1</c:v>
                </c:pt>
                <c:pt idx="32">
                  <c:v>373660.1</c:v>
                </c:pt>
                <c:pt idx="33">
                  <c:v>373660.1</c:v>
                </c:pt>
                <c:pt idx="34">
                  <c:v>373660.1</c:v>
                </c:pt>
                <c:pt idx="35">
                  <c:v>373660.1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B0DA-41D6-8306-9566B30EA892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ERE U'!$B$2</c:f>
          <c:strCache>
            <c:ptCount val="1"/>
            <c:pt idx="0">
              <c:v>PIPING ERECTION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ERE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7-44DD-87BB-6094E536CEDB}"/>
            </c:ext>
          </c:extLst>
        </c:ser>
        <c:ser>
          <c:idx val="5"/>
          <c:order val="1"/>
          <c:tx>
            <c:strRef>
              <c:f>'PIPING ERE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</c:v>
                </c:pt>
                <c:pt idx="14">
                  <c:v>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7-44DD-87BB-6094E536CEDB}"/>
            </c:ext>
          </c:extLst>
        </c:ser>
        <c:ser>
          <c:idx val="0"/>
          <c:order val="2"/>
          <c:tx>
            <c:strRef>
              <c:f>'PIPING ERE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665.4</c:v>
                </c:pt>
                <c:pt idx="14">
                  <c:v>3437.8</c:v>
                </c:pt>
                <c:pt idx="15">
                  <c:v>4326.8999999999996</c:v>
                </c:pt>
                <c:pt idx="16">
                  <c:v>4427.8999999999996</c:v>
                </c:pt>
                <c:pt idx="17">
                  <c:v>7931.6</c:v>
                </c:pt>
                <c:pt idx="18">
                  <c:v>12791.9</c:v>
                </c:pt>
                <c:pt idx="19">
                  <c:v>19895.400000000001</c:v>
                </c:pt>
                <c:pt idx="20">
                  <c:v>23230.6</c:v>
                </c:pt>
                <c:pt idx="21">
                  <c:v>24983</c:v>
                </c:pt>
                <c:pt idx="22">
                  <c:v>24035.4</c:v>
                </c:pt>
                <c:pt idx="23">
                  <c:v>20756.2</c:v>
                </c:pt>
                <c:pt idx="24">
                  <c:v>16782.099999999999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7-44DD-87BB-6094E536CEDB}"/>
            </c:ext>
          </c:extLst>
        </c:ser>
        <c:ser>
          <c:idx val="1"/>
          <c:order val="3"/>
          <c:tx>
            <c:strRef>
              <c:f>'PIPING ERE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454.1</c:v>
                </c:pt>
                <c:pt idx="14">
                  <c:v>879.8</c:v>
                </c:pt>
                <c:pt idx="15">
                  <c:v>851.4</c:v>
                </c:pt>
                <c:pt idx="16">
                  <c:v>1079.9000000000001</c:v>
                </c:pt>
                <c:pt idx="17">
                  <c:v>1645.6</c:v>
                </c:pt>
                <c:pt idx="18">
                  <c:v>2258.1999999999998</c:v>
                </c:pt>
                <c:pt idx="19">
                  <c:v>2842</c:v>
                </c:pt>
                <c:pt idx="20">
                  <c:v>4937.3</c:v>
                </c:pt>
                <c:pt idx="21">
                  <c:v>8038.3</c:v>
                </c:pt>
                <c:pt idx="22">
                  <c:v>8782.7999999999993</c:v>
                </c:pt>
                <c:pt idx="23">
                  <c:v>8319.4</c:v>
                </c:pt>
                <c:pt idx="24">
                  <c:v>8675.6</c:v>
                </c:pt>
                <c:pt idx="25">
                  <c:v>7131.7</c:v>
                </c:pt>
                <c:pt idx="26">
                  <c:v>7452.9</c:v>
                </c:pt>
                <c:pt idx="27">
                  <c:v>6468.1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ERE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1143.5</c:v>
                </c:pt>
                <c:pt idx="14">
                  <c:v>4374.6000000000004</c:v>
                </c:pt>
                <c:pt idx="15">
                  <c:v>5178.2999999999993</c:v>
                </c:pt>
                <c:pt idx="16">
                  <c:v>5507.7999999999993</c:v>
                </c:pt>
                <c:pt idx="17">
                  <c:v>9577.2000000000007</c:v>
                </c:pt>
                <c:pt idx="18">
                  <c:v>15050.099999999999</c:v>
                </c:pt>
                <c:pt idx="19">
                  <c:v>22737.4</c:v>
                </c:pt>
                <c:pt idx="20">
                  <c:v>28167.899999999998</c:v>
                </c:pt>
                <c:pt idx="21">
                  <c:v>33021.300000000003</c:v>
                </c:pt>
                <c:pt idx="22">
                  <c:v>32818.199999999997</c:v>
                </c:pt>
                <c:pt idx="23">
                  <c:v>29075.599999999999</c:v>
                </c:pt>
                <c:pt idx="24">
                  <c:v>25457.699999999997</c:v>
                </c:pt>
                <c:pt idx="25">
                  <c:v>19266.400000000001</c:v>
                </c:pt>
                <c:pt idx="26">
                  <c:v>10934.599999999999</c:v>
                </c:pt>
                <c:pt idx="27">
                  <c:v>7862.5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ERE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E7-44DD-87BB-6094E536CED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1143.5</c:v>
                </c:pt>
                <c:pt idx="14">
                  <c:v>5518.1</c:v>
                </c:pt>
                <c:pt idx="15">
                  <c:v>10696.4</c:v>
                </c:pt>
                <c:pt idx="16">
                  <c:v>16204.199999999999</c:v>
                </c:pt>
                <c:pt idx="17">
                  <c:v>25781.4</c:v>
                </c:pt>
                <c:pt idx="18">
                  <c:v>40831.5</c:v>
                </c:pt>
                <c:pt idx="19">
                  <c:v>63568.9</c:v>
                </c:pt>
                <c:pt idx="20">
                  <c:v>91736.8</c:v>
                </c:pt>
                <c:pt idx="21">
                  <c:v>124758.1</c:v>
                </c:pt>
                <c:pt idx="22">
                  <c:v>157576.29999999999</c:v>
                </c:pt>
                <c:pt idx="23">
                  <c:v>186651.9</c:v>
                </c:pt>
                <c:pt idx="24">
                  <c:v>212109.59999999998</c:v>
                </c:pt>
                <c:pt idx="25">
                  <c:v>231375.99999999997</c:v>
                </c:pt>
                <c:pt idx="26">
                  <c:v>242310.59999999998</c:v>
                </c:pt>
                <c:pt idx="27">
                  <c:v>250173.09999999998</c:v>
                </c:pt>
                <c:pt idx="28">
                  <c:v>255155.69999999998</c:v>
                </c:pt>
                <c:pt idx="29">
                  <c:v>259056.59999999998</c:v>
                </c:pt>
                <c:pt idx="30">
                  <c:v>259831.99999999997</c:v>
                </c:pt>
                <c:pt idx="31">
                  <c:v>259831.99999999997</c:v>
                </c:pt>
                <c:pt idx="32">
                  <c:v>259831.99999999997</c:v>
                </c:pt>
                <c:pt idx="33">
                  <c:v>259831.99999999997</c:v>
                </c:pt>
                <c:pt idx="34">
                  <c:v>259831.99999999997</c:v>
                </c:pt>
                <c:pt idx="35">
                  <c:v>259831.99999999997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170D-40B4-94E9-591ACCEF1B53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U'!$B$2</c:f>
          <c:strCache>
            <c:ptCount val="1"/>
            <c:pt idx="0">
              <c:v>PIPING PREFABRICATION + ERECTION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4827</c:v>
                </c:pt>
                <c:pt idx="10">
                  <c:v>3707</c:v>
                </c:pt>
                <c:pt idx="11">
                  <c:v>5931</c:v>
                </c:pt>
                <c:pt idx="12">
                  <c:v>8103.75</c:v>
                </c:pt>
                <c:pt idx="13">
                  <c:v>14041.5</c:v>
                </c:pt>
                <c:pt idx="14">
                  <c:v>11221.900000000001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D-40FD-BD9D-885501530AFD}"/>
            </c:ext>
          </c:extLst>
        </c:ser>
        <c:ser>
          <c:idx val="5"/>
          <c:order val="1"/>
          <c:tx>
            <c:strRef>
              <c:f>'PIPING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</c:v>
                </c:pt>
                <c:pt idx="10">
                  <c:v>1712</c:v>
                </c:pt>
                <c:pt idx="11">
                  <c:v>2901</c:v>
                </c:pt>
                <c:pt idx="12">
                  <c:v>7595.5</c:v>
                </c:pt>
                <c:pt idx="13">
                  <c:v>5816.75</c:v>
                </c:pt>
                <c:pt idx="14">
                  <c:v>5356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D-40FD-BD9D-885501530AFD}"/>
            </c:ext>
          </c:extLst>
        </c:ser>
        <c:ser>
          <c:idx val="0"/>
          <c:order val="2"/>
          <c:tx>
            <c:strRef>
              <c:f>'PIPING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9924</c:v>
                </c:pt>
                <c:pt idx="13">
                  <c:v>21715.7</c:v>
                </c:pt>
                <c:pt idx="14">
                  <c:v>26870.399999999998</c:v>
                </c:pt>
                <c:pt idx="15">
                  <c:v>27003.599999999999</c:v>
                </c:pt>
                <c:pt idx="16">
                  <c:v>28661.699999999997</c:v>
                </c:pt>
                <c:pt idx="17">
                  <c:v>30409.5</c:v>
                </c:pt>
                <c:pt idx="18">
                  <c:v>33112.5</c:v>
                </c:pt>
                <c:pt idx="19">
                  <c:v>33553</c:v>
                </c:pt>
                <c:pt idx="20">
                  <c:v>36276.399999999994</c:v>
                </c:pt>
                <c:pt idx="21">
                  <c:v>38103.9</c:v>
                </c:pt>
                <c:pt idx="22">
                  <c:v>31759.300000000003</c:v>
                </c:pt>
                <c:pt idx="23">
                  <c:v>27721.1</c:v>
                </c:pt>
                <c:pt idx="24">
                  <c:v>16782.099999999999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D-40FD-BD9D-885501530AFD}"/>
            </c:ext>
          </c:extLst>
        </c:ser>
        <c:ser>
          <c:idx val="1"/>
          <c:order val="3"/>
          <c:tx>
            <c:strRef>
              <c:f>'PIPING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8768</c:v>
                </c:pt>
                <c:pt idx="13">
                  <c:v>9294.4</c:v>
                </c:pt>
                <c:pt idx="14">
                  <c:v>10667.3</c:v>
                </c:pt>
                <c:pt idx="15">
                  <c:v>10250.199999999999</c:v>
                </c:pt>
                <c:pt idx="16">
                  <c:v>10777</c:v>
                </c:pt>
                <c:pt idx="17">
                  <c:v>10549</c:v>
                </c:pt>
                <c:pt idx="18">
                  <c:v>10970.8</c:v>
                </c:pt>
                <c:pt idx="19">
                  <c:v>11554.6</c:v>
                </c:pt>
                <c:pt idx="20">
                  <c:v>13368.8</c:v>
                </c:pt>
                <c:pt idx="21">
                  <c:v>15678.900000000001</c:v>
                </c:pt>
                <c:pt idx="22">
                  <c:v>15663</c:v>
                </c:pt>
                <c:pt idx="23">
                  <c:v>13798.5</c:v>
                </c:pt>
                <c:pt idx="24">
                  <c:v>8675.6</c:v>
                </c:pt>
                <c:pt idx="25">
                  <c:v>7131.7</c:v>
                </c:pt>
                <c:pt idx="26">
                  <c:v>7452.9</c:v>
                </c:pt>
                <c:pt idx="27">
                  <c:v>6468.1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5419</c:v>
                </c:pt>
                <c:pt idx="11">
                  <c:v>8832</c:v>
                </c:pt>
                <c:pt idx="12">
                  <c:v>34391.25</c:v>
                </c:pt>
                <c:pt idx="13">
                  <c:v>50868.35</c:v>
                </c:pt>
                <c:pt idx="14">
                  <c:v>54115.600000000006</c:v>
                </c:pt>
                <c:pt idx="15">
                  <c:v>37253.799999999996</c:v>
                </c:pt>
                <c:pt idx="16">
                  <c:v>39438.699999999997</c:v>
                </c:pt>
                <c:pt idx="17">
                  <c:v>40958.5</c:v>
                </c:pt>
                <c:pt idx="18">
                  <c:v>44083.3</c:v>
                </c:pt>
                <c:pt idx="19">
                  <c:v>45107.6</c:v>
                </c:pt>
                <c:pt idx="20">
                  <c:v>49645.2</c:v>
                </c:pt>
                <c:pt idx="21">
                  <c:v>53782.8</c:v>
                </c:pt>
                <c:pt idx="22">
                  <c:v>47422.3</c:v>
                </c:pt>
                <c:pt idx="23">
                  <c:v>41519.599999999999</c:v>
                </c:pt>
                <c:pt idx="24">
                  <c:v>25457.699999999997</c:v>
                </c:pt>
                <c:pt idx="25">
                  <c:v>19266.400000000001</c:v>
                </c:pt>
                <c:pt idx="26">
                  <c:v>10934.599999999999</c:v>
                </c:pt>
                <c:pt idx="27">
                  <c:v>7862.5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ED-40FD-BD9D-885501530AF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12893</c:v>
                </c:pt>
                <c:pt idx="11">
                  <c:v>21725</c:v>
                </c:pt>
                <c:pt idx="12">
                  <c:v>56116.25</c:v>
                </c:pt>
                <c:pt idx="13">
                  <c:v>106984.6</c:v>
                </c:pt>
                <c:pt idx="14">
                  <c:v>161100.20000000001</c:v>
                </c:pt>
                <c:pt idx="15">
                  <c:v>198354</c:v>
                </c:pt>
                <c:pt idx="16">
                  <c:v>237792.7</c:v>
                </c:pt>
                <c:pt idx="17">
                  <c:v>278751.2</c:v>
                </c:pt>
                <c:pt idx="18">
                  <c:v>322834.5</c:v>
                </c:pt>
                <c:pt idx="19">
                  <c:v>367942.1</c:v>
                </c:pt>
                <c:pt idx="20">
                  <c:v>417587.3</c:v>
                </c:pt>
                <c:pt idx="21">
                  <c:v>471370.1</c:v>
                </c:pt>
                <c:pt idx="22">
                  <c:v>518792.39999999997</c:v>
                </c:pt>
                <c:pt idx="23">
                  <c:v>560312</c:v>
                </c:pt>
                <c:pt idx="24">
                  <c:v>585769.69999999995</c:v>
                </c:pt>
                <c:pt idx="25">
                  <c:v>605036.1</c:v>
                </c:pt>
                <c:pt idx="26">
                  <c:v>615970.69999999995</c:v>
                </c:pt>
                <c:pt idx="27">
                  <c:v>623833.19999999995</c:v>
                </c:pt>
                <c:pt idx="28">
                  <c:v>628815.79999999993</c:v>
                </c:pt>
                <c:pt idx="29">
                  <c:v>632716.69999999995</c:v>
                </c:pt>
                <c:pt idx="30">
                  <c:v>633492.1</c:v>
                </c:pt>
                <c:pt idx="31">
                  <c:v>633492.1</c:v>
                </c:pt>
                <c:pt idx="32">
                  <c:v>633492.1</c:v>
                </c:pt>
                <c:pt idx="33">
                  <c:v>633492.1</c:v>
                </c:pt>
                <c:pt idx="34">
                  <c:v>633492.1</c:v>
                </c:pt>
                <c:pt idx="35">
                  <c:v>633492.1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D302-460A-B05C-513028B8D8BC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SB'!$B$2</c:f>
          <c:strCache>
            <c:ptCount val="1"/>
            <c:pt idx="0">
              <c:v>PIPING SB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SB'!$B$37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5-4B3F-AC5F-1028C517D9E1}"/>
            </c:ext>
          </c:extLst>
        </c:ser>
        <c:ser>
          <c:idx val="5"/>
          <c:order val="1"/>
          <c:tx>
            <c:strRef>
              <c:f>'PIPING SB'!$B$38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5-4B3F-AC5F-1028C517D9E1}"/>
            </c:ext>
          </c:extLst>
        </c:ser>
        <c:ser>
          <c:idx val="0"/>
          <c:order val="2"/>
          <c:tx>
            <c:strRef>
              <c:f>'PIPING SB'!$B$39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1771</c:v>
                </c:pt>
                <c:pt idx="17">
                  <c:v>2081.1999999999998</c:v>
                </c:pt>
                <c:pt idx="18">
                  <c:v>3061.9</c:v>
                </c:pt>
                <c:pt idx="19">
                  <c:v>4526.7</c:v>
                </c:pt>
                <c:pt idx="20">
                  <c:v>5265.9</c:v>
                </c:pt>
                <c:pt idx="21">
                  <c:v>8464.2999999999993</c:v>
                </c:pt>
                <c:pt idx="22">
                  <c:v>8638.7999999999993</c:v>
                </c:pt>
                <c:pt idx="23">
                  <c:v>8670.7000000000007</c:v>
                </c:pt>
                <c:pt idx="24">
                  <c:v>7450.6</c:v>
                </c:pt>
                <c:pt idx="25">
                  <c:v>5274.7</c:v>
                </c:pt>
                <c:pt idx="26">
                  <c:v>1955.5</c:v>
                </c:pt>
                <c:pt idx="27">
                  <c:v>1378.6</c:v>
                </c:pt>
                <c:pt idx="28">
                  <c:v>459.5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5-4B3F-AC5F-1028C517D9E1}"/>
            </c:ext>
          </c:extLst>
        </c:ser>
        <c:ser>
          <c:idx val="1"/>
          <c:order val="3"/>
          <c:tx>
            <c:strRef>
              <c:f>'PIPING SB'!$B$40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30.8</c:v>
                </c:pt>
                <c:pt idx="18">
                  <c:v>431.3</c:v>
                </c:pt>
                <c:pt idx="19">
                  <c:v>671.5</c:v>
                </c:pt>
                <c:pt idx="20">
                  <c:v>630.5</c:v>
                </c:pt>
                <c:pt idx="21">
                  <c:v>675.7</c:v>
                </c:pt>
                <c:pt idx="22">
                  <c:v>1072.2</c:v>
                </c:pt>
                <c:pt idx="23">
                  <c:v>3192.5</c:v>
                </c:pt>
                <c:pt idx="24">
                  <c:v>3471.8</c:v>
                </c:pt>
                <c:pt idx="25">
                  <c:v>3704.2</c:v>
                </c:pt>
                <c:pt idx="26">
                  <c:v>4030.3</c:v>
                </c:pt>
                <c:pt idx="27">
                  <c:v>3664.5</c:v>
                </c:pt>
                <c:pt idx="28">
                  <c:v>3496.8</c:v>
                </c:pt>
                <c:pt idx="29">
                  <c:v>2217.3000000000002</c:v>
                </c:pt>
                <c:pt idx="30">
                  <c:v>510.1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SB'!$B$41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1771</c:v>
                </c:pt>
                <c:pt idx="17">
                  <c:v>2112</c:v>
                </c:pt>
                <c:pt idx="18">
                  <c:v>3493.2000000000003</c:v>
                </c:pt>
                <c:pt idx="19">
                  <c:v>5198.2</c:v>
                </c:pt>
                <c:pt idx="20">
                  <c:v>5896.4</c:v>
                </c:pt>
                <c:pt idx="21">
                  <c:v>9140</c:v>
                </c:pt>
                <c:pt idx="22">
                  <c:v>9711</c:v>
                </c:pt>
                <c:pt idx="23">
                  <c:v>11863.2</c:v>
                </c:pt>
                <c:pt idx="24">
                  <c:v>10922.400000000001</c:v>
                </c:pt>
                <c:pt idx="25">
                  <c:v>8978.9</c:v>
                </c:pt>
                <c:pt idx="26">
                  <c:v>5985.8</c:v>
                </c:pt>
                <c:pt idx="27">
                  <c:v>5043.1000000000004</c:v>
                </c:pt>
                <c:pt idx="28">
                  <c:v>3956.3</c:v>
                </c:pt>
                <c:pt idx="29">
                  <c:v>2217.3000000000002</c:v>
                </c:pt>
                <c:pt idx="30">
                  <c:v>510.1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SB'!$B$42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D5-4B3F-AC5F-1028C517D9E1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3262.9</c:v>
                </c:pt>
                <c:pt idx="17">
                  <c:v>5374.9</c:v>
                </c:pt>
                <c:pt idx="18">
                  <c:v>8868.1</c:v>
                </c:pt>
                <c:pt idx="19">
                  <c:v>14066.3</c:v>
                </c:pt>
                <c:pt idx="20">
                  <c:v>19962.699999999997</c:v>
                </c:pt>
                <c:pt idx="21">
                  <c:v>29102.699999999997</c:v>
                </c:pt>
                <c:pt idx="22">
                  <c:v>38813.699999999997</c:v>
                </c:pt>
                <c:pt idx="23">
                  <c:v>50676.899999999994</c:v>
                </c:pt>
                <c:pt idx="24">
                  <c:v>61599.299999999996</c:v>
                </c:pt>
                <c:pt idx="25">
                  <c:v>70578.2</c:v>
                </c:pt>
                <c:pt idx="26">
                  <c:v>76564</c:v>
                </c:pt>
                <c:pt idx="27">
                  <c:v>81607.100000000006</c:v>
                </c:pt>
                <c:pt idx="28">
                  <c:v>85563.400000000009</c:v>
                </c:pt>
                <c:pt idx="29">
                  <c:v>87780.700000000012</c:v>
                </c:pt>
                <c:pt idx="30">
                  <c:v>88290.800000000017</c:v>
                </c:pt>
                <c:pt idx="31">
                  <c:v>88290.800000000017</c:v>
                </c:pt>
                <c:pt idx="32">
                  <c:v>88290.800000000017</c:v>
                </c:pt>
                <c:pt idx="33">
                  <c:v>88290.800000000017</c:v>
                </c:pt>
                <c:pt idx="34">
                  <c:v>88290.800000000017</c:v>
                </c:pt>
                <c:pt idx="35">
                  <c:v>88290.800000000017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D2FB-4D0C-A7C0-5D21A09E80F5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'EQUIPMENT U'!$B$2</c:f>
          <c:strCache>
            <c:ptCount val="1"/>
            <c:pt idx="0">
              <c:v>EQUIPMENT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'EQUIPMENT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49</c:v>
                </c:pt>
                <c:pt idx="12">
                  <c:v>39</c:v>
                </c:pt>
                <c:pt idx="13">
                  <c:v>73</c:v>
                </c:pt>
                <c:pt idx="14">
                  <c:v>168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1-42E0-A8DD-0483411F4EE6}"/>
            </c:ext>
          </c:extLst>
        </c:ser>
        <c:ser>
          <c:idx val="5"/>
          <c:order val="1"/>
          <c:tx>
            <c:strRef>
              <c:f>'EQUIPMENT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73.180000000000007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1-42E0-A8DD-0483411F4EE6}"/>
            </c:ext>
          </c:extLst>
        </c:ser>
        <c:ser>
          <c:idx val="0"/>
          <c:order val="2"/>
          <c:tx>
            <c:strRef>
              <c:f>'EQUIPMENT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520.78634192172467</c:v>
                </c:pt>
                <c:pt idx="13">
                  <c:v>641.72568067342615</c:v>
                </c:pt>
                <c:pt idx="14">
                  <c:v>1254.5728303907865</c:v>
                </c:pt>
                <c:pt idx="15">
                  <c:v>1454.7661488858621</c:v>
                </c:pt>
                <c:pt idx="16">
                  <c:v>2832.5423092922001</c:v>
                </c:pt>
                <c:pt idx="17">
                  <c:v>2718.2741104502402</c:v>
                </c:pt>
                <c:pt idx="18">
                  <c:v>2300.6376499476069</c:v>
                </c:pt>
                <c:pt idx="19">
                  <c:v>2036.8826805088499</c:v>
                </c:pt>
                <c:pt idx="20">
                  <c:v>1912.24377559663</c:v>
                </c:pt>
                <c:pt idx="21">
                  <c:v>806.18363976690705</c:v>
                </c:pt>
                <c:pt idx="22">
                  <c:v>308.37806556624298</c:v>
                </c:pt>
                <c:pt idx="23">
                  <c:v>56.094845362507655</c:v>
                </c:pt>
                <c:pt idx="24">
                  <c:v>49.177064651639547</c:v>
                </c:pt>
                <c:pt idx="25">
                  <c:v>25.557707447587621</c:v>
                </c:pt>
                <c:pt idx="26">
                  <c:v>2.5555902652202582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51-42E0-A8DD-0483411F4EE6}"/>
            </c:ext>
          </c:extLst>
        </c:ser>
        <c:ser>
          <c:idx val="1"/>
          <c:order val="3"/>
          <c:tx>
            <c:strRef>
              <c:f>'EQUIPMENT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240.86799208777941</c:v>
                </c:pt>
                <c:pt idx="13">
                  <c:v>217.5464261222595</c:v>
                </c:pt>
                <c:pt idx="14">
                  <c:v>662.06031027670076</c:v>
                </c:pt>
                <c:pt idx="15">
                  <c:v>966.73503840727471</c:v>
                </c:pt>
                <c:pt idx="16">
                  <c:v>1187.5553633580014</c:v>
                </c:pt>
                <c:pt idx="17">
                  <c:v>845.39142548932352</c:v>
                </c:pt>
                <c:pt idx="18">
                  <c:v>1018.9405497150157</c:v>
                </c:pt>
                <c:pt idx="19">
                  <c:v>544.02849689030268</c:v>
                </c:pt>
                <c:pt idx="20">
                  <c:v>386.27133228373287</c:v>
                </c:pt>
                <c:pt idx="21">
                  <c:v>311.73147808609036</c:v>
                </c:pt>
                <c:pt idx="22">
                  <c:v>235.66476699270174</c:v>
                </c:pt>
                <c:pt idx="23">
                  <c:v>244.48299724401966</c:v>
                </c:pt>
                <c:pt idx="24">
                  <c:v>141.79916381202349</c:v>
                </c:pt>
                <c:pt idx="25">
                  <c:v>59.536590161783813</c:v>
                </c:pt>
                <c:pt idx="26">
                  <c:v>12.619129332217547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'EQUIPMENT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49</c:v>
                </c:pt>
                <c:pt idx="12">
                  <c:v>800.65433400950405</c:v>
                </c:pt>
                <c:pt idx="13">
                  <c:v>932.27210679568566</c:v>
                </c:pt>
                <c:pt idx="14">
                  <c:v>2157.8131406674875</c:v>
                </c:pt>
                <c:pt idx="15">
                  <c:v>2421.5011872931368</c:v>
                </c:pt>
                <c:pt idx="16">
                  <c:v>4020.0976726502013</c:v>
                </c:pt>
                <c:pt idx="17">
                  <c:v>3563.6655359395636</c:v>
                </c:pt>
                <c:pt idx="18">
                  <c:v>3319.5781996626224</c:v>
                </c:pt>
                <c:pt idx="19">
                  <c:v>2580.9111773991526</c:v>
                </c:pt>
                <c:pt idx="20">
                  <c:v>2298.5151078803628</c:v>
                </c:pt>
                <c:pt idx="21">
                  <c:v>1117.9151178529974</c:v>
                </c:pt>
                <c:pt idx="22">
                  <c:v>544.04283255894472</c:v>
                </c:pt>
                <c:pt idx="23">
                  <c:v>300.57784260652733</c:v>
                </c:pt>
                <c:pt idx="24">
                  <c:v>190.97622846366303</c:v>
                </c:pt>
                <c:pt idx="25">
                  <c:v>85.094297609371438</c:v>
                </c:pt>
                <c:pt idx="26">
                  <c:v>15.174719597437806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'EQUIPMENT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51-42E0-A8DD-0483411F4EE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59</c:v>
                </c:pt>
                <c:pt idx="12">
                  <c:v>859.65433400950405</c:v>
                </c:pt>
                <c:pt idx="13">
                  <c:v>1791.9264408051897</c:v>
                </c:pt>
                <c:pt idx="14">
                  <c:v>3949.7395814726769</c:v>
                </c:pt>
                <c:pt idx="15">
                  <c:v>6371.2407687658142</c:v>
                </c:pt>
                <c:pt idx="16">
                  <c:v>10391.338441416015</c:v>
                </c:pt>
                <c:pt idx="17">
                  <c:v>13955.00397735558</c:v>
                </c:pt>
                <c:pt idx="18">
                  <c:v>17274.582177018201</c:v>
                </c:pt>
                <c:pt idx="19">
                  <c:v>19855.493354417355</c:v>
                </c:pt>
                <c:pt idx="20">
                  <c:v>22154.008462297716</c:v>
                </c:pt>
                <c:pt idx="21">
                  <c:v>23271.923580150713</c:v>
                </c:pt>
                <c:pt idx="22">
                  <c:v>23815.966412709658</c:v>
                </c:pt>
                <c:pt idx="23">
                  <c:v>24116.544255316185</c:v>
                </c:pt>
                <c:pt idx="24">
                  <c:v>24307.520483779848</c:v>
                </c:pt>
                <c:pt idx="25">
                  <c:v>24392.61478138922</c:v>
                </c:pt>
                <c:pt idx="26">
                  <c:v>24407.789500986659</c:v>
                </c:pt>
                <c:pt idx="27">
                  <c:v>24470.634281089227</c:v>
                </c:pt>
                <c:pt idx="28">
                  <c:v>24599.911774519827</c:v>
                </c:pt>
                <c:pt idx="29">
                  <c:v>24671.224654569014</c:v>
                </c:pt>
                <c:pt idx="30">
                  <c:v>24671.224654569014</c:v>
                </c:pt>
                <c:pt idx="31">
                  <c:v>24671.224654569014</c:v>
                </c:pt>
                <c:pt idx="32">
                  <c:v>24671.224654569014</c:v>
                </c:pt>
                <c:pt idx="33">
                  <c:v>24671.224654569014</c:v>
                </c:pt>
                <c:pt idx="34">
                  <c:v>24671.224654569014</c:v>
                </c:pt>
                <c:pt idx="35">
                  <c:v>24671.224654569014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CAF5-4B19-BEB4-F7C2E7072594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'TRAYS U'!$B$2</c:f>
          <c:strCache>
            <c:ptCount val="1"/>
            <c:pt idx="0">
              <c:v>CABLE TRAYS [m]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'TRAYS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D-4D4E-BE14-CA8E3CC87A56}"/>
            </c:ext>
          </c:extLst>
        </c:ser>
        <c:ser>
          <c:idx val="5"/>
          <c:order val="1"/>
          <c:tx>
            <c:strRef>
              <c:f>'TRAYS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550</c:v>
                </c:pt>
                <c:pt idx="14">
                  <c:v>1046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D-4D4E-BE14-CA8E3CC87A56}"/>
            </c:ext>
          </c:extLst>
        </c:ser>
        <c:ser>
          <c:idx val="0"/>
          <c:order val="2"/>
          <c:tx>
            <c:strRef>
              <c:f>'TRAYS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1224.2037662547889</c:v>
                </c:pt>
                <c:pt idx="16">
                  <c:v>4015.5771299843527</c:v>
                </c:pt>
                <c:pt idx="17">
                  <c:v>7335.0079695677978</c:v>
                </c:pt>
                <c:pt idx="18">
                  <c:v>6029.2811282577022</c:v>
                </c:pt>
                <c:pt idx="19">
                  <c:v>8099.4241784924197</c:v>
                </c:pt>
                <c:pt idx="20">
                  <c:v>9431.9159310419254</c:v>
                </c:pt>
                <c:pt idx="21">
                  <c:v>10341.858263637836</c:v>
                </c:pt>
                <c:pt idx="22">
                  <c:v>8838.4331166028151</c:v>
                </c:pt>
                <c:pt idx="23">
                  <c:v>6386.0173123617333</c:v>
                </c:pt>
                <c:pt idx="24">
                  <c:v>5683.3414180111149</c:v>
                </c:pt>
                <c:pt idx="25">
                  <c:v>3496.8291884746127</c:v>
                </c:pt>
                <c:pt idx="26">
                  <c:v>700.73640802892146</c:v>
                </c:pt>
                <c:pt idx="27">
                  <c:v>296.48280904332813</c:v>
                </c:pt>
                <c:pt idx="28">
                  <c:v>9.8913802406518094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ED-4D4E-BE14-CA8E3CC87A56}"/>
            </c:ext>
          </c:extLst>
        </c:ser>
        <c:ser>
          <c:idx val="1"/>
          <c:order val="3"/>
          <c:tx>
            <c:strRef>
              <c:f>'TRAYS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1163.1237532166929</c:v>
                </c:pt>
                <c:pt idx="14">
                  <c:v>3004.8470163615293</c:v>
                </c:pt>
                <c:pt idx="15">
                  <c:v>2930.4177189286279</c:v>
                </c:pt>
                <c:pt idx="16">
                  <c:v>3511.3156722265398</c:v>
                </c:pt>
                <c:pt idx="17">
                  <c:v>4877.7397317646501</c:v>
                </c:pt>
                <c:pt idx="18">
                  <c:v>5998.7917130990836</c:v>
                </c:pt>
                <c:pt idx="19">
                  <c:v>4590.9947483212754</c:v>
                </c:pt>
                <c:pt idx="20">
                  <c:v>4421.2400408428557</c:v>
                </c:pt>
                <c:pt idx="21">
                  <c:v>5919.889669153783</c:v>
                </c:pt>
                <c:pt idx="22">
                  <c:v>6600.3062323525874</c:v>
                </c:pt>
                <c:pt idx="23">
                  <c:v>6304.2663225631331</c:v>
                </c:pt>
                <c:pt idx="24">
                  <c:v>5541.0340622206768</c:v>
                </c:pt>
                <c:pt idx="25">
                  <c:v>3960.1977167444047</c:v>
                </c:pt>
                <c:pt idx="26">
                  <c:v>4249.3887334367473</c:v>
                </c:pt>
                <c:pt idx="27">
                  <c:v>1670.8503690383161</c:v>
                </c:pt>
                <c:pt idx="28">
                  <c:v>909.36527530226567</c:v>
                </c:pt>
                <c:pt idx="29">
                  <c:v>150.46598814369645</c:v>
                </c:pt>
                <c:pt idx="30">
                  <c:v>107.76523628313045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'TRAYS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1713.1237532166929</c:v>
                </c:pt>
                <c:pt idx="14">
                  <c:v>4440.8470163615293</c:v>
                </c:pt>
                <c:pt idx="15">
                  <c:v>4154.6214851834166</c:v>
                </c:pt>
                <c:pt idx="16">
                  <c:v>7526.8928022108921</c:v>
                </c:pt>
                <c:pt idx="17">
                  <c:v>12212.747701332448</c:v>
                </c:pt>
                <c:pt idx="18">
                  <c:v>12028.072841356785</c:v>
                </c:pt>
                <c:pt idx="19">
                  <c:v>12690.418926813694</c:v>
                </c:pt>
                <c:pt idx="20">
                  <c:v>13853.155971884782</c:v>
                </c:pt>
                <c:pt idx="21">
                  <c:v>16261.747932791619</c:v>
                </c:pt>
                <c:pt idx="22">
                  <c:v>15438.739348955402</c:v>
                </c:pt>
                <c:pt idx="23">
                  <c:v>12690.283634924866</c:v>
                </c:pt>
                <c:pt idx="24">
                  <c:v>11224.375480231793</c:v>
                </c:pt>
                <c:pt idx="25">
                  <c:v>7457.0269052190179</c:v>
                </c:pt>
                <c:pt idx="26">
                  <c:v>4950.125141465669</c:v>
                </c:pt>
                <c:pt idx="27">
                  <c:v>1967.3331780816443</c:v>
                </c:pt>
                <c:pt idx="28">
                  <c:v>919.25665554291743</c:v>
                </c:pt>
                <c:pt idx="29">
                  <c:v>150.46598814369645</c:v>
                </c:pt>
                <c:pt idx="30">
                  <c:v>107.76523628313045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'TRAYS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ED-4D4E-BE14-CA8E3CC87A5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1713.1237532166929</c:v>
                </c:pt>
                <c:pt idx="14">
                  <c:v>6153.9707695782217</c:v>
                </c:pt>
                <c:pt idx="15">
                  <c:v>10308.592254761639</c:v>
                </c:pt>
                <c:pt idx="16">
                  <c:v>17835.485056972531</c:v>
                </c:pt>
                <c:pt idx="17">
                  <c:v>30048.232758304977</c:v>
                </c:pt>
                <c:pt idx="18">
                  <c:v>42076.305599661762</c:v>
                </c:pt>
                <c:pt idx="19">
                  <c:v>54766.72452647546</c:v>
                </c:pt>
                <c:pt idx="20">
                  <c:v>68619.880498360246</c:v>
                </c:pt>
                <c:pt idx="21">
                  <c:v>84881.628431151868</c:v>
                </c:pt>
                <c:pt idx="22">
                  <c:v>100320.36778010728</c:v>
                </c:pt>
                <c:pt idx="23">
                  <c:v>113010.65141503215</c:v>
                </c:pt>
                <c:pt idx="24">
                  <c:v>124235.02689526393</c:v>
                </c:pt>
                <c:pt idx="25">
                  <c:v>131692.05380048294</c:v>
                </c:pt>
                <c:pt idx="26">
                  <c:v>136642.1789419486</c:v>
                </c:pt>
                <c:pt idx="27">
                  <c:v>138609.51212003024</c:v>
                </c:pt>
                <c:pt idx="28">
                  <c:v>139528.76877557315</c:v>
                </c:pt>
                <c:pt idx="29">
                  <c:v>139679.23476371684</c:v>
                </c:pt>
                <c:pt idx="30">
                  <c:v>139786.99999999997</c:v>
                </c:pt>
                <c:pt idx="31">
                  <c:v>139786.99999999997</c:v>
                </c:pt>
                <c:pt idx="32">
                  <c:v>139786.99999999997</c:v>
                </c:pt>
                <c:pt idx="33">
                  <c:v>139786.99999999997</c:v>
                </c:pt>
                <c:pt idx="34">
                  <c:v>139786.99999999997</c:v>
                </c:pt>
                <c:pt idx="35">
                  <c:v>139786.99999999997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FBF4-4E64-B9CE-AD7B50D9EC6B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'ELECTRICAL U'!$B$2</c:f>
          <c:strCache>
            <c:ptCount val="1"/>
            <c:pt idx="0">
              <c:v>ELECTRICAL CABLES LAYING [m]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'ELECTRICAL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A-4723-9ACA-D3D90E302A87}"/>
            </c:ext>
          </c:extLst>
        </c:ser>
        <c:ser>
          <c:idx val="5"/>
          <c:order val="1"/>
          <c:tx>
            <c:strRef>
              <c:f>'ELECTRICAL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A-4723-9ACA-D3D90E302A87}"/>
            </c:ext>
          </c:extLst>
        </c:ser>
        <c:ser>
          <c:idx val="0"/>
          <c:order val="2"/>
          <c:tx>
            <c:strRef>
              <c:f>'ELECTRICAL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5706.8</c:v>
                </c:pt>
                <c:pt idx="18">
                  <c:v>33465</c:v>
                </c:pt>
                <c:pt idx="19">
                  <c:v>45552.6</c:v>
                </c:pt>
                <c:pt idx="20">
                  <c:v>64020.4</c:v>
                </c:pt>
                <c:pt idx="21">
                  <c:v>73235.8</c:v>
                </c:pt>
                <c:pt idx="22">
                  <c:v>71886.399999999994</c:v>
                </c:pt>
                <c:pt idx="23">
                  <c:v>50273.9</c:v>
                </c:pt>
                <c:pt idx="24">
                  <c:v>34821.699999999997</c:v>
                </c:pt>
                <c:pt idx="25">
                  <c:v>20548.599999999999</c:v>
                </c:pt>
                <c:pt idx="26">
                  <c:v>13840.3</c:v>
                </c:pt>
                <c:pt idx="27">
                  <c:v>8344.6</c:v>
                </c:pt>
                <c:pt idx="28">
                  <c:v>15452.3</c:v>
                </c:pt>
                <c:pt idx="29">
                  <c:v>4542.6000000000004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A-4723-9ACA-D3D90E302A87}"/>
            </c:ext>
          </c:extLst>
        </c:ser>
        <c:ser>
          <c:idx val="1"/>
          <c:order val="3"/>
          <c:tx>
            <c:strRef>
              <c:f>'ELECTRICAL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17633.8</c:v>
                </c:pt>
                <c:pt idx="18">
                  <c:v>36173.300000000003</c:v>
                </c:pt>
                <c:pt idx="19">
                  <c:v>26896.7</c:v>
                </c:pt>
                <c:pt idx="20">
                  <c:v>10307.9</c:v>
                </c:pt>
                <c:pt idx="21">
                  <c:v>6003.1</c:v>
                </c:pt>
                <c:pt idx="22">
                  <c:v>8515.6</c:v>
                </c:pt>
                <c:pt idx="23">
                  <c:v>14166</c:v>
                </c:pt>
                <c:pt idx="24">
                  <c:v>29973.1</c:v>
                </c:pt>
                <c:pt idx="25">
                  <c:v>34449</c:v>
                </c:pt>
                <c:pt idx="26">
                  <c:v>29819.8</c:v>
                </c:pt>
                <c:pt idx="27">
                  <c:v>26493.3</c:v>
                </c:pt>
                <c:pt idx="28">
                  <c:v>25835.4</c:v>
                </c:pt>
                <c:pt idx="29">
                  <c:v>19316.599999999999</c:v>
                </c:pt>
                <c:pt idx="30">
                  <c:v>13905.6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'ELECTRICAL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23340.6</c:v>
                </c:pt>
                <c:pt idx="18">
                  <c:v>69638.3</c:v>
                </c:pt>
                <c:pt idx="19">
                  <c:v>72449.3</c:v>
                </c:pt>
                <c:pt idx="20">
                  <c:v>74328.3</c:v>
                </c:pt>
                <c:pt idx="21">
                  <c:v>79238.900000000009</c:v>
                </c:pt>
                <c:pt idx="22">
                  <c:v>80402</c:v>
                </c:pt>
                <c:pt idx="23">
                  <c:v>64439.9</c:v>
                </c:pt>
                <c:pt idx="24">
                  <c:v>64794.799999999996</c:v>
                </c:pt>
                <c:pt idx="25">
                  <c:v>54997.599999999999</c:v>
                </c:pt>
                <c:pt idx="26">
                  <c:v>43660.1</c:v>
                </c:pt>
                <c:pt idx="27">
                  <c:v>34837.9</c:v>
                </c:pt>
                <c:pt idx="28">
                  <c:v>41287.699999999997</c:v>
                </c:pt>
                <c:pt idx="29">
                  <c:v>23859.199999999997</c:v>
                </c:pt>
                <c:pt idx="30">
                  <c:v>13905.6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'ELECTRICAL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6A-4723-9ACA-D3D90E302A8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27001.399999999998</c:v>
                </c:pt>
                <c:pt idx="18">
                  <c:v>96639.7</c:v>
                </c:pt>
                <c:pt idx="19">
                  <c:v>169089</c:v>
                </c:pt>
                <c:pt idx="20">
                  <c:v>243417.3</c:v>
                </c:pt>
                <c:pt idx="21">
                  <c:v>322656.2</c:v>
                </c:pt>
                <c:pt idx="22">
                  <c:v>403058.2</c:v>
                </c:pt>
                <c:pt idx="23">
                  <c:v>467498.10000000003</c:v>
                </c:pt>
                <c:pt idx="24">
                  <c:v>532292.9</c:v>
                </c:pt>
                <c:pt idx="25">
                  <c:v>587290.5</c:v>
                </c:pt>
                <c:pt idx="26">
                  <c:v>630950.6</c:v>
                </c:pt>
                <c:pt idx="27">
                  <c:v>665788.5</c:v>
                </c:pt>
                <c:pt idx="28">
                  <c:v>707076.2</c:v>
                </c:pt>
                <c:pt idx="29">
                  <c:v>730935.39999999991</c:v>
                </c:pt>
                <c:pt idx="30">
                  <c:v>744840.99999999988</c:v>
                </c:pt>
                <c:pt idx="31">
                  <c:v>744840.99999999988</c:v>
                </c:pt>
                <c:pt idx="32">
                  <c:v>744840.99999999988</c:v>
                </c:pt>
                <c:pt idx="33">
                  <c:v>744840.99999999988</c:v>
                </c:pt>
                <c:pt idx="34">
                  <c:v>744840.99999999988</c:v>
                </c:pt>
                <c:pt idx="35">
                  <c:v>744840.99999999988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5D29-4BE2-80F0-33864880C7A0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'INSTRUMENTATION U'!$B$2</c:f>
          <c:strCache>
            <c:ptCount val="1"/>
            <c:pt idx="0">
              <c:v>INSTRUMENTATION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'INSTRUMENTATION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C-4026-A323-EF73C80AF6FF}"/>
            </c:ext>
          </c:extLst>
        </c:ser>
        <c:ser>
          <c:idx val="5"/>
          <c:order val="1"/>
          <c:tx>
            <c:strRef>
              <c:f>'INSTRUMENTATION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C-4026-A323-EF73C80AF6FF}"/>
            </c:ext>
          </c:extLst>
        </c:ser>
        <c:ser>
          <c:idx val="0"/>
          <c:order val="2"/>
          <c:tx>
            <c:strRef>
              <c:f>'INSTRUMENTATION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13877.2</c:v>
                </c:pt>
                <c:pt idx="18">
                  <c:v>37216.300000000003</c:v>
                </c:pt>
                <c:pt idx="19">
                  <c:v>42374.9</c:v>
                </c:pt>
                <c:pt idx="20">
                  <c:v>30330.2</c:v>
                </c:pt>
                <c:pt idx="21">
                  <c:v>59796.5</c:v>
                </c:pt>
                <c:pt idx="22">
                  <c:v>61228.1</c:v>
                </c:pt>
                <c:pt idx="23">
                  <c:v>104282.9</c:v>
                </c:pt>
                <c:pt idx="24">
                  <c:v>111438</c:v>
                </c:pt>
                <c:pt idx="25">
                  <c:v>119341.8</c:v>
                </c:pt>
                <c:pt idx="26">
                  <c:v>109609.60000000001</c:v>
                </c:pt>
                <c:pt idx="27">
                  <c:v>38764.400000000001</c:v>
                </c:pt>
                <c:pt idx="28">
                  <c:v>11523.1</c:v>
                </c:pt>
                <c:pt idx="29">
                  <c:v>6319.1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C-4026-A323-EF73C80AF6FF}"/>
            </c:ext>
          </c:extLst>
        </c:ser>
        <c:ser>
          <c:idx val="1"/>
          <c:order val="3"/>
          <c:tx>
            <c:strRef>
              <c:f>'INSTRUMENTATION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537.5</c:v>
                </c:pt>
                <c:pt idx="18">
                  <c:v>6021.6</c:v>
                </c:pt>
                <c:pt idx="19">
                  <c:v>8693.6</c:v>
                </c:pt>
                <c:pt idx="20">
                  <c:v>12144.5</c:v>
                </c:pt>
                <c:pt idx="21">
                  <c:v>9862.9</c:v>
                </c:pt>
                <c:pt idx="22">
                  <c:v>6035.4</c:v>
                </c:pt>
                <c:pt idx="23">
                  <c:v>13363.6</c:v>
                </c:pt>
                <c:pt idx="24">
                  <c:v>32271.5</c:v>
                </c:pt>
                <c:pt idx="25">
                  <c:v>41865.199999999997</c:v>
                </c:pt>
                <c:pt idx="26">
                  <c:v>65073.1</c:v>
                </c:pt>
                <c:pt idx="27">
                  <c:v>61086.3</c:v>
                </c:pt>
                <c:pt idx="28">
                  <c:v>52488.6</c:v>
                </c:pt>
                <c:pt idx="29">
                  <c:v>37730.400000000001</c:v>
                </c:pt>
                <c:pt idx="30">
                  <c:v>20193.8</c:v>
                </c:pt>
                <c:pt idx="31">
                  <c:v>3354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'INSTRUMENTATION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43237.9</c:v>
                </c:pt>
                <c:pt idx="19">
                  <c:v>51068.5</c:v>
                </c:pt>
                <c:pt idx="20">
                  <c:v>42474.7</c:v>
                </c:pt>
                <c:pt idx="21">
                  <c:v>69659.399999999994</c:v>
                </c:pt>
                <c:pt idx="22">
                  <c:v>67263.5</c:v>
                </c:pt>
                <c:pt idx="23">
                  <c:v>117646.5</c:v>
                </c:pt>
                <c:pt idx="24">
                  <c:v>143709.5</c:v>
                </c:pt>
                <c:pt idx="25">
                  <c:v>161207</c:v>
                </c:pt>
                <c:pt idx="26">
                  <c:v>174682.7</c:v>
                </c:pt>
                <c:pt idx="27">
                  <c:v>99850.700000000012</c:v>
                </c:pt>
                <c:pt idx="28">
                  <c:v>64011.7</c:v>
                </c:pt>
                <c:pt idx="29">
                  <c:v>44049.5</c:v>
                </c:pt>
                <c:pt idx="30">
                  <c:v>20193.8</c:v>
                </c:pt>
                <c:pt idx="31">
                  <c:v>3354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'INSTRUMENTATION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FC-4026-A323-EF73C80AF6F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57652.600000000006</c:v>
                </c:pt>
                <c:pt idx="19">
                  <c:v>108721.1</c:v>
                </c:pt>
                <c:pt idx="20">
                  <c:v>151195.79999999999</c:v>
                </c:pt>
                <c:pt idx="21">
                  <c:v>220855.19999999998</c:v>
                </c:pt>
                <c:pt idx="22">
                  <c:v>288118.69999999995</c:v>
                </c:pt>
                <c:pt idx="23">
                  <c:v>405765.19999999995</c:v>
                </c:pt>
                <c:pt idx="24">
                  <c:v>549474.69999999995</c:v>
                </c:pt>
                <c:pt idx="25">
                  <c:v>710681.7</c:v>
                </c:pt>
                <c:pt idx="26">
                  <c:v>885364.39999999991</c:v>
                </c:pt>
                <c:pt idx="27">
                  <c:v>985215.09999999986</c:v>
                </c:pt>
                <c:pt idx="28">
                  <c:v>1049226.7999999998</c:v>
                </c:pt>
                <c:pt idx="29">
                  <c:v>1093276.2999999998</c:v>
                </c:pt>
                <c:pt idx="30">
                  <c:v>1113470.0999999999</c:v>
                </c:pt>
                <c:pt idx="31">
                  <c:v>1116824.0999999999</c:v>
                </c:pt>
                <c:pt idx="32">
                  <c:v>1116824.0999999999</c:v>
                </c:pt>
                <c:pt idx="33">
                  <c:v>1116824.0999999999</c:v>
                </c:pt>
                <c:pt idx="34">
                  <c:v>1116824.0999999999</c:v>
                </c:pt>
                <c:pt idx="35">
                  <c:v>1116824.0999999999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61B1-4A3E-ACE7-03D8FBA9B080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'PAINTING U'!$B$2</c:f>
          <c:strCache>
            <c:ptCount val="1"/>
            <c:pt idx="0">
              <c:v>PAINTING [m2]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'PAINTING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467</c:v>
                </c:pt>
                <c:pt idx="10">
                  <c:v>655</c:v>
                </c:pt>
                <c:pt idx="11">
                  <c:v>1015</c:v>
                </c:pt>
                <c:pt idx="12">
                  <c:v>185.09703205400001</c:v>
                </c:pt>
                <c:pt idx="13">
                  <c:v>1247.5259823319998</c:v>
                </c:pt>
                <c:pt idx="14">
                  <c:v>3303.9404476320115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1-4C17-BFB6-14844E187DF6}"/>
            </c:ext>
          </c:extLst>
        </c:ser>
        <c:ser>
          <c:idx val="5"/>
          <c:order val="1"/>
          <c:tx>
            <c:strRef>
              <c:f>'PAINTING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</c:v>
                </c:pt>
                <c:pt idx="10">
                  <c:v>470</c:v>
                </c:pt>
                <c:pt idx="11">
                  <c:v>1001</c:v>
                </c:pt>
                <c:pt idx="12">
                  <c:v>501.90856111200014</c:v>
                </c:pt>
                <c:pt idx="13">
                  <c:v>2054.1556318359999</c:v>
                </c:pt>
                <c:pt idx="14">
                  <c:v>1379.7085915840007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1-4C17-BFB6-14844E187DF6}"/>
            </c:ext>
          </c:extLst>
        </c:ser>
        <c:ser>
          <c:idx val="0"/>
          <c:order val="2"/>
          <c:tx>
            <c:strRef>
              <c:f>'PAINTING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6258.653448899141</c:v>
                </c:pt>
                <c:pt idx="13">
                  <c:v>6051.8539877089388</c:v>
                </c:pt>
                <c:pt idx="14">
                  <c:v>7813.4231206210943</c:v>
                </c:pt>
                <c:pt idx="15">
                  <c:v>7983.0761219466003</c:v>
                </c:pt>
                <c:pt idx="16">
                  <c:v>8533.2506326281182</c:v>
                </c:pt>
                <c:pt idx="17">
                  <c:v>8795.5072644643751</c:v>
                </c:pt>
                <c:pt idx="18">
                  <c:v>10033.219431581483</c:v>
                </c:pt>
                <c:pt idx="19">
                  <c:v>8257.5398943037635</c:v>
                </c:pt>
                <c:pt idx="20">
                  <c:v>8221.7060301940073</c:v>
                </c:pt>
                <c:pt idx="21">
                  <c:v>9829.9639789296107</c:v>
                </c:pt>
                <c:pt idx="22">
                  <c:v>10583.918980564973</c:v>
                </c:pt>
                <c:pt idx="23">
                  <c:v>9182.854271746055</c:v>
                </c:pt>
                <c:pt idx="24">
                  <c:v>7613.5804169320554</c:v>
                </c:pt>
                <c:pt idx="25">
                  <c:v>6105.6704136613243</c:v>
                </c:pt>
                <c:pt idx="26">
                  <c:v>4034.6568315229551</c:v>
                </c:pt>
                <c:pt idx="27">
                  <c:v>1548.9286206124873</c:v>
                </c:pt>
                <c:pt idx="28">
                  <c:v>793.72665300993265</c:v>
                </c:pt>
                <c:pt idx="29">
                  <c:v>358.4699006730819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1-4C17-BFB6-14844E187DF6}"/>
            </c:ext>
          </c:extLst>
        </c:ser>
        <c:ser>
          <c:idx val="1"/>
          <c:order val="3"/>
          <c:tx>
            <c:strRef>
              <c:f>'PAINTING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1744.4426534852064</c:v>
                </c:pt>
                <c:pt idx="13">
                  <c:v>1977.3013826205315</c:v>
                </c:pt>
                <c:pt idx="14">
                  <c:v>2523.6317071423455</c:v>
                </c:pt>
                <c:pt idx="15">
                  <c:v>2902.817769363277</c:v>
                </c:pt>
                <c:pt idx="16">
                  <c:v>3162.5959316847343</c:v>
                </c:pt>
                <c:pt idx="17">
                  <c:v>3448.3119375342694</c:v>
                </c:pt>
                <c:pt idx="18">
                  <c:v>3032.6402293505598</c:v>
                </c:pt>
                <c:pt idx="19">
                  <c:v>4461.6643997545416</c:v>
                </c:pt>
                <c:pt idx="20">
                  <c:v>4738.8973095186948</c:v>
                </c:pt>
                <c:pt idx="21">
                  <c:v>3837.3795904554472</c:v>
                </c:pt>
                <c:pt idx="22">
                  <c:v>2928.0005729256404</c:v>
                </c:pt>
                <c:pt idx="23">
                  <c:v>2529.6059557221065</c:v>
                </c:pt>
                <c:pt idx="24">
                  <c:v>1948.8913938563082</c:v>
                </c:pt>
                <c:pt idx="25">
                  <c:v>1455.1396703945811</c:v>
                </c:pt>
                <c:pt idx="26">
                  <c:v>1688.846746841069</c:v>
                </c:pt>
                <c:pt idx="27">
                  <c:v>1212.5053567064087</c:v>
                </c:pt>
                <c:pt idx="28">
                  <c:v>987.41461869219324</c:v>
                </c:pt>
                <c:pt idx="29">
                  <c:v>779.55655754252325</c:v>
                </c:pt>
                <c:pt idx="30">
                  <c:v>632.32376422817356</c:v>
                </c:pt>
                <c:pt idx="31">
                  <c:v>8.0324521813883525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'PAINTING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612</c:v>
                </c:pt>
                <c:pt idx="10">
                  <c:v>1125</c:v>
                </c:pt>
                <c:pt idx="11">
                  <c:v>2016</c:v>
                </c:pt>
                <c:pt idx="12">
                  <c:v>8690.1016955503474</c:v>
                </c:pt>
                <c:pt idx="13">
                  <c:v>11330.83698449747</c:v>
                </c:pt>
                <c:pt idx="14">
                  <c:v>15020.703866979451</c:v>
                </c:pt>
                <c:pt idx="15">
                  <c:v>10885.893891309877</c:v>
                </c:pt>
                <c:pt idx="16">
                  <c:v>11695.846564312853</c:v>
                </c:pt>
                <c:pt idx="17">
                  <c:v>12243.819201998645</c:v>
                </c:pt>
                <c:pt idx="18">
                  <c:v>13065.859660932043</c:v>
                </c:pt>
                <c:pt idx="19">
                  <c:v>12719.204294058305</c:v>
                </c:pt>
                <c:pt idx="20">
                  <c:v>12960.603339712703</c:v>
                </c:pt>
                <c:pt idx="21">
                  <c:v>13667.343569385059</c:v>
                </c:pt>
                <c:pt idx="22">
                  <c:v>13511.919553490614</c:v>
                </c:pt>
                <c:pt idx="23">
                  <c:v>11712.460227468162</c:v>
                </c:pt>
                <c:pt idx="24">
                  <c:v>9562.4718107883637</c:v>
                </c:pt>
                <c:pt idx="25">
                  <c:v>7560.8100840559055</c:v>
                </c:pt>
                <c:pt idx="26">
                  <c:v>5723.5035783640242</c:v>
                </c:pt>
                <c:pt idx="27">
                  <c:v>2761.4339773188958</c:v>
                </c:pt>
                <c:pt idx="28">
                  <c:v>1781.1412717021258</c:v>
                </c:pt>
                <c:pt idx="29">
                  <c:v>1138.0264582156051</c:v>
                </c:pt>
                <c:pt idx="30">
                  <c:v>632.32376422817356</c:v>
                </c:pt>
                <c:pt idx="31">
                  <c:v>8.0324521813883525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'PAINTING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51-4C17-BFB6-14844E187DF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612</c:v>
                </c:pt>
                <c:pt idx="10">
                  <c:v>1737</c:v>
                </c:pt>
                <c:pt idx="11">
                  <c:v>3753</c:v>
                </c:pt>
                <c:pt idx="12">
                  <c:v>12443.101695550347</c:v>
                </c:pt>
                <c:pt idx="13">
                  <c:v>23773.938680047817</c:v>
                </c:pt>
                <c:pt idx="14">
                  <c:v>38794.642547027266</c:v>
                </c:pt>
                <c:pt idx="15">
                  <c:v>49680.536438337142</c:v>
                </c:pt>
                <c:pt idx="16">
                  <c:v>61376.383002649993</c:v>
                </c:pt>
                <c:pt idx="17">
                  <c:v>73620.202204648638</c:v>
                </c:pt>
                <c:pt idx="18">
                  <c:v>86686.061865580676</c:v>
                </c:pt>
                <c:pt idx="19">
                  <c:v>99405.266159638981</c:v>
                </c:pt>
                <c:pt idx="20">
                  <c:v>112365.86949935168</c:v>
                </c:pt>
                <c:pt idx="21">
                  <c:v>126033.21306873675</c:v>
                </c:pt>
                <c:pt idx="22">
                  <c:v>139545.13262222736</c:v>
                </c:pt>
                <c:pt idx="23">
                  <c:v>151257.59284969553</c:v>
                </c:pt>
                <c:pt idx="24">
                  <c:v>160820.06466048388</c:v>
                </c:pt>
                <c:pt idx="25">
                  <c:v>168380.87474453979</c:v>
                </c:pt>
                <c:pt idx="26">
                  <c:v>174104.37832290382</c:v>
                </c:pt>
                <c:pt idx="27">
                  <c:v>176865.81230022272</c:v>
                </c:pt>
                <c:pt idx="28">
                  <c:v>178646.95357192485</c:v>
                </c:pt>
                <c:pt idx="29">
                  <c:v>179784.98003014046</c:v>
                </c:pt>
                <c:pt idx="30">
                  <c:v>180417.30379436864</c:v>
                </c:pt>
                <c:pt idx="31">
                  <c:v>180425.33624655002</c:v>
                </c:pt>
                <c:pt idx="32">
                  <c:v>180425.33624655002</c:v>
                </c:pt>
                <c:pt idx="33">
                  <c:v>180425.33624655002</c:v>
                </c:pt>
                <c:pt idx="34">
                  <c:v>180425.33624655002</c:v>
                </c:pt>
                <c:pt idx="35">
                  <c:v>180425.33624655002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CD83-4D65-9685-8ACD78757ADA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'INSULATION U'!$B$2</c:f>
          <c:strCache>
            <c:ptCount val="1"/>
            <c:pt idx="0">
              <c:v>INSULATION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'INSULATION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E-419A-8AF2-70334A4CCE7D}"/>
            </c:ext>
          </c:extLst>
        </c:ser>
        <c:ser>
          <c:idx val="5"/>
          <c:order val="1"/>
          <c:tx>
            <c:strRef>
              <c:f>'INSULATION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E-419A-8AF2-70334A4CCE7D}"/>
            </c:ext>
          </c:extLst>
        </c:ser>
        <c:ser>
          <c:idx val="0"/>
          <c:order val="2"/>
          <c:tx>
            <c:strRef>
              <c:f>'INSULATION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46.9</c:v>
                </c:pt>
                <c:pt idx="18">
                  <c:v>28.7</c:v>
                </c:pt>
                <c:pt idx="19">
                  <c:v>3361.1</c:v>
                </c:pt>
                <c:pt idx="20">
                  <c:v>3759.5</c:v>
                </c:pt>
                <c:pt idx="21">
                  <c:v>4021.2</c:v>
                </c:pt>
                <c:pt idx="22">
                  <c:v>6925.8</c:v>
                </c:pt>
                <c:pt idx="23">
                  <c:v>8321</c:v>
                </c:pt>
                <c:pt idx="24">
                  <c:v>13314.9</c:v>
                </c:pt>
                <c:pt idx="25">
                  <c:v>21431.5</c:v>
                </c:pt>
                <c:pt idx="26">
                  <c:v>29265</c:v>
                </c:pt>
                <c:pt idx="27">
                  <c:v>16133.3</c:v>
                </c:pt>
                <c:pt idx="28">
                  <c:v>11443.4</c:v>
                </c:pt>
                <c:pt idx="29">
                  <c:v>2783.5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E-419A-8AF2-70334A4CCE7D}"/>
            </c:ext>
          </c:extLst>
        </c:ser>
        <c:ser>
          <c:idx val="1"/>
          <c:order val="3"/>
          <c:tx>
            <c:strRef>
              <c:f>'INSULATION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145.9</c:v>
                </c:pt>
                <c:pt idx="19">
                  <c:v>280.5</c:v>
                </c:pt>
                <c:pt idx="20">
                  <c:v>951.7</c:v>
                </c:pt>
                <c:pt idx="21">
                  <c:v>2831.9</c:v>
                </c:pt>
                <c:pt idx="22">
                  <c:v>3480.8</c:v>
                </c:pt>
                <c:pt idx="23">
                  <c:v>3008.3</c:v>
                </c:pt>
                <c:pt idx="24">
                  <c:v>2317.1</c:v>
                </c:pt>
                <c:pt idx="25">
                  <c:v>6793.9</c:v>
                </c:pt>
                <c:pt idx="26">
                  <c:v>8728.2000000000007</c:v>
                </c:pt>
                <c:pt idx="27">
                  <c:v>15543.9</c:v>
                </c:pt>
                <c:pt idx="28">
                  <c:v>12675.1</c:v>
                </c:pt>
                <c:pt idx="29">
                  <c:v>11548.2</c:v>
                </c:pt>
                <c:pt idx="30">
                  <c:v>4498.6000000000004</c:v>
                </c:pt>
                <c:pt idx="31">
                  <c:v>612.9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'INSULATION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46.9</c:v>
                </c:pt>
                <c:pt idx="18">
                  <c:v>174.6</c:v>
                </c:pt>
                <c:pt idx="19">
                  <c:v>3641.6</c:v>
                </c:pt>
                <c:pt idx="20">
                  <c:v>4711.2</c:v>
                </c:pt>
                <c:pt idx="21">
                  <c:v>6853.1</c:v>
                </c:pt>
                <c:pt idx="22">
                  <c:v>10406.6</c:v>
                </c:pt>
                <c:pt idx="23">
                  <c:v>11329.3</c:v>
                </c:pt>
                <c:pt idx="24">
                  <c:v>15632</c:v>
                </c:pt>
                <c:pt idx="25">
                  <c:v>28225.4</c:v>
                </c:pt>
                <c:pt idx="26">
                  <c:v>37993.199999999997</c:v>
                </c:pt>
                <c:pt idx="27">
                  <c:v>31677.199999999997</c:v>
                </c:pt>
                <c:pt idx="28">
                  <c:v>24118.5</c:v>
                </c:pt>
                <c:pt idx="29">
                  <c:v>14331.7</c:v>
                </c:pt>
                <c:pt idx="30">
                  <c:v>4498.6000000000004</c:v>
                </c:pt>
                <c:pt idx="31">
                  <c:v>612.9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'INSULATION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E3E-419A-8AF2-70334A4CCE7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50.1</c:v>
                </c:pt>
                <c:pt idx="18">
                  <c:v>224.7</c:v>
                </c:pt>
                <c:pt idx="19">
                  <c:v>3866.2999999999997</c:v>
                </c:pt>
                <c:pt idx="20">
                  <c:v>8577.5</c:v>
                </c:pt>
                <c:pt idx="21">
                  <c:v>15430.6</c:v>
                </c:pt>
                <c:pt idx="22">
                  <c:v>25837.200000000001</c:v>
                </c:pt>
                <c:pt idx="23">
                  <c:v>37166.5</c:v>
                </c:pt>
                <c:pt idx="24">
                  <c:v>52798.5</c:v>
                </c:pt>
                <c:pt idx="25">
                  <c:v>81023.899999999994</c:v>
                </c:pt>
                <c:pt idx="26">
                  <c:v>119017.09999999999</c:v>
                </c:pt>
                <c:pt idx="27">
                  <c:v>150694.29999999999</c:v>
                </c:pt>
                <c:pt idx="28">
                  <c:v>174812.79999999999</c:v>
                </c:pt>
                <c:pt idx="29">
                  <c:v>189144.5</c:v>
                </c:pt>
                <c:pt idx="30">
                  <c:v>193643.1</c:v>
                </c:pt>
                <c:pt idx="31">
                  <c:v>194256</c:v>
                </c:pt>
                <c:pt idx="32">
                  <c:v>194256</c:v>
                </c:pt>
                <c:pt idx="33">
                  <c:v>194256</c:v>
                </c:pt>
                <c:pt idx="34">
                  <c:v>194256</c:v>
                </c:pt>
                <c:pt idx="35">
                  <c:v>194256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312B-4FC6-8547-FE9E7BEC38B7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STRUCTURE'!$B$2</c:f>
          <c:strCache>
            <c:ptCount val="1"/>
            <c:pt idx="0">
              <c:v>STRUCTURAL STEEL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129891095498"/>
          <c:y val="7.257130479298346E-2"/>
          <c:w val="0.8305959086406125"/>
          <c:h val="0.74737122255834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'STEEL STRUCTURE'!$B$37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7.8</c:v>
                </c:pt>
                <c:pt idx="9">
                  <c:v>221.6</c:v>
                </c:pt>
                <c:pt idx="10">
                  <c:v>456.5</c:v>
                </c:pt>
                <c:pt idx="11">
                  <c:v>869.8</c:v>
                </c:pt>
                <c:pt idx="12">
                  <c:v>359.8</c:v>
                </c:pt>
                <c:pt idx="13">
                  <c:v>561.20000000000005</c:v>
                </c:pt>
                <c:pt idx="14">
                  <c:v>1058.8</c:v>
                </c:pt>
                <c:pt idx="15">
                  <c:v>1060.9000000000001</c:v>
                </c:pt>
                <c:pt idx="16">
                  <c:v>1020.5</c:v>
                </c:pt>
                <c:pt idx="17">
                  <c:v>1004.4</c:v>
                </c:pt>
                <c:pt idx="18">
                  <c:v>1093.9000000000001</c:v>
                </c:pt>
                <c:pt idx="19">
                  <c:v>1026.4000000000001</c:v>
                </c:pt>
                <c:pt idx="20">
                  <c:v>1070.39241326725</c:v>
                </c:pt>
                <c:pt idx="21">
                  <c:v>1020.906417588</c:v>
                </c:pt>
                <c:pt idx="22">
                  <c:v>867.32190875587798</c:v>
                </c:pt>
                <c:pt idx="23">
                  <c:v>491.84297877748099</c:v>
                </c:pt>
                <c:pt idx="24">
                  <c:v>329.12020587114</c:v>
                </c:pt>
                <c:pt idx="25">
                  <c:v>81.116075740246544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1-4752-A58A-4567D5FF8832}"/>
            </c:ext>
          </c:extLst>
        </c:ser>
        <c:ser>
          <c:idx val="1"/>
          <c:order val="1"/>
          <c:tx>
            <c:strRef>
              <c:f>'STEEL STRUCTURE'!$B$38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171.5</c:v>
                </c:pt>
                <c:pt idx="9">
                  <c:v>175.5</c:v>
                </c:pt>
                <c:pt idx="10">
                  <c:v>150.1</c:v>
                </c:pt>
                <c:pt idx="11">
                  <c:v>210.8</c:v>
                </c:pt>
                <c:pt idx="12">
                  <c:v>175.1</c:v>
                </c:pt>
                <c:pt idx="13">
                  <c:v>206.3</c:v>
                </c:pt>
                <c:pt idx="14">
                  <c:v>593.5</c:v>
                </c:pt>
                <c:pt idx="15">
                  <c:v>876.5</c:v>
                </c:pt>
                <c:pt idx="16">
                  <c:v>882.7</c:v>
                </c:pt>
                <c:pt idx="17">
                  <c:v>1016</c:v>
                </c:pt>
                <c:pt idx="18">
                  <c:v>833.2</c:v>
                </c:pt>
                <c:pt idx="19">
                  <c:v>824.8</c:v>
                </c:pt>
                <c:pt idx="20">
                  <c:v>715.5</c:v>
                </c:pt>
                <c:pt idx="21">
                  <c:v>587.29999999999995</c:v>
                </c:pt>
                <c:pt idx="22">
                  <c:v>457.1</c:v>
                </c:pt>
                <c:pt idx="23">
                  <c:v>395.4</c:v>
                </c:pt>
                <c:pt idx="24">
                  <c:v>304.8</c:v>
                </c:pt>
                <c:pt idx="25">
                  <c:v>167</c:v>
                </c:pt>
                <c:pt idx="26">
                  <c:v>154.69999999999999</c:v>
                </c:pt>
                <c:pt idx="27">
                  <c:v>80.599999999999994</c:v>
                </c:pt>
                <c:pt idx="28">
                  <c:v>17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1-4752-A58A-4567D5FF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2616888"/>
        <c:axId val="402618848"/>
      </c:barChart>
      <c:lineChart>
        <c:grouping val="standard"/>
        <c:varyColors val="0"/>
        <c:ser>
          <c:idx val="2"/>
          <c:order val="2"/>
          <c:tx>
            <c:strRef>
              <c:f>'STEEL STRUCTURE'!$B$39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179.3</c:v>
                </c:pt>
                <c:pt idx="9">
                  <c:v>397.1</c:v>
                </c:pt>
                <c:pt idx="10">
                  <c:v>606.6</c:v>
                </c:pt>
                <c:pt idx="11">
                  <c:v>1080.5999999999999</c:v>
                </c:pt>
                <c:pt idx="12">
                  <c:v>534.9</c:v>
                </c:pt>
                <c:pt idx="13">
                  <c:v>767.5</c:v>
                </c:pt>
                <c:pt idx="14">
                  <c:v>1652.3</c:v>
                </c:pt>
                <c:pt idx="15">
                  <c:v>1937.4</c:v>
                </c:pt>
                <c:pt idx="16">
                  <c:v>1903.2</c:v>
                </c:pt>
                <c:pt idx="17">
                  <c:v>2020.4</c:v>
                </c:pt>
                <c:pt idx="18">
                  <c:v>1927.1000000000001</c:v>
                </c:pt>
                <c:pt idx="19">
                  <c:v>1851.2</c:v>
                </c:pt>
                <c:pt idx="20">
                  <c:v>1785.89241326725</c:v>
                </c:pt>
                <c:pt idx="21">
                  <c:v>1608.206417588</c:v>
                </c:pt>
                <c:pt idx="22">
                  <c:v>1324.4219087558781</c:v>
                </c:pt>
                <c:pt idx="23">
                  <c:v>887.24297877748097</c:v>
                </c:pt>
                <c:pt idx="24">
                  <c:v>633.92020587114007</c:v>
                </c:pt>
                <c:pt idx="25">
                  <c:v>248.11607574024654</c:v>
                </c:pt>
                <c:pt idx="26">
                  <c:v>155.1</c:v>
                </c:pt>
                <c:pt idx="27">
                  <c:v>80.599999999999994</c:v>
                </c:pt>
                <c:pt idx="28">
                  <c:v>17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4D1-4752-A58A-4567D5FF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6888"/>
        <c:axId val="402618848"/>
      </c:lineChart>
      <c:lineChart>
        <c:grouping val="standard"/>
        <c:varyColors val="0"/>
        <c:ser>
          <c:idx val="3"/>
          <c:order val="3"/>
          <c:tx>
            <c:strRef>
              <c:f>'STEEL STRUCTURE'!$B$40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6.2695218598654373E-2"/>
                  <c:y val="-9.26327059775829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D1-4752-A58A-4567D5FF883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213.3</c:v>
                </c:pt>
                <c:pt idx="9">
                  <c:v>610.40000000000009</c:v>
                </c:pt>
                <c:pt idx="10">
                  <c:v>1217</c:v>
                </c:pt>
                <c:pt idx="11">
                  <c:v>2297.6</c:v>
                </c:pt>
                <c:pt idx="12">
                  <c:v>2832.5</c:v>
                </c:pt>
                <c:pt idx="13">
                  <c:v>3600</c:v>
                </c:pt>
                <c:pt idx="14">
                  <c:v>5252.3</c:v>
                </c:pt>
                <c:pt idx="15">
                  <c:v>7189.7000000000007</c:v>
                </c:pt>
                <c:pt idx="16">
                  <c:v>9092.9000000000015</c:v>
                </c:pt>
                <c:pt idx="17">
                  <c:v>11113.300000000001</c:v>
                </c:pt>
                <c:pt idx="18">
                  <c:v>13040.400000000001</c:v>
                </c:pt>
                <c:pt idx="19">
                  <c:v>14891.600000000002</c:v>
                </c:pt>
                <c:pt idx="20">
                  <c:v>16677.492413267253</c:v>
                </c:pt>
                <c:pt idx="21">
                  <c:v>18285.698830855254</c:v>
                </c:pt>
                <c:pt idx="22">
                  <c:v>19610.120739611131</c:v>
                </c:pt>
                <c:pt idx="23">
                  <c:v>20497.363718388613</c:v>
                </c:pt>
                <c:pt idx="24">
                  <c:v>21131.283924259755</c:v>
                </c:pt>
                <c:pt idx="25">
                  <c:v>21379.4</c:v>
                </c:pt>
                <c:pt idx="26">
                  <c:v>21534.5</c:v>
                </c:pt>
                <c:pt idx="27">
                  <c:v>21615.1</c:v>
                </c:pt>
                <c:pt idx="28">
                  <c:v>21632.1</c:v>
                </c:pt>
                <c:pt idx="29">
                  <c:v>21632.1</c:v>
                </c:pt>
                <c:pt idx="30">
                  <c:v>21632.1</c:v>
                </c:pt>
                <c:pt idx="31">
                  <c:v>21632.1</c:v>
                </c:pt>
                <c:pt idx="32">
                  <c:v>21632.1</c:v>
                </c:pt>
                <c:pt idx="33">
                  <c:v>21632.1</c:v>
                </c:pt>
                <c:pt idx="34">
                  <c:v>21632.1</c:v>
                </c:pt>
                <c:pt idx="35">
                  <c:v>21632.1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4D1-4752-A58A-4567D5FF8832}"/>
            </c:ext>
          </c:extLst>
        </c:ser>
        <c:ser>
          <c:idx val="4"/>
          <c:order val="4"/>
          <c:tx>
            <c:strRef>
              <c:f>'STEEL STRUCTURE'!$B$41</c:f>
              <c:strCache>
                <c:ptCount val="1"/>
                <c:pt idx="0">
                  <c:v>Steel Delivery</c:v>
                </c:pt>
              </c:strCache>
            </c:strRef>
          </c:tx>
          <c:spPr>
            <a:ln w="762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'STEEL STRUCTURE'!$E$41:$AN$41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2647.2075500000001</c:v>
                </c:pt>
                <c:pt idx="10">
                  <c:v>2939.7398799999996</c:v>
                </c:pt>
                <c:pt idx="11">
                  <c:v>3598.64428</c:v>
                </c:pt>
                <c:pt idx="12">
                  <c:v>4244.9208799999997</c:v>
                </c:pt>
                <c:pt idx="13">
                  <c:v>6442.695657540984</c:v>
                </c:pt>
                <c:pt idx="14">
                  <c:v>10932.971320370372</c:v>
                </c:pt>
                <c:pt idx="15">
                  <c:v>15910.689839999999</c:v>
                </c:pt>
                <c:pt idx="16">
                  <c:v>20226.47651</c:v>
                </c:pt>
                <c:pt idx="17">
                  <c:v>21443.74913</c:v>
                </c:pt>
                <c:pt idx="18">
                  <c:v>21443.74913</c:v>
                </c:pt>
                <c:pt idx="19">
                  <c:v>21443.74913</c:v>
                </c:pt>
                <c:pt idx="20">
                  <c:v>21443.74913</c:v>
                </c:pt>
                <c:pt idx="21">
                  <c:v>21443.74913</c:v>
                </c:pt>
                <c:pt idx="22">
                  <c:v>21443.74913</c:v>
                </c:pt>
                <c:pt idx="23">
                  <c:v>21443.74913</c:v>
                </c:pt>
                <c:pt idx="24">
                  <c:v>21443.74913</c:v>
                </c:pt>
                <c:pt idx="25">
                  <c:v>21443.74913</c:v>
                </c:pt>
                <c:pt idx="26">
                  <c:v>21443.74913</c:v>
                </c:pt>
                <c:pt idx="27">
                  <c:v>21443.74913</c:v>
                </c:pt>
                <c:pt idx="28">
                  <c:v>21443.74913</c:v>
                </c:pt>
                <c:pt idx="29">
                  <c:v>21443.74913</c:v>
                </c:pt>
                <c:pt idx="30">
                  <c:v>21443.74913</c:v>
                </c:pt>
                <c:pt idx="31">
                  <c:v>21443.74913</c:v>
                </c:pt>
                <c:pt idx="32">
                  <c:v>21443.74913</c:v>
                </c:pt>
                <c:pt idx="33">
                  <c:v>21443.74913</c:v>
                </c:pt>
                <c:pt idx="34">
                  <c:v>21443.74913</c:v>
                </c:pt>
                <c:pt idx="35">
                  <c:v>21443.74913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3-49E1-B8F1-DF9FDF01F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20024"/>
        <c:axId val="402619632"/>
      </c:lineChart>
      <c:dateAx>
        <c:axId val="40261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8848"/>
        <c:crosses val="autoZero"/>
        <c:auto val="1"/>
        <c:lblOffset val="100"/>
        <c:baseTimeUnit val="months"/>
      </c:dateAx>
      <c:valAx>
        <c:axId val="402618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6888"/>
        <c:crosses val="autoZero"/>
        <c:crossBetween val="between"/>
      </c:valAx>
      <c:valAx>
        <c:axId val="402619632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20024"/>
        <c:crosses val="max"/>
        <c:crossBetween val="between"/>
      </c:valAx>
      <c:dateAx>
        <c:axId val="40262002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261963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458026877605734E-3"/>
          <c:y val="0.18586826241670093"/>
          <c:w val="9.1205156617885114E-2"/>
          <c:h val="0.55777610941277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STRUCTURE'!$B$45</c:f>
          <c:strCache>
            <c:ptCount val="1"/>
            <c:pt idx="0">
              <c:v>STRUCTURAL STEEL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'STEEL STRUCTURE'!$B$80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STRUCTURE'!$E$80:$AN$80</c:f>
            </c:numRef>
          </c:val>
          <c:extLst>
            <c:ext xmlns:c16="http://schemas.microsoft.com/office/drawing/2014/chart" uri="{C3380CC4-5D6E-409C-BE32-E72D297353CC}">
              <c16:uniqueId val="{00000000-4261-42B0-98D8-8CE2B3ED4413}"/>
            </c:ext>
          </c:extLst>
        </c:ser>
        <c:ser>
          <c:idx val="1"/>
          <c:order val="1"/>
          <c:tx>
            <c:strRef>
              <c:f>'STEEL STRUCTURE'!$B$81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STRUCTURE'!$E$81:$AN$81</c:f>
            </c:numRef>
          </c:val>
          <c:extLst>
            <c:ext xmlns:c16="http://schemas.microsoft.com/office/drawing/2014/chart" uri="{C3380CC4-5D6E-409C-BE32-E72D297353CC}">
              <c16:uniqueId val="{00000001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2619240"/>
        <c:axId val="402617280"/>
      </c:barChart>
      <c:lineChart>
        <c:grouping val="standard"/>
        <c:varyColors val="0"/>
        <c:ser>
          <c:idx val="2"/>
          <c:order val="2"/>
          <c:tx>
            <c:strRef>
              <c:f>'STEEL STRUCTURE'!$B$82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2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9240"/>
        <c:axId val="402617280"/>
      </c:lineChart>
      <c:lineChart>
        <c:grouping val="standard"/>
        <c:varyColors val="0"/>
        <c:ser>
          <c:idx val="3"/>
          <c:order val="3"/>
          <c:tx>
            <c:strRef>
              <c:f>'STEEL STRUCTURE'!$B$83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'STEEL STRUCTURE'!$E$79:$AN$79</c:f>
            </c:multiLvlStrRef>
          </c:cat>
          <c:val>
            <c:numRef>
              <c:f>'STEEL STRUCTURE'!$E$83:$AN$83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4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7672"/>
        <c:axId val="402618456"/>
      </c:lineChart>
      <c:catAx>
        <c:axId val="40261924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7280"/>
        <c:crosses val="autoZero"/>
        <c:auto val="1"/>
        <c:lblAlgn val="ctr"/>
        <c:lblOffset val="100"/>
        <c:noMultiLvlLbl val="1"/>
      </c:catAx>
      <c:valAx>
        <c:axId val="402617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9240"/>
        <c:crosses val="autoZero"/>
        <c:crossBetween val="between"/>
      </c:valAx>
      <c:valAx>
        <c:axId val="40261845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7672"/>
        <c:crosses val="max"/>
        <c:crossBetween val="between"/>
      </c:valAx>
      <c:catAx>
        <c:axId val="4026176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2618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CLADDING!$B$2</c:f>
          <c:strCache>
            <c:ptCount val="1"/>
            <c:pt idx="0">
              <c:v>CLADDING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CLADDING!$B$37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3247.5</c:v>
                </c:pt>
                <c:pt idx="15">
                  <c:v>2164.3000000000002</c:v>
                </c:pt>
                <c:pt idx="16">
                  <c:v>1164.3</c:v>
                </c:pt>
                <c:pt idx="17">
                  <c:v>998.9</c:v>
                </c:pt>
                <c:pt idx="18">
                  <c:v>1280.9000000000001</c:v>
                </c:pt>
                <c:pt idx="19">
                  <c:v>3044.6</c:v>
                </c:pt>
                <c:pt idx="20">
                  <c:v>4204.7</c:v>
                </c:pt>
                <c:pt idx="21">
                  <c:v>2636.2</c:v>
                </c:pt>
                <c:pt idx="22">
                  <c:v>1264.5999999999999</c:v>
                </c:pt>
                <c:pt idx="23">
                  <c:v>1084.9000000000001</c:v>
                </c:pt>
                <c:pt idx="24">
                  <c:v>1538</c:v>
                </c:pt>
                <c:pt idx="25">
                  <c:v>176.9</c:v>
                </c:pt>
                <c:pt idx="26">
                  <c:v>2609</c:v>
                </c:pt>
                <c:pt idx="27">
                  <c:v>4746.5</c:v>
                </c:pt>
                <c:pt idx="28">
                  <c:v>2988.2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F-4E5D-B200-0D63A3DD317E}"/>
            </c:ext>
          </c:extLst>
        </c:ser>
        <c:ser>
          <c:idx val="1"/>
          <c:order val="1"/>
          <c:tx>
            <c:strRef>
              <c:f>CLADDING!$B$38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36.700000000000003</c:v>
                </c:pt>
                <c:pt idx="15">
                  <c:v>1785.6</c:v>
                </c:pt>
                <c:pt idx="16">
                  <c:v>3222</c:v>
                </c:pt>
                <c:pt idx="17">
                  <c:v>3309.2</c:v>
                </c:pt>
                <c:pt idx="18">
                  <c:v>3162.6</c:v>
                </c:pt>
                <c:pt idx="19">
                  <c:v>1446.2</c:v>
                </c:pt>
                <c:pt idx="20">
                  <c:v>1460.7</c:v>
                </c:pt>
                <c:pt idx="21">
                  <c:v>3393.1</c:v>
                </c:pt>
                <c:pt idx="22">
                  <c:v>5277.8</c:v>
                </c:pt>
                <c:pt idx="23">
                  <c:v>6449.8</c:v>
                </c:pt>
                <c:pt idx="24">
                  <c:v>6723.6</c:v>
                </c:pt>
                <c:pt idx="25">
                  <c:v>8471.6</c:v>
                </c:pt>
                <c:pt idx="26">
                  <c:v>5360.8</c:v>
                </c:pt>
                <c:pt idx="27">
                  <c:v>2773</c:v>
                </c:pt>
                <c:pt idx="28">
                  <c:v>1663.8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825104"/>
        <c:axId val="399823928"/>
      </c:barChart>
      <c:lineChart>
        <c:grouping val="standard"/>
        <c:varyColors val="0"/>
        <c:ser>
          <c:idx val="2"/>
          <c:order val="2"/>
          <c:tx>
            <c:strRef>
              <c:f>CLADDING!$B$39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3284.2</c:v>
                </c:pt>
                <c:pt idx="15">
                  <c:v>3949.9</c:v>
                </c:pt>
                <c:pt idx="16">
                  <c:v>4386.3</c:v>
                </c:pt>
                <c:pt idx="17">
                  <c:v>4308.0999999999995</c:v>
                </c:pt>
                <c:pt idx="18">
                  <c:v>4443.5</c:v>
                </c:pt>
                <c:pt idx="19">
                  <c:v>4490.8</c:v>
                </c:pt>
                <c:pt idx="20">
                  <c:v>5665.4</c:v>
                </c:pt>
                <c:pt idx="21">
                  <c:v>6029.2999999999993</c:v>
                </c:pt>
                <c:pt idx="22">
                  <c:v>6542.4</c:v>
                </c:pt>
                <c:pt idx="23">
                  <c:v>7534.7000000000007</c:v>
                </c:pt>
                <c:pt idx="24">
                  <c:v>8261.6</c:v>
                </c:pt>
                <c:pt idx="25">
                  <c:v>8648.5</c:v>
                </c:pt>
                <c:pt idx="26">
                  <c:v>7969.8</c:v>
                </c:pt>
                <c:pt idx="27">
                  <c:v>7519.5</c:v>
                </c:pt>
                <c:pt idx="28">
                  <c:v>4652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5104"/>
        <c:axId val="399823928"/>
      </c:lineChart>
      <c:lineChart>
        <c:grouping val="standard"/>
        <c:varyColors val="0"/>
        <c:ser>
          <c:idx val="3"/>
          <c:order val="3"/>
          <c:tx>
            <c:strRef>
              <c:f>CLADDING!$B$40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9F-4E5D-B200-0D63A3DD317E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3284.2</c:v>
                </c:pt>
                <c:pt idx="15">
                  <c:v>7234.1</c:v>
                </c:pt>
                <c:pt idx="16">
                  <c:v>11620.400000000001</c:v>
                </c:pt>
                <c:pt idx="17">
                  <c:v>15928.5</c:v>
                </c:pt>
                <c:pt idx="18">
                  <c:v>20372</c:v>
                </c:pt>
                <c:pt idx="19">
                  <c:v>24862.799999999999</c:v>
                </c:pt>
                <c:pt idx="20">
                  <c:v>30528.199999999997</c:v>
                </c:pt>
                <c:pt idx="21">
                  <c:v>36557.5</c:v>
                </c:pt>
                <c:pt idx="22">
                  <c:v>43099.9</c:v>
                </c:pt>
                <c:pt idx="23">
                  <c:v>50634.600000000006</c:v>
                </c:pt>
                <c:pt idx="24">
                  <c:v>58896.200000000004</c:v>
                </c:pt>
                <c:pt idx="25">
                  <c:v>67544.700000000012</c:v>
                </c:pt>
                <c:pt idx="26">
                  <c:v>75514.500000000015</c:v>
                </c:pt>
                <c:pt idx="27">
                  <c:v>83034.000000000015</c:v>
                </c:pt>
                <c:pt idx="28">
                  <c:v>87686.000000000015</c:v>
                </c:pt>
                <c:pt idx="29">
                  <c:v>87686.000000000015</c:v>
                </c:pt>
                <c:pt idx="30">
                  <c:v>87686.000000000015</c:v>
                </c:pt>
                <c:pt idx="31">
                  <c:v>87686.000000000015</c:v>
                </c:pt>
                <c:pt idx="32">
                  <c:v>87686.000000000015</c:v>
                </c:pt>
                <c:pt idx="33">
                  <c:v>87686.000000000015</c:v>
                </c:pt>
                <c:pt idx="34">
                  <c:v>87686.000000000015</c:v>
                </c:pt>
                <c:pt idx="35">
                  <c:v>87686.000000000015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5496"/>
        <c:axId val="399823144"/>
      </c:lineChart>
      <c:dateAx>
        <c:axId val="39982510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3928"/>
        <c:crosses val="autoZero"/>
        <c:auto val="1"/>
        <c:lblOffset val="100"/>
        <c:baseTimeUnit val="months"/>
      </c:dateAx>
      <c:valAx>
        <c:axId val="399823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104"/>
        <c:crosses val="autoZero"/>
        <c:crossBetween val="between"/>
      </c:valAx>
      <c:valAx>
        <c:axId val="39982314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496"/>
        <c:crosses val="max"/>
        <c:crossBetween val="between"/>
      </c:valAx>
      <c:dateAx>
        <c:axId val="39982549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8231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CLADDING!$B$44</c:f>
          <c:strCache>
            <c:ptCount val="1"/>
            <c:pt idx="0">
              <c:v>CLADDING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CLADDING!$B$79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3.7035558698081783E-2</c:v>
                </c:pt>
                <c:pt idx="15">
                  <c:v>2.4682389435029536E-2</c:v>
                </c:pt>
                <c:pt idx="16">
                  <c:v>1.3278060351709507E-2</c:v>
                </c:pt>
                <c:pt idx="17">
                  <c:v>1.1391784321328374E-2</c:v>
                </c:pt>
                <c:pt idx="18">
                  <c:v>1.4607805122824623E-2</c:v>
                </c:pt>
                <c:pt idx="19">
                  <c:v>3.4721620327076153E-2</c:v>
                </c:pt>
                <c:pt idx="20">
                  <c:v>4.795178249663571E-2</c:v>
                </c:pt>
                <c:pt idx="21">
                  <c:v>3.0064092329448251E-2</c:v>
                </c:pt>
                <c:pt idx="22">
                  <c:v>1.4421914558766505E-2</c:v>
                </c:pt>
                <c:pt idx="23">
                  <c:v>1.2372556622493898E-2</c:v>
                </c:pt>
                <c:pt idx="24">
                  <c:v>1.7539858130146201E-2</c:v>
                </c:pt>
                <c:pt idx="25">
                  <c:v>2.0174258148393126E-3</c:v>
                </c:pt>
                <c:pt idx="26">
                  <c:v>2.9753894578381949E-2</c:v>
                </c:pt>
                <c:pt idx="27">
                  <c:v>5.4130647993978508E-2</c:v>
                </c:pt>
                <c:pt idx="28">
                  <c:v>3.4078416166776898E-2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745-9D61-D1F86D4748D4}"/>
            </c:ext>
          </c:extLst>
        </c:ser>
        <c:ser>
          <c:idx val="1"/>
          <c:order val="1"/>
          <c:tx>
            <c:strRef>
              <c:f>CLADDING!$B$80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4.18538877357845E-4</c:v>
                </c:pt>
                <c:pt idx="15">
                  <c:v>2.0363570011176238E-2</c:v>
                </c:pt>
                <c:pt idx="16">
                  <c:v>3.6744748306457124E-2</c:v>
                </c:pt>
                <c:pt idx="17">
                  <c:v>3.773920580252263E-2</c:v>
                </c:pt>
                <c:pt idx="18">
                  <c:v>3.6067331158907916E-2</c:v>
                </c:pt>
                <c:pt idx="19">
                  <c:v>1.6492940720297423E-2</c:v>
                </c:pt>
                <c:pt idx="20">
                  <c:v>1.6658303492005564E-2</c:v>
                </c:pt>
                <c:pt idx="21">
                  <c:v>3.8696029012613181E-2</c:v>
                </c:pt>
                <c:pt idx="22">
                  <c:v>6.0189768035946438E-2</c:v>
                </c:pt>
                <c:pt idx="23">
                  <c:v>7.3555641721597509E-2</c:v>
                </c:pt>
                <c:pt idx="24">
                  <c:v>7.6678147024610538E-2</c:v>
                </c:pt>
                <c:pt idx="25">
                  <c:v>9.6612914262253935E-2</c:v>
                </c:pt>
                <c:pt idx="26">
                  <c:v>6.1136327349861998E-2</c:v>
                </c:pt>
                <c:pt idx="27">
                  <c:v>3.1624204548046431E-2</c:v>
                </c:pt>
                <c:pt idx="28">
                  <c:v>1.897452272882786E-2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824320"/>
        <c:axId val="399825888"/>
      </c:barChart>
      <c:lineChart>
        <c:grouping val="standard"/>
        <c:varyColors val="0"/>
        <c:ser>
          <c:idx val="2"/>
          <c:order val="2"/>
          <c:tx>
            <c:strRef>
              <c:f>CLADDING!$B$81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3.7454097575439625E-2</c:v>
                </c:pt>
                <c:pt idx="15">
                  <c:v>4.5045959446205777E-2</c:v>
                </c:pt>
                <c:pt idx="16">
                  <c:v>5.0022808658166634E-2</c:v>
                </c:pt>
                <c:pt idx="17">
                  <c:v>4.9130990123851005E-2</c:v>
                </c:pt>
                <c:pt idx="18">
                  <c:v>5.0675136281732536E-2</c:v>
                </c:pt>
                <c:pt idx="19">
                  <c:v>5.1214561047373576E-2</c:v>
                </c:pt>
                <c:pt idx="20">
                  <c:v>6.4610085988641278E-2</c:v>
                </c:pt>
                <c:pt idx="21">
                  <c:v>6.8760121342061428E-2</c:v>
                </c:pt>
                <c:pt idx="22">
                  <c:v>7.4611682594712944E-2</c:v>
                </c:pt>
                <c:pt idx="23">
                  <c:v>8.5928198344091405E-2</c:v>
                </c:pt>
                <c:pt idx="24">
                  <c:v>9.4218005154756743E-2</c:v>
                </c:pt>
                <c:pt idx="25">
                  <c:v>9.8630340077093245E-2</c:v>
                </c:pt>
                <c:pt idx="26">
                  <c:v>9.0890221928243947E-2</c:v>
                </c:pt>
                <c:pt idx="27">
                  <c:v>8.5754852542024945E-2</c:v>
                </c:pt>
                <c:pt idx="28">
                  <c:v>5.3052938895604758E-2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4320"/>
        <c:axId val="399825888"/>
      </c:lineChart>
      <c:lineChart>
        <c:grouping val="standard"/>
        <c:varyColors val="0"/>
        <c:ser>
          <c:idx val="3"/>
          <c:order val="3"/>
          <c:tx>
            <c:strRef>
              <c:f>CLADDING!$B$82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F3-4745-9D61-D1F86D4748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3.7454097575439625E-2</c:v>
                </c:pt>
                <c:pt idx="15">
                  <c:v>8.2500057021645395E-2</c:v>
                </c:pt>
                <c:pt idx="16">
                  <c:v>0.13252286567981203</c:v>
                </c:pt>
                <c:pt idx="17">
                  <c:v>0.18165385580366303</c:v>
                </c:pt>
                <c:pt idx="18">
                  <c:v>0.23232899208539556</c:v>
                </c:pt>
                <c:pt idx="19">
                  <c:v>0.28354355313276913</c:v>
                </c:pt>
                <c:pt idx="20">
                  <c:v>0.3481536391214104</c:v>
                </c:pt>
                <c:pt idx="21">
                  <c:v>0.41691376046347184</c:v>
                </c:pt>
                <c:pt idx="22">
                  <c:v>0.4915254430581848</c:v>
                </c:pt>
                <c:pt idx="23">
                  <c:v>0.57745364140227617</c:v>
                </c:pt>
                <c:pt idx="24">
                  <c:v>0.67167164655703293</c:v>
                </c:pt>
                <c:pt idx="25">
                  <c:v>0.77030198663412619</c:v>
                </c:pt>
                <c:pt idx="26">
                  <c:v>0.86119220856237011</c:v>
                </c:pt>
                <c:pt idx="27">
                  <c:v>0.94694706110439508</c:v>
                </c:pt>
                <c:pt idx="28">
                  <c:v>0.99999999999999989</c:v>
                </c:pt>
                <c:pt idx="29">
                  <c:v>0.99999999999999989</c:v>
                </c:pt>
                <c:pt idx="30">
                  <c:v>0.99999999999999989</c:v>
                </c:pt>
                <c:pt idx="31">
                  <c:v>0.99999999999999989</c:v>
                </c:pt>
                <c:pt idx="32">
                  <c:v>0.99999999999999989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2752"/>
        <c:axId val="399822360"/>
      </c:lineChart>
      <c:dateAx>
        <c:axId val="39982432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888"/>
        <c:crosses val="autoZero"/>
        <c:auto val="1"/>
        <c:lblOffset val="100"/>
        <c:baseTimeUnit val="months"/>
      </c:dateAx>
      <c:valAx>
        <c:axId val="399825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4320"/>
        <c:crosses val="autoZero"/>
        <c:crossBetween val="between"/>
      </c:valAx>
      <c:valAx>
        <c:axId val="39982236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2752"/>
        <c:crosses val="max"/>
        <c:crossBetween val="between"/>
      </c:valAx>
      <c:dateAx>
        <c:axId val="39982275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82236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'BUILDINGS (MASONARY)'!$B$2</c:f>
          <c:strCache>
            <c:ptCount val="1"/>
            <c:pt idx="0">
              <c:v>BUILDINGS (MASONARY)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039750654129355E-2"/>
          <c:y val="0.12733027825772486"/>
          <c:w val="0.93720585844316118"/>
          <c:h val="0.743062724605899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'BUILDINGS (MASONARY)'!$B$37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(MASONARY)'!$E$37:$AN$37</c:f>
              <c:numCache>
                <c:formatCode>#,##0</c:formatCode>
                <c:ptCount val="36"/>
                <c:pt idx="16">
                  <c:v>137.19999999999999</c:v>
                </c:pt>
                <c:pt idx="17">
                  <c:v>584.29999999999995</c:v>
                </c:pt>
                <c:pt idx="18">
                  <c:v>584.29999999999995</c:v>
                </c:pt>
                <c:pt idx="19">
                  <c:v>447.1</c:v>
                </c:pt>
                <c:pt idx="20">
                  <c:v>16</c:v>
                </c:pt>
                <c:pt idx="21">
                  <c:v>16</c:v>
                </c:pt>
                <c:pt idx="22">
                  <c:v>15.4</c:v>
                </c:pt>
                <c:pt idx="2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5-453D-AE92-3A03BC57DF4D}"/>
            </c:ext>
          </c:extLst>
        </c:ser>
        <c:ser>
          <c:idx val="1"/>
          <c:order val="1"/>
          <c:tx>
            <c:strRef>
              <c:f>'BUILDINGS (MASONARY)'!$B$38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13">
                  <c:v>12.9</c:v>
                </c:pt>
                <c:pt idx="14">
                  <c:v>308.89999999999998</c:v>
                </c:pt>
                <c:pt idx="15">
                  <c:v>347.5</c:v>
                </c:pt>
                <c:pt idx="16">
                  <c:v>380.8</c:v>
                </c:pt>
                <c:pt idx="17">
                  <c:v>300.89999999999998</c:v>
                </c:pt>
                <c:pt idx="18">
                  <c:v>133.6</c:v>
                </c:pt>
                <c:pt idx="19">
                  <c:v>109.2</c:v>
                </c:pt>
                <c:pt idx="20">
                  <c:v>32.700000000000003</c:v>
                </c:pt>
                <c:pt idx="21">
                  <c:v>8.5</c:v>
                </c:pt>
                <c:pt idx="22">
                  <c:v>48.5</c:v>
                </c:pt>
                <c:pt idx="23">
                  <c:v>90</c:v>
                </c:pt>
                <c:pt idx="24">
                  <c:v>41.6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723664"/>
        <c:axId val="399724056"/>
      </c:barChart>
      <c:lineChart>
        <c:grouping val="standard"/>
        <c:varyColors val="0"/>
        <c:ser>
          <c:idx val="2"/>
          <c:order val="2"/>
          <c:tx>
            <c:strRef>
              <c:f>'BUILDINGS (MASONARY)'!$B$39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12.9</c:v>
                </c:pt>
                <c:pt idx="14">
                  <c:v>308.89999999999998</c:v>
                </c:pt>
                <c:pt idx="15">
                  <c:v>347.5</c:v>
                </c:pt>
                <c:pt idx="16">
                  <c:v>518</c:v>
                </c:pt>
                <c:pt idx="17">
                  <c:v>885.19999999999993</c:v>
                </c:pt>
                <c:pt idx="18">
                  <c:v>717.9</c:v>
                </c:pt>
                <c:pt idx="19">
                  <c:v>556.30000000000007</c:v>
                </c:pt>
                <c:pt idx="20">
                  <c:v>48.7</c:v>
                </c:pt>
                <c:pt idx="21">
                  <c:v>24.5</c:v>
                </c:pt>
                <c:pt idx="22">
                  <c:v>63.9</c:v>
                </c:pt>
                <c:pt idx="23">
                  <c:v>106</c:v>
                </c:pt>
                <c:pt idx="24">
                  <c:v>41.6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3664"/>
        <c:axId val="399724056"/>
      </c:lineChart>
      <c:lineChart>
        <c:grouping val="standard"/>
        <c:varyColors val="0"/>
        <c:ser>
          <c:idx val="3"/>
          <c:order val="3"/>
          <c:tx>
            <c:strRef>
              <c:f>'BUILDINGS (MASONARY)'!$B$40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F5-453D-AE92-3A03BC57DF4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12.9</c:v>
                </c:pt>
                <c:pt idx="14">
                  <c:v>321.79999999999995</c:v>
                </c:pt>
                <c:pt idx="15">
                  <c:v>669.3</c:v>
                </c:pt>
                <c:pt idx="16">
                  <c:v>1187.3</c:v>
                </c:pt>
                <c:pt idx="17">
                  <c:v>2072.5</c:v>
                </c:pt>
                <c:pt idx="18">
                  <c:v>2790.4</c:v>
                </c:pt>
                <c:pt idx="19">
                  <c:v>3346.7000000000003</c:v>
                </c:pt>
                <c:pt idx="20">
                  <c:v>3395.4</c:v>
                </c:pt>
                <c:pt idx="21">
                  <c:v>3419.9</c:v>
                </c:pt>
                <c:pt idx="22">
                  <c:v>3483.8</c:v>
                </c:pt>
                <c:pt idx="23">
                  <c:v>3589.8</c:v>
                </c:pt>
                <c:pt idx="24">
                  <c:v>3631.4</c:v>
                </c:pt>
                <c:pt idx="25">
                  <c:v>3631.4</c:v>
                </c:pt>
                <c:pt idx="26">
                  <c:v>3631.4</c:v>
                </c:pt>
                <c:pt idx="27">
                  <c:v>3631.4</c:v>
                </c:pt>
                <c:pt idx="28">
                  <c:v>3631.4</c:v>
                </c:pt>
                <c:pt idx="29">
                  <c:v>3631.4</c:v>
                </c:pt>
                <c:pt idx="30">
                  <c:v>3631.4</c:v>
                </c:pt>
                <c:pt idx="31">
                  <c:v>3631.4</c:v>
                </c:pt>
                <c:pt idx="32">
                  <c:v>3631.4</c:v>
                </c:pt>
                <c:pt idx="33">
                  <c:v>3631.4</c:v>
                </c:pt>
                <c:pt idx="34">
                  <c:v>3631.4</c:v>
                </c:pt>
                <c:pt idx="35">
                  <c:v>3631.4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4840"/>
        <c:axId val="399724448"/>
      </c:lineChart>
      <c:dateAx>
        <c:axId val="3997236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4056"/>
        <c:crosses val="autoZero"/>
        <c:auto val="1"/>
        <c:lblOffset val="100"/>
        <c:baseTimeUnit val="months"/>
      </c:dateAx>
      <c:valAx>
        <c:axId val="399724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3664"/>
        <c:crosses val="autoZero"/>
        <c:crossBetween val="between"/>
      </c:valAx>
      <c:valAx>
        <c:axId val="3997244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4840"/>
        <c:crosses val="max"/>
        <c:crossBetween val="between"/>
      </c:valAx>
      <c:dateAx>
        <c:axId val="3997248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7244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'BUILDINGS (MASONARY)'!$B$44</c:f>
          <c:strCache>
            <c:ptCount val="1"/>
            <c:pt idx="0">
              <c:v>BUILDINGS (MASONARY)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'BUILDINGS (MASONARY)'!$B$79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3.7781571845569198E-2</c:v>
                </c:pt>
                <c:pt idx="17">
                  <c:v>0.16090213140937379</c:v>
                </c:pt>
                <c:pt idx="18">
                  <c:v>0.16090213140937379</c:v>
                </c:pt>
                <c:pt idx="19">
                  <c:v>0.12312055956380459</c:v>
                </c:pt>
                <c:pt idx="20">
                  <c:v>4.4060142093958251E-3</c:v>
                </c:pt>
                <c:pt idx="21">
                  <c:v>4.4060142093958251E-3</c:v>
                </c:pt>
                <c:pt idx="22">
                  <c:v>4.2407886765434815E-3</c:v>
                </c:pt>
                <c:pt idx="23">
                  <c:v>4.4060142093958251E-3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A-4103-A929-58C0DE952E0B}"/>
            </c:ext>
          </c:extLst>
        </c:ser>
        <c:ser>
          <c:idx val="1"/>
          <c:order val="1"/>
          <c:tx>
            <c:strRef>
              <c:f>'BUILDINGS (MASONARY)'!$B$80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(MASONARY)'!$E$80:$AN$80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8.5063611830148142E-2</c:v>
                </c:pt>
                <c:pt idx="15">
                  <c:v>9.5693121110315582E-2</c:v>
                </c:pt>
                <c:pt idx="16">
                  <c:v>0.10486313818362064</c:v>
                </c:pt>
                <c:pt idx="17">
                  <c:v>8.2860604725450232E-2</c:v>
                </c:pt>
                <c:pt idx="18">
                  <c:v>3.6790218648455136E-2</c:v>
                </c:pt>
                <c:pt idx="19">
                  <c:v>3.0071046979126506E-2</c:v>
                </c:pt>
                <c:pt idx="20">
                  <c:v>9.0047915404527189E-3</c:v>
                </c:pt>
                <c:pt idx="21">
                  <c:v>2.3406950487415319E-3</c:v>
                </c:pt>
                <c:pt idx="22">
                  <c:v>1.3355730572231096E-2</c:v>
                </c:pt>
                <c:pt idx="23">
                  <c:v>2.4783829927851518E-2</c:v>
                </c:pt>
                <c:pt idx="24">
                  <c:v>1.1455636944429146E-2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725232"/>
        <c:axId val="399725624"/>
      </c:barChart>
      <c:lineChart>
        <c:grouping val="standard"/>
        <c:varyColors val="0"/>
        <c:ser>
          <c:idx val="2"/>
          <c:order val="2"/>
          <c:tx>
            <c:strRef>
              <c:f>'BUILDINGS (MASONARY)'!$B$81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8.5063611830148142E-2</c:v>
                </c:pt>
                <c:pt idx="15">
                  <c:v>9.5693121110315582E-2</c:v>
                </c:pt>
                <c:pt idx="16">
                  <c:v>0.14264471002918983</c:v>
                </c:pt>
                <c:pt idx="17">
                  <c:v>0.24376273613482402</c:v>
                </c:pt>
                <c:pt idx="18">
                  <c:v>0.19769235005782893</c:v>
                </c:pt>
                <c:pt idx="19">
                  <c:v>0.1531916065429311</c:v>
                </c:pt>
                <c:pt idx="20">
                  <c:v>1.3410805749848544E-2</c:v>
                </c:pt>
                <c:pt idx="21">
                  <c:v>6.746709258137357E-3</c:v>
                </c:pt>
                <c:pt idx="22">
                  <c:v>1.7596519248774575E-2</c:v>
                </c:pt>
                <c:pt idx="23">
                  <c:v>2.9189844137247345E-2</c:v>
                </c:pt>
                <c:pt idx="24">
                  <c:v>1.1455636944429146E-2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5232"/>
        <c:axId val="399725624"/>
      </c:lineChart>
      <c:lineChart>
        <c:grouping val="standard"/>
        <c:varyColors val="0"/>
        <c:ser>
          <c:idx val="3"/>
          <c:order val="3"/>
          <c:tx>
            <c:strRef>
              <c:f>'BUILDINGS (MASONARY)'!$B$82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8A-4103-A929-58C0DE952E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8.8615960786473533E-2</c:v>
                </c:pt>
                <c:pt idx="15">
                  <c:v>0.18430908189678913</c:v>
                </c:pt>
                <c:pt idx="16">
                  <c:v>0.32695379192597895</c:v>
                </c:pt>
                <c:pt idx="17">
                  <c:v>0.57071652806080297</c:v>
                </c:pt>
                <c:pt idx="18">
                  <c:v>0.7684088781186319</c:v>
                </c:pt>
                <c:pt idx="19">
                  <c:v>0.92160048466156297</c:v>
                </c:pt>
                <c:pt idx="20">
                  <c:v>0.93501129041141151</c:v>
                </c:pt>
                <c:pt idx="21">
                  <c:v>0.94175799966954887</c:v>
                </c:pt>
                <c:pt idx="22">
                  <c:v>0.95935451891832346</c:v>
                </c:pt>
                <c:pt idx="23">
                  <c:v>0.98854436305557081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7280"/>
        <c:axId val="399726408"/>
      </c:lineChart>
      <c:dateAx>
        <c:axId val="39972523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5624"/>
        <c:crosses val="autoZero"/>
        <c:auto val="1"/>
        <c:lblOffset val="100"/>
        <c:baseTimeUnit val="months"/>
      </c:dateAx>
      <c:valAx>
        <c:axId val="399725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5232"/>
        <c:crosses val="autoZero"/>
        <c:crossBetween val="between"/>
      </c:valAx>
      <c:valAx>
        <c:axId val="39972640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7280"/>
        <c:crosses val="max"/>
        <c:crossBetween val="between"/>
      </c:valAx>
      <c:dateAx>
        <c:axId val="40315728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726408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PIPING!$B$2</c:f>
          <c:strCache>
            <c:ptCount val="1"/>
            <c:pt idx="0">
              <c:v>PIPING WORKS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74864035904069"/>
          <c:y val="7.257130479298346E-2"/>
          <c:w val="0.8183152338898052"/>
          <c:h val="0.779652558654093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PIPING!$B$37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1623</c:v>
                </c:pt>
                <c:pt idx="11">
                  <c:v>2372.1999999999998</c:v>
                </c:pt>
                <c:pt idx="12">
                  <c:v>23224.5</c:v>
                </c:pt>
                <c:pt idx="13">
                  <c:v>22798.3</c:v>
                </c:pt>
                <c:pt idx="14">
                  <c:v>25839.1</c:v>
                </c:pt>
                <c:pt idx="15">
                  <c:v>25973.300000000003</c:v>
                </c:pt>
                <c:pt idx="16">
                  <c:v>29630.400000000001</c:v>
                </c:pt>
                <c:pt idx="17">
                  <c:v>30369.9</c:v>
                </c:pt>
                <c:pt idx="18">
                  <c:v>32945.199999999997</c:v>
                </c:pt>
                <c:pt idx="19">
                  <c:v>33413.599999999999</c:v>
                </c:pt>
                <c:pt idx="20">
                  <c:v>36249.599999999999</c:v>
                </c:pt>
                <c:pt idx="21">
                  <c:v>38076.1</c:v>
                </c:pt>
                <c:pt idx="22">
                  <c:v>31649.9</c:v>
                </c:pt>
                <c:pt idx="23">
                  <c:v>27702.1</c:v>
                </c:pt>
                <c:pt idx="24">
                  <c:v>16784.199999999997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87.1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1-40EF-9368-343E48247205}"/>
            </c:ext>
          </c:extLst>
        </c:ser>
        <c:ser>
          <c:idx val="1"/>
          <c:order val="1"/>
          <c:tx>
            <c:strRef>
              <c:f>PIPING!$B$41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314.89999999999998</c:v>
                </c:pt>
                <c:pt idx="12">
                  <c:v>8761.7000000000007</c:v>
                </c:pt>
                <c:pt idx="13">
                  <c:v>9817.1</c:v>
                </c:pt>
                <c:pt idx="14">
                  <c:v>9761.7000000000007</c:v>
                </c:pt>
                <c:pt idx="15">
                  <c:v>9371</c:v>
                </c:pt>
                <c:pt idx="16">
                  <c:v>10429.199999999999</c:v>
                </c:pt>
                <c:pt idx="17">
                  <c:v>10638</c:v>
                </c:pt>
                <c:pt idx="18">
                  <c:v>11459.3</c:v>
                </c:pt>
                <c:pt idx="19">
                  <c:v>12975.2</c:v>
                </c:pt>
                <c:pt idx="20">
                  <c:v>15519.5</c:v>
                </c:pt>
                <c:pt idx="21">
                  <c:v>16266.8</c:v>
                </c:pt>
                <c:pt idx="22">
                  <c:v>15964.4</c:v>
                </c:pt>
                <c:pt idx="23">
                  <c:v>13719.4</c:v>
                </c:pt>
                <c:pt idx="24">
                  <c:v>8611.5</c:v>
                </c:pt>
                <c:pt idx="25">
                  <c:v>7073.8</c:v>
                </c:pt>
                <c:pt idx="26">
                  <c:v>7388.8</c:v>
                </c:pt>
                <c:pt idx="27">
                  <c:v>6369.9</c:v>
                </c:pt>
                <c:pt idx="28">
                  <c:v>4798</c:v>
                </c:pt>
                <c:pt idx="29">
                  <c:v>1914.2</c:v>
                </c:pt>
                <c:pt idx="30">
                  <c:v>593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1-40EF-9368-343E4824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60808"/>
        <c:axId val="403161984"/>
      </c:barChart>
      <c:lineChart>
        <c:grouping val="standard"/>
        <c:varyColors val="0"/>
        <c:ser>
          <c:idx val="2"/>
          <c:order val="2"/>
          <c:tx>
            <c:strRef>
              <c:f>PIPING!$B$45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PIPING!$E$45:$AN$45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1623</c:v>
                </c:pt>
                <c:pt idx="11">
                  <c:v>2687.1</c:v>
                </c:pt>
                <c:pt idx="12">
                  <c:v>31986.2</c:v>
                </c:pt>
                <c:pt idx="13">
                  <c:v>32615.4</c:v>
                </c:pt>
                <c:pt idx="14">
                  <c:v>35600.800000000003</c:v>
                </c:pt>
                <c:pt idx="15">
                  <c:v>35344.300000000003</c:v>
                </c:pt>
                <c:pt idx="16">
                  <c:v>40059.599999999999</c:v>
                </c:pt>
                <c:pt idx="17">
                  <c:v>41007.9</c:v>
                </c:pt>
                <c:pt idx="18">
                  <c:v>44404.5</c:v>
                </c:pt>
                <c:pt idx="19">
                  <c:v>46388.800000000003</c:v>
                </c:pt>
                <c:pt idx="20">
                  <c:v>51769.1</c:v>
                </c:pt>
                <c:pt idx="21">
                  <c:v>54342.899999999994</c:v>
                </c:pt>
                <c:pt idx="22">
                  <c:v>47614.3</c:v>
                </c:pt>
                <c:pt idx="23">
                  <c:v>41421.5</c:v>
                </c:pt>
                <c:pt idx="24">
                  <c:v>25395.699999999997</c:v>
                </c:pt>
                <c:pt idx="25">
                  <c:v>19208.5</c:v>
                </c:pt>
                <c:pt idx="26">
                  <c:v>10870.5</c:v>
                </c:pt>
                <c:pt idx="27">
                  <c:v>7764.2999999999993</c:v>
                </c:pt>
                <c:pt idx="28">
                  <c:v>4885.1000000000004</c:v>
                </c:pt>
                <c:pt idx="29">
                  <c:v>1914.2</c:v>
                </c:pt>
                <c:pt idx="30">
                  <c:v>593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9C1-40EF-9368-343E4824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0808"/>
        <c:axId val="403161984"/>
      </c:lineChart>
      <c:lineChart>
        <c:grouping val="standard"/>
        <c:varyColors val="0"/>
        <c:ser>
          <c:idx val="3"/>
          <c:order val="3"/>
          <c:tx>
            <c:strRef>
              <c:f>PIPING!$B$46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C1-40EF-9368-343E4824720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PIPING!$E$46:$AN$46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2164</c:v>
                </c:pt>
                <c:pt idx="11">
                  <c:v>4851.1000000000004</c:v>
                </c:pt>
                <c:pt idx="12">
                  <c:v>36837.300000000003</c:v>
                </c:pt>
                <c:pt idx="13">
                  <c:v>69452.700000000012</c:v>
                </c:pt>
                <c:pt idx="14">
                  <c:v>105053.50000000001</c:v>
                </c:pt>
                <c:pt idx="15">
                  <c:v>140397.80000000002</c:v>
                </c:pt>
                <c:pt idx="16">
                  <c:v>180457.40000000002</c:v>
                </c:pt>
                <c:pt idx="17">
                  <c:v>221465.30000000002</c:v>
                </c:pt>
                <c:pt idx="18">
                  <c:v>265869.80000000005</c:v>
                </c:pt>
                <c:pt idx="19">
                  <c:v>312258.60000000003</c:v>
                </c:pt>
                <c:pt idx="20">
                  <c:v>364027.7</c:v>
                </c:pt>
                <c:pt idx="21">
                  <c:v>418370.6</c:v>
                </c:pt>
                <c:pt idx="22">
                  <c:v>465984.89999999997</c:v>
                </c:pt>
                <c:pt idx="23">
                  <c:v>507406.39999999997</c:v>
                </c:pt>
                <c:pt idx="24">
                  <c:v>532802.1</c:v>
                </c:pt>
                <c:pt idx="25">
                  <c:v>552010.6</c:v>
                </c:pt>
                <c:pt idx="26">
                  <c:v>562881.1</c:v>
                </c:pt>
                <c:pt idx="27">
                  <c:v>570645.4</c:v>
                </c:pt>
                <c:pt idx="28">
                  <c:v>575530.5</c:v>
                </c:pt>
                <c:pt idx="29">
                  <c:v>577444.69999999995</c:v>
                </c:pt>
                <c:pt idx="30">
                  <c:v>578037.69999999995</c:v>
                </c:pt>
                <c:pt idx="31">
                  <c:v>578037.69999999995</c:v>
                </c:pt>
                <c:pt idx="32">
                  <c:v>578037.69999999995</c:v>
                </c:pt>
                <c:pt idx="33">
                  <c:v>578037.69999999995</c:v>
                </c:pt>
                <c:pt idx="34">
                  <c:v>578037.69999999995</c:v>
                </c:pt>
                <c:pt idx="35">
                  <c:v>578037.69999999995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9C1-40EF-9368-343E48247205}"/>
            </c:ext>
          </c:extLst>
        </c:ser>
        <c:ser>
          <c:idx val="4"/>
          <c:order val="4"/>
          <c:tx>
            <c:strRef>
              <c:f>PIPING!$B$47</c:f>
              <c:strCache>
                <c:ptCount val="1"/>
                <c:pt idx="0">
                  <c:v>Feasibility</c:v>
                </c:pt>
              </c:strCache>
            </c:strRef>
          </c:tx>
          <c:spPr>
            <a:ln w="762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PIPING!$E$47:$AN$47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13193.745716024463</c:v>
                </c:pt>
                <c:pt idx="6">
                  <c:v>41171.931268684384</c:v>
                </c:pt>
                <c:pt idx="7">
                  <c:v>87108.912723918678</c:v>
                </c:pt>
                <c:pt idx="8">
                  <c:v>143658.85772453982</c:v>
                </c:pt>
                <c:pt idx="9">
                  <c:v>200705.80874075243</c:v>
                </c:pt>
                <c:pt idx="10">
                  <c:v>271820.72753517493</c:v>
                </c:pt>
                <c:pt idx="11">
                  <c:v>339377.10379426158</c:v>
                </c:pt>
                <c:pt idx="12">
                  <c:v>397265.57252542418</c:v>
                </c:pt>
                <c:pt idx="13">
                  <c:v>445272.99249015097</c:v>
                </c:pt>
                <c:pt idx="14">
                  <c:v>482619.5943016861</c:v>
                </c:pt>
                <c:pt idx="15">
                  <c:v>513832.95999999996</c:v>
                </c:pt>
                <c:pt idx="16">
                  <c:v>545143.45699435694</c:v>
                </c:pt>
                <c:pt idx="17">
                  <c:v>562250.55151865468</c:v>
                </c:pt>
                <c:pt idx="18">
                  <c:v>579242.39999999991</c:v>
                </c:pt>
                <c:pt idx="19">
                  <c:v>579242.39999999991</c:v>
                </c:pt>
                <c:pt idx="20">
                  <c:v>579242.39999999991</c:v>
                </c:pt>
                <c:pt idx="21">
                  <c:v>579242.39999999991</c:v>
                </c:pt>
                <c:pt idx="22">
                  <c:v>579242.39999999991</c:v>
                </c:pt>
                <c:pt idx="23">
                  <c:v>579242.39999999991</c:v>
                </c:pt>
                <c:pt idx="24">
                  <c:v>579242.39999999991</c:v>
                </c:pt>
                <c:pt idx="25">
                  <c:v>579242.39999999991</c:v>
                </c:pt>
                <c:pt idx="26">
                  <c:v>579242.39999999991</c:v>
                </c:pt>
                <c:pt idx="27">
                  <c:v>579242.39999999991</c:v>
                </c:pt>
                <c:pt idx="28">
                  <c:v>579242.39999999991</c:v>
                </c:pt>
                <c:pt idx="29">
                  <c:v>579242.39999999991</c:v>
                </c:pt>
                <c:pt idx="30">
                  <c:v>579242.39999999991</c:v>
                </c:pt>
                <c:pt idx="31">
                  <c:v>579242.39999999991</c:v>
                </c:pt>
                <c:pt idx="32">
                  <c:v>579242.39999999991</c:v>
                </c:pt>
                <c:pt idx="33">
                  <c:v>579242.39999999991</c:v>
                </c:pt>
                <c:pt idx="34">
                  <c:v>579242.39999999991</c:v>
                </c:pt>
                <c:pt idx="35">
                  <c:v>579242.39999999991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9-4FD2-BB71-7F9B4ED5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9240"/>
        <c:axId val="403160416"/>
      </c:lineChart>
      <c:dateAx>
        <c:axId val="403160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1984"/>
        <c:crosses val="autoZero"/>
        <c:auto val="1"/>
        <c:lblOffset val="100"/>
        <c:baseTimeUnit val="months"/>
      </c:dateAx>
      <c:valAx>
        <c:axId val="40316198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0808"/>
        <c:crosses val="autoZero"/>
        <c:crossBetween val="between"/>
      </c:valAx>
      <c:valAx>
        <c:axId val="40316041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9240"/>
        <c:crosses val="max"/>
        <c:crossBetween val="between"/>
      </c:valAx>
      <c:dateAx>
        <c:axId val="4031592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60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6980394809697148E-4"/>
          <c:y val="0.28065521737050669"/>
          <c:w val="9.5529362644088553E-2"/>
          <c:h val="0.372510697457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PIPING!$B$51</c:f>
          <c:strCache>
            <c:ptCount val="1"/>
            <c:pt idx="0">
              <c:v>PIPING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PIPING!$B$86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PIPING!$E$86:$AN$86</c:f>
            </c:numRef>
          </c:val>
          <c:extLst>
            <c:ext xmlns:c16="http://schemas.microsoft.com/office/drawing/2014/chart" uri="{C3380CC4-5D6E-409C-BE32-E72D297353CC}">
              <c16:uniqueId val="{00000000-E8F0-421F-8FDE-8EF7F2C3B68D}"/>
            </c:ext>
          </c:extLst>
        </c:ser>
        <c:ser>
          <c:idx val="1"/>
          <c:order val="1"/>
          <c:tx>
            <c:strRef>
              <c:f>PIPING!$B$90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PIPING!$E$90:$AN$90</c:f>
            </c:numRef>
          </c:val>
          <c:extLst>
            <c:ext xmlns:c16="http://schemas.microsoft.com/office/drawing/2014/chart" uri="{C3380CC4-5D6E-409C-BE32-E72D297353CC}">
              <c16:uniqueId val="{00000001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60024"/>
        <c:axId val="403163552"/>
      </c:barChart>
      <c:lineChart>
        <c:grouping val="standard"/>
        <c:varyColors val="0"/>
        <c:ser>
          <c:idx val="2"/>
          <c:order val="2"/>
          <c:tx>
            <c:strRef>
              <c:f>PIPING!$B$94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PIPING!$E$94:$AN$94</c:f>
            </c:numRef>
          </c:val>
          <c:smooth val="1"/>
          <c:extLst>
            <c:ext xmlns:c16="http://schemas.microsoft.com/office/drawing/2014/chart" uri="{C3380CC4-5D6E-409C-BE32-E72D297353CC}">
              <c16:uniqueId val="{00000002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0024"/>
        <c:axId val="403163552"/>
      </c:lineChart>
      <c:lineChart>
        <c:grouping val="standard"/>
        <c:varyColors val="0"/>
        <c:ser>
          <c:idx val="3"/>
          <c:order val="3"/>
          <c:tx>
            <c:strRef>
              <c:f>PIPING!$B$95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PIPING!$E$85:$AN$85</c:f>
            </c:multiLvlStrRef>
          </c:cat>
          <c:val>
            <c:numRef>
              <c:f>PIPING!$E$95:$AN$95</c:f>
            </c:numRef>
          </c:val>
          <c:smooth val="1"/>
          <c:extLst>
            <c:ext xmlns:c16="http://schemas.microsoft.com/office/drawing/2014/chart" uri="{C3380CC4-5D6E-409C-BE32-E72D297353CC}">
              <c16:uniqueId val="{00000004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2768"/>
        <c:axId val="403161200"/>
      </c:lineChart>
      <c:catAx>
        <c:axId val="4031600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3552"/>
        <c:crosses val="autoZero"/>
        <c:auto val="1"/>
        <c:lblAlgn val="ctr"/>
        <c:lblOffset val="100"/>
        <c:noMultiLvlLbl val="1"/>
      </c:catAx>
      <c:valAx>
        <c:axId val="403163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0024"/>
        <c:crosses val="autoZero"/>
        <c:crossBetween val="between"/>
      </c:valAx>
      <c:valAx>
        <c:axId val="40316120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2768"/>
        <c:crosses val="max"/>
        <c:crossBetween val="between"/>
      </c:valAx>
      <c:catAx>
        <c:axId val="403162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61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EQUIPMENT!$B$2</c:f>
          <c:strCache>
            <c:ptCount val="1"/>
            <c:pt idx="0">
              <c:v>EQUIPMENT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EQUIPMENT!$B$37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524.08731268096744</c:v>
                </c:pt>
                <c:pt idx="12">
                  <c:v>520.78634192172467</c:v>
                </c:pt>
                <c:pt idx="13">
                  <c:v>641.72568067342615</c:v>
                </c:pt>
                <c:pt idx="14">
                  <c:v>1254.5728303907865</c:v>
                </c:pt>
                <c:pt idx="15">
                  <c:v>1454.7661488858621</c:v>
                </c:pt>
                <c:pt idx="16">
                  <c:v>2832.5423092922001</c:v>
                </c:pt>
                <c:pt idx="17">
                  <c:v>2718.2741104502402</c:v>
                </c:pt>
                <c:pt idx="18">
                  <c:v>2300.6376499476069</c:v>
                </c:pt>
                <c:pt idx="19">
                  <c:v>2036.8826805088499</c:v>
                </c:pt>
                <c:pt idx="20">
                  <c:v>1812.2437755966257</c:v>
                </c:pt>
                <c:pt idx="21">
                  <c:v>406.18363976690739</c:v>
                </c:pt>
                <c:pt idx="22">
                  <c:v>208.37806556624332</c:v>
                </c:pt>
                <c:pt idx="23">
                  <c:v>56.094845362507655</c:v>
                </c:pt>
                <c:pt idx="24">
                  <c:v>49.177064651639547</c:v>
                </c:pt>
                <c:pt idx="25">
                  <c:v>25.557707447587621</c:v>
                </c:pt>
                <c:pt idx="26">
                  <c:v>2.5555902652202582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1-4000-85ED-3F2C30872AE2}"/>
            </c:ext>
          </c:extLst>
        </c:ser>
        <c:ser>
          <c:idx val="1"/>
          <c:order val="1"/>
          <c:tx>
            <c:strRef>
              <c:f>EQUIPMENT!$B$38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7.8454455387799875</c:v>
                </c:pt>
                <c:pt idx="12">
                  <c:v>240.86799208777941</c:v>
                </c:pt>
                <c:pt idx="13">
                  <c:v>217.5464261222595</c:v>
                </c:pt>
                <c:pt idx="14">
                  <c:v>662.06031027670076</c:v>
                </c:pt>
                <c:pt idx="15">
                  <c:v>966.73503840727471</c:v>
                </c:pt>
                <c:pt idx="16">
                  <c:v>1187.5553633580014</c:v>
                </c:pt>
                <c:pt idx="17">
                  <c:v>845.39142548932352</c:v>
                </c:pt>
                <c:pt idx="18">
                  <c:v>1018.9405497150157</c:v>
                </c:pt>
                <c:pt idx="19">
                  <c:v>544.02849689030268</c:v>
                </c:pt>
                <c:pt idx="20">
                  <c:v>386.27133228373287</c:v>
                </c:pt>
                <c:pt idx="21">
                  <c:v>311.73147808609036</c:v>
                </c:pt>
                <c:pt idx="22">
                  <c:v>235.66476699270174</c:v>
                </c:pt>
                <c:pt idx="23">
                  <c:v>244.48299724401966</c:v>
                </c:pt>
                <c:pt idx="24">
                  <c:v>141.79916381202349</c:v>
                </c:pt>
                <c:pt idx="25">
                  <c:v>59.536590161783813</c:v>
                </c:pt>
                <c:pt idx="26">
                  <c:v>12.619129332217547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56888"/>
        <c:axId val="403162376"/>
      </c:barChart>
      <c:lineChart>
        <c:grouping val="standard"/>
        <c:varyColors val="0"/>
        <c:ser>
          <c:idx val="2"/>
          <c:order val="2"/>
          <c:tx>
            <c:strRef>
              <c:f>EQUIPMENT!$B$39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531.93275821974748</c:v>
                </c:pt>
                <c:pt idx="12">
                  <c:v>761.65433400950405</c:v>
                </c:pt>
                <c:pt idx="13">
                  <c:v>859.27210679568566</c:v>
                </c:pt>
                <c:pt idx="14">
                  <c:v>1916.6331406674872</c:v>
                </c:pt>
                <c:pt idx="15">
                  <c:v>2421.5011872931368</c:v>
                </c:pt>
                <c:pt idx="16">
                  <c:v>4020.0976726502013</c:v>
                </c:pt>
                <c:pt idx="17">
                  <c:v>3563.6655359395636</c:v>
                </c:pt>
                <c:pt idx="18">
                  <c:v>3319.5781996626224</c:v>
                </c:pt>
                <c:pt idx="19">
                  <c:v>2580.9111773991526</c:v>
                </c:pt>
                <c:pt idx="20">
                  <c:v>2198.5151078803588</c:v>
                </c:pt>
                <c:pt idx="21">
                  <c:v>717.91511785299781</c:v>
                </c:pt>
                <c:pt idx="22">
                  <c:v>444.04283255894507</c:v>
                </c:pt>
                <c:pt idx="23">
                  <c:v>300.57784260652733</c:v>
                </c:pt>
                <c:pt idx="24">
                  <c:v>190.97622846366303</c:v>
                </c:pt>
                <c:pt idx="25">
                  <c:v>85.094297609371438</c:v>
                </c:pt>
                <c:pt idx="26">
                  <c:v>15.174719597437806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6888"/>
        <c:axId val="403162376"/>
      </c:lineChart>
      <c:lineChart>
        <c:grouping val="standard"/>
        <c:varyColors val="0"/>
        <c:ser>
          <c:idx val="3"/>
          <c:order val="3"/>
          <c:tx>
            <c:strRef>
              <c:f>EQUIPMENT!$B$40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21-4000-85ED-3F2C30872AE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663.95534543099552</c:v>
                </c:pt>
                <c:pt idx="12">
                  <c:v>1425.6096794404996</c:v>
                </c:pt>
                <c:pt idx="13">
                  <c:v>2284.8817862361852</c:v>
                </c:pt>
                <c:pt idx="14">
                  <c:v>4201.5149269036719</c:v>
                </c:pt>
                <c:pt idx="15">
                  <c:v>6623.0161141968092</c:v>
                </c:pt>
                <c:pt idx="16">
                  <c:v>10643.11378684701</c:v>
                </c:pt>
                <c:pt idx="17">
                  <c:v>14206.779322786573</c:v>
                </c:pt>
                <c:pt idx="18">
                  <c:v>17526.357522449194</c:v>
                </c:pt>
                <c:pt idx="19">
                  <c:v>20107.268699848348</c:v>
                </c:pt>
                <c:pt idx="20">
                  <c:v>22305.783807728705</c:v>
                </c:pt>
                <c:pt idx="21">
                  <c:v>23023.698925581702</c:v>
                </c:pt>
                <c:pt idx="22">
                  <c:v>23467.741758140648</c:v>
                </c:pt>
                <c:pt idx="23">
                  <c:v>23768.319600747174</c:v>
                </c:pt>
                <c:pt idx="24">
                  <c:v>23959.295829210838</c:v>
                </c:pt>
                <c:pt idx="25">
                  <c:v>24044.39012682021</c:v>
                </c:pt>
                <c:pt idx="26">
                  <c:v>24059.564846417648</c:v>
                </c:pt>
                <c:pt idx="27">
                  <c:v>24122.409626520217</c:v>
                </c:pt>
                <c:pt idx="28">
                  <c:v>24251.687119950817</c:v>
                </c:pt>
                <c:pt idx="29">
                  <c:v>24323.000000000004</c:v>
                </c:pt>
                <c:pt idx="30">
                  <c:v>24323.000000000004</c:v>
                </c:pt>
                <c:pt idx="31">
                  <c:v>24323.000000000004</c:v>
                </c:pt>
                <c:pt idx="32">
                  <c:v>24323.000000000004</c:v>
                </c:pt>
                <c:pt idx="33">
                  <c:v>24323.000000000004</c:v>
                </c:pt>
                <c:pt idx="34">
                  <c:v>24323.000000000004</c:v>
                </c:pt>
                <c:pt idx="35">
                  <c:v>24323.000000000004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3160"/>
        <c:axId val="403158064"/>
      </c:lineChart>
      <c:dateAx>
        <c:axId val="40315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2376"/>
        <c:crosses val="autoZero"/>
        <c:auto val="1"/>
        <c:lblOffset val="100"/>
        <c:baseTimeUnit val="months"/>
      </c:dateAx>
      <c:valAx>
        <c:axId val="403162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6888"/>
        <c:crosses val="autoZero"/>
        <c:crossBetween val="between"/>
      </c:valAx>
      <c:valAx>
        <c:axId val="40315806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3160"/>
        <c:crosses val="max"/>
        <c:crossBetween val="between"/>
      </c:valAx>
      <c:dateAx>
        <c:axId val="40316316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580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EQUIPMENT!$B$44</c:f>
          <c:strCache>
            <c:ptCount val="1"/>
            <c:pt idx="0">
              <c:v>EQUIPMENT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EQUIPMENT!$B$79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EQUIPMENT!$E$79:$AN$79</c:f>
            </c:numRef>
          </c:val>
          <c:extLst>
            <c:ext xmlns:c16="http://schemas.microsoft.com/office/drawing/2014/chart" uri="{C3380CC4-5D6E-409C-BE32-E72D297353CC}">
              <c16:uniqueId val="{00000000-0B71-4E8B-8950-DDC4B4098CC7}"/>
            </c:ext>
          </c:extLst>
        </c:ser>
        <c:ser>
          <c:idx val="1"/>
          <c:order val="1"/>
          <c:tx>
            <c:strRef>
              <c:f>EQUIPMENT!$B$80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EQUIPMENT!$E$80:$AN$80</c:f>
            </c:numRef>
          </c:val>
          <c:extLst>
            <c:ext xmlns:c16="http://schemas.microsoft.com/office/drawing/2014/chart" uri="{C3380CC4-5D6E-409C-BE32-E72D297353CC}">
              <c16:uniqueId val="{00000001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58456"/>
        <c:axId val="831319280"/>
      </c:barChart>
      <c:lineChart>
        <c:grouping val="standard"/>
        <c:varyColors val="0"/>
        <c:ser>
          <c:idx val="2"/>
          <c:order val="2"/>
          <c:tx>
            <c:strRef>
              <c:f>EQUIPMENT!$B$81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8456"/>
        <c:axId val="831319280"/>
      </c:lineChart>
      <c:lineChart>
        <c:grouping val="standard"/>
        <c:varyColors val="0"/>
        <c:ser>
          <c:idx val="3"/>
          <c:order val="3"/>
          <c:tx>
            <c:strRef>
              <c:f>EQUIPMENT!$B$82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EQUIPMENT!$E$78:$AN$78</c:f>
            </c:multiLvlStrRef>
          </c:cat>
          <c:val>
            <c:numRef>
              <c:f>EQUIPMENT!$E$82:$AN$82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6144"/>
        <c:axId val="831318888"/>
      </c:lineChart>
      <c:catAx>
        <c:axId val="40315845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9280"/>
        <c:crosses val="autoZero"/>
        <c:auto val="1"/>
        <c:lblAlgn val="ctr"/>
        <c:lblOffset val="100"/>
        <c:noMultiLvlLbl val="1"/>
      </c:catAx>
      <c:valAx>
        <c:axId val="831319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8456"/>
        <c:crosses val="autoZero"/>
        <c:crossBetween val="between"/>
      </c:valAx>
      <c:valAx>
        <c:axId val="83131888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6144"/>
        <c:crosses val="max"/>
        <c:crossBetween val="between"/>
      </c:valAx>
      <c:catAx>
        <c:axId val="83131614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13188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ELECTRICAL!$B$2</c:f>
          <c:strCache>
            <c:ptCount val="1"/>
            <c:pt idx="0">
              <c:v>ELECTRICAL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ELECTRICAL!$B$37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3078.6</c:v>
                </c:pt>
                <c:pt idx="18">
                  <c:v>33465</c:v>
                </c:pt>
                <c:pt idx="19">
                  <c:v>45552.6</c:v>
                </c:pt>
                <c:pt idx="20">
                  <c:v>64263.3</c:v>
                </c:pt>
                <c:pt idx="21">
                  <c:v>76030.2</c:v>
                </c:pt>
                <c:pt idx="22">
                  <c:v>73099.399999999994</c:v>
                </c:pt>
                <c:pt idx="23">
                  <c:v>51689.1</c:v>
                </c:pt>
                <c:pt idx="24">
                  <c:v>35519</c:v>
                </c:pt>
                <c:pt idx="25">
                  <c:v>20273.8</c:v>
                </c:pt>
                <c:pt idx="26">
                  <c:v>13476.9</c:v>
                </c:pt>
                <c:pt idx="27">
                  <c:v>15729.1</c:v>
                </c:pt>
                <c:pt idx="28">
                  <c:v>8946.7999999999993</c:v>
                </c:pt>
                <c:pt idx="29">
                  <c:v>567.1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E-4D2F-80D2-A7EA5EE1E291}"/>
            </c:ext>
          </c:extLst>
        </c:ser>
        <c:ser>
          <c:idx val="1"/>
          <c:order val="1"/>
          <c:tx>
            <c:strRef>
              <c:f>ELECTRICAL!$B$38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11231</c:v>
                </c:pt>
                <c:pt idx="18">
                  <c:v>32365.1</c:v>
                </c:pt>
                <c:pt idx="19">
                  <c:v>25188.2</c:v>
                </c:pt>
                <c:pt idx="20">
                  <c:v>9757.2999999999993</c:v>
                </c:pt>
                <c:pt idx="21">
                  <c:v>11291.6</c:v>
                </c:pt>
                <c:pt idx="22">
                  <c:v>16571.8</c:v>
                </c:pt>
                <c:pt idx="23">
                  <c:v>17605.900000000001</c:v>
                </c:pt>
                <c:pt idx="24">
                  <c:v>34531.9</c:v>
                </c:pt>
                <c:pt idx="25">
                  <c:v>32301.1</c:v>
                </c:pt>
                <c:pt idx="26">
                  <c:v>29819.8</c:v>
                </c:pt>
                <c:pt idx="27">
                  <c:v>26493.3</c:v>
                </c:pt>
                <c:pt idx="28">
                  <c:v>25372.1</c:v>
                </c:pt>
                <c:pt idx="29">
                  <c:v>21492.2</c:v>
                </c:pt>
                <c:pt idx="30">
                  <c:v>8455.7999999999993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1318496"/>
        <c:axId val="831317320"/>
      </c:barChart>
      <c:lineChart>
        <c:grouping val="standard"/>
        <c:varyColors val="0"/>
        <c:ser>
          <c:idx val="2"/>
          <c:order val="2"/>
          <c:tx>
            <c:strRef>
              <c:f>ELECTRICAL!$B$39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14309.6</c:v>
                </c:pt>
                <c:pt idx="18">
                  <c:v>65830.100000000006</c:v>
                </c:pt>
                <c:pt idx="19">
                  <c:v>70740.800000000003</c:v>
                </c:pt>
                <c:pt idx="20">
                  <c:v>74020.600000000006</c:v>
                </c:pt>
                <c:pt idx="21">
                  <c:v>87321.8</c:v>
                </c:pt>
                <c:pt idx="22">
                  <c:v>89671.2</c:v>
                </c:pt>
                <c:pt idx="23">
                  <c:v>69295</c:v>
                </c:pt>
                <c:pt idx="24">
                  <c:v>70050.899999999994</c:v>
                </c:pt>
                <c:pt idx="25">
                  <c:v>52574.899999999994</c:v>
                </c:pt>
                <c:pt idx="26">
                  <c:v>43296.7</c:v>
                </c:pt>
                <c:pt idx="27">
                  <c:v>42222.400000000001</c:v>
                </c:pt>
                <c:pt idx="28">
                  <c:v>34318.899999999994</c:v>
                </c:pt>
                <c:pt idx="29">
                  <c:v>22059.3</c:v>
                </c:pt>
                <c:pt idx="30">
                  <c:v>8455.7999999999993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8496"/>
        <c:axId val="831317320"/>
      </c:lineChart>
      <c:lineChart>
        <c:grouping val="standard"/>
        <c:varyColors val="0"/>
        <c:ser>
          <c:idx val="3"/>
          <c:order val="3"/>
          <c:tx>
            <c:strRef>
              <c:f>ELECTRICAL!$B$40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DE-4D2F-80D2-A7EA5EE1E291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14982.5</c:v>
                </c:pt>
                <c:pt idx="18">
                  <c:v>80812.600000000006</c:v>
                </c:pt>
                <c:pt idx="19">
                  <c:v>151553.40000000002</c:v>
                </c:pt>
                <c:pt idx="20">
                  <c:v>225574.00000000003</c:v>
                </c:pt>
                <c:pt idx="21">
                  <c:v>312895.80000000005</c:v>
                </c:pt>
                <c:pt idx="22">
                  <c:v>402567.00000000006</c:v>
                </c:pt>
                <c:pt idx="23">
                  <c:v>471862.00000000006</c:v>
                </c:pt>
                <c:pt idx="24">
                  <c:v>541912.9</c:v>
                </c:pt>
                <c:pt idx="25">
                  <c:v>594487.80000000005</c:v>
                </c:pt>
                <c:pt idx="26">
                  <c:v>637784.5</c:v>
                </c:pt>
                <c:pt idx="27">
                  <c:v>680006.9</c:v>
                </c:pt>
                <c:pt idx="28">
                  <c:v>714325.8</c:v>
                </c:pt>
                <c:pt idx="29">
                  <c:v>736385.10000000009</c:v>
                </c:pt>
                <c:pt idx="30">
                  <c:v>744840.90000000014</c:v>
                </c:pt>
                <c:pt idx="31">
                  <c:v>744840.90000000014</c:v>
                </c:pt>
                <c:pt idx="32">
                  <c:v>744840.90000000014</c:v>
                </c:pt>
                <c:pt idx="33">
                  <c:v>744840.90000000014</c:v>
                </c:pt>
                <c:pt idx="34">
                  <c:v>744840.90000000014</c:v>
                </c:pt>
                <c:pt idx="35">
                  <c:v>744840.90000000014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7712"/>
        <c:axId val="831316928"/>
      </c:lineChart>
      <c:dateAx>
        <c:axId val="83131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7320"/>
        <c:crosses val="autoZero"/>
        <c:auto val="1"/>
        <c:lblOffset val="100"/>
        <c:baseTimeUnit val="months"/>
      </c:dateAx>
      <c:valAx>
        <c:axId val="831317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8496"/>
        <c:crosses val="autoZero"/>
        <c:crossBetween val="between"/>
      </c:valAx>
      <c:valAx>
        <c:axId val="83131692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7712"/>
        <c:crosses val="max"/>
        <c:crossBetween val="between"/>
      </c:valAx>
      <c:dateAx>
        <c:axId val="83131771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13169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ELECTRICAL!$B$44</c:f>
          <c:strCache>
            <c:ptCount val="1"/>
            <c:pt idx="0">
              <c:v>ELECTRICAL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ELECTRICAL!$B$79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ELECTRICAL!$E$79:$AN$79</c:f>
            </c:numRef>
          </c:val>
          <c:extLst>
            <c:ext xmlns:c16="http://schemas.microsoft.com/office/drawing/2014/chart" uri="{C3380CC4-5D6E-409C-BE32-E72D297353CC}">
              <c16:uniqueId val="{00000000-3CA6-4130-B25A-D6F4C4F8759C}"/>
            </c:ext>
          </c:extLst>
        </c:ser>
        <c:ser>
          <c:idx val="1"/>
          <c:order val="1"/>
          <c:tx>
            <c:strRef>
              <c:f>ELECTRICAL!$B$80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ELECTRICAL!$E$80:$AN$80</c:f>
            </c:numRef>
          </c:val>
          <c:extLst>
            <c:ext xmlns:c16="http://schemas.microsoft.com/office/drawing/2014/chart" uri="{C3380CC4-5D6E-409C-BE32-E72D297353CC}">
              <c16:uniqueId val="{00000001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8672"/>
        <c:axId val="802626712"/>
      </c:barChart>
      <c:lineChart>
        <c:grouping val="standard"/>
        <c:varyColors val="0"/>
        <c:ser>
          <c:idx val="2"/>
          <c:order val="2"/>
          <c:tx>
            <c:strRef>
              <c:f>ELECTRICAL!$B$81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8672"/>
        <c:axId val="802626712"/>
      </c:lineChart>
      <c:lineChart>
        <c:grouping val="standard"/>
        <c:varyColors val="0"/>
        <c:ser>
          <c:idx val="3"/>
          <c:order val="3"/>
          <c:tx>
            <c:strRef>
              <c:f>ELECTRICAL!$B$82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ELECTRICAL!$E$78:$AN$78</c:f>
            </c:multiLvlStrRef>
          </c:cat>
          <c:val>
            <c:numRef>
              <c:f>ELECTRICAL!$E$82:$AN$82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7888"/>
        <c:axId val="802627496"/>
      </c:lineChart>
      <c:catAx>
        <c:axId val="80262867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6712"/>
        <c:crosses val="autoZero"/>
        <c:auto val="1"/>
        <c:lblAlgn val="ctr"/>
        <c:lblOffset val="100"/>
        <c:noMultiLvlLbl val="1"/>
      </c:catAx>
      <c:valAx>
        <c:axId val="8026267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8672"/>
        <c:crosses val="autoZero"/>
        <c:crossBetween val="between"/>
      </c:valAx>
      <c:valAx>
        <c:axId val="80262749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7888"/>
        <c:crosses val="max"/>
        <c:crossBetween val="between"/>
      </c:valAx>
      <c:catAx>
        <c:axId val="80262788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7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INSTRUMENTATION!$B$2</c:f>
          <c:strCache>
            <c:ptCount val="1"/>
            <c:pt idx="0">
              <c:v>INSTRUMENTAION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INSTRUMENTATION!$B$37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13877.2</c:v>
                </c:pt>
                <c:pt idx="18">
                  <c:v>31322.7</c:v>
                </c:pt>
                <c:pt idx="19">
                  <c:v>31747.200000000001</c:v>
                </c:pt>
                <c:pt idx="20">
                  <c:v>37894.699999999997</c:v>
                </c:pt>
                <c:pt idx="21">
                  <c:v>61216.3</c:v>
                </c:pt>
                <c:pt idx="22">
                  <c:v>74279.899999999994</c:v>
                </c:pt>
                <c:pt idx="23">
                  <c:v>109264</c:v>
                </c:pt>
                <c:pt idx="24">
                  <c:v>112438.7</c:v>
                </c:pt>
                <c:pt idx="25">
                  <c:v>111187.2</c:v>
                </c:pt>
                <c:pt idx="26">
                  <c:v>111843.2</c:v>
                </c:pt>
                <c:pt idx="27">
                  <c:v>38764.400000000001</c:v>
                </c:pt>
                <c:pt idx="28">
                  <c:v>11523.1</c:v>
                </c:pt>
                <c:pt idx="29">
                  <c:v>743.4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B-44B2-BF58-589CC3B36C1C}"/>
            </c:ext>
          </c:extLst>
        </c:ser>
        <c:ser>
          <c:idx val="1"/>
          <c:order val="1"/>
          <c:tx>
            <c:strRef>
              <c:f>INSTRUMENTATION!$B$38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537.5</c:v>
                </c:pt>
                <c:pt idx="18">
                  <c:v>2776.9</c:v>
                </c:pt>
                <c:pt idx="19">
                  <c:v>2776.9</c:v>
                </c:pt>
                <c:pt idx="20">
                  <c:v>7212.2</c:v>
                </c:pt>
                <c:pt idx="21">
                  <c:v>15187.3</c:v>
                </c:pt>
                <c:pt idx="22">
                  <c:v>14697.3</c:v>
                </c:pt>
                <c:pt idx="23">
                  <c:v>23939.7</c:v>
                </c:pt>
                <c:pt idx="24">
                  <c:v>33742.5</c:v>
                </c:pt>
                <c:pt idx="25">
                  <c:v>38561.9</c:v>
                </c:pt>
                <c:pt idx="26">
                  <c:v>63521.9</c:v>
                </c:pt>
                <c:pt idx="27">
                  <c:v>61086.3</c:v>
                </c:pt>
                <c:pt idx="28">
                  <c:v>50448.3</c:v>
                </c:pt>
                <c:pt idx="29">
                  <c:v>34581.800000000003</c:v>
                </c:pt>
                <c:pt idx="30">
                  <c:v>20533.400000000001</c:v>
                </c:pt>
                <c:pt idx="31">
                  <c:v>1118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5536"/>
        <c:axId val="802626320"/>
      </c:barChart>
      <c:lineChart>
        <c:grouping val="standard"/>
        <c:varyColors val="0"/>
        <c:ser>
          <c:idx val="2"/>
          <c:order val="2"/>
          <c:tx>
            <c:strRef>
              <c:f>INSTRUMENTATION!$B$39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34099.599999999999</c:v>
                </c:pt>
                <c:pt idx="19">
                  <c:v>34524.1</c:v>
                </c:pt>
                <c:pt idx="20">
                  <c:v>45106.899999999994</c:v>
                </c:pt>
                <c:pt idx="21">
                  <c:v>76403.600000000006</c:v>
                </c:pt>
                <c:pt idx="22">
                  <c:v>88977.2</c:v>
                </c:pt>
                <c:pt idx="23">
                  <c:v>133203.70000000001</c:v>
                </c:pt>
                <c:pt idx="24">
                  <c:v>146181.20000000001</c:v>
                </c:pt>
                <c:pt idx="25">
                  <c:v>149749.1</c:v>
                </c:pt>
                <c:pt idx="26">
                  <c:v>175365.1</c:v>
                </c:pt>
                <c:pt idx="27">
                  <c:v>99850.700000000012</c:v>
                </c:pt>
                <c:pt idx="28">
                  <c:v>61971.4</c:v>
                </c:pt>
                <c:pt idx="29">
                  <c:v>35325.200000000004</c:v>
                </c:pt>
                <c:pt idx="30">
                  <c:v>20533.400000000001</c:v>
                </c:pt>
                <c:pt idx="31">
                  <c:v>1118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5536"/>
        <c:axId val="802626320"/>
      </c:lineChart>
      <c:lineChart>
        <c:grouping val="standard"/>
        <c:varyColors val="0"/>
        <c:ser>
          <c:idx val="3"/>
          <c:order val="3"/>
          <c:tx>
            <c:strRef>
              <c:f>INSTRUMENTATION!$B$40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6B-44B2-BF58-589CC3B36C1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48514.3</c:v>
                </c:pt>
                <c:pt idx="19">
                  <c:v>83038.399999999994</c:v>
                </c:pt>
                <c:pt idx="20">
                  <c:v>128145.29999999999</c:v>
                </c:pt>
                <c:pt idx="21">
                  <c:v>204548.9</c:v>
                </c:pt>
                <c:pt idx="22">
                  <c:v>293526.09999999998</c:v>
                </c:pt>
                <c:pt idx="23">
                  <c:v>426729.8</c:v>
                </c:pt>
                <c:pt idx="24">
                  <c:v>572911</c:v>
                </c:pt>
                <c:pt idx="25">
                  <c:v>722660.1</c:v>
                </c:pt>
                <c:pt idx="26">
                  <c:v>898025.2</c:v>
                </c:pt>
                <c:pt idx="27">
                  <c:v>997875.89999999991</c:v>
                </c:pt>
                <c:pt idx="28">
                  <c:v>1059847.2999999998</c:v>
                </c:pt>
                <c:pt idx="29">
                  <c:v>1095172.4999999998</c:v>
                </c:pt>
                <c:pt idx="30">
                  <c:v>1115705.8999999997</c:v>
                </c:pt>
                <c:pt idx="31">
                  <c:v>1116823.8999999997</c:v>
                </c:pt>
                <c:pt idx="32">
                  <c:v>1116823.8999999997</c:v>
                </c:pt>
                <c:pt idx="33">
                  <c:v>1116823.8999999997</c:v>
                </c:pt>
                <c:pt idx="34">
                  <c:v>1116823.8999999997</c:v>
                </c:pt>
                <c:pt idx="35">
                  <c:v>1116823.8999999997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9848"/>
        <c:axId val="802629456"/>
      </c:lineChart>
      <c:dateAx>
        <c:axId val="80262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6320"/>
        <c:crosses val="autoZero"/>
        <c:auto val="1"/>
        <c:lblOffset val="100"/>
        <c:baseTimeUnit val="months"/>
      </c:dateAx>
      <c:valAx>
        <c:axId val="802626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5536"/>
        <c:crosses val="autoZero"/>
        <c:crossBetween val="between"/>
      </c:valAx>
      <c:valAx>
        <c:axId val="80262945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9848"/>
        <c:crosses val="max"/>
        <c:crossBetween val="between"/>
      </c:valAx>
      <c:dateAx>
        <c:axId val="8026298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945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INSTRUMENTATION!$B$44</c:f>
          <c:strCache>
            <c:ptCount val="1"/>
            <c:pt idx="0">
              <c:v>INSTRUMENTAION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INSTRUMENTATION!$B$79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INSTRUMENTATION!$E$79:$AN$79</c:f>
            </c:numRef>
          </c:val>
          <c:extLst>
            <c:ext xmlns:c16="http://schemas.microsoft.com/office/drawing/2014/chart" uri="{C3380CC4-5D6E-409C-BE32-E72D297353CC}">
              <c16:uniqueId val="{00000000-4239-44D4-B8B5-DFC6F22E2879}"/>
            </c:ext>
          </c:extLst>
        </c:ser>
        <c:ser>
          <c:idx val="1"/>
          <c:order val="1"/>
          <c:tx>
            <c:strRef>
              <c:f>INSTRUMENTATION!$B$80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INSTRUMENTATION!$E$80:$AN$80</c:f>
            </c:numRef>
          </c:val>
          <c:extLst>
            <c:ext xmlns:c16="http://schemas.microsoft.com/office/drawing/2014/chart" uri="{C3380CC4-5D6E-409C-BE32-E72D297353CC}">
              <c16:uniqueId val="{00000001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31024"/>
        <c:axId val="802628280"/>
      </c:barChart>
      <c:lineChart>
        <c:grouping val="standard"/>
        <c:varyColors val="0"/>
        <c:ser>
          <c:idx val="2"/>
          <c:order val="2"/>
          <c:tx>
            <c:strRef>
              <c:f>INSTRUMENTATION!$B$81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31024"/>
        <c:axId val="802628280"/>
      </c:lineChart>
      <c:lineChart>
        <c:grouping val="standard"/>
        <c:varyColors val="0"/>
        <c:ser>
          <c:idx val="3"/>
          <c:order val="3"/>
          <c:tx>
            <c:strRef>
              <c:f>INSTRUMENTATION!$B$82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INSTRUMENTATION!$E$78:$AN$78</c:f>
            </c:multiLvlStrRef>
          </c:cat>
          <c:val>
            <c:numRef>
              <c:f>INSTRUMENTATION!$E$82:$AN$82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5928"/>
        <c:axId val="802624752"/>
      </c:lineChart>
      <c:catAx>
        <c:axId val="8026310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8280"/>
        <c:crosses val="autoZero"/>
        <c:auto val="1"/>
        <c:lblAlgn val="ctr"/>
        <c:lblOffset val="100"/>
        <c:noMultiLvlLbl val="1"/>
      </c:catAx>
      <c:valAx>
        <c:axId val="802628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31024"/>
        <c:crosses val="autoZero"/>
        <c:crossBetween val="between"/>
      </c:valAx>
      <c:valAx>
        <c:axId val="802624752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5928"/>
        <c:crosses val="max"/>
        <c:crossBetween val="between"/>
      </c:valAx>
      <c:catAx>
        <c:axId val="8026259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4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PAINTING!$B$2</c:f>
          <c:strCache>
            <c:ptCount val="1"/>
            <c:pt idx="0">
              <c:v>PAINTING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PAINTING!$B$37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39.6</c:v>
                </c:pt>
                <c:pt idx="11">
                  <c:v>153.4</c:v>
                </c:pt>
                <c:pt idx="12">
                  <c:v>1873.6</c:v>
                </c:pt>
                <c:pt idx="13">
                  <c:v>4580.8</c:v>
                </c:pt>
                <c:pt idx="14">
                  <c:v>10182.6</c:v>
                </c:pt>
                <c:pt idx="15">
                  <c:v>13094.7</c:v>
                </c:pt>
                <c:pt idx="16">
                  <c:v>13924.8</c:v>
                </c:pt>
                <c:pt idx="17">
                  <c:v>12587.2</c:v>
                </c:pt>
                <c:pt idx="18">
                  <c:v>12155.3</c:v>
                </c:pt>
                <c:pt idx="19">
                  <c:v>11390.6</c:v>
                </c:pt>
                <c:pt idx="20">
                  <c:v>7206.1</c:v>
                </c:pt>
                <c:pt idx="21">
                  <c:v>3190.2</c:v>
                </c:pt>
                <c:pt idx="22">
                  <c:v>1002.5</c:v>
                </c:pt>
                <c:pt idx="23">
                  <c:v>1037.3</c:v>
                </c:pt>
                <c:pt idx="24">
                  <c:v>1590.4</c:v>
                </c:pt>
                <c:pt idx="25">
                  <c:v>1735.6</c:v>
                </c:pt>
                <c:pt idx="26">
                  <c:v>2011.7</c:v>
                </c:pt>
                <c:pt idx="27">
                  <c:v>1771</c:v>
                </c:pt>
                <c:pt idx="28">
                  <c:v>1502.9</c:v>
                </c:pt>
                <c:pt idx="29">
                  <c:v>818.5</c:v>
                </c:pt>
                <c:pt idx="30">
                  <c:v>391.7</c:v>
                </c:pt>
                <c:pt idx="31">
                  <c:v>60.5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B-420E-ADA0-F3FD029C87ED}"/>
            </c:ext>
          </c:extLst>
        </c:ser>
        <c:ser>
          <c:idx val="1"/>
          <c:order val="1"/>
          <c:tx>
            <c:strRef>
              <c:f>PAINTING!$B$38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241.5</c:v>
                </c:pt>
                <c:pt idx="11">
                  <c:v>680.1</c:v>
                </c:pt>
                <c:pt idx="12">
                  <c:v>1160.9000000000001</c:v>
                </c:pt>
                <c:pt idx="13">
                  <c:v>1590</c:v>
                </c:pt>
                <c:pt idx="14">
                  <c:v>2367.9</c:v>
                </c:pt>
                <c:pt idx="15">
                  <c:v>2786.8</c:v>
                </c:pt>
                <c:pt idx="16">
                  <c:v>3338.2</c:v>
                </c:pt>
                <c:pt idx="17">
                  <c:v>3947.6</c:v>
                </c:pt>
                <c:pt idx="18">
                  <c:v>3611.7</c:v>
                </c:pt>
                <c:pt idx="19">
                  <c:v>2565.4</c:v>
                </c:pt>
                <c:pt idx="20">
                  <c:v>948.9</c:v>
                </c:pt>
                <c:pt idx="21">
                  <c:v>167.2</c:v>
                </c:pt>
                <c:pt idx="22">
                  <c:v>23.7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3576"/>
        <c:axId val="802624360"/>
      </c:barChart>
      <c:lineChart>
        <c:grouping val="standard"/>
        <c:varyColors val="0"/>
        <c:ser>
          <c:idx val="2"/>
          <c:order val="2"/>
          <c:tx>
            <c:strRef>
              <c:f>PAINTING!$B$39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281.10000000000002</c:v>
                </c:pt>
                <c:pt idx="11">
                  <c:v>833.5</c:v>
                </c:pt>
                <c:pt idx="12">
                  <c:v>3034.5</c:v>
                </c:pt>
                <c:pt idx="13">
                  <c:v>6170.8</c:v>
                </c:pt>
                <c:pt idx="14">
                  <c:v>12550.5</c:v>
                </c:pt>
                <c:pt idx="15">
                  <c:v>15881.5</c:v>
                </c:pt>
                <c:pt idx="16">
                  <c:v>17263</c:v>
                </c:pt>
                <c:pt idx="17">
                  <c:v>16534.8</c:v>
                </c:pt>
                <c:pt idx="18">
                  <c:v>15767</c:v>
                </c:pt>
                <c:pt idx="19">
                  <c:v>13956</c:v>
                </c:pt>
                <c:pt idx="20">
                  <c:v>8155</c:v>
                </c:pt>
                <c:pt idx="21">
                  <c:v>3357.3999999999996</c:v>
                </c:pt>
                <c:pt idx="22">
                  <c:v>1026.2</c:v>
                </c:pt>
                <c:pt idx="23">
                  <c:v>1037.3</c:v>
                </c:pt>
                <c:pt idx="24">
                  <c:v>1590.4</c:v>
                </c:pt>
                <c:pt idx="25">
                  <c:v>1735.6</c:v>
                </c:pt>
                <c:pt idx="26">
                  <c:v>2011.7</c:v>
                </c:pt>
                <c:pt idx="27">
                  <c:v>1771</c:v>
                </c:pt>
                <c:pt idx="28">
                  <c:v>1502.9</c:v>
                </c:pt>
                <c:pt idx="29">
                  <c:v>818.5</c:v>
                </c:pt>
                <c:pt idx="30">
                  <c:v>391.7</c:v>
                </c:pt>
                <c:pt idx="31">
                  <c:v>60.5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3576"/>
        <c:axId val="802624360"/>
      </c:lineChart>
      <c:lineChart>
        <c:grouping val="standard"/>
        <c:varyColors val="0"/>
        <c:ser>
          <c:idx val="3"/>
          <c:order val="3"/>
          <c:tx>
            <c:strRef>
              <c:f>PAINTING!$B$40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FB-420E-ADA0-F3FD029C87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281.10000000000002</c:v>
                </c:pt>
                <c:pt idx="11">
                  <c:v>1114.5999999999999</c:v>
                </c:pt>
                <c:pt idx="12">
                  <c:v>4149.1000000000004</c:v>
                </c:pt>
                <c:pt idx="13">
                  <c:v>10319.900000000001</c:v>
                </c:pt>
                <c:pt idx="14">
                  <c:v>22870.400000000001</c:v>
                </c:pt>
                <c:pt idx="15">
                  <c:v>38751.9</c:v>
                </c:pt>
                <c:pt idx="16">
                  <c:v>56014.9</c:v>
                </c:pt>
                <c:pt idx="17">
                  <c:v>72549.7</c:v>
                </c:pt>
                <c:pt idx="18">
                  <c:v>88316.7</c:v>
                </c:pt>
                <c:pt idx="19">
                  <c:v>102272.7</c:v>
                </c:pt>
                <c:pt idx="20">
                  <c:v>110427.7</c:v>
                </c:pt>
                <c:pt idx="21">
                  <c:v>113785.09999999999</c:v>
                </c:pt>
                <c:pt idx="22">
                  <c:v>114811.29999999999</c:v>
                </c:pt>
                <c:pt idx="23">
                  <c:v>115848.59999999999</c:v>
                </c:pt>
                <c:pt idx="24">
                  <c:v>117438.99999999999</c:v>
                </c:pt>
                <c:pt idx="25">
                  <c:v>119174.59999999999</c:v>
                </c:pt>
                <c:pt idx="26">
                  <c:v>121186.29999999999</c:v>
                </c:pt>
                <c:pt idx="27">
                  <c:v>122957.29999999999</c:v>
                </c:pt>
                <c:pt idx="28">
                  <c:v>124460.19999999998</c:v>
                </c:pt>
                <c:pt idx="29">
                  <c:v>125278.69999999998</c:v>
                </c:pt>
                <c:pt idx="30">
                  <c:v>125670.39999999998</c:v>
                </c:pt>
                <c:pt idx="31">
                  <c:v>125730.89999999998</c:v>
                </c:pt>
                <c:pt idx="32">
                  <c:v>125730.89999999998</c:v>
                </c:pt>
                <c:pt idx="33">
                  <c:v>125730.89999999998</c:v>
                </c:pt>
                <c:pt idx="34">
                  <c:v>125730.89999999998</c:v>
                </c:pt>
                <c:pt idx="35">
                  <c:v>125730.89999999998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6664"/>
        <c:axId val="802623968"/>
      </c:lineChart>
      <c:dateAx>
        <c:axId val="80262357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4360"/>
        <c:crosses val="autoZero"/>
        <c:auto val="1"/>
        <c:lblOffset val="100"/>
        <c:baseTimeUnit val="months"/>
      </c:dateAx>
      <c:valAx>
        <c:axId val="8026243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3576"/>
        <c:crosses val="autoZero"/>
        <c:crossBetween val="between"/>
      </c:valAx>
      <c:valAx>
        <c:axId val="80262396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6664"/>
        <c:crosses val="max"/>
        <c:crossBetween val="between"/>
      </c:valAx>
      <c:dateAx>
        <c:axId val="83718666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39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PAINTING!$B$44</c:f>
          <c:strCache>
            <c:ptCount val="1"/>
            <c:pt idx="0">
              <c:v>PAINTING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PAINTING!$B$79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2.0885211663587439E-4</c:v>
                </c:pt>
                <c:pt idx="11">
                  <c:v>8.0990759760138831E-4</c:v>
                </c:pt>
                <c:pt idx="12">
                  <c:v>9.8484355854425738E-3</c:v>
                </c:pt>
                <c:pt idx="13">
                  <c:v>2.4161053287890786E-2</c:v>
                </c:pt>
                <c:pt idx="14">
                  <c:v>5.4037361323087091E-2</c:v>
                </c:pt>
                <c:pt idx="15">
                  <c:v>7.0819993191267985E-2</c:v>
                </c:pt>
                <c:pt idx="16">
                  <c:v>7.7366321257396842E-2</c:v>
                </c:pt>
                <c:pt idx="17">
                  <c:v>7.2096566690509983E-2</c:v>
                </c:pt>
                <c:pt idx="18">
                  <c:v>7.5157946007010187E-2</c:v>
                </c:pt>
                <c:pt idx="19">
                  <c:v>8.2112542984902212E-2</c:v>
                </c:pt>
                <c:pt idx="20">
                  <c:v>7.0847279121036041E-2</c:v>
                </c:pt>
                <c:pt idx="21">
                  <c:v>5.0718933247650408E-2</c:v>
                </c:pt>
                <c:pt idx="22">
                  <c:v>3.556223678321839E-2</c:v>
                </c:pt>
                <c:pt idx="23">
                  <c:v>2.143399036322163E-2</c:v>
                </c:pt>
                <c:pt idx="24">
                  <c:v>2.1507177857085478E-2</c:v>
                </c:pt>
                <c:pt idx="25">
                  <c:v>3.2820128345873389E-2</c:v>
                </c:pt>
                <c:pt idx="26">
                  <c:v>2.8508951442520403E-2</c:v>
                </c:pt>
                <c:pt idx="27">
                  <c:v>1.3439977967249233E-2</c:v>
                </c:pt>
                <c:pt idx="28">
                  <c:v>8.8929180261817422E-3</c:v>
                </c:pt>
                <c:pt idx="29">
                  <c:v>5.136385022319636E-3</c:v>
                </c:pt>
                <c:pt idx="30">
                  <c:v>4.2948563472300317E-3</c:v>
                </c:pt>
                <c:pt idx="31">
                  <c:v>4.3070967643222446E-4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A-4313-9226-4461623AB163}"/>
            </c:ext>
          </c:extLst>
        </c:ser>
        <c:ser>
          <c:idx val="1"/>
          <c:order val="1"/>
          <c:tx>
            <c:strRef>
              <c:f>PAINTING!$B$80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1.9497964393136696E-3</c:v>
                </c:pt>
                <c:pt idx="11">
                  <c:v>5.5283333779598542E-3</c:v>
                </c:pt>
                <c:pt idx="12">
                  <c:v>1.517658714220687E-2</c:v>
                </c:pt>
                <c:pt idx="13">
                  <c:v>1.7810826903926751E-2</c:v>
                </c:pt>
                <c:pt idx="14">
                  <c:v>2.6091469066808454E-2</c:v>
                </c:pt>
                <c:pt idx="15">
                  <c:v>2.9639149954034681E-2</c:v>
                </c:pt>
                <c:pt idx="16">
                  <c:v>3.1352043320876162E-2</c:v>
                </c:pt>
                <c:pt idx="17">
                  <c:v>3.8743215175057091E-2</c:v>
                </c:pt>
                <c:pt idx="18">
                  <c:v>3.4458814184093328E-2</c:v>
                </c:pt>
                <c:pt idx="19">
                  <c:v>2.5845130672827676E-2</c:v>
                </c:pt>
                <c:pt idx="20">
                  <c:v>9.8731714283164188E-3</c:v>
                </c:pt>
                <c:pt idx="21">
                  <c:v>3.3189380928155127E-3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5880"/>
        <c:axId val="837184312"/>
      </c:barChart>
      <c:lineChart>
        <c:grouping val="standard"/>
        <c:varyColors val="0"/>
        <c:ser>
          <c:idx val="2"/>
          <c:order val="2"/>
          <c:tx>
            <c:strRef>
              <c:f>PAINTING!$B$81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2.1586485559495442E-3</c:v>
                </c:pt>
                <c:pt idx="11">
                  <c:v>6.3382409755612422E-3</c:v>
                </c:pt>
                <c:pt idx="12">
                  <c:v>2.5025022727649442E-2</c:v>
                </c:pt>
                <c:pt idx="13">
                  <c:v>4.1971880191817537E-2</c:v>
                </c:pt>
                <c:pt idx="14">
                  <c:v>8.0128830389895545E-2</c:v>
                </c:pt>
                <c:pt idx="15">
                  <c:v>0.10045914314530266</c:v>
                </c:pt>
                <c:pt idx="16">
                  <c:v>0.108718364578273</c:v>
                </c:pt>
                <c:pt idx="17">
                  <c:v>0.11083978186556707</c:v>
                </c:pt>
                <c:pt idx="18">
                  <c:v>0.10961676019110352</c:v>
                </c:pt>
                <c:pt idx="19">
                  <c:v>0.10795767365772989</c:v>
                </c:pt>
                <c:pt idx="20">
                  <c:v>8.0720450549352465E-2</c:v>
                </c:pt>
                <c:pt idx="21">
                  <c:v>5.4037871340465921E-2</c:v>
                </c:pt>
                <c:pt idx="22">
                  <c:v>3.556223678321839E-2</c:v>
                </c:pt>
                <c:pt idx="23">
                  <c:v>2.143399036322163E-2</c:v>
                </c:pt>
                <c:pt idx="24">
                  <c:v>2.1507177857085478E-2</c:v>
                </c:pt>
                <c:pt idx="25">
                  <c:v>3.2820128345873389E-2</c:v>
                </c:pt>
                <c:pt idx="26">
                  <c:v>2.8508951442520403E-2</c:v>
                </c:pt>
                <c:pt idx="27">
                  <c:v>1.3439977967249233E-2</c:v>
                </c:pt>
                <c:pt idx="28">
                  <c:v>8.8929180261817422E-3</c:v>
                </c:pt>
                <c:pt idx="29">
                  <c:v>5.136385022319636E-3</c:v>
                </c:pt>
                <c:pt idx="30">
                  <c:v>4.2948563472300317E-3</c:v>
                </c:pt>
                <c:pt idx="31">
                  <c:v>4.3070967643222446E-4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5880"/>
        <c:axId val="837184312"/>
      </c:lineChart>
      <c:lineChart>
        <c:grouping val="standard"/>
        <c:varyColors val="0"/>
        <c:ser>
          <c:idx val="3"/>
          <c:order val="3"/>
          <c:tx>
            <c:strRef>
              <c:f>PAINTING!$B$82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7A-4313-9226-4461623AB1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2.1586485559495442E-3</c:v>
                </c:pt>
                <c:pt idx="11">
                  <c:v>8.4968895315107873E-3</c:v>
                </c:pt>
                <c:pt idx="12">
                  <c:v>3.3521912259160229E-2</c:v>
                </c:pt>
                <c:pt idx="13">
                  <c:v>7.5493792450977759E-2</c:v>
                </c:pt>
                <c:pt idx="14">
                  <c:v>0.1556226228408733</c:v>
                </c:pt>
                <c:pt idx="15">
                  <c:v>0.25608176598617594</c:v>
                </c:pt>
                <c:pt idx="16">
                  <c:v>0.36480013056444893</c:v>
                </c:pt>
                <c:pt idx="17">
                  <c:v>0.47563991243001602</c:v>
                </c:pt>
                <c:pt idx="18">
                  <c:v>0.58525667262111958</c:v>
                </c:pt>
                <c:pt idx="19">
                  <c:v>0.69321434627884948</c:v>
                </c:pt>
                <c:pt idx="20">
                  <c:v>0.77393479682820199</c:v>
                </c:pt>
                <c:pt idx="21">
                  <c:v>0.82797266816866788</c:v>
                </c:pt>
                <c:pt idx="22">
                  <c:v>0.86353490495188623</c:v>
                </c:pt>
                <c:pt idx="23">
                  <c:v>0.88496889531510781</c:v>
                </c:pt>
                <c:pt idx="24">
                  <c:v>0.90647607317219325</c:v>
                </c:pt>
                <c:pt idx="25">
                  <c:v>0.93929620151806659</c:v>
                </c:pt>
                <c:pt idx="26">
                  <c:v>0.967805152960587</c:v>
                </c:pt>
                <c:pt idx="27">
                  <c:v>0.98124513092783627</c:v>
                </c:pt>
                <c:pt idx="28">
                  <c:v>0.99013804895401802</c:v>
                </c:pt>
                <c:pt idx="29">
                  <c:v>0.99527443397633764</c:v>
                </c:pt>
                <c:pt idx="30">
                  <c:v>0.99956929032356767</c:v>
                </c:pt>
                <c:pt idx="31">
                  <c:v>0.99999999999999989</c:v>
                </c:pt>
                <c:pt idx="32">
                  <c:v>0.99999999999999989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4704"/>
        <c:axId val="837183136"/>
      </c:lineChart>
      <c:dateAx>
        <c:axId val="83718588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4312"/>
        <c:crosses val="autoZero"/>
        <c:auto val="1"/>
        <c:lblOffset val="100"/>
        <c:baseTimeUnit val="months"/>
      </c:dateAx>
      <c:valAx>
        <c:axId val="837184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5880"/>
        <c:crosses val="autoZero"/>
        <c:crossBetween val="between"/>
      </c:valAx>
      <c:valAx>
        <c:axId val="83718313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4704"/>
        <c:crosses val="max"/>
        <c:crossBetween val="between"/>
      </c:valAx>
      <c:dateAx>
        <c:axId val="83718470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3136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INSULATION!$B$2</c:f>
          <c:strCache>
            <c:ptCount val="1"/>
            <c:pt idx="0">
              <c:v>INSULATION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INSULATION!$B$37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38.1</c:v>
                </c:pt>
                <c:pt idx="19">
                  <c:v>244.9</c:v>
                </c:pt>
                <c:pt idx="20">
                  <c:v>1220.3</c:v>
                </c:pt>
                <c:pt idx="21">
                  <c:v>3370.8</c:v>
                </c:pt>
                <c:pt idx="22">
                  <c:v>7429.1</c:v>
                </c:pt>
                <c:pt idx="23">
                  <c:v>15159.1</c:v>
                </c:pt>
                <c:pt idx="24">
                  <c:v>25645.200000000001</c:v>
                </c:pt>
                <c:pt idx="25">
                  <c:v>29709.5</c:v>
                </c:pt>
                <c:pt idx="26">
                  <c:v>30725</c:v>
                </c:pt>
                <c:pt idx="27">
                  <c:v>17445.7</c:v>
                </c:pt>
                <c:pt idx="28">
                  <c:v>12352.3</c:v>
                </c:pt>
                <c:pt idx="29">
                  <c:v>10670.3</c:v>
                </c:pt>
                <c:pt idx="30">
                  <c:v>6754.6</c:v>
                </c:pt>
                <c:pt idx="31">
                  <c:v>2692.7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0-4D8D-9D1E-1A23EF8B9187}"/>
            </c:ext>
          </c:extLst>
        </c:ser>
        <c:ser>
          <c:idx val="1"/>
          <c:order val="1"/>
          <c:tx>
            <c:strRef>
              <c:f>INSULATION!$B$38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22.5</c:v>
                </c:pt>
                <c:pt idx="19">
                  <c:v>110.4</c:v>
                </c:pt>
                <c:pt idx="20">
                  <c:v>955.1</c:v>
                </c:pt>
                <c:pt idx="21">
                  <c:v>3395.6</c:v>
                </c:pt>
                <c:pt idx="22">
                  <c:v>7894.5</c:v>
                </c:pt>
                <c:pt idx="23">
                  <c:v>11946</c:v>
                </c:pt>
                <c:pt idx="24">
                  <c:v>10322.6</c:v>
                </c:pt>
                <c:pt idx="25">
                  <c:v>6717.5</c:v>
                </c:pt>
                <c:pt idx="26">
                  <c:v>5001.5</c:v>
                </c:pt>
                <c:pt idx="27">
                  <c:v>5676.3</c:v>
                </c:pt>
                <c:pt idx="28">
                  <c:v>9047.9</c:v>
                </c:pt>
                <c:pt idx="29">
                  <c:v>7875</c:v>
                </c:pt>
                <c:pt idx="30">
                  <c:v>3847.5</c:v>
                </c:pt>
                <c:pt idx="31">
                  <c:v>607.70000000000005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1960"/>
        <c:axId val="837186272"/>
      </c:barChart>
      <c:lineChart>
        <c:grouping val="standard"/>
        <c:varyColors val="0"/>
        <c:ser>
          <c:idx val="2"/>
          <c:order val="2"/>
          <c:tx>
            <c:strRef>
              <c:f>INSULATION!$B$39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60.6</c:v>
                </c:pt>
                <c:pt idx="19">
                  <c:v>355.3</c:v>
                </c:pt>
                <c:pt idx="20">
                  <c:v>2175.4</c:v>
                </c:pt>
                <c:pt idx="21">
                  <c:v>6766.4</c:v>
                </c:pt>
                <c:pt idx="22">
                  <c:v>15323.6</c:v>
                </c:pt>
                <c:pt idx="23">
                  <c:v>27105.1</c:v>
                </c:pt>
                <c:pt idx="24">
                  <c:v>35967.800000000003</c:v>
                </c:pt>
                <c:pt idx="25">
                  <c:v>36427</c:v>
                </c:pt>
                <c:pt idx="26">
                  <c:v>35726.5</c:v>
                </c:pt>
                <c:pt idx="27">
                  <c:v>23122</c:v>
                </c:pt>
                <c:pt idx="28">
                  <c:v>21400.199999999997</c:v>
                </c:pt>
                <c:pt idx="29">
                  <c:v>18545.3</c:v>
                </c:pt>
                <c:pt idx="30">
                  <c:v>10602.1</c:v>
                </c:pt>
                <c:pt idx="31">
                  <c:v>3300.3999999999996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1960"/>
        <c:axId val="837186272"/>
      </c:lineChart>
      <c:lineChart>
        <c:grouping val="standard"/>
        <c:varyColors val="0"/>
        <c:ser>
          <c:idx val="3"/>
          <c:order val="3"/>
          <c:tx>
            <c:strRef>
              <c:f>INSULATION!$B$40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80-4D8D-9D1E-1A23EF8B918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60.6</c:v>
                </c:pt>
                <c:pt idx="19">
                  <c:v>415.90000000000003</c:v>
                </c:pt>
                <c:pt idx="20">
                  <c:v>2591.3000000000002</c:v>
                </c:pt>
                <c:pt idx="21">
                  <c:v>9357.7000000000007</c:v>
                </c:pt>
                <c:pt idx="22">
                  <c:v>24681.300000000003</c:v>
                </c:pt>
                <c:pt idx="23">
                  <c:v>51786.400000000001</c:v>
                </c:pt>
                <c:pt idx="24">
                  <c:v>87754.200000000012</c:v>
                </c:pt>
                <c:pt idx="25">
                  <c:v>124181.20000000001</c:v>
                </c:pt>
                <c:pt idx="26">
                  <c:v>159907.70000000001</c:v>
                </c:pt>
                <c:pt idx="27">
                  <c:v>183029.7</c:v>
                </c:pt>
                <c:pt idx="28">
                  <c:v>204429.90000000002</c:v>
                </c:pt>
                <c:pt idx="29">
                  <c:v>222975.2</c:v>
                </c:pt>
                <c:pt idx="30">
                  <c:v>233577.30000000002</c:v>
                </c:pt>
                <c:pt idx="31">
                  <c:v>236877.7</c:v>
                </c:pt>
                <c:pt idx="32">
                  <c:v>236877.7</c:v>
                </c:pt>
                <c:pt idx="33">
                  <c:v>236877.7</c:v>
                </c:pt>
                <c:pt idx="34">
                  <c:v>236877.7</c:v>
                </c:pt>
                <c:pt idx="35">
                  <c:v>236877.7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2352"/>
        <c:axId val="837181176"/>
      </c:lineChart>
      <c:dateAx>
        <c:axId val="83718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6272"/>
        <c:crosses val="autoZero"/>
        <c:auto val="1"/>
        <c:lblOffset val="100"/>
        <c:baseTimeUnit val="months"/>
      </c:dateAx>
      <c:valAx>
        <c:axId val="837186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1960"/>
        <c:crosses val="autoZero"/>
        <c:crossBetween val="between"/>
      </c:valAx>
      <c:valAx>
        <c:axId val="83718117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2352"/>
        <c:crosses val="max"/>
        <c:crossBetween val="between"/>
      </c:valAx>
      <c:dateAx>
        <c:axId val="83718235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117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INSULATION!$B$44</c:f>
          <c:strCache>
            <c:ptCount val="1"/>
            <c:pt idx="0">
              <c:v>INSULATION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INSULATION!$B$79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INSULATION!$E$79:$AN$79</c:f>
            </c:numRef>
          </c:val>
          <c:extLst>
            <c:ext xmlns:c16="http://schemas.microsoft.com/office/drawing/2014/chart" uri="{C3380CC4-5D6E-409C-BE32-E72D297353CC}">
              <c16:uniqueId val="{00000000-1E7A-4585-989A-5D2B2A5F303C}"/>
            </c:ext>
          </c:extLst>
        </c:ser>
        <c:ser>
          <c:idx val="1"/>
          <c:order val="1"/>
          <c:tx>
            <c:strRef>
              <c:f>INSULATION!$B$80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INSULATION!$E$80:$AN$80</c:f>
            </c:numRef>
          </c:val>
          <c:extLst>
            <c:ext xmlns:c16="http://schemas.microsoft.com/office/drawing/2014/chart" uri="{C3380CC4-5D6E-409C-BE32-E72D297353CC}">
              <c16:uniqueId val="{00000001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2744"/>
        <c:axId val="837183920"/>
      </c:barChart>
      <c:lineChart>
        <c:grouping val="standard"/>
        <c:varyColors val="0"/>
        <c:ser>
          <c:idx val="2"/>
          <c:order val="2"/>
          <c:tx>
            <c:strRef>
              <c:f>INSULATION!$B$81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2744"/>
        <c:axId val="837183920"/>
      </c:lineChart>
      <c:lineChart>
        <c:grouping val="standard"/>
        <c:varyColors val="0"/>
        <c:ser>
          <c:idx val="3"/>
          <c:order val="3"/>
          <c:tx>
            <c:strRef>
              <c:f>INSULATION!$B$82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INSULATION!$E$78:$AN$78</c:f>
            </c:multiLvlStrRef>
          </c:cat>
          <c:val>
            <c:numRef>
              <c:f>INSULATION!$E$82:$AN$82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7056"/>
        <c:axId val="837185488"/>
      </c:lineChart>
      <c:catAx>
        <c:axId val="8371827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3920"/>
        <c:crosses val="autoZero"/>
        <c:auto val="1"/>
        <c:lblAlgn val="ctr"/>
        <c:lblOffset val="100"/>
        <c:noMultiLvlLbl val="1"/>
      </c:catAx>
      <c:valAx>
        <c:axId val="837183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2744"/>
        <c:crosses val="autoZero"/>
        <c:crossBetween val="between"/>
      </c:valAx>
      <c:valAx>
        <c:axId val="83718548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7056"/>
        <c:crosses val="max"/>
        <c:crossBetween val="between"/>
      </c:valAx>
      <c:catAx>
        <c:axId val="83718705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54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91785</xdr:rowOff>
    </xdr:from>
    <xdr:to>
      <xdr:col>39</xdr:col>
      <xdr:colOff>904873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91785</xdr:rowOff>
    </xdr:from>
    <xdr:to>
      <xdr:col>39</xdr:col>
      <xdr:colOff>857249</xdr:colOff>
      <xdr:row>34</xdr:row>
      <xdr:rowOff>357186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A2E01-BA99-4A69-89B5-A4C099F6F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33D0F-8924-45E7-9A5E-F81BFF5B8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D183C-BEF7-46DA-A476-183132882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C95FC-1D92-43D2-B3AD-326F21EB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CCC78-A212-422C-8A32-6DA53F90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63B1A-BF80-49A9-8AB0-20811D5E2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D9E54-FA90-43A1-8538-E5C920E90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716472-1876-4D56-8ADB-B892BCE35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82BE0-CE70-485A-A282-63E25E0BE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39B3C-3AD0-468B-AEA3-BBF681A32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08D5D-2026-46B1-AFE0-67891D1A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847A4-E781-4121-A3DB-33F765E4C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C09C3-E18E-4F9F-AD9C-962D0C528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4FA38-B394-4D4E-A4C1-431A6D8E5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86CCA-D762-4A0D-9EB8-331687B36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23C65-7BA5-4528-899F-8E05826F3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61C38-F054-4202-AE4C-B5352788E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7821E-7EC2-4FC6-8178-F82F324F8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86591</xdr:colOff>
      <xdr:row>3</xdr:row>
      <xdr:rowOff>91785</xdr:rowOff>
    </xdr:from>
    <xdr:to>
      <xdr:col>39</xdr:col>
      <xdr:colOff>714373</xdr:colOff>
      <xdr:row>34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36E36-FABF-4549-8547-8D50E2189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7F921-8467-4A63-9483-A0CFE8AF5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872AC-EC50-41FD-A7A3-3DF70AE4A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24D01-20B9-43D4-85A2-3CAB52989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E6376-0B0B-418B-B02A-818085695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9A4C9-C7CD-4D18-AFC7-93CB46456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B046D-939A-4A7F-ACED-2BC0277DB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A2EA8-ADE4-4F85-9EED-5B3F4BFE3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91786</xdr:rowOff>
    </xdr:from>
    <xdr:to>
      <xdr:col>39</xdr:col>
      <xdr:colOff>881061</xdr:colOff>
      <xdr:row>34</xdr:row>
      <xdr:rowOff>261938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46</xdr:row>
      <xdr:rowOff>91786</xdr:rowOff>
    </xdr:from>
    <xdr:to>
      <xdr:col>39</xdr:col>
      <xdr:colOff>476249</xdr:colOff>
      <xdr:row>77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110378</xdr:colOff>
      <xdr:row>4</xdr:row>
      <xdr:rowOff>122951</xdr:rowOff>
    </xdr:from>
    <xdr:to>
      <xdr:col>19</xdr:col>
      <xdr:colOff>554935</xdr:colOff>
      <xdr:row>9</xdr:row>
      <xdr:rowOff>173935</xdr:rowOff>
    </xdr:to>
    <xdr:cxnSp macro="">
      <xdr:nvCxnSpPr>
        <xdr:cNvPr id="4" name="Straight Connector 2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10" idx="3"/>
        </xdr:cNvCxnSpPr>
      </xdr:nvCxnSpPr>
      <xdr:spPr>
        <a:xfrm>
          <a:off x="19996921" y="1473016"/>
          <a:ext cx="1405340" cy="195598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855748</xdr:colOff>
      <xdr:row>18</xdr:row>
      <xdr:rowOff>226858</xdr:rowOff>
    </xdr:from>
    <xdr:to>
      <xdr:col>17</xdr:col>
      <xdr:colOff>339587</xdr:colOff>
      <xdr:row>18</xdr:row>
      <xdr:rowOff>273326</xdr:rowOff>
    </xdr:to>
    <xdr:cxnSp macro="">
      <xdr:nvCxnSpPr>
        <xdr:cNvPr id="5" name="Straight Connector 2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20" idx="3"/>
        </xdr:cNvCxnSpPr>
      </xdr:nvCxnSpPr>
      <xdr:spPr>
        <a:xfrm>
          <a:off x="16899161" y="6910923"/>
          <a:ext cx="2366187" cy="464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660348</xdr:colOff>
      <xdr:row>13</xdr:row>
      <xdr:rowOff>24848</xdr:rowOff>
    </xdr:from>
    <xdr:to>
      <xdr:col>17</xdr:col>
      <xdr:colOff>902803</xdr:colOff>
      <xdr:row>15</xdr:row>
      <xdr:rowOff>301939</xdr:rowOff>
    </xdr:to>
    <xdr:cxnSp macro="">
      <xdr:nvCxnSpPr>
        <xdr:cNvPr id="6" name="Straight Connector 24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7664544" y="4803913"/>
          <a:ext cx="2164020" cy="103909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3</xdr:row>
      <xdr:rowOff>207819</xdr:rowOff>
    </xdr:from>
    <xdr:to>
      <xdr:col>18</xdr:col>
      <xdr:colOff>110378</xdr:colOff>
      <xdr:row>5</xdr:row>
      <xdr:rowOff>38082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7023774" y="1177637"/>
          <a:ext cx="2050013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2201-BL016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708807</xdr:colOff>
      <xdr:row>8</xdr:row>
      <xdr:rowOff>4947</xdr:rowOff>
    </xdr:from>
    <xdr:to>
      <xdr:col>16</xdr:col>
      <xdr:colOff>946197</xdr:colOff>
      <xdr:row>9</xdr:row>
      <xdr:rowOff>199947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14823125" y="2879765"/>
          <a:ext cx="3146845" cy="576000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1715-BL010</a:t>
          </a:r>
          <a:r>
            <a:rPr lang="en-US" sz="28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&amp;BL029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182962</xdr:colOff>
      <xdr:row>15</xdr:row>
      <xdr:rowOff>373256</xdr:rowOff>
    </xdr:from>
    <xdr:to>
      <xdr:col>16</xdr:col>
      <xdr:colOff>330624</xdr:colOff>
      <xdr:row>17</xdr:row>
      <xdr:rowOff>203519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15267098" y="5915074"/>
          <a:ext cx="2087299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1801-BL001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744683</xdr:colOff>
      <xdr:row>17</xdr:row>
      <xdr:rowOff>311726</xdr:rowOff>
    </xdr:from>
    <xdr:to>
      <xdr:col>14</xdr:col>
      <xdr:colOff>855748</xdr:colOff>
      <xdr:row>19</xdr:row>
      <xdr:rowOff>141989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3889183" y="6615544"/>
          <a:ext cx="2050701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2801-BL014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330624</xdr:colOff>
      <xdr:row>16</xdr:row>
      <xdr:rowOff>288388</xdr:rowOff>
    </xdr:from>
    <xdr:to>
      <xdr:col>17</xdr:col>
      <xdr:colOff>480391</xdr:colOff>
      <xdr:row>18</xdr:row>
      <xdr:rowOff>24848</xdr:rowOff>
    </xdr:to>
    <xdr:cxnSp macro="">
      <xdr:nvCxnSpPr>
        <xdr:cNvPr id="21" name="Straight Connector 24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2" idx="3"/>
        </xdr:cNvCxnSpPr>
      </xdr:nvCxnSpPr>
      <xdr:spPr>
        <a:xfrm>
          <a:off x="18295602" y="6210453"/>
          <a:ext cx="1110550" cy="4984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435958</xdr:colOff>
      <xdr:row>6</xdr:row>
      <xdr:rowOff>119488</xdr:rowOff>
    </xdr:from>
    <xdr:to>
      <xdr:col>19</xdr:col>
      <xdr:colOff>306457</xdr:colOff>
      <xdr:row>10</xdr:row>
      <xdr:rowOff>24848</xdr:rowOff>
    </xdr:to>
    <xdr:cxnSp macro="">
      <xdr:nvCxnSpPr>
        <xdr:cNvPr id="26" name="Straight Connector 24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stCxn id="30" idx="3"/>
        </xdr:cNvCxnSpPr>
      </xdr:nvCxnSpPr>
      <xdr:spPr>
        <a:xfrm>
          <a:off x="19361719" y="2231553"/>
          <a:ext cx="1792064" cy="14293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325581</xdr:colOff>
      <xdr:row>5</xdr:row>
      <xdr:rowOff>204356</xdr:rowOff>
    </xdr:from>
    <xdr:to>
      <xdr:col>17</xdr:col>
      <xdr:colOff>435958</xdr:colOff>
      <xdr:row>7</xdr:row>
      <xdr:rowOff>34619</xdr:rowOff>
    </xdr:to>
    <xdr:sp macro="" textlink="">
      <xdr:nvSpPr>
        <xdr:cNvPr id="30" name="TextBox 1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16379536" y="1936174"/>
          <a:ext cx="2050013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2301-BL019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946197</xdr:colOff>
      <xdr:row>8</xdr:row>
      <xdr:rowOff>292947</xdr:rowOff>
    </xdr:from>
    <xdr:to>
      <xdr:col>18</xdr:col>
      <xdr:colOff>414131</xdr:colOff>
      <xdr:row>13</xdr:row>
      <xdr:rowOff>223631</xdr:rowOff>
    </xdr:to>
    <xdr:cxnSp macro="">
      <xdr:nvCxnSpPr>
        <xdr:cNvPr id="33" name="Straight Connector 2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11" idx="3"/>
        </xdr:cNvCxnSpPr>
      </xdr:nvCxnSpPr>
      <xdr:spPr>
        <a:xfrm>
          <a:off x="18911175" y="3167012"/>
          <a:ext cx="1389499" cy="183568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0.20043</cdr:x>
      <cdr:y>0.11743</cdr:y>
    </cdr:from>
    <cdr:to>
      <cdr:x>0.30145</cdr:x>
      <cdr:y>0.1962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B3E1D09B-E201-4F3F-BD90-8A269F0C475D}"/>
            </a:ext>
          </a:extLst>
        </cdr:cNvPr>
        <cdr:cNvSpPr txBox="1"/>
      </cdr:nvSpPr>
      <cdr:spPr>
        <a:xfrm xmlns:a="http://schemas.openxmlformats.org/drawingml/2006/main">
          <a:off x="7747720" y="1384588"/>
          <a:ext cx="3905250" cy="9286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0.20227</cdr:x>
      <cdr:y>0.14167</cdr:y>
    </cdr:from>
    <cdr:to>
      <cdr:x>0.31315</cdr:x>
      <cdr:y>0.21841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164B55EE-DF69-43E5-9722-2192218E0906}"/>
            </a:ext>
          </a:extLst>
        </cdr:cNvPr>
        <cdr:cNvSpPr txBox="1"/>
      </cdr:nvSpPr>
      <cdr:spPr>
        <a:xfrm xmlns:a="http://schemas.openxmlformats.org/drawingml/2006/main">
          <a:off x="7819157" y="1670338"/>
          <a:ext cx="4286250" cy="904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0.56633</cdr:x>
      <cdr:y>0.14571</cdr:y>
    </cdr:from>
    <cdr:to>
      <cdr:x>0.65257</cdr:x>
      <cdr:y>0.22043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B13BC12D-1FA1-4205-90B4-6D29FBE59F0A}"/>
            </a:ext>
          </a:extLst>
        </cdr:cNvPr>
        <cdr:cNvSpPr txBox="1"/>
      </cdr:nvSpPr>
      <cdr:spPr>
        <a:xfrm xmlns:a="http://schemas.openxmlformats.org/drawingml/2006/main">
          <a:off x="21892345" y="1717963"/>
          <a:ext cx="3333750" cy="881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0.37216</cdr:x>
      <cdr:y>0.2255</cdr:y>
    </cdr:from>
    <cdr:to>
      <cdr:x>0.48875</cdr:x>
      <cdr:y>0.37831</cdr:y>
    </cdr:to>
    <cdr:grpSp>
      <cdr:nvGrpSpPr>
        <cdr:cNvPr id="18" name="Group 17">
          <a:extLst xmlns:a="http://schemas.openxmlformats.org/drawingml/2006/main">
            <a:ext uri="{FF2B5EF4-FFF2-40B4-BE49-F238E27FC236}">
              <a16:creationId xmlns:a16="http://schemas.microsoft.com/office/drawing/2014/main" id="{53F480AC-FED9-4957-93E5-57B763E9BD7B}"/>
            </a:ext>
          </a:extLst>
        </cdr:cNvPr>
        <cdr:cNvGrpSpPr/>
      </cdr:nvGrpSpPr>
      <cdr:grpSpPr>
        <a:xfrm xmlns:a="http://schemas.openxmlformats.org/drawingml/2006/main">
          <a:off x="14923709" y="2701750"/>
          <a:ext cx="4675288" cy="1830840"/>
          <a:chOff x="14524411" y="5154916"/>
          <a:chExt cx="4531413" cy="1801791"/>
        </a:xfrm>
      </cdr:grpSpPr>
      <cdr:sp macro="" textlink="">
        <cdr:nvSpPr>
          <cdr:cNvPr id="11" name="Diamond 10">
            <a:extLst xmlns:a="http://schemas.openxmlformats.org/drawingml/2006/main">
              <a:ext uri="{FF2B5EF4-FFF2-40B4-BE49-F238E27FC236}">
                <a16:creationId xmlns:a16="http://schemas.microsoft.com/office/drawing/2014/main" id="{E7A64C80-D784-4230-9836-E6EE48BC7825}"/>
              </a:ext>
            </a:extLst>
          </cdr:cNvPr>
          <cdr:cNvSpPr/>
        </cdr:nvSpPr>
        <cdr:spPr>
          <a:xfrm xmlns:a="http://schemas.openxmlformats.org/drawingml/2006/main">
            <a:off x="18808463" y="6726995"/>
            <a:ext cx="247361" cy="229712"/>
          </a:xfrm>
          <a:prstGeom xmlns:a="http://schemas.openxmlformats.org/drawingml/2006/main" prst="diamond">
            <a:avLst/>
          </a:prstGeom>
          <a:solidFill xmlns:a="http://schemas.openxmlformats.org/drawingml/2006/main">
            <a:srgbClr val="FF0000"/>
          </a:solidFill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ru-RU"/>
          </a:p>
        </cdr:txBody>
      </cdr:sp>
      <cdr:sp macro="" textlink="">
        <cdr:nvSpPr>
          <cdr:cNvPr id="10" name="TextBox 9">
            <a:extLst xmlns:a="http://schemas.openxmlformats.org/drawingml/2006/main">
              <a:ext uri="{FF2B5EF4-FFF2-40B4-BE49-F238E27FC236}">
                <a16:creationId xmlns:a16="http://schemas.microsoft.com/office/drawing/2014/main" id="{BD0FAFA7-DE79-4A35-918B-7DB3A55FAF89}"/>
              </a:ext>
            </a:extLst>
          </cdr:cNvPr>
          <cdr:cNvSpPr txBox="1"/>
        </cdr:nvSpPr>
        <cdr:spPr>
          <a:xfrm xmlns:a="http://schemas.openxmlformats.org/drawingml/2006/main">
            <a:off x="14524411" y="5154916"/>
            <a:ext cx="2037712" cy="592282"/>
          </a:xfrm>
          <a:prstGeom xmlns:a="http://schemas.openxmlformats.org/drawingml/2006/main" prst="rect">
            <a:avLst/>
          </a:prstGeom>
          <a:solidFill xmlns:a="http://schemas.openxmlformats.org/drawingml/2006/main">
            <a:srgbClr val="FFFFFF">
              <a:alpha val="69804"/>
            </a:srgbClr>
          </a:solidFill>
          <a:ln xmlns:a="http://schemas.openxmlformats.org/drawingml/2006/main">
            <a:solidFill>
              <a:srgbClr val="FF0000"/>
            </a:solidFill>
          </a:ln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2800" b="1">
                <a:solidFill>
                  <a:srgbClr val="FF0000"/>
                </a:solidFill>
              </a:rPr>
              <a:t>1170-ST002</a:t>
            </a:r>
            <a:endParaRPr lang="ru-RU" sz="2800" b="1">
              <a:solidFill>
                <a:srgbClr val="FF0000"/>
              </a:solidFill>
            </a:endParaRPr>
          </a:p>
        </cdr:txBody>
      </cdr:sp>
      <cdr:cxnSp macro="">
        <cdr:nvCxnSpPr>
          <cdr:cNvPr id="15" name="Straight Connector 14">
            <a:extLst xmlns:a="http://schemas.openxmlformats.org/drawingml/2006/main">
              <a:ext uri="{FF2B5EF4-FFF2-40B4-BE49-F238E27FC236}">
                <a16:creationId xmlns:a16="http://schemas.microsoft.com/office/drawing/2014/main" id="{A9318F26-4925-4B83-968C-05765A99C129}"/>
              </a:ext>
            </a:extLst>
          </cdr:cNvPr>
          <cdr:cNvCxnSpPr>
            <a:stCxn xmlns:a="http://schemas.openxmlformats.org/drawingml/2006/main" id="10" idx="3"/>
            <a:endCxn xmlns:a="http://schemas.openxmlformats.org/drawingml/2006/main" id="11" idx="1"/>
          </cdr:cNvCxnSpPr>
        </cdr:nvCxnSpPr>
        <cdr:spPr>
          <a:xfrm xmlns:a="http://schemas.openxmlformats.org/drawingml/2006/main">
            <a:off x="16562123" y="5451057"/>
            <a:ext cx="2246339" cy="1390794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0.37303</cdr:x>
      <cdr:y>0.35265</cdr:y>
    </cdr:from>
    <cdr:to>
      <cdr:x>0.48403</cdr:x>
      <cdr:y>0.41337</cdr:y>
    </cdr:to>
    <cdr:grpSp>
      <cdr:nvGrpSpPr>
        <cdr:cNvPr id="22" name="Group 21">
          <a:extLst xmlns:a="http://schemas.openxmlformats.org/drawingml/2006/main">
            <a:ext uri="{FF2B5EF4-FFF2-40B4-BE49-F238E27FC236}">
              <a16:creationId xmlns:a16="http://schemas.microsoft.com/office/drawing/2014/main" id="{B851750F-3D17-4ABF-B7BD-B9C194114EEB}"/>
            </a:ext>
          </a:extLst>
        </cdr:cNvPr>
        <cdr:cNvGrpSpPr/>
      </cdr:nvGrpSpPr>
      <cdr:grpSpPr>
        <a:xfrm xmlns:a="http://schemas.openxmlformats.org/drawingml/2006/main">
          <a:off x="14958596" y="4225153"/>
          <a:ext cx="4451128" cy="727496"/>
          <a:chOff x="14655939" y="6448589"/>
          <a:chExt cx="4313843" cy="715943"/>
        </a:xfrm>
      </cdr:grpSpPr>
      <cdr:sp macro="" textlink="">
        <cdr:nvSpPr>
          <cdr:cNvPr id="23" name="Diamond 22">
            <a:extLst xmlns:a="http://schemas.openxmlformats.org/drawingml/2006/main">
              <a:ext uri="{FF2B5EF4-FFF2-40B4-BE49-F238E27FC236}">
                <a16:creationId xmlns:a16="http://schemas.microsoft.com/office/drawing/2014/main" id="{C23218A5-7D0E-4EE1-8605-B0956CDABBAF}"/>
              </a:ext>
            </a:extLst>
          </cdr:cNvPr>
          <cdr:cNvSpPr/>
        </cdr:nvSpPr>
        <cdr:spPr>
          <a:xfrm xmlns:a="http://schemas.openxmlformats.org/drawingml/2006/main">
            <a:off x="18722421" y="6934820"/>
            <a:ext cx="247361" cy="229712"/>
          </a:xfrm>
          <a:prstGeom xmlns:a="http://schemas.openxmlformats.org/drawingml/2006/main" prst="diamond">
            <a:avLst/>
          </a:prstGeom>
          <a:solidFill xmlns:a="http://schemas.openxmlformats.org/drawingml/2006/main">
            <a:srgbClr val="FF0000"/>
          </a:solidFill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ru-RU"/>
          </a:p>
        </cdr:txBody>
      </cdr:sp>
      <cdr:sp macro="" textlink="">
        <cdr:nvSpPr>
          <cdr:cNvPr id="24" name="TextBox 23">
            <a:extLst xmlns:a="http://schemas.openxmlformats.org/drawingml/2006/main">
              <a:ext uri="{FF2B5EF4-FFF2-40B4-BE49-F238E27FC236}">
                <a16:creationId xmlns:a16="http://schemas.microsoft.com/office/drawing/2014/main" id="{991E66A3-02E4-4B00-9E1B-4D2ABC7C7E8F}"/>
              </a:ext>
            </a:extLst>
          </cdr:cNvPr>
          <cdr:cNvSpPr txBox="1"/>
        </cdr:nvSpPr>
        <cdr:spPr>
          <a:xfrm xmlns:a="http://schemas.openxmlformats.org/drawingml/2006/main">
            <a:off x="14655939" y="6448589"/>
            <a:ext cx="2037712" cy="592282"/>
          </a:xfrm>
          <a:prstGeom xmlns:a="http://schemas.openxmlformats.org/drawingml/2006/main" prst="rect">
            <a:avLst/>
          </a:prstGeom>
          <a:solidFill xmlns:a="http://schemas.openxmlformats.org/drawingml/2006/main">
            <a:srgbClr val="FFFFFF">
              <a:alpha val="69804"/>
            </a:srgbClr>
          </a:solidFill>
          <a:ln xmlns:a="http://schemas.openxmlformats.org/drawingml/2006/main">
            <a:solidFill>
              <a:srgbClr val="FF0000"/>
            </a:solidFill>
          </a:ln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2800" b="1">
                <a:solidFill>
                  <a:srgbClr val="FF0000"/>
                </a:solidFill>
              </a:rPr>
              <a:t>1150-ST007</a:t>
            </a:r>
            <a:endParaRPr lang="ru-RU" sz="2800" b="1">
              <a:solidFill>
                <a:srgbClr val="FF0000"/>
              </a:solidFill>
            </a:endParaRPr>
          </a:p>
        </cdr:txBody>
      </cdr:sp>
      <cdr:cxnSp macro="">
        <cdr:nvCxnSpPr>
          <cdr:cNvPr id="25" name="Straight Connector 24">
            <a:extLst xmlns:a="http://schemas.openxmlformats.org/drawingml/2006/main">
              <a:ext uri="{FF2B5EF4-FFF2-40B4-BE49-F238E27FC236}">
                <a16:creationId xmlns:a16="http://schemas.microsoft.com/office/drawing/2014/main" id="{A1B3271E-0645-4E05-8987-A62D8219F16F}"/>
              </a:ext>
            </a:extLst>
          </cdr:cNvPr>
          <cdr:cNvCxnSpPr>
            <a:stCxn xmlns:a="http://schemas.openxmlformats.org/drawingml/2006/main" id="24" idx="3"/>
            <a:endCxn xmlns:a="http://schemas.openxmlformats.org/drawingml/2006/main" id="23" idx="1"/>
          </cdr:cNvCxnSpPr>
        </cdr:nvCxnSpPr>
        <cdr:spPr>
          <a:xfrm xmlns:a="http://schemas.openxmlformats.org/drawingml/2006/main">
            <a:off x="16693651" y="6744731"/>
            <a:ext cx="2028770" cy="304945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0.37353</cdr:x>
      <cdr:y>0.28978</cdr:y>
    </cdr:from>
    <cdr:to>
      <cdr:x>0.42596</cdr:x>
      <cdr:y>0.34001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D8C42A47-0948-4723-99EE-DC870E293627}"/>
            </a:ext>
          </a:extLst>
        </cdr:cNvPr>
        <cdr:cNvSpPr txBox="1"/>
      </cdr:nvSpPr>
      <cdr:spPr>
        <a:xfrm xmlns:a="http://schemas.openxmlformats.org/drawingml/2006/main">
          <a:off x="14609776" y="3416713"/>
          <a:ext cx="2050701" cy="592263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69804"/>
          </a:srgbClr>
        </a:solidFill>
        <a:ln xmlns:a="http://schemas.openxmlformats.org/drawingml/2006/main">
          <a:solidFill>
            <a:srgbClr val="FF0000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11</a:t>
          </a:r>
          <a:r>
            <a:rPr lang="ru-RU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10</a:t>
          </a:r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-BL003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0.46343</cdr:x>
      <cdr:y>0.48957</cdr:y>
    </cdr:from>
    <cdr:to>
      <cdr:x>0.46979</cdr:x>
      <cdr:y>0.50905</cdr:y>
    </cdr:to>
    <cdr:sp macro="" textlink="">
      <cdr:nvSpPr>
        <cdr:cNvPr id="17" name="Diamond 10">
          <a:extLst xmlns:a="http://schemas.openxmlformats.org/drawingml/2006/main">
            <a:ext uri="{FF2B5EF4-FFF2-40B4-BE49-F238E27FC236}">
              <a16:creationId xmlns:a16="http://schemas.microsoft.com/office/drawing/2014/main" id="{74C9AE61-4158-42EA-A1AB-A59A382C4408}"/>
            </a:ext>
          </a:extLst>
        </cdr:cNvPr>
        <cdr:cNvSpPr/>
      </cdr:nvSpPr>
      <cdr:spPr>
        <a:xfrm xmlns:a="http://schemas.openxmlformats.org/drawingml/2006/main">
          <a:off x="18060454" y="5772349"/>
          <a:ext cx="248038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0.51648</cdr:x>
      <cdr:y>0.19266</cdr:y>
    </cdr:from>
    <cdr:to>
      <cdr:x>0.52284</cdr:x>
      <cdr:y>0.21214</cdr:y>
    </cdr:to>
    <cdr:sp macro="" textlink="">
      <cdr:nvSpPr>
        <cdr:cNvPr id="20" name="Diamond 10">
          <a:extLst xmlns:a="http://schemas.openxmlformats.org/drawingml/2006/main">
            <a:ext uri="{FF2B5EF4-FFF2-40B4-BE49-F238E27FC236}">
              <a16:creationId xmlns:a16="http://schemas.microsoft.com/office/drawing/2014/main" id="{183CFD3F-E9FF-4BA0-8717-6EA16DE1774E}"/>
            </a:ext>
          </a:extLst>
        </cdr:cNvPr>
        <cdr:cNvSpPr/>
      </cdr:nvSpPr>
      <cdr:spPr>
        <a:xfrm xmlns:a="http://schemas.openxmlformats.org/drawingml/2006/main">
          <a:off x="20200995" y="2271601"/>
          <a:ext cx="248939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0.46679</cdr:x>
      <cdr:y>0.46836</cdr:y>
    </cdr:from>
    <cdr:to>
      <cdr:x>0.47315</cdr:x>
      <cdr:y>0.48785</cdr:y>
    </cdr:to>
    <cdr:sp macro="" textlink="">
      <cdr:nvSpPr>
        <cdr:cNvPr id="21" name="Diamond 10">
          <a:extLst xmlns:a="http://schemas.openxmlformats.org/drawingml/2006/main">
            <a:ext uri="{FF2B5EF4-FFF2-40B4-BE49-F238E27FC236}">
              <a16:creationId xmlns:a16="http://schemas.microsoft.com/office/drawing/2014/main" id="{5D3DD7DB-D99A-401A-A9E2-8D0F3197CC9E}"/>
            </a:ext>
          </a:extLst>
        </cdr:cNvPr>
        <cdr:cNvSpPr/>
      </cdr:nvSpPr>
      <cdr:spPr>
        <a:xfrm xmlns:a="http://schemas.openxmlformats.org/drawingml/2006/main">
          <a:off x="18257495" y="5522327"/>
          <a:ext cx="248940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0.50906</cdr:x>
      <cdr:y>0.21003</cdr:y>
    </cdr:from>
    <cdr:to>
      <cdr:x>0.51543</cdr:x>
      <cdr:y>0.22951</cdr:y>
    </cdr:to>
    <cdr:sp macro="" textlink="">
      <cdr:nvSpPr>
        <cdr:cNvPr id="26" name="Diamond 10">
          <a:extLst xmlns:a="http://schemas.openxmlformats.org/drawingml/2006/main">
            <a:ext uri="{FF2B5EF4-FFF2-40B4-BE49-F238E27FC236}">
              <a16:creationId xmlns:a16="http://schemas.microsoft.com/office/drawing/2014/main" id="{EFD0C61A-62BF-41D5-A617-262BBEE1448D}"/>
            </a:ext>
          </a:extLst>
        </cdr:cNvPr>
        <cdr:cNvSpPr/>
      </cdr:nvSpPr>
      <cdr:spPr>
        <a:xfrm xmlns:a="http://schemas.openxmlformats.org/drawingml/2006/main">
          <a:off x="19911069" y="2476364"/>
          <a:ext cx="248940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0.48841</cdr:x>
      <cdr:y>0.32229</cdr:y>
    </cdr:from>
    <cdr:to>
      <cdr:x>0.49477</cdr:x>
      <cdr:y>0.34177</cdr:y>
    </cdr:to>
    <cdr:sp macro="" textlink="">
      <cdr:nvSpPr>
        <cdr:cNvPr id="27" name="Diamond 10">
          <a:extLst xmlns:a="http://schemas.openxmlformats.org/drawingml/2006/main">
            <a:ext uri="{FF2B5EF4-FFF2-40B4-BE49-F238E27FC236}">
              <a16:creationId xmlns:a16="http://schemas.microsoft.com/office/drawing/2014/main" id="{9895D87F-7C43-47E6-A45B-C14898BBA1ED}"/>
            </a:ext>
          </a:extLst>
        </cdr:cNvPr>
        <cdr:cNvSpPr/>
      </cdr:nvSpPr>
      <cdr:spPr>
        <a:xfrm xmlns:a="http://schemas.openxmlformats.org/drawingml/2006/main">
          <a:off x="19064518" y="3799967"/>
          <a:ext cx="248435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38967</xdr:colOff>
      <xdr:row>3</xdr:row>
      <xdr:rowOff>234661</xdr:rowOff>
    </xdr:from>
    <xdr:to>
      <xdr:col>39</xdr:col>
      <xdr:colOff>428624</xdr:colOff>
      <xdr:row>34</xdr:row>
      <xdr:rowOff>214313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52</xdr:row>
      <xdr:rowOff>91786</xdr:rowOff>
    </xdr:from>
    <xdr:to>
      <xdr:col>39</xdr:col>
      <xdr:colOff>476249</xdr:colOff>
      <xdr:row>83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0.04561</cdr:x>
      <cdr:y>0.10678</cdr:y>
    </cdr:from>
    <cdr:to>
      <cdr:x>0.27452</cdr:x>
      <cdr:y>0.26394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940299-5333-430C-A71A-A6102E5FD768}"/>
            </a:ext>
          </a:extLst>
        </cdr:cNvPr>
        <cdr:cNvSpPr txBox="1"/>
      </cdr:nvSpPr>
      <cdr:spPr>
        <a:xfrm xmlns:a="http://schemas.openxmlformats.org/drawingml/2006/main">
          <a:off x="1783772" y="1259032"/>
          <a:ext cx="8953500" cy="1853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0.37339</cdr:x>
      <cdr:y>0.48042</cdr:y>
    </cdr:from>
    <cdr:to>
      <cdr:x>0.55591</cdr:x>
      <cdr:y>0.54934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1000000}"/>
            </a:ext>
          </a:extLst>
        </cdr:cNvPr>
        <cdr:cNvSpPr txBox="1"/>
      </cdr:nvSpPr>
      <cdr:spPr>
        <a:xfrm xmlns:a="http://schemas.openxmlformats.org/drawingml/2006/main">
          <a:off x="14630753" y="5664503"/>
          <a:ext cx="7151951" cy="81255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69804"/>
          </a:srgbClr>
        </a:solidFill>
        <a:ln xmlns:a="http://schemas.openxmlformats.org/drawingml/2006/main">
          <a:solidFill>
            <a:srgbClr val="FF0000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="1">
              <a:solidFill>
                <a:srgbClr val="FF0000"/>
              </a:solidFill>
            </a:rPr>
            <a:t>1801 &amp; 2801</a:t>
          </a:r>
          <a:r>
            <a:rPr lang="en-US" sz="3200" b="1" baseline="0">
              <a:solidFill>
                <a:srgbClr val="FF0000"/>
              </a:solidFill>
            </a:rPr>
            <a:t> Substations Enegized</a:t>
          </a:r>
          <a:endParaRPr lang="ru-RU" sz="3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0.57401</cdr:x>
      <cdr:y>0.5883</cdr:y>
    </cdr:from>
    <cdr:to>
      <cdr:x>0.57968</cdr:x>
      <cdr:y>0.60757</cdr:y>
    </cdr:to>
    <cdr:sp macro="" textlink="">
      <cdr:nvSpPr>
        <cdr:cNvPr id="4" name="Diamond 3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D000000}"/>
            </a:ext>
          </a:extLst>
        </cdr:cNvPr>
        <cdr:cNvSpPr/>
      </cdr:nvSpPr>
      <cdr:spPr>
        <a:xfrm xmlns:a="http://schemas.openxmlformats.org/drawingml/2006/main" flipV="1">
          <a:off x="22491791" y="6936407"/>
          <a:ext cx="222171" cy="227206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0.55706</cdr:x>
      <cdr:y>0.52115</cdr:y>
    </cdr:from>
    <cdr:to>
      <cdr:x>0.57639</cdr:x>
      <cdr:y>0.59695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F000000}"/>
            </a:ext>
          </a:extLst>
        </cdr:cNvPr>
        <cdr:cNvCxnSpPr/>
      </cdr:nvCxnSpPr>
      <cdr:spPr>
        <a:xfrm xmlns:a="http://schemas.openxmlformats.org/drawingml/2006/main" flipH="1" flipV="1">
          <a:off x="21827589" y="6144729"/>
          <a:ext cx="757419" cy="89373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205655</xdr:colOff>
      <xdr:row>45</xdr:row>
      <xdr:rowOff>187037</xdr:rowOff>
    </xdr:from>
    <xdr:to>
      <xdr:col>39</xdr:col>
      <xdr:colOff>595312</xdr:colOff>
      <xdr:row>76</xdr:row>
      <xdr:rowOff>166689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144"/>
  <sheetViews>
    <sheetView topLeftCell="B31" zoomScale="40" zoomScaleNormal="40" workbookViewId="0">
      <selection activeCell="Q37" sqref="Q37:S37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175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thickBot="1" x14ac:dyDescent="0.4">
      <c r="B37" s="110" t="s">
        <v>179</v>
      </c>
      <c r="C37" s="150">
        <f>SUM(E37:AN37)</f>
        <v>3135.2534065000004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51.3</v>
      </c>
      <c r="M37" s="111">
        <v>535</v>
      </c>
      <c r="N37" s="111">
        <v>249</v>
      </c>
      <c r="O37" s="111">
        <v>665</v>
      </c>
      <c r="P37" s="111">
        <v>726</v>
      </c>
      <c r="Q37" s="111">
        <v>296.40073650000204</v>
      </c>
      <c r="R37" s="111">
        <v>294.8526699999984</v>
      </c>
      <c r="S37" s="111">
        <v>317.69999999999965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20369.078758400003</v>
      </c>
      <c r="D38" s="153"/>
      <c r="E38" s="66">
        <v>0</v>
      </c>
      <c r="F38" s="66">
        <v>0</v>
      </c>
      <c r="G38" s="66">
        <f>DATABASE!J32</f>
        <v>0</v>
      </c>
      <c r="H38" s="66">
        <v>40.090000000000003</v>
      </c>
      <c r="I38" s="66">
        <v>1003</v>
      </c>
      <c r="J38" s="66">
        <v>1959</v>
      </c>
      <c r="K38" s="66">
        <v>3030</v>
      </c>
      <c r="L38" s="66">
        <v>3004</v>
      </c>
      <c r="M38" s="66">
        <v>2798</v>
      </c>
      <c r="N38" s="66">
        <v>2804</v>
      </c>
      <c r="O38" s="66">
        <v>1646</v>
      </c>
      <c r="P38" s="66">
        <v>1497</v>
      </c>
      <c r="Q38" s="66">
        <v>709.8823083999996</v>
      </c>
      <c r="R38" s="66">
        <v>827.10645000000295</v>
      </c>
      <c r="S38" s="111">
        <v>1051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2024.5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314</v>
      </c>
      <c r="R39" s="111">
        <v>1005.8</v>
      </c>
      <c r="S39" s="111">
        <v>611.70000000000005</v>
      </c>
      <c r="T39" s="111">
        <v>93</v>
      </c>
      <c r="U39" s="111">
        <v>0</v>
      </c>
      <c r="V39" s="111">
        <v>0</v>
      </c>
      <c r="W39" s="111">
        <v>0</v>
      </c>
      <c r="X39" s="111">
        <v>0</v>
      </c>
      <c r="Y39" s="111">
        <v>0</v>
      </c>
      <c r="Z39" s="111">
        <v>0</v>
      </c>
      <c r="AA39" s="111">
        <v>0</v>
      </c>
      <c r="AB39" s="111">
        <v>0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10271.936161822701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833</v>
      </c>
      <c r="R40" s="66">
        <v>1473.5</v>
      </c>
      <c r="S40" s="66">
        <v>1701.9187722116701</v>
      </c>
      <c r="T40" s="66">
        <v>1564.64328416338</v>
      </c>
      <c r="U40" s="66">
        <v>1403.5408159291201</v>
      </c>
      <c r="V40" s="66">
        <v>1438.1958132515499</v>
      </c>
      <c r="W40" s="66">
        <v>941.43647339467407</v>
      </c>
      <c r="X40" s="66">
        <v>329.87041526702694</v>
      </c>
      <c r="Y40" s="66">
        <v>553.24922837252325</v>
      </c>
      <c r="Z40" s="66">
        <v>26.622900540382648</v>
      </c>
      <c r="AA40" s="66">
        <v>2.1551871866024048</v>
      </c>
      <c r="AB40" s="66">
        <v>3.8032715057689499</v>
      </c>
      <c r="AC40" s="66">
        <v>0</v>
      </c>
      <c r="AD40" s="66">
        <f>DATABASE!AG34</f>
        <v>0</v>
      </c>
      <c r="AE40" s="66">
        <f>DATABASE!AH34</f>
        <v>0</v>
      </c>
      <c r="AF40" s="66">
        <f>DATABASE!AI34</f>
        <v>0</v>
      </c>
      <c r="AG40" s="66">
        <f>DATABASE!AJ34</f>
        <v>0</v>
      </c>
      <c r="AH40" s="66">
        <f>DATABASE!AK34</f>
        <v>0</v>
      </c>
      <c r="AI40" s="66">
        <f>DATABASE!AL34</f>
        <v>0</v>
      </c>
      <c r="AJ40" s="66">
        <f>DATABASE!AM34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35800.768326722697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40.090000000000003</v>
      </c>
      <c r="I41" s="108">
        <f t="shared" si="0"/>
        <v>1003</v>
      </c>
      <c r="J41" s="108">
        <f t="shared" si="0"/>
        <v>1959</v>
      </c>
      <c r="K41" s="108">
        <f t="shared" si="0"/>
        <v>3030</v>
      </c>
      <c r="L41" s="108">
        <f t="shared" si="0"/>
        <v>3055.3</v>
      </c>
      <c r="M41" s="108">
        <f t="shared" si="0"/>
        <v>3333</v>
      </c>
      <c r="N41" s="108">
        <f t="shared" si="0"/>
        <v>3053</v>
      </c>
      <c r="O41" s="108">
        <f t="shared" si="0"/>
        <v>2311</v>
      </c>
      <c r="P41" s="108">
        <f t="shared" si="0"/>
        <v>2223</v>
      </c>
      <c r="Q41" s="108">
        <f t="shared" si="0"/>
        <v>2153.2830449000016</v>
      </c>
      <c r="R41" s="108">
        <f t="shared" si="0"/>
        <v>3601.2591200000015</v>
      </c>
      <c r="S41" s="108">
        <f t="shared" si="0"/>
        <v>3682.31877221167</v>
      </c>
      <c r="T41" s="108">
        <f t="shared" si="0"/>
        <v>1657.64328416338</v>
      </c>
      <c r="U41" s="108">
        <f t="shared" si="0"/>
        <v>1403.5408159291201</v>
      </c>
      <c r="V41" s="108">
        <f t="shared" si="0"/>
        <v>1438.1958132515499</v>
      </c>
      <c r="W41" s="108">
        <f t="shared" si="0"/>
        <v>941.43647339467407</v>
      </c>
      <c r="X41" s="108">
        <f t="shared" si="0"/>
        <v>329.87041526702694</v>
      </c>
      <c r="Y41" s="108">
        <f t="shared" si="0"/>
        <v>553.24922837252325</v>
      </c>
      <c r="Z41" s="108">
        <f t="shared" si="0"/>
        <v>26.622900540382648</v>
      </c>
      <c r="AA41" s="108">
        <f t="shared" si="0"/>
        <v>2.1551871866024048</v>
      </c>
      <c r="AB41" s="108">
        <f t="shared" si="0"/>
        <v>3.8032715057689499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40.090000000000003</v>
      </c>
      <c r="I42" s="66">
        <f t="shared" si="1"/>
        <v>1043.0899999999999</v>
      </c>
      <c r="J42" s="66">
        <f t="shared" si="1"/>
        <v>3002.09</v>
      </c>
      <c r="K42" s="66">
        <f t="shared" si="1"/>
        <v>6032.09</v>
      </c>
      <c r="L42" s="66">
        <f t="shared" si="1"/>
        <v>9087.39</v>
      </c>
      <c r="M42" s="66">
        <f t="shared" si="1"/>
        <v>12420.39</v>
      </c>
      <c r="N42" s="66">
        <f t="shared" si="1"/>
        <v>15473.39</v>
      </c>
      <c r="O42" s="66">
        <f t="shared" si="1"/>
        <v>17784.39</v>
      </c>
      <c r="P42" s="66">
        <f t="shared" si="1"/>
        <v>20007.39</v>
      </c>
      <c r="Q42" s="66">
        <f t="shared" si="1"/>
        <v>22160.673044900002</v>
      </c>
      <c r="R42" s="66">
        <f t="shared" si="1"/>
        <v>25761.932164900005</v>
      </c>
      <c r="S42" s="66">
        <f t="shared" si="1"/>
        <v>29444.250937111676</v>
      </c>
      <c r="T42" s="66">
        <f t="shared" si="1"/>
        <v>31101.894221275055</v>
      </c>
      <c r="U42" s="66">
        <f t="shared" si="1"/>
        <v>32505.435037204174</v>
      </c>
      <c r="V42" s="66">
        <f t="shared" si="1"/>
        <v>33943.630850455724</v>
      </c>
      <c r="W42" s="66">
        <f t="shared" si="1"/>
        <v>34885.067323850395</v>
      </c>
      <c r="X42" s="66">
        <f t="shared" si="1"/>
        <v>35214.93773911742</v>
      </c>
      <c r="Y42" s="66">
        <f t="shared" si="1"/>
        <v>35768.186967489943</v>
      </c>
      <c r="Z42" s="66">
        <f t="shared" si="1"/>
        <v>35794.809868030323</v>
      </c>
      <c r="AA42" s="66">
        <f t="shared" si="1"/>
        <v>35796.965055216926</v>
      </c>
      <c r="AB42" s="66">
        <f t="shared" si="1"/>
        <v>35800.768326722697</v>
      </c>
      <c r="AC42" s="66">
        <f t="shared" si="1"/>
        <v>35800.768326722697</v>
      </c>
      <c r="AD42" s="66">
        <f t="shared" si="1"/>
        <v>35800.768326722697</v>
      </c>
      <c r="AE42" s="66">
        <f t="shared" si="1"/>
        <v>35800.768326722697</v>
      </c>
      <c r="AF42" s="66">
        <f t="shared" si="1"/>
        <v>35800.768326722697</v>
      </c>
      <c r="AG42" s="66">
        <f t="shared" si="1"/>
        <v>35800.768326722697</v>
      </c>
      <c r="AH42" s="66">
        <f t="shared" si="1"/>
        <v>35800.768326722697</v>
      </c>
      <c r="AI42" s="66">
        <f t="shared" si="1"/>
        <v>35800.768326722697</v>
      </c>
      <c r="AJ42" s="66">
        <f t="shared" si="1"/>
        <v>35800.768326722697</v>
      </c>
      <c r="AK42" s="66">
        <f t="shared" si="1"/>
        <v>35800.768326722697</v>
      </c>
      <c r="AL42" s="66">
        <f t="shared" si="1"/>
        <v>35800.768326722697</v>
      </c>
      <c r="AM42" s="66">
        <f t="shared" si="1"/>
        <v>35800.768326722697</v>
      </c>
      <c r="AN42" s="67">
        <f t="shared" si="1"/>
        <v>35800.768326722697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" si="3">F83+E84</f>
        <v>0</v>
      </c>
      <c r="G84" s="19">
        <f t="shared" ref="G84" si="4">G83+F84</f>
        <v>0</v>
      </c>
      <c r="H84" s="19">
        <f t="shared" ref="H84" si="5">H83+G84</f>
        <v>0</v>
      </c>
      <c r="I84" s="19">
        <f t="shared" ref="I84" si="6">I83+H84</f>
        <v>0</v>
      </c>
      <c r="J84" s="19">
        <f t="shared" ref="J84" si="7">J83+I84</f>
        <v>0.11064927576335458</v>
      </c>
      <c r="K84" s="19">
        <f t="shared" ref="K84" si="8">K83+J84</f>
        <v>0.23444319771782385</v>
      </c>
      <c r="L84" s="19">
        <f t="shared" ref="L84" si="9">L83+K84</f>
        <v>0.37416410778915787</v>
      </c>
      <c r="M84" s="19">
        <f t="shared" ref="M84" si="10">M83+L84</f>
        <v>0.48257097511127578</v>
      </c>
      <c r="N84" s="19">
        <f t="shared" ref="N84" si="11">N83+M84</f>
        <v>0.57768834091566168</v>
      </c>
      <c r="O84" s="19">
        <f t="shared" ref="O84" si="12">O83+N84</f>
        <v>0.67389687020522882</v>
      </c>
      <c r="P84" s="19">
        <f t="shared" ref="P84" si="13">P83+O84</f>
        <v>0.77356033399299662</v>
      </c>
      <c r="Q84" s="19">
        <f t="shared" ref="Q84" si="14">Q83+P84</f>
        <v>0.83137740320885045</v>
      </c>
      <c r="R84" s="19">
        <f t="shared" ref="R84" si="15">R83+Q84</f>
        <v>0.86323277901095308</v>
      </c>
      <c r="S84" s="19">
        <f t="shared" ref="S84" si="16">S83+R84</f>
        <v>0.91766419236307528</v>
      </c>
      <c r="T84" s="19">
        <f t="shared" ref="T84" si="17">T83+S84</f>
        <v>0.93813627877162686</v>
      </c>
      <c r="U84" s="19">
        <f t="shared" ref="U84" si="18">U83+T84</f>
        <v>0.97074782137188897</v>
      </c>
      <c r="V84" s="19">
        <f t="shared" ref="V84" si="19">V83+U84</f>
        <v>0.99668692175333129</v>
      </c>
      <c r="W84" s="19">
        <f t="shared" ref="W84" si="20">W83+V84</f>
        <v>0.99908348265394953</v>
      </c>
      <c r="X84" s="19">
        <f t="shared" ref="X84" si="21">X83+W84</f>
        <v>0.99975077686041625</v>
      </c>
      <c r="Y84" s="19">
        <f t="shared" ref="Y84" si="22">Y83+X84</f>
        <v>1</v>
      </c>
      <c r="Z84" s="19">
        <f t="shared" ref="Z84" si="23">Z83+Y84</f>
        <v>1</v>
      </c>
      <c r="AA84" s="19">
        <f t="shared" ref="AA84" si="24">AA83+Z84</f>
        <v>1</v>
      </c>
      <c r="AB84" s="19">
        <f t="shared" ref="AB84" si="25">AB83+AA84</f>
        <v>1</v>
      </c>
      <c r="AC84" s="19">
        <f t="shared" ref="AC84" si="26">AC83+AB84</f>
        <v>1</v>
      </c>
      <c r="AD84" s="19">
        <f t="shared" ref="AD84" si="27">AD83+AC84</f>
        <v>1</v>
      </c>
      <c r="AE84" s="19">
        <f t="shared" ref="AE84" si="28">AE83+AD84</f>
        <v>1</v>
      </c>
      <c r="AF84" s="19">
        <f t="shared" ref="AF84" si="29">AF83+AE84</f>
        <v>1</v>
      </c>
      <c r="AG84" s="19">
        <f t="shared" ref="AG84" si="30">AG83+AF84</f>
        <v>1</v>
      </c>
      <c r="AH84" s="19">
        <f t="shared" ref="AH84" si="31">AH83+AG84</f>
        <v>1</v>
      </c>
      <c r="AI84" s="19">
        <f t="shared" ref="AI84" si="32">AI83+AH84</f>
        <v>1</v>
      </c>
      <c r="AJ84" s="19">
        <f t="shared" ref="AJ84" si="33">AJ83+AI84</f>
        <v>1</v>
      </c>
      <c r="AK84" s="19">
        <f t="shared" ref="AK84" si="34">AK83+AJ84</f>
        <v>1</v>
      </c>
      <c r="AL84" s="19">
        <f t="shared" ref="AL84" si="35">AL83+AK84</f>
        <v>1</v>
      </c>
      <c r="AM84" s="19">
        <f t="shared" ref="AM84" si="36">AM83+AL84</f>
        <v>1</v>
      </c>
      <c r="AN84" s="21">
        <f t="shared" ref="AN84" si="37">AN83+AM84</f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84:D84"/>
    <mergeCell ref="B43:AN45"/>
    <mergeCell ref="B2:AN3"/>
    <mergeCell ref="B46:AN47"/>
    <mergeCell ref="C36:D36"/>
    <mergeCell ref="C39:D39"/>
    <mergeCell ref="C40:D40"/>
    <mergeCell ref="C41:D41"/>
    <mergeCell ref="C42:D42"/>
    <mergeCell ref="C37:D37"/>
    <mergeCell ref="C38:D38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27EA-579D-4C2F-97FC-B769940D23ED}">
  <dimension ref="A1:AI67"/>
  <sheetViews>
    <sheetView topLeftCell="E48" workbookViewId="0">
      <selection activeCell="M66" sqref="M66:AA67"/>
    </sheetView>
  </sheetViews>
  <sheetFormatPr defaultRowHeight="14.4" x14ac:dyDescent="0.3"/>
  <cols>
    <col min="13" max="13" width="10.109375" bestFit="1" customWidth="1"/>
    <col min="26" max="26" width="10.109375" bestFit="1" customWidth="1"/>
    <col min="34" max="35" width="10.109375" bestFit="1" customWidth="1"/>
  </cols>
  <sheetData>
    <row r="1" spans="1:35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89</v>
      </c>
      <c r="G1" t="s">
        <v>100</v>
      </c>
      <c r="H1" t="s">
        <v>183</v>
      </c>
      <c r="I1" t="s">
        <v>90</v>
      </c>
      <c r="J1" t="s">
        <v>91</v>
      </c>
      <c r="K1" t="s">
        <v>18</v>
      </c>
      <c r="L1" t="s">
        <v>20</v>
      </c>
      <c r="M1" s="32">
        <v>44287</v>
      </c>
      <c r="N1" s="32">
        <v>44317</v>
      </c>
      <c r="O1" s="32">
        <v>44348</v>
      </c>
      <c r="P1" s="32">
        <v>44378</v>
      </c>
      <c r="Q1" s="32">
        <v>44409</v>
      </c>
      <c r="R1" s="32">
        <v>44440</v>
      </c>
      <c r="S1" s="32">
        <v>44470</v>
      </c>
      <c r="T1" s="32">
        <v>44501</v>
      </c>
      <c r="U1" s="32">
        <v>44531</v>
      </c>
      <c r="V1" s="32">
        <v>44562</v>
      </c>
      <c r="W1" s="32">
        <v>44593</v>
      </c>
      <c r="X1" s="32">
        <v>44621</v>
      </c>
      <c r="Y1" s="32">
        <v>44652</v>
      </c>
      <c r="Z1" s="32">
        <v>44682</v>
      </c>
      <c r="AA1" s="32">
        <v>44713</v>
      </c>
      <c r="AB1" s="32">
        <v>44743</v>
      </c>
      <c r="AC1" s="32">
        <v>44774</v>
      </c>
      <c r="AD1" s="32">
        <v>44805</v>
      </c>
      <c r="AE1" s="32">
        <v>44835</v>
      </c>
      <c r="AF1" s="32">
        <v>44866</v>
      </c>
      <c r="AG1" s="32">
        <v>44896</v>
      </c>
      <c r="AH1" s="32">
        <v>44927</v>
      </c>
      <c r="AI1" s="32">
        <v>44958</v>
      </c>
    </row>
    <row r="2" spans="1:35" x14ac:dyDescent="0.3">
      <c r="A2" t="s">
        <v>92</v>
      </c>
      <c r="D2" t="s">
        <v>93</v>
      </c>
      <c r="E2" s="32">
        <v>44924</v>
      </c>
      <c r="F2">
        <v>26669.599999999999</v>
      </c>
      <c r="G2">
        <v>26669.7</v>
      </c>
      <c r="H2">
        <v>13440.9</v>
      </c>
      <c r="I2">
        <v>13228.8</v>
      </c>
      <c r="J2" s="42">
        <v>0.496</v>
      </c>
      <c r="K2">
        <v>13440.9</v>
      </c>
      <c r="L2" t="s">
        <v>100</v>
      </c>
      <c r="M2">
        <v>37.4</v>
      </c>
      <c r="N2">
        <v>281.60000000000002</v>
      </c>
      <c r="O2">
        <v>1366.8</v>
      </c>
      <c r="P2">
        <v>1411.8</v>
      </c>
      <c r="Q2">
        <v>992.2</v>
      </c>
      <c r="R2">
        <v>1826.4</v>
      </c>
      <c r="S2">
        <v>3258.2</v>
      </c>
      <c r="T2">
        <v>2358.6</v>
      </c>
      <c r="U2">
        <v>1695.8</v>
      </c>
      <c r="V2">
        <v>3348.2</v>
      </c>
      <c r="W2">
        <v>3193.3</v>
      </c>
      <c r="X2">
        <v>3765.4</v>
      </c>
      <c r="Y2">
        <v>1531.8</v>
      </c>
      <c r="Z2">
        <v>688.7</v>
      </c>
      <c r="AA2">
        <v>440.1</v>
      </c>
      <c r="AB2">
        <v>260.2</v>
      </c>
      <c r="AC2">
        <v>147.4</v>
      </c>
      <c r="AD2">
        <v>21</v>
      </c>
      <c r="AE2">
        <v>1.7</v>
      </c>
      <c r="AF2">
        <v>3</v>
      </c>
      <c r="AG2">
        <v>40.200000000000003</v>
      </c>
    </row>
    <row r="3" spans="1:35" x14ac:dyDescent="0.3">
      <c r="A3" t="s">
        <v>94</v>
      </c>
      <c r="D3" t="s">
        <v>95</v>
      </c>
      <c r="E3" s="32">
        <v>44671</v>
      </c>
      <c r="F3">
        <v>3636</v>
      </c>
      <c r="G3">
        <v>3636</v>
      </c>
      <c r="H3">
        <v>2527</v>
      </c>
      <c r="I3">
        <v>1109</v>
      </c>
      <c r="J3" s="42">
        <v>0.30499999999999999</v>
      </c>
      <c r="K3">
        <v>2527</v>
      </c>
      <c r="L3" t="s">
        <v>100</v>
      </c>
      <c r="R3">
        <v>57.8</v>
      </c>
      <c r="S3">
        <v>367.5</v>
      </c>
      <c r="T3">
        <v>359.9</v>
      </c>
      <c r="U3">
        <v>323.8</v>
      </c>
      <c r="V3">
        <v>1100.4000000000001</v>
      </c>
      <c r="W3">
        <v>877.5</v>
      </c>
      <c r="X3">
        <v>456.2</v>
      </c>
      <c r="Y3">
        <v>93</v>
      </c>
    </row>
    <row r="4" spans="1:35" x14ac:dyDescent="0.3">
      <c r="A4" t="s">
        <v>96</v>
      </c>
      <c r="D4" t="s">
        <v>93</v>
      </c>
      <c r="E4" s="32">
        <v>44924</v>
      </c>
      <c r="F4">
        <v>23033.599999999999</v>
      </c>
      <c r="G4">
        <v>23033.7</v>
      </c>
      <c r="H4">
        <v>10913.9</v>
      </c>
      <c r="I4">
        <v>12119.8</v>
      </c>
      <c r="J4" s="42">
        <v>0.5262</v>
      </c>
      <c r="K4">
        <v>10913.9</v>
      </c>
      <c r="L4" t="s">
        <v>100</v>
      </c>
      <c r="M4">
        <v>37.4</v>
      </c>
      <c r="N4">
        <v>281.60000000000002</v>
      </c>
      <c r="O4">
        <v>1366.8</v>
      </c>
      <c r="P4">
        <v>1411.8</v>
      </c>
      <c r="Q4">
        <v>992.2</v>
      </c>
      <c r="R4">
        <v>1768.5</v>
      </c>
      <c r="S4">
        <v>2890.7</v>
      </c>
      <c r="T4">
        <v>1998.8</v>
      </c>
      <c r="U4">
        <v>1372</v>
      </c>
      <c r="V4">
        <v>2247.9</v>
      </c>
      <c r="W4">
        <v>2315.8000000000002</v>
      </c>
      <c r="X4">
        <v>3309.2</v>
      </c>
      <c r="Y4">
        <v>1438.8</v>
      </c>
      <c r="Z4">
        <v>688.7</v>
      </c>
      <c r="AA4">
        <v>440.1</v>
      </c>
      <c r="AB4">
        <v>260.2</v>
      </c>
      <c r="AC4">
        <v>147.4</v>
      </c>
      <c r="AD4">
        <v>21</v>
      </c>
      <c r="AE4">
        <v>1.7</v>
      </c>
      <c r="AF4">
        <v>3</v>
      </c>
      <c r="AG4">
        <v>40.200000000000003</v>
      </c>
    </row>
    <row r="5" spans="1:35" x14ac:dyDescent="0.3">
      <c r="A5" t="s">
        <v>97</v>
      </c>
      <c r="D5" t="s">
        <v>98</v>
      </c>
      <c r="E5" s="32">
        <v>44958</v>
      </c>
      <c r="F5">
        <v>6503.7</v>
      </c>
      <c r="G5">
        <v>6531.7</v>
      </c>
      <c r="H5">
        <v>6190.8</v>
      </c>
      <c r="I5">
        <v>340.8</v>
      </c>
      <c r="J5" s="42">
        <v>5.2200000000000003E-2</v>
      </c>
      <c r="K5">
        <v>6190.8</v>
      </c>
      <c r="L5" t="s">
        <v>100</v>
      </c>
      <c r="O5">
        <v>7.3</v>
      </c>
      <c r="P5">
        <v>37.9</v>
      </c>
      <c r="Q5">
        <v>36.700000000000003</v>
      </c>
      <c r="R5">
        <v>23</v>
      </c>
      <c r="S5">
        <v>57.7</v>
      </c>
      <c r="T5">
        <v>107</v>
      </c>
      <c r="U5">
        <v>38.799999999999997</v>
      </c>
      <c r="V5">
        <v>1255.0999999999999</v>
      </c>
      <c r="W5">
        <v>1786</v>
      </c>
      <c r="X5">
        <v>1396.1</v>
      </c>
      <c r="Y5">
        <v>457.1</v>
      </c>
      <c r="Z5">
        <v>603.5</v>
      </c>
      <c r="AA5">
        <v>302.5</v>
      </c>
      <c r="AC5">
        <v>289</v>
      </c>
      <c r="AH5">
        <v>106.9</v>
      </c>
      <c r="AI5">
        <v>27</v>
      </c>
    </row>
    <row r="6" spans="1:35" x14ac:dyDescent="0.3">
      <c r="A6" t="s">
        <v>94</v>
      </c>
      <c r="D6" t="s">
        <v>184</v>
      </c>
      <c r="E6" s="32">
        <v>44650</v>
      </c>
      <c r="F6">
        <v>396</v>
      </c>
      <c r="G6">
        <v>396</v>
      </c>
      <c r="H6">
        <v>367.9</v>
      </c>
      <c r="I6">
        <v>28.1</v>
      </c>
      <c r="J6" s="42">
        <v>7.0900000000000005E-2</v>
      </c>
      <c r="K6">
        <v>367.9</v>
      </c>
      <c r="L6" t="s">
        <v>100</v>
      </c>
      <c r="S6">
        <v>2.9</v>
      </c>
      <c r="T6">
        <v>12.4</v>
      </c>
      <c r="U6">
        <v>12.8</v>
      </c>
      <c r="V6">
        <v>84.1</v>
      </c>
      <c r="W6">
        <v>128.30000000000001</v>
      </c>
      <c r="X6">
        <v>155.5</v>
      </c>
    </row>
    <row r="7" spans="1:35" x14ac:dyDescent="0.3">
      <c r="A7" t="s">
        <v>96</v>
      </c>
      <c r="D7" t="s">
        <v>98</v>
      </c>
      <c r="E7" s="32">
        <v>44958</v>
      </c>
      <c r="F7">
        <v>6107.7</v>
      </c>
      <c r="G7">
        <v>6135.7</v>
      </c>
      <c r="H7">
        <v>5822.9</v>
      </c>
      <c r="I7">
        <v>312.8</v>
      </c>
      <c r="J7" s="42">
        <v>5.0999999999999997E-2</v>
      </c>
      <c r="K7">
        <v>5822.9</v>
      </c>
      <c r="L7" t="s">
        <v>100</v>
      </c>
      <c r="O7">
        <v>7.3</v>
      </c>
      <c r="P7">
        <v>37.9</v>
      </c>
      <c r="Q7">
        <v>36.700000000000003</v>
      </c>
      <c r="R7">
        <v>23</v>
      </c>
      <c r="S7">
        <v>54.8</v>
      </c>
      <c r="T7">
        <v>94.6</v>
      </c>
      <c r="U7">
        <v>26</v>
      </c>
      <c r="V7">
        <v>1171</v>
      </c>
      <c r="W7">
        <v>1657.7</v>
      </c>
      <c r="X7">
        <v>1240.5</v>
      </c>
      <c r="Y7">
        <v>457.1</v>
      </c>
      <c r="Z7">
        <v>603.5</v>
      </c>
      <c r="AA7">
        <v>302.5</v>
      </c>
      <c r="AC7">
        <v>289</v>
      </c>
      <c r="AH7">
        <v>106.9</v>
      </c>
      <c r="AI7">
        <v>27</v>
      </c>
    </row>
    <row r="8" spans="1:35" x14ac:dyDescent="0.3">
      <c r="M8">
        <f>M3+M6</f>
        <v>0</v>
      </c>
      <c r="N8">
        <f t="shared" ref="N8:AG8" si="0">N3+N6</f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57.8</v>
      </c>
      <c r="S8">
        <f t="shared" si="0"/>
        <v>370.4</v>
      </c>
      <c r="T8">
        <f t="shared" si="0"/>
        <v>372.29999999999995</v>
      </c>
      <c r="U8">
        <f t="shared" si="0"/>
        <v>336.6</v>
      </c>
      <c r="V8">
        <f t="shared" si="0"/>
        <v>1184.5</v>
      </c>
      <c r="W8">
        <f t="shared" si="0"/>
        <v>1005.8</v>
      </c>
      <c r="X8">
        <f t="shared" si="0"/>
        <v>611.70000000000005</v>
      </c>
      <c r="Y8">
        <f t="shared" si="0"/>
        <v>93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0"/>
        <v>0</v>
      </c>
      <c r="AG8">
        <f t="shared" si="0"/>
        <v>0</v>
      </c>
    </row>
    <row r="9" spans="1:35" x14ac:dyDescent="0.3">
      <c r="M9">
        <f>M4+M7</f>
        <v>37.4</v>
      </c>
      <c r="N9">
        <f t="shared" ref="N9:AG9" si="1">N4+N7</f>
        <v>281.60000000000002</v>
      </c>
      <c r="O9">
        <f t="shared" si="1"/>
        <v>1374.1</v>
      </c>
      <c r="P9">
        <f t="shared" si="1"/>
        <v>1449.7</v>
      </c>
      <c r="Q9">
        <f t="shared" si="1"/>
        <v>1028.9000000000001</v>
      </c>
      <c r="R9">
        <f t="shared" si="1"/>
        <v>1791.5</v>
      </c>
      <c r="S9">
        <f t="shared" si="1"/>
        <v>2945.5</v>
      </c>
      <c r="T9">
        <f t="shared" si="1"/>
        <v>2093.4</v>
      </c>
      <c r="U9">
        <f t="shared" si="1"/>
        <v>1398</v>
      </c>
      <c r="V9">
        <f t="shared" si="1"/>
        <v>3418.9</v>
      </c>
      <c r="W9">
        <f t="shared" si="1"/>
        <v>3973.5</v>
      </c>
      <c r="X9">
        <f t="shared" si="1"/>
        <v>4549.7</v>
      </c>
      <c r="Y9">
        <f t="shared" si="1"/>
        <v>1895.9</v>
      </c>
      <c r="Z9">
        <f t="shared" si="1"/>
        <v>1292.2</v>
      </c>
      <c r="AA9">
        <f t="shared" si="1"/>
        <v>742.6</v>
      </c>
      <c r="AB9">
        <f t="shared" si="1"/>
        <v>260.2</v>
      </c>
      <c r="AC9">
        <f t="shared" si="1"/>
        <v>436.4</v>
      </c>
      <c r="AD9">
        <f t="shared" si="1"/>
        <v>21</v>
      </c>
      <c r="AE9">
        <f t="shared" si="1"/>
        <v>1.7</v>
      </c>
      <c r="AF9">
        <f t="shared" si="1"/>
        <v>3</v>
      </c>
      <c r="AG9">
        <f t="shared" si="1"/>
        <v>40.200000000000003</v>
      </c>
    </row>
    <row r="13" spans="1:35" x14ac:dyDescent="0.3">
      <c r="A13" t="s">
        <v>13</v>
      </c>
      <c r="B13" t="s">
        <v>14</v>
      </c>
      <c r="C13" t="s">
        <v>87</v>
      </c>
      <c r="D13" t="s">
        <v>16</v>
      </c>
      <c r="E13" t="s">
        <v>17</v>
      </c>
      <c r="F13" t="s">
        <v>89</v>
      </c>
      <c r="G13" t="s">
        <v>100</v>
      </c>
      <c r="H13" t="s">
        <v>183</v>
      </c>
      <c r="I13" t="s">
        <v>90</v>
      </c>
      <c r="J13" t="s">
        <v>91</v>
      </c>
      <c r="K13" t="s">
        <v>18</v>
      </c>
      <c r="L13" t="s">
        <v>20</v>
      </c>
      <c r="M13" s="32">
        <v>44409</v>
      </c>
      <c r="N13" s="32">
        <v>44440</v>
      </c>
      <c r="O13" s="32">
        <v>44470</v>
      </c>
      <c r="P13" s="32">
        <v>44501</v>
      </c>
      <c r="Q13" s="32">
        <v>44531</v>
      </c>
      <c r="R13" s="32">
        <v>44562</v>
      </c>
      <c r="S13" s="32">
        <v>44593</v>
      </c>
      <c r="T13" s="32">
        <v>44621</v>
      </c>
      <c r="U13" s="32">
        <v>44652</v>
      </c>
      <c r="V13" s="32">
        <v>44682</v>
      </c>
      <c r="W13" s="32">
        <v>44713</v>
      </c>
      <c r="X13" s="32">
        <v>44743</v>
      </c>
      <c r="Y13" s="32">
        <v>44774</v>
      </c>
      <c r="Z13" s="32">
        <v>44805</v>
      </c>
      <c r="AA13" s="32">
        <v>44835</v>
      </c>
      <c r="AB13" s="32">
        <v>44866</v>
      </c>
      <c r="AC13" s="32">
        <v>44896</v>
      </c>
      <c r="AD13" s="32">
        <v>44927</v>
      </c>
      <c r="AE13" s="32">
        <v>44958</v>
      </c>
      <c r="AF13" s="32">
        <v>44986</v>
      </c>
      <c r="AG13" s="32">
        <v>45017</v>
      </c>
      <c r="AH13" s="32">
        <v>45047</v>
      </c>
    </row>
    <row r="14" spans="1:35" x14ac:dyDescent="0.3">
      <c r="A14" t="s">
        <v>189</v>
      </c>
      <c r="D14" t="s">
        <v>101</v>
      </c>
      <c r="E14" s="32">
        <v>45054</v>
      </c>
      <c r="F14">
        <v>21632</v>
      </c>
      <c r="G14">
        <v>21632</v>
      </c>
      <c r="H14">
        <v>19478.599999999999</v>
      </c>
      <c r="I14">
        <v>2153.4</v>
      </c>
      <c r="J14" s="42">
        <v>9.9500000000000005E-2</v>
      </c>
      <c r="K14">
        <v>19478.599999999999</v>
      </c>
      <c r="L14" t="s">
        <v>100</v>
      </c>
      <c r="M14">
        <v>34</v>
      </c>
      <c r="N14">
        <v>179.3</v>
      </c>
      <c r="O14">
        <v>396.2</v>
      </c>
      <c r="P14">
        <v>603.70000000000005</v>
      </c>
      <c r="Q14">
        <v>940.2</v>
      </c>
      <c r="R14">
        <v>756.3</v>
      </c>
      <c r="S14">
        <v>838.4</v>
      </c>
      <c r="T14">
        <v>1664.9</v>
      </c>
      <c r="U14">
        <v>2007.8</v>
      </c>
      <c r="V14">
        <v>2176.9</v>
      </c>
      <c r="W14">
        <v>2337.5</v>
      </c>
      <c r="X14">
        <v>2140.6999999999998</v>
      </c>
      <c r="Y14">
        <v>2050.4</v>
      </c>
      <c r="Z14">
        <v>1743.6</v>
      </c>
      <c r="AA14">
        <v>1364.8</v>
      </c>
      <c r="AB14">
        <v>854.7</v>
      </c>
      <c r="AC14">
        <v>654.1</v>
      </c>
      <c r="AD14">
        <v>419.3</v>
      </c>
      <c r="AE14">
        <v>216.6</v>
      </c>
      <c r="AF14">
        <v>155</v>
      </c>
      <c r="AG14">
        <v>80.599999999999994</v>
      </c>
      <c r="AH14">
        <v>17</v>
      </c>
    </row>
    <row r="15" spans="1:35" x14ac:dyDescent="0.3">
      <c r="A15" t="s">
        <v>94</v>
      </c>
      <c r="D15" t="s">
        <v>99</v>
      </c>
      <c r="E15" s="32">
        <v>44988</v>
      </c>
      <c r="F15">
        <v>12602.7</v>
      </c>
      <c r="G15">
        <v>12602.7</v>
      </c>
      <c r="H15">
        <v>11186.7</v>
      </c>
      <c r="I15">
        <v>1415.9</v>
      </c>
      <c r="J15" s="42">
        <v>0.1124</v>
      </c>
      <c r="K15">
        <v>11186.7</v>
      </c>
      <c r="L15" t="s">
        <v>100</v>
      </c>
      <c r="N15">
        <v>7.8</v>
      </c>
      <c r="O15">
        <v>220.7</v>
      </c>
      <c r="P15">
        <v>453.8</v>
      </c>
      <c r="Q15">
        <v>733.7</v>
      </c>
      <c r="R15">
        <v>498.7</v>
      </c>
      <c r="S15">
        <v>573.79999999999995</v>
      </c>
      <c r="T15">
        <v>1055.8</v>
      </c>
      <c r="U15">
        <v>1261.7</v>
      </c>
      <c r="V15">
        <v>1522.9</v>
      </c>
      <c r="W15">
        <v>1503.9</v>
      </c>
      <c r="X15">
        <v>1287.2</v>
      </c>
      <c r="Y15">
        <v>1128</v>
      </c>
      <c r="Z15">
        <v>905.1</v>
      </c>
      <c r="AA15">
        <v>676.6</v>
      </c>
      <c r="AB15">
        <v>345.7</v>
      </c>
      <c r="AC15">
        <v>239.6</v>
      </c>
      <c r="AD15">
        <v>137.80000000000001</v>
      </c>
      <c r="AE15">
        <v>49.6</v>
      </c>
      <c r="AF15">
        <v>0.4</v>
      </c>
    </row>
    <row r="16" spans="1:35" x14ac:dyDescent="0.3">
      <c r="A16" t="s">
        <v>96</v>
      </c>
      <c r="D16" t="s">
        <v>101</v>
      </c>
      <c r="E16" s="32">
        <v>45054</v>
      </c>
      <c r="F16">
        <v>9029.2999999999993</v>
      </c>
      <c r="G16">
        <v>9029.2999999999993</v>
      </c>
      <c r="H16">
        <v>8291.9</v>
      </c>
      <c r="I16">
        <v>737.5</v>
      </c>
      <c r="J16" s="42">
        <v>8.1699999999999995E-2</v>
      </c>
      <c r="K16">
        <v>8291.9</v>
      </c>
      <c r="L16" t="s">
        <v>100</v>
      </c>
      <c r="M16">
        <v>34</v>
      </c>
      <c r="N16">
        <v>171.5</v>
      </c>
      <c r="O16">
        <v>175.5</v>
      </c>
      <c r="P16">
        <v>150</v>
      </c>
      <c r="Q16">
        <v>206.6</v>
      </c>
      <c r="R16">
        <v>257.60000000000002</v>
      </c>
      <c r="S16">
        <v>264.60000000000002</v>
      </c>
      <c r="T16">
        <v>609.1</v>
      </c>
      <c r="U16">
        <v>746.1</v>
      </c>
      <c r="V16">
        <v>654</v>
      </c>
      <c r="W16">
        <v>833.6</v>
      </c>
      <c r="X16">
        <v>853.5</v>
      </c>
      <c r="Y16">
        <v>922.4</v>
      </c>
      <c r="Z16">
        <v>838.5</v>
      </c>
      <c r="AA16">
        <v>688.2</v>
      </c>
      <c r="AB16">
        <v>509</v>
      </c>
      <c r="AC16">
        <v>414.5</v>
      </c>
      <c r="AD16">
        <v>281.5</v>
      </c>
      <c r="AE16">
        <v>167</v>
      </c>
      <c r="AF16">
        <v>154.69999999999999</v>
      </c>
      <c r="AG16">
        <v>80.599999999999994</v>
      </c>
      <c r="AH16">
        <v>17</v>
      </c>
    </row>
    <row r="21" spans="1:34" x14ac:dyDescent="0.3">
      <c r="A21" t="s">
        <v>13</v>
      </c>
      <c r="B21" t="s">
        <v>14</v>
      </c>
      <c r="C21" t="s">
        <v>87</v>
      </c>
      <c r="D21" t="s">
        <v>16</v>
      </c>
      <c r="E21" t="s">
        <v>17</v>
      </c>
      <c r="F21" t="s">
        <v>89</v>
      </c>
      <c r="G21" t="s">
        <v>100</v>
      </c>
      <c r="H21" t="s">
        <v>183</v>
      </c>
      <c r="I21" t="s">
        <v>90</v>
      </c>
      <c r="J21" t="s">
        <v>91</v>
      </c>
      <c r="K21" t="s">
        <v>18</v>
      </c>
      <c r="L21" t="s">
        <v>20</v>
      </c>
      <c r="M21" s="32">
        <v>44470</v>
      </c>
      <c r="N21" s="32">
        <v>44501</v>
      </c>
      <c r="O21" s="32">
        <v>44531</v>
      </c>
      <c r="P21" s="32">
        <v>44562</v>
      </c>
      <c r="Q21" s="32">
        <v>44593</v>
      </c>
      <c r="R21" s="32">
        <v>44621</v>
      </c>
      <c r="S21" s="32">
        <v>44652</v>
      </c>
      <c r="T21" s="32">
        <v>44682</v>
      </c>
      <c r="U21" s="32">
        <v>44713</v>
      </c>
      <c r="V21" s="32">
        <v>44743</v>
      </c>
      <c r="W21" s="32">
        <v>44774</v>
      </c>
      <c r="X21" s="32">
        <v>44805</v>
      </c>
      <c r="Y21" s="32">
        <v>44835</v>
      </c>
      <c r="Z21" s="32">
        <v>44866</v>
      </c>
      <c r="AA21" s="32">
        <v>44896</v>
      </c>
      <c r="AB21" s="32">
        <v>44927</v>
      </c>
      <c r="AC21" s="32">
        <v>44958</v>
      </c>
      <c r="AD21" s="32">
        <v>44986</v>
      </c>
      <c r="AE21" s="32">
        <v>45017</v>
      </c>
      <c r="AF21" s="32">
        <v>45047</v>
      </c>
      <c r="AG21" s="32">
        <v>45078</v>
      </c>
      <c r="AH21" s="32">
        <v>45108</v>
      </c>
    </row>
    <row r="22" spans="1:34" x14ac:dyDescent="0.3">
      <c r="A22" t="s">
        <v>104</v>
      </c>
      <c r="D22" t="s">
        <v>105</v>
      </c>
      <c r="E22" s="32">
        <v>44930</v>
      </c>
      <c r="F22">
        <v>318199.5</v>
      </c>
      <c r="G22">
        <v>318199.5</v>
      </c>
      <c r="H22">
        <v>314234.3</v>
      </c>
      <c r="I22">
        <v>3965.2</v>
      </c>
      <c r="J22" s="42">
        <v>1.2500000000000001E-2</v>
      </c>
      <c r="K22">
        <v>314234.3</v>
      </c>
      <c r="L22" t="s">
        <v>100</v>
      </c>
      <c r="M22">
        <v>542.20000000000005</v>
      </c>
      <c r="N22">
        <v>1652.6</v>
      </c>
      <c r="O22">
        <v>1770.5</v>
      </c>
      <c r="P22">
        <v>33043.4</v>
      </c>
      <c r="Q22">
        <v>29890.6</v>
      </c>
      <c r="R22">
        <v>33220.1</v>
      </c>
      <c r="S22">
        <v>32075.599999999999</v>
      </c>
      <c r="T22">
        <v>33930.800000000003</v>
      </c>
      <c r="U22">
        <v>31381.3</v>
      </c>
      <c r="V22">
        <v>29033.200000000001</v>
      </c>
      <c r="W22">
        <v>22370.2</v>
      </c>
      <c r="X22">
        <v>21477.4</v>
      </c>
      <c r="Y22">
        <v>20761.5</v>
      </c>
      <c r="Z22">
        <v>14604.1</v>
      </c>
      <c r="AA22">
        <v>12444</v>
      </c>
      <c r="AB22">
        <v>2.1</v>
      </c>
    </row>
    <row r="23" spans="1:34" x14ac:dyDescent="0.3">
      <c r="A23" t="s">
        <v>94</v>
      </c>
      <c r="D23" t="s">
        <v>105</v>
      </c>
      <c r="E23" s="32">
        <v>44930</v>
      </c>
      <c r="F23">
        <v>215928.3</v>
      </c>
      <c r="G23">
        <v>215928.3</v>
      </c>
      <c r="H23">
        <v>211963.1</v>
      </c>
      <c r="I23">
        <v>3965.2</v>
      </c>
      <c r="J23" s="42">
        <v>1.84E-2</v>
      </c>
      <c r="K23">
        <v>211963.1</v>
      </c>
      <c r="L23" t="s">
        <v>100</v>
      </c>
      <c r="M23">
        <v>542.20000000000005</v>
      </c>
      <c r="N23">
        <v>1652.6</v>
      </c>
      <c r="O23">
        <v>1770.5</v>
      </c>
      <c r="P23">
        <v>23255.8</v>
      </c>
      <c r="Q23">
        <v>21050.3</v>
      </c>
      <c r="R23">
        <v>23432.6</v>
      </c>
      <c r="S23">
        <v>22676.7</v>
      </c>
      <c r="T23">
        <v>24233.8</v>
      </c>
      <c r="U23">
        <v>22477.9</v>
      </c>
      <c r="V23">
        <v>20320.599999999999</v>
      </c>
      <c r="W23">
        <v>13657.6</v>
      </c>
      <c r="X23">
        <v>13045.8</v>
      </c>
      <c r="Y23">
        <v>13120.9</v>
      </c>
      <c r="Z23">
        <v>7723.9</v>
      </c>
      <c r="AA23">
        <v>6964.9</v>
      </c>
      <c r="AB23">
        <v>2.1</v>
      </c>
    </row>
    <row r="24" spans="1:34" x14ac:dyDescent="0.3">
      <c r="A24" t="s">
        <v>96</v>
      </c>
      <c r="D24" s="32">
        <v>44562</v>
      </c>
      <c r="E24" s="32">
        <v>44926</v>
      </c>
      <c r="F24">
        <v>102271.2</v>
      </c>
      <c r="G24">
        <v>102271.2</v>
      </c>
      <c r="H24">
        <v>102271.2</v>
      </c>
      <c r="I24">
        <v>0</v>
      </c>
      <c r="J24" s="43">
        <v>0</v>
      </c>
      <c r="K24">
        <v>102271.2</v>
      </c>
      <c r="L24" t="s">
        <v>100</v>
      </c>
      <c r="P24">
        <v>9787.5</v>
      </c>
      <c r="Q24">
        <v>8840.2999999999993</v>
      </c>
      <c r="R24">
        <v>9787.5</v>
      </c>
      <c r="S24">
        <v>9398.7999999999993</v>
      </c>
      <c r="T24">
        <v>9697.1</v>
      </c>
      <c r="U24">
        <v>8903.4</v>
      </c>
      <c r="V24">
        <v>8712.6</v>
      </c>
      <c r="W24">
        <v>8712.6</v>
      </c>
      <c r="X24">
        <v>8431.5</v>
      </c>
      <c r="Y24">
        <v>7640.6</v>
      </c>
      <c r="Z24">
        <v>6880.2</v>
      </c>
      <c r="AA24">
        <v>5479.1</v>
      </c>
    </row>
    <row r="25" spans="1:34" x14ac:dyDescent="0.3">
      <c r="A25" t="s">
        <v>106</v>
      </c>
      <c r="D25" s="32">
        <v>44615</v>
      </c>
      <c r="E25" s="32">
        <v>45114</v>
      </c>
      <c r="F25">
        <v>259751</v>
      </c>
      <c r="G25">
        <v>259751</v>
      </c>
      <c r="H25">
        <v>259751</v>
      </c>
      <c r="I25">
        <v>0</v>
      </c>
      <c r="J25" s="43">
        <v>0</v>
      </c>
      <c r="K25">
        <v>259751</v>
      </c>
      <c r="L25" t="s">
        <v>100</v>
      </c>
      <c r="Q25">
        <v>665.4</v>
      </c>
      <c r="R25">
        <v>3437.8</v>
      </c>
      <c r="S25">
        <v>3326.9</v>
      </c>
      <c r="T25">
        <v>6368.7</v>
      </c>
      <c r="U25">
        <v>9960.2999999999993</v>
      </c>
      <c r="V25">
        <v>15446</v>
      </c>
      <c r="W25">
        <v>24443.3</v>
      </c>
      <c r="X25">
        <v>30674.7</v>
      </c>
      <c r="Y25">
        <v>33688.800000000003</v>
      </c>
      <c r="Z25">
        <v>33046.1</v>
      </c>
      <c r="AA25">
        <v>28891</v>
      </c>
      <c r="AB25">
        <v>25273.1</v>
      </c>
      <c r="AC25">
        <v>19099.7</v>
      </c>
      <c r="AD25">
        <v>10750.1</v>
      </c>
      <c r="AE25">
        <v>7647.7</v>
      </c>
      <c r="AF25">
        <v>4798</v>
      </c>
      <c r="AG25">
        <v>1914.2</v>
      </c>
      <c r="AH25">
        <v>319.3</v>
      </c>
    </row>
    <row r="26" spans="1:34" x14ac:dyDescent="0.3">
      <c r="A26" t="s">
        <v>94</v>
      </c>
      <c r="D26" s="32">
        <v>44615</v>
      </c>
      <c r="E26" s="32">
        <v>45032</v>
      </c>
      <c r="F26">
        <v>180275</v>
      </c>
      <c r="G26">
        <v>180275</v>
      </c>
      <c r="H26">
        <v>180275</v>
      </c>
      <c r="I26">
        <v>0</v>
      </c>
      <c r="J26" s="43">
        <v>0</v>
      </c>
      <c r="K26">
        <v>180275</v>
      </c>
      <c r="L26" t="s">
        <v>100</v>
      </c>
      <c r="Q26">
        <v>665.4</v>
      </c>
      <c r="R26">
        <v>3437.8</v>
      </c>
      <c r="S26">
        <v>3326.9</v>
      </c>
      <c r="T26">
        <v>5427.9</v>
      </c>
      <c r="U26">
        <v>7931.6</v>
      </c>
      <c r="V26">
        <v>12791.9</v>
      </c>
      <c r="W26">
        <v>19895.400000000001</v>
      </c>
      <c r="X26">
        <v>23230.6</v>
      </c>
      <c r="Y26">
        <v>24983</v>
      </c>
      <c r="Z26">
        <v>24035.4</v>
      </c>
      <c r="AA26">
        <v>20756.2</v>
      </c>
      <c r="AB26">
        <v>16782.099999999999</v>
      </c>
      <c r="AC26">
        <v>12134.7</v>
      </c>
      <c r="AD26">
        <v>3481.7</v>
      </c>
      <c r="AE26">
        <v>1394.4</v>
      </c>
    </row>
    <row r="27" spans="1:34" x14ac:dyDescent="0.3">
      <c r="A27" t="s">
        <v>96</v>
      </c>
      <c r="D27" s="32">
        <v>44695</v>
      </c>
      <c r="E27" s="32">
        <v>45114</v>
      </c>
      <c r="F27">
        <v>79476</v>
      </c>
      <c r="G27">
        <v>79476</v>
      </c>
      <c r="H27">
        <v>79476</v>
      </c>
      <c r="I27">
        <v>0</v>
      </c>
      <c r="J27" s="43">
        <v>0</v>
      </c>
      <c r="K27">
        <v>79476</v>
      </c>
      <c r="L27" t="s">
        <v>100</v>
      </c>
      <c r="T27">
        <v>940.8</v>
      </c>
      <c r="U27">
        <v>2028.7</v>
      </c>
      <c r="V27">
        <v>2654.1</v>
      </c>
      <c r="W27">
        <v>4547.8</v>
      </c>
      <c r="X27">
        <v>7444.1</v>
      </c>
      <c r="Y27">
        <v>8705.7999999999993</v>
      </c>
      <c r="Z27">
        <v>9010.6</v>
      </c>
      <c r="AA27">
        <v>8134.8</v>
      </c>
      <c r="AB27">
        <v>8491.1</v>
      </c>
      <c r="AC27">
        <v>6965</v>
      </c>
      <c r="AD27">
        <v>7268.4</v>
      </c>
      <c r="AE27">
        <v>6253.3</v>
      </c>
      <c r="AF27">
        <v>4798</v>
      </c>
      <c r="AG27">
        <v>1914.2</v>
      </c>
      <c r="AH27">
        <v>319.3</v>
      </c>
    </row>
    <row r="28" spans="1:34" x14ac:dyDescent="0.3">
      <c r="M28">
        <f>M23+M26</f>
        <v>542.20000000000005</v>
      </c>
      <c r="N28">
        <f t="shared" ref="N28:AH28" si="2">N23+N26</f>
        <v>1652.6</v>
      </c>
      <c r="O28">
        <f t="shared" si="2"/>
        <v>1770.5</v>
      </c>
      <c r="P28">
        <f t="shared" si="2"/>
        <v>23255.8</v>
      </c>
      <c r="Q28">
        <f t="shared" si="2"/>
        <v>21715.7</v>
      </c>
      <c r="R28">
        <f t="shared" si="2"/>
        <v>26870.399999999998</v>
      </c>
      <c r="S28">
        <f t="shared" si="2"/>
        <v>26003.600000000002</v>
      </c>
      <c r="T28">
        <f t="shared" si="2"/>
        <v>29661.699999999997</v>
      </c>
      <c r="U28">
        <f t="shared" si="2"/>
        <v>30409.5</v>
      </c>
      <c r="V28">
        <f t="shared" si="2"/>
        <v>33112.5</v>
      </c>
      <c r="W28">
        <f t="shared" si="2"/>
        <v>33553</v>
      </c>
      <c r="X28">
        <f t="shared" si="2"/>
        <v>36276.399999999994</v>
      </c>
      <c r="Y28">
        <f t="shared" si="2"/>
        <v>38103.9</v>
      </c>
      <c r="Z28">
        <f t="shared" si="2"/>
        <v>31759.300000000003</v>
      </c>
      <c r="AA28">
        <f t="shared" si="2"/>
        <v>27721.1</v>
      </c>
      <c r="AB28">
        <f t="shared" si="2"/>
        <v>16784.199999999997</v>
      </c>
      <c r="AC28">
        <f t="shared" si="2"/>
        <v>12134.7</v>
      </c>
      <c r="AD28">
        <f t="shared" si="2"/>
        <v>3481.7</v>
      </c>
      <c r="AE28">
        <f t="shared" si="2"/>
        <v>1394.4</v>
      </c>
      <c r="AF28">
        <f t="shared" si="2"/>
        <v>0</v>
      </c>
      <c r="AG28">
        <f t="shared" si="2"/>
        <v>0</v>
      </c>
      <c r="AH28">
        <f t="shared" si="2"/>
        <v>0</v>
      </c>
    </row>
    <row r="29" spans="1:34" x14ac:dyDescent="0.3">
      <c r="M29">
        <f>M24+M27</f>
        <v>0</v>
      </c>
      <c r="N29">
        <f t="shared" ref="N29:AH29" si="3">N24+N27</f>
        <v>0</v>
      </c>
      <c r="O29">
        <f t="shared" si="3"/>
        <v>0</v>
      </c>
      <c r="P29">
        <f t="shared" si="3"/>
        <v>9787.5</v>
      </c>
      <c r="Q29">
        <f t="shared" si="3"/>
        <v>8840.2999999999993</v>
      </c>
      <c r="R29">
        <f t="shared" si="3"/>
        <v>9787.5</v>
      </c>
      <c r="S29">
        <f t="shared" si="3"/>
        <v>9398.7999999999993</v>
      </c>
      <c r="T29">
        <f t="shared" si="3"/>
        <v>10637.9</v>
      </c>
      <c r="U29">
        <f t="shared" si="3"/>
        <v>10932.1</v>
      </c>
      <c r="V29">
        <f t="shared" si="3"/>
        <v>11366.7</v>
      </c>
      <c r="W29">
        <f t="shared" si="3"/>
        <v>13260.400000000001</v>
      </c>
      <c r="X29">
        <f t="shared" si="3"/>
        <v>15875.6</v>
      </c>
      <c r="Y29">
        <f t="shared" si="3"/>
        <v>16346.4</v>
      </c>
      <c r="Z29">
        <f t="shared" si="3"/>
        <v>15890.8</v>
      </c>
      <c r="AA29">
        <f t="shared" si="3"/>
        <v>13613.900000000001</v>
      </c>
      <c r="AB29">
        <f t="shared" si="3"/>
        <v>8491.1</v>
      </c>
      <c r="AC29">
        <f t="shared" si="3"/>
        <v>6965</v>
      </c>
      <c r="AD29">
        <f t="shared" si="3"/>
        <v>7268.4</v>
      </c>
      <c r="AE29">
        <f t="shared" si="3"/>
        <v>6253.3</v>
      </c>
      <c r="AF29">
        <f t="shared" si="3"/>
        <v>4798</v>
      </c>
      <c r="AG29">
        <f t="shared" si="3"/>
        <v>1914.2</v>
      </c>
      <c r="AH29">
        <f t="shared" si="3"/>
        <v>319.3</v>
      </c>
    </row>
    <row r="34" spans="1:27" x14ac:dyDescent="0.3">
      <c r="A34" t="s">
        <v>13</v>
      </c>
      <c r="B34" t="s">
        <v>14</v>
      </c>
      <c r="C34" t="s">
        <v>87</v>
      </c>
      <c r="D34" t="s">
        <v>16</v>
      </c>
      <c r="E34" t="s">
        <v>17</v>
      </c>
      <c r="F34" t="s">
        <v>89</v>
      </c>
      <c r="G34" t="s">
        <v>100</v>
      </c>
      <c r="H34" t="s">
        <v>183</v>
      </c>
      <c r="I34" t="s">
        <v>90</v>
      </c>
      <c r="J34" t="s">
        <v>91</v>
      </c>
      <c r="K34" t="s">
        <v>18</v>
      </c>
      <c r="L34" t="s">
        <v>20</v>
      </c>
      <c r="M34" s="32">
        <v>44682</v>
      </c>
      <c r="N34" s="32">
        <v>44713</v>
      </c>
      <c r="O34" s="32">
        <v>44743</v>
      </c>
      <c r="P34" s="32">
        <v>44774</v>
      </c>
      <c r="Q34" s="32">
        <v>44805</v>
      </c>
      <c r="R34" s="32">
        <v>44835</v>
      </c>
      <c r="S34" s="32">
        <v>44866</v>
      </c>
      <c r="T34" s="32">
        <v>44896</v>
      </c>
      <c r="U34" s="32">
        <v>44927</v>
      </c>
      <c r="V34" s="32">
        <v>44958</v>
      </c>
      <c r="W34" s="32">
        <v>44986</v>
      </c>
      <c r="X34" s="32">
        <v>45017</v>
      </c>
      <c r="Y34" s="32">
        <v>45047</v>
      </c>
      <c r="Z34" s="32">
        <v>45078</v>
      </c>
      <c r="AA34" s="32">
        <v>45108</v>
      </c>
    </row>
    <row r="35" spans="1:27" x14ac:dyDescent="0.3">
      <c r="A35" t="s">
        <v>177</v>
      </c>
      <c r="D35" s="32">
        <v>44699</v>
      </c>
      <c r="E35" s="32">
        <v>45121</v>
      </c>
      <c r="F35">
        <v>744840.9</v>
      </c>
      <c r="G35">
        <v>744840.9</v>
      </c>
      <c r="H35">
        <v>744840.9</v>
      </c>
      <c r="I35">
        <v>0</v>
      </c>
      <c r="J35" s="43">
        <v>0</v>
      </c>
      <c r="K35">
        <v>744840.9</v>
      </c>
      <c r="L35" t="s">
        <v>100</v>
      </c>
      <c r="M35">
        <v>3660.8</v>
      </c>
      <c r="N35">
        <v>23340.6</v>
      </c>
      <c r="O35">
        <v>69031.5</v>
      </c>
      <c r="P35">
        <v>70740.800000000003</v>
      </c>
      <c r="Q35">
        <v>74020.7</v>
      </c>
      <c r="R35">
        <v>82199.5</v>
      </c>
      <c r="S35">
        <v>82055.399999999994</v>
      </c>
      <c r="T35">
        <v>68926.600000000006</v>
      </c>
      <c r="U35">
        <v>70473.7</v>
      </c>
      <c r="V35">
        <v>55158.5</v>
      </c>
      <c r="W35">
        <v>43296.7</v>
      </c>
      <c r="X35">
        <v>42222.5</v>
      </c>
      <c r="Y35">
        <v>33911</v>
      </c>
      <c r="Z35">
        <v>19883.7</v>
      </c>
      <c r="AA35">
        <v>5919.1</v>
      </c>
    </row>
    <row r="36" spans="1:27" x14ac:dyDescent="0.3">
      <c r="A36" t="s">
        <v>94</v>
      </c>
      <c r="D36" s="32">
        <v>44713</v>
      </c>
      <c r="E36" s="32">
        <v>45079</v>
      </c>
      <c r="F36">
        <v>441690.9</v>
      </c>
      <c r="G36">
        <v>441690.9</v>
      </c>
      <c r="H36">
        <v>441690.9</v>
      </c>
      <c r="I36">
        <v>0</v>
      </c>
      <c r="J36" s="43">
        <v>0</v>
      </c>
      <c r="K36">
        <v>441690.9</v>
      </c>
      <c r="L36" t="s">
        <v>100</v>
      </c>
      <c r="N36">
        <v>5706.8</v>
      </c>
      <c r="O36">
        <v>33465</v>
      </c>
      <c r="P36">
        <v>45552.6</v>
      </c>
      <c r="Q36">
        <v>64263.3</v>
      </c>
      <c r="R36">
        <v>76030.2</v>
      </c>
      <c r="S36">
        <v>71886.399999999994</v>
      </c>
      <c r="T36">
        <v>50273.9</v>
      </c>
      <c r="U36">
        <v>35519</v>
      </c>
      <c r="V36">
        <v>20273.8</v>
      </c>
      <c r="W36">
        <v>13476.9</v>
      </c>
      <c r="X36">
        <v>15729.1</v>
      </c>
      <c r="Y36">
        <v>8946.7999999999993</v>
      </c>
      <c r="Z36">
        <v>567.1</v>
      </c>
    </row>
    <row r="37" spans="1:27" x14ac:dyDescent="0.3">
      <c r="A37" t="s">
        <v>96</v>
      </c>
      <c r="D37" s="32">
        <v>44699</v>
      </c>
      <c r="E37" s="32">
        <v>45121</v>
      </c>
      <c r="F37">
        <v>303150</v>
      </c>
      <c r="G37">
        <v>303150</v>
      </c>
      <c r="H37">
        <v>303150</v>
      </c>
      <c r="I37">
        <v>0</v>
      </c>
      <c r="J37" s="43">
        <v>0</v>
      </c>
      <c r="K37">
        <v>303150</v>
      </c>
      <c r="L37" t="s">
        <v>100</v>
      </c>
      <c r="M37">
        <v>3660.8</v>
      </c>
      <c r="N37">
        <v>17633.8</v>
      </c>
      <c r="O37">
        <v>35566.5</v>
      </c>
      <c r="P37">
        <v>25188.2</v>
      </c>
      <c r="Q37">
        <v>9757.2999999999993</v>
      </c>
      <c r="R37">
        <v>6169.4</v>
      </c>
      <c r="S37">
        <v>10169</v>
      </c>
      <c r="T37">
        <v>18652.7</v>
      </c>
      <c r="U37">
        <v>34954.699999999997</v>
      </c>
      <c r="V37">
        <v>34884.6</v>
      </c>
      <c r="W37">
        <v>29819.8</v>
      </c>
      <c r="X37">
        <v>26493.3</v>
      </c>
      <c r="Y37">
        <v>24964.2</v>
      </c>
      <c r="Z37">
        <v>19316.599999999999</v>
      </c>
      <c r="AA37">
        <v>5919.1</v>
      </c>
    </row>
    <row r="49" spans="1:35" x14ac:dyDescent="0.3">
      <c r="A49" t="s">
        <v>13</v>
      </c>
      <c r="B49" t="s">
        <v>14</v>
      </c>
      <c r="C49" t="s">
        <v>87</v>
      </c>
      <c r="D49" t="s">
        <v>16</v>
      </c>
      <c r="E49" t="s">
        <v>17</v>
      </c>
      <c r="F49" t="s">
        <v>89</v>
      </c>
      <c r="G49" t="s">
        <v>100</v>
      </c>
      <c r="H49" t="s">
        <v>183</v>
      </c>
      <c r="I49" t="s">
        <v>90</v>
      </c>
      <c r="J49" t="s">
        <v>91</v>
      </c>
      <c r="K49" t="s">
        <v>18</v>
      </c>
      <c r="L49" t="s">
        <v>20</v>
      </c>
      <c r="M49" s="32">
        <v>44287</v>
      </c>
      <c r="N49" s="32">
        <v>44317</v>
      </c>
      <c r="O49" s="32">
        <v>44348</v>
      </c>
      <c r="P49" s="32">
        <v>44378</v>
      </c>
      <c r="Q49" s="32">
        <v>44409</v>
      </c>
      <c r="R49" s="32">
        <v>44440</v>
      </c>
      <c r="S49" s="32">
        <v>44470</v>
      </c>
      <c r="T49" s="32">
        <v>44501</v>
      </c>
      <c r="U49" s="32">
        <v>44531</v>
      </c>
      <c r="V49" s="32">
        <v>44562</v>
      </c>
      <c r="W49" s="32">
        <v>44593</v>
      </c>
      <c r="X49" s="32">
        <v>44621</v>
      </c>
      <c r="Y49" s="32">
        <v>44652</v>
      </c>
      <c r="Z49" s="32">
        <v>44682</v>
      </c>
      <c r="AA49" s="32">
        <v>44713</v>
      </c>
      <c r="AB49" s="32">
        <v>44743</v>
      </c>
      <c r="AC49" s="32">
        <v>44774</v>
      </c>
      <c r="AD49" s="32">
        <v>44805</v>
      </c>
      <c r="AE49" s="32">
        <v>44835</v>
      </c>
      <c r="AF49" s="32">
        <v>44866</v>
      </c>
      <c r="AG49" s="32">
        <v>44896</v>
      </c>
      <c r="AH49" s="32">
        <v>44927</v>
      </c>
      <c r="AI49" s="32">
        <v>44958</v>
      </c>
    </row>
    <row r="50" spans="1:35" x14ac:dyDescent="0.3">
      <c r="A50" t="s">
        <v>92</v>
      </c>
      <c r="D50" t="s">
        <v>93</v>
      </c>
      <c r="E50" s="32">
        <v>44924</v>
      </c>
      <c r="F50">
        <v>26669.599999999999</v>
      </c>
      <c r="G50">
        <v>26669.7</v>
      </c>
      <c r="H50">
        <v>13440.9</v>
      </c>
      <c r="I50">
        <v>13228.8</v>
      </c>
      <c r="J50" s="42">
        <v>0.496</v>
      </c>
      <c r="K50">
        <v>13440.9</v>
      </c>
      <c r="L50" t="s">
        <v>100</v>
      </c>
      <c r="M50">
        <v>37.4</v>
      </c>
      <c r="N50">
        <v>281.60000000000002</v>
      </c>
      <c r="O50">
        <v>1366.8</v>
      </c>
      <c r="P50">
        <v>1411.8</v>
      </c>
      <c r="Q50">
        <v>992.2</v>
      </c>
      <c r="R50">
        <v>1826.4</v>
      </c>
      <c r="S50">
        <v>3258.2</v>
      </c>
      <c r="T50">
        <v>2358.6</v>
      </c>
      <c r="U50">
        <v>1695.8</v>
      </c>
      <c r="V50">
        <v>3348.2</v>
      </c>
      <c r="W50">
        <v>3193.3</v>
      </c>
      <c r="X50">
        <v>3765.4</v>
      </c>
      <c r="Y50">
        <v>1531.8</v>
      </c>
      <c r="Z50">
        <v>688.7</v>
      </c>
      <c r="AA50">
        <v>440.1</v>
      </c>
      <c r="AB50">
        <v>260.2</v>
      </c>
      <c r="AC50">
        <v>147.4</v>
      </c>
      <c r="AD50">
        <v>21</v>
      </c>
      <c r="AE50">
        <v>1.7</v>
      </c>
      <c r="AF50">
        <v>3</v>
      </c>
      <c r="AG50">
        <v>40.200000000000003</v>
      </c>
    </row>
    <row r="51" spans="1:35" x14ac:dyDescent="0.3">
      <c r="A51" t="s">
        <v>97</v>
      </c>
      <c r="D51" t="s">
        <v>98</v>
      </c>
      <c r="E51" s="32">
        <v>44958</v>
      </c>
      <c r="F51">
        <v>6503.7</v>
      </c>
      <c r="G51">
        <v>6531.7</v>
      </c>
      <c r="H51">
        <v>6190.8</v>
      </c>
      <c r="I51">
        <v>340.8</v>
      </c>
      <c r="J51" s="42">
        <v>5.2200000000000003E-2</v>
      </c>
      <c r="K51">
        <v>6190.8</v>
      </c>
      <c r="L51" t="s">
        <v>100</v>
      </c>
      <c r="O51">
        <v>7.3</v>
      </c>
      <c r="P51">
        <v>37.9</v>
      </c>
      <c r="Q51">
        <v>36.700000000000003</v>
      </c>
      <c r="R51">
        <v>23</v>
      </c>
      <c r="S51">
        <v>57.7</v>
      </c>
      <c r="T51">
        <v>107</v>
      </c>
      <c r="U51">
        <v>38.799999999999997</v>
      </c>
      <c r="V51">
        <v>1255.0999999999999</v>
      </c>
      <c r="W51">
        <v>1786</v>
      </c>
      <c r="X51">
        <v>1396.1</v>
      </c>
      <c r="Y51">
        <v>457.1</v>
      </c>
      <c r="Z51">
        <v>603.5</v>
      </c>
      <c r="AA51">
        <v>302.5</v>
      </c>
      <c r="AC51">
        <v>289</v>
      </c>
      <c r="AH51">
        <v>106.9</v>
      </c>
      <c r="AI51">
        <v>27</v>
      </c>
    </row>
    <row r="57" spans="1:35" x14ac:dyDescent="0.3">
      <c r="A57" t="s">
        <v>13</v>
      </c>
      <c r="B57" t="s">
        <v>14</v>
      </c>
      <c r="C57" t="s">
        <v>87</v>
      </c>
      <c r="D57" t="s">
        <v>16</v>
      </c>
      <c r="E57" t="s">
        <v>17</v>
      </c>
      <c r="F57" t="s">
        <v>89</v>
      </c>
      <c r="G57" t="s">
        <v>100</v>
      </c>
      <c r="H57" t="s">
        <v>183</v>
      </c>
      <c r="I57" t="s">
        <v>90</v>
      </c>
      <c r="J57" t="s">
        <v>91</v>
      </c>
      <c r="K57" t="s">
        <v>18</v>
      </c>
      <c r="L57" t="s">
        <v>20</v>
      </c>
      <c r="M57" s="32">
        <v>44713</v>
      </c>
      <c r="N57" s="32">
        <v>44743</v>
      </c>
      <c r="O57" s="32">
        <v>44774</v>
      </c>
      <c r="P57" s="32">
        <v>44805</v>
      </c>
      <c r="Q57" s="32">
        <v>44835</v>
      </c>
      <c r="R57" s="32">
        <v>44866</v>
      </c>
      <c r="S57" s="32">
        <v>44896</v>
      </c>
      <c r="T57" s="32">
        <v>44927</v>
      </c>
      <c r="U57" s="32">
        <v>44958</v>
      </c>
      <c r="V57" s="32">
        <v>44986</v>
      </c>
      <c r="W57" s="32">
        <v>45017</v>
      </c>
      <c r="X57" s="32">
        <v>45047</v>
      </c>
      <c r="Y57" s="32">
        <v>45078</v>
      </c>
      <c r="Z57" s="32">
        <v>45108</v>
      </c>
    </row>
    <row r="58" spans="1:35" x14ac:dyDescent="0.3">
      <c r="A58" t="s">
        <v>178</v>
      </c>
      <c r="D58" s="32">
        <v>44723</v>
      </c>
      <c r="E58" s="32">
        <v>45134</v>
      </c>
      <c r="F58">
        <v>1116824</v>
      </c>
      <c r="G58">
        <v>1116824</v>
      </c>
      <c r="H58">
        <v>1116824</v>
      </c>
      <c r="I58">
        <v>0</v>
      </c>
      <c r="J58" s="43">
        <v>0</v>
      </c>
      <c r="K58">
        <v>1116824</v>
      </c>
      <c r="L58" t="s">
        <v>100</v>
      </c>
      <c r="M58">
        <v>14414.6</v>
      </c>
      <c r="N58">
        <v>43237.9</v>
      </c>
      <c r="O58">
        <v>51068.5</v>
      </c>
      <c r="P58">
        <v>45585</v>
      </c>
      <c r="Q58">
        <v>71123.100000000006</v>
      </c>
      <c r="R58">
        <v>68204.399999999994</v>
      </c>
      <c r="S58">
        <v>126925</v>
      </c>
      <c r="T58">
        <v>148530.20000000001</v>
      </c>
      <c r="U58">
        <v>155319.4</v>
      </c>
      <c r="V58">
        <v>182506.2</v>
      </c>
      <c r="W58">
        <v>99850.7</v>
      </c>
      <c r="X58">
        <v>61971.4</v>
      </c>
      <c r="Y58">
        <v>32994.699999999997</v>
      </c>
      <c r="Z58">
        <v>15092.9</v>
      </c>
    </row>
    <row r="59" spans="1:35" x14ac:dyDescent="0.3">
      <c r="A59" t="s">
        <v>94</v>
      </c>
      <c r="D59" s="32">
        <v>44723</v>
      </c>
      <c r="E59" s="32">
        <v>45079</v>
      </c>
      <c r="F59">
        <v>746102.1</v>
      </c>
      <c r="G59">
        <v>746102.1</v>
      </c>
      <c r="H59">
        <v>746102.1</v>
      </c>
      <c r="I59">
        <v>0</v>
      </c>
      <c r="J59" s="43">
        <v>0</v>
      </c>
      <c r="K59">
        <v>746102.1</v>
      </c>
      <c r="L59" t="s">
        <v>100</v>
      </c>
      <c r="M59">
        <v>13877.2</v>
      </c>
      <c r="N59">
        <v>37216.300000000003</v>
      </c>
      <c r="O59">
        <v>42374.9</v>
      </c>
      <c r="P59">
        <v>33440.5</v>
      </c>
      <c r="Q59">
        <v>61260.1</v>
      </c>
      <c r="R59">
        <v>62169</v>
      </c>
      <c r="S59">
        <v>109264</v>
      </c>
      <c r="T59">
        <v>112438.7</v>
      </c>
      <c r="U59">
        <v>111187.2</v>
      </c>
      <c r="V59">
        <v>111843.2</v>
      </c>
      <c r="W59">
        <v>38764.400000000001</v>
      </c>
      <c r="X59">
        <v>11523.1</v>
      </c>
      <c r="Y59">
        <v>743.4</v>
      </c>
    </row>
    <row r="60" spans="1:35" x14ac:dyDescent="0.3">
      <c r="A60" t="s">
        <v>96</v>
      </c>
      <c r="D60" s="32">
        <v>44737</v>
      </c>
      <c r="E60" s="32">
        <v>45134</v>
      </c>
      <c r="F60">
        <v>370721.9</v>
      </c>
      <c r="G60">
        <v>370721.9</v>
      </c>
      <c r="H60">
        <v>370721.9</v>
      </c>
      <c r="I60">
        <v>0</v>
      </c>
      <c r="J60" s="43">
        <v>0</v>
      </c>
      <c r="K60">
        <v>370721.9</v>
      </c>
      <c r="L60" t="s">
        <v>100</v>
      </c>
      <c r="M60">
        <v>537.5</v>
      </c>
      <c r="N60">
        <v>6021.6</v>
      </c>
      <c r="O60">
        <v>8693.6</v>
      </c>
      <c r="P60">
        <v>12144.5</v>
      </c>
      <c r="Q60">
        <v>9862.9</v>
      </c>
      <c r="R60">
        <v>6035.4</v>
      </c>
      <c r="S60">
        <v>17661</v>
      </c>
      <c r="T60">
        <v>36091.4</v>
      </c>
      <c r="U60">
        <v>44132.2</v>
      </c>
      <c r="V60">
        <v>70663</v>
      </c>
      <c r="W60">
        <v>61086.3</v>
      </c>
      <c r="X60">
        <v>50448.3</v>
      </c>
      <c r="Y60">
        <v>32251.3</v>
      </c>
      <c r="Z60">
        <v>15092.9</v>
      </c>
    </row>
    <row r="64" spans="1:35" x14ac:dyDescent="0.3">
      <c r="A64" t="s">
        <v>13</v>
      </c>
      <c r="B64" t="s">
        <v>14</v>
      </c>
      <c r="C64" t="s">
        <v>87</v>
      </c>
      <c r="D64" t="s">
        <v>16</v>
      </c>
      <c r="E64" t="s">
        <v>17</v>
      </c>
      <c r="F64" t="s">
        <v>89</v>
      </c>
      <c r="G64" t="s">
        <v>100</v>
      </c>
      <c r="H64" t="s">
        <v>183</v>
      </c>
      <c r="I64" t="s">
        <v>90</v>
      </c>
      <c r="J64" t="s">
        <v>91</v>
      </c>
      <c r="K64" t="s">
        <v>18</v>
      </c>
      <c r="L64" t="s">
        <v>20</v>
      </c>
      <c r="M64" s="32">
        <v>44682</v>
      </c>
      <c r="N64" s="32">
        <v>44713</v>
      </c>
      <c r="O64" s="32">
        <v>44743</v>
      </c>
      <c r="P64" s="32">
        <v>44774</v>
      </c>
      <c r="Q64" s="32">
        <v>44805</v>
      </c>
      <c r="R64" s="32">
        <v>44835</v>
      </c>
      <c r="S64" s="32">
        <v>44866</v>
      </c>
      <c r="T64" s="32">
        <v>44896</v>
      </c>
      <c r="U64" s="32">
        <v>44927</v>
      </c>
      <c r="V64" s="32">
        <v>44958</v>
      </c>
      <c r="W64" s="32">
        <v>44986</v>
      </c>
      <c r="X64" s="32">
        <v>45017</v>
      </c>
      <c r="Y64" s="32">
        <v>45047</v>
      </c>
      <c r="Z64" s="32">
        <v>45078</v>
      </c>
      <c r="AA64" s="32">
        <v>45108</v>
      </c>
    </row>
    <row r="65" spans="1:27" x14ac:dyDescent="0.3">
      <c r="A65" t="s">
        <v>190</v>
      </c>
      <c r="D65" s="32">
        <v>44710</v>
      </c>
      <c r="E65" s="32">
        <v>45135</v>
      </c>
      <c r="F65">
        <v>194256</v>
      </c>
      <c r="G65">
        <v>194256</v>
      </c>
      <c r="H65">
        <v>194256</v>
      </c>
      <c r="I65">
        <v>0</v>
      </c>
      <c r="J65" s="43">
        <v>0</v>
      </c>
      <c r="K65">
        <v>194256</v>
      </c>
      <c r="L65" t="s">
        <v>100</v>
      </c>
      <c r="M65">
        <v>3.2</v>
      </c>
      <c r="N65">
        <v>46.9</v>
      </c>
      <c r="O65">
        <v>174.6</v>
      </c>
      <c r="P65">
        <v>3641.6</v>
      </c>
      <c r="Q65">
        <v>4711.2</v>
      </c>
      <c r="R65">
        <v>6853.2</v>
      </c>
      <c r="S65">
        <v>10406.6</v>
      </c>
      <c r="T65">
        <v>11329.3</v>
      </c>
      <c r="U65">
        <v>15632.1</v>
      </c>
      <c r="V65">
        <v>28609.599999999999</v>
      </c>
      <c r="W65">
        <v>43058.8</v>
      </c>
      <c r="X65">
        <v>34011.599999999999</v>
      </c>
      <c r="Y65">
        <v>23871.3</v>
      </c>
      <c r="Z65">
        <v>9454.6</v>
      </c>
      <c r="AA65">
        <v>2451.6999999999998</v>
      </c>
    </row>
    <row r="66" spans="1:27" x14ac:dyDescent="0.3">
      <c r="A66" t="s">
        <v>94</v>
      </c>
      <c r="D66" s="32">
        <v>44710</v>
      </c>
      <c r="E66" s="32">
        <v>45088</v>
      </c>
      <c r="F66">
        <v>120839</v>
      </c>
      <c r="G66">
        <v>120839</v>
      </c>
      <c r="H66">
        <v>120839</v>
      </c>
      <c r="I66">
        <v>0</v>
      </c>
      <c r="J66" s="43">
        <v>0</v>
      </c>
      <c r="K66">
        <v>120839</v>
      </c>
      <c r="L66" t="s">
        <v>100</v>
      </c>
      <c r="M66">
        <v>3.2</v>
      </c>
      <c r="N66">
        <v>46.9</v>
      </c>
      <c r="O66">
        <v>28.7</v>
      </c>
      <c r="P66">
        <v>3361.1</v>
      </c>
      <c r="Q66">
        <v>3759.5</v>
      </c>
      <c r="R66">
        <v>4021.2</v>
      </c>
      <c r="S66">
        <v>6925.8</v>
      </c>
      <c r="T66">
        <v>8321</v>
      </c>
      <c r="U66">
        <v>13314.9</v>
      </c>
      <c r="V66">
        <v>21574.2</v>
      </c>
      <c r="W66">
        <v>29275.200000000001</v>
      </c>
      <c r="X66">
        <v>17739.099999999999</v>
      </c>
      <c r="Y66">
        <v>11290.5</v>
      </c>
      <c r="Z66">
        <v>1177.5999999999999</v>
      </c>
    </row>
    <row r="67" spans="1:27" x14ac:dyDescent="0.3">
      <c r="A67" t="s">
        <v>96</v>
      </c>
      <c r="D67" s="32">
        <v>44745</v>
      </c>
      <c r="E67" s="32">
        <v>45135</v>
      </c>
      <c r="F67">
        <v>73417</v>
      </c>
      <c r="G67">
        <v>73417</v>
      </c>
      <c r="H67">
        <v>73417</v>
      </c>
      <c r="I67">
        <v>0</v>
      </c>
      <c r="J67" s="43">
        <v>0</v>
      </c>
      <c r="K67">
        <v>73417</v>
      </c>
      <c r="L67" t="s">
        <v>100</v>
      </c>
      <c r="O67">
        <v>145.9</v>
      </c>
      <c r="P67">
        <v>280.5</v>
      </c>
      <c r="Q67">
        <v>951.7</v>
      </c>
      <c r="R67">
        <v>2831.9</v>
      </c>
      <c r="S67">
        <v>3480.8</v>
      </c>
      <c r="T67">
        <v>3008.3</v>
      </c>
      <c r="U67">
        <v>2317.1</v>
      </c>
      <c r="V67">
        <v>7035.4</v>
      </c>
      <c r="W67">
        <v>13783.7</v>
      </c>
      <c r="X67">
        <v>16272.4</v>
      </c>
      <c r="Y67">
        <v>12580.7</v>
      </c>
      <c r="Z67">
        <v>8277</v>
      </c>
      <c r="AA67">
        <v>2451.6999999999998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6E85-E3A1-4A86-BA86-C3D362389266}">
  <dimension ref="A1:AJ87"/>
  <sheetViews>
    <sheetView topLeftCell="M58" workbookViewId="0">
      <selection activeCell="N76" sqref="N76:AH78"/>
    </sheetView>
  </sheetViews>
  <sheetFormatPr defaultRowHeight="14.4" x14ac:dyDescent="0.3"/>
  <cols>
    <col min="1" max="1" width="54.33203125" customWidth="1"/>
    <col min="14" max="14" width="10.109375" bestFit="1" customWidth="1"/>
    <col min="15" max="21" width="12" bestFit="1" customWidth="1"/>
    <col min="22" max="22" width="11" bestFit="1" customWidth="1"/>
    <col min="23" max="30" width="12" bestFit="1" customWidth="1"/>
    <col min="31" max="31" width="11" bestFit="1" customWidth="1"/>
    <col min="32" max="33" width="12" bestFit="1" customWidth="1"/>
    <col min="34" max="36" width="10.109375" bestFit="1" customWidth="1"/>
  </cols>
  <sheetData>
    <row r="1" spans="1:35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44287</v>
      </c>
      <c r="O1" s="32">
        <v>44317</v>
      </c>
      <c r="P1" s="32">
        <v>44348</v>
      </c>
      <c r="Q1" s="32">
        <v>44378</v>
      </c>
      <c r="R1" s="32">
        <v>44409</v>
      </c>
      <c r="S1" s="32">
        <v>44440</v>
      </c>
      <c r="T1" s="32">
        <v>44470</v>
      </c>
      <c r="U1" s="32">
        <v>44501</v>
      </c>
      <c r="V1" s="32">
        <v>44531</v>
      </c>
      <c r="W1" s="32">
        <v>44562</v>
      </c>
      <c r="X1" s="32">
        <v>44593</v>
      </c>
      <c r="Y1" s="32">
        <v>44621</v>
      </c>
      <c r="Z1" s="32">
        <v>44652</v>
      </c>
      <c r="AA1" s="32">
        <v>44682</v>
      </c>
      <c r="AB1" s="32">
        <v>44713</v>
      </c>
      <c r="AC1" s="32">
        <v>44743</v>
      </c>
      <c r="AD1" s="32">
        <v>44774</v>
      </c>
      <c r="AE1" s="32">
        <v>44805</v>
      </c>
      <c r="AF1" s="32">
        <v>44835</v>
      </c>
      <c r="AG1" s="32">
        <v>44866</v>
      </c>
      <c r="AH1" s="32">
        <v>44896</v>
      </c>
      <c r="AI1" s="32">
        <v>44927</v>
      </c>
    </row>
    <row r="2" spans="1:35" x14ac:dyDescent="0.3">
      <c r="A2" t="s">
        <v>92</v>
      </c>
      <c r="D2" t="s">
        <v>93</v>
      </c>
      <c r="E2" s="32">
        <v>44935</v>
      </c>
      <c r="G2">
        <v>349530.4</v>
      </c>
      <c r="H2">
        <v>196468.1</v>
      </c>
      <c r="I2" s="42">
        <v>0.56210000000000004</v>
      </c>
      <c r="J2">
        <v>403</v>
      </c>
      <c r="L2">
        <v>153061.20000000001</v>
      </c>
      <c r="M2" t="s">
        <v>18</v>
      </c>
      <c r="V2">
        <v>3244.3</v>
      </c>
      <c r="W2">
        <v>40843.300000000003</v>
      </c>
      <c r="X2">
        <v>39536.699999999997</v>
      </c>
      <c r="Y2">
        <v>37341</v>
      </c>
      <c r="Z2">
        <v>12355.2</v>
      </c>
      <c r="AA2">
        <v>9868.5</v>
      </c>
      <c r="AB2">
        <v>5221.1000000000004</v>
      </c>
      <c r="AC2">
        <v>1811.9</v>
      </c>
      <c r="AD2">
        <v>1591.2</v>
      </c>
      <c r="AE2">
        <v>504.3</v>
      </c>
      <c r="AF2">
        <v>66.3</v>
      </c>
      <c r="AG2">
        <v>68.599999999999994</v>
      </c>
      <c r="AH2">
        <v>188.7</v>
      </c>
      <c r="AI2">
        <v>420</v>
      </c>
    </row>
    <row r="3" spans="1:35" x14ac:dyDescent="0.3">
      <c r="A3" t="s">
        <v>94</v>
      </c>
      <c r="D3" t="s">
        <v>95</v>
      </c>
      <c r="E3" s="32">
        <v>44670</v>
      </c>
      <c r="G3">
        <v>16279.5</v>
      </c>
      <c r="H3">
        <v>3127.9</v>
      </c>
      <c r="I3" s="42">
        <v>0.19209999999999999</v>
      </c>
      <c r="J3">
        <v>138</v>
      </c>
      <c r="L3">
        <v>13151.7</v>
      </c>
      <c r="M3" t="s">
        <v>18</v>
      </c>
      <c r="V3">
        <v>406.4</v>
      </c>
      <c r="W3">
        <v>7389.6</v>
      </c>
      <c r="X3">
        <v>2559.6999999999998</v>
      </c>
      <c r="Y3">
        <v>1320.9</v>
      </c>
      <c r="Z3">
        <v>1475.1</v>
      </c>
    </row>
    <row r="4" spans="1:35" x14ac:dyDescent="0.3">
      <c r="A4" t="s">
        <v>96</v>
      </c>
      <c r="D4" t="s">
        <v>93</v>
      </c>
      <c r="E4" s="32">
        <v>44935</v>
      </c>
      <c r="G4">
        <v>333250.90000000002</v>
      </c>
      <c r="H4">
        <v>193340.3</v>
      </c>
      <c r="I4" s="42">
        <v>0.58020000000000005</v>
      </c>
      <c r="J4">
        <v>375</v>
      </c>
      <c r="L4">
        <v>139909.5</v>
      </c>
      <c r="M4" t="s">
        <v>18</v>
      </c>
      <c r="V4">
        <v>2838</v>
      </c>
      <c r="W4">
        <v>33453.699999999997</v>
      </c>
      <c r="X4">
        <v>36977</v>
      </c>
      <c r="Y4">
        <v>36020</v>
      </c>
      <c r="Z4">
        <v>10880.2</v>
      </c>
      <c r="AA4">
        <v>9868.5</v>
      </c>
      <c r="AB4">
        <v>5221.1000000000004</v>
      </c>
      <c r="AC4">
        <v>1811.9</v>
      </c>
      <c r="AD4">
        <v>1591.2</v>
      </c>
      <c r="AE4">
        <v>504.3</v>
      </c>
      <c r="AF4">
        <v>66.3</v>
      </c>
      <c r="AG4">
        <v>68.599999999999994</v>
      </c>
      <c r="AH4">
        <v>188.7</v>
      </c>
      <c r="AI4">
        <v>420</v>
      </c>
    </row>
    <row r="5" spans="1:35" x14ac:dyDescent="0.3">
      <c r="A5" t="s">
        <v>97</v>
      </c>
      <c r="D5" t="s">
        <v>98</v>
      </c>
      <c r="E5" s="32">
        <v>44941</v>
      </c>
      <c r="G5">
        <v>88019.6</v>
      </c>
      <c r="H5">
        <v>21218.7</v>
      </c>
      <c r="I5" s="42">
        <v>0.24110000000000001</v>
      </c>
      <c r="J5">
        <v>409</v>
      </c>
      <c r="L5">
        <v>66801</v>
      </c>
      <c r="M5" t="s">
        <v>18</v>
      </c>
      <c r="V5">
        <v>1082.2</v>
      </c>
      <c r="W5">
        <v>23821.599999999999</v>
      </c>
      <c r="X5">
        <v>16301.4</v>
      </c>
      <c r="Y5">
        <v>16000.6</v>
      </c>
      <c r="Z5">
        <v>3833</v>
      </c>
      <c r="AA5">
        <v>4703.6000000000004</v>
      </c>
      <c r="AH5">
        <v>221.7</v>
      </c>
      <c r="AI5">
        <v>836.9</v>
      </c>
    </row>
    <row r="6" spans="1:35" x14ac:dyDescent="0.3">
      <c r="A6" t="s">
        <v>94</v>
      </c>
      <c r="D6" t="s">
        <v>99</v>
      </c>
      <c r="E6" s="32">
        <v>44677</v>
      </c>
      <c r="G6">
        <v>5965.2</v>
      </c>
      <c r="H6">
        <v>1308.7</v>
      </c>
      <c r="I6" s="42">
        <v>0.21940000000000001</v>
      </c>
      <c r="J6">
        <v>145</v>
      </c>
      <c r="L6">
        <v>4656.5</v>
      </c>
      <c r="M6" t="s">
        <v>18</v>
      </c>
      <c r="V6">
        <v>905.7</v>
      </c>
      <c r="W6">
        <v>2690.3</v>
      </c>
      <c r="Y6">
        <v>693.8</v>
      </c>
      <c r="Z6">
        <v>366.7</v>
      </c>
    </row>
    <row r="7" spans="1:35" x14ac:dyDescent="0.3">
      <c r="A7" t="s">
        <v>96</v>
      </c>
      <c r="D7" t="s">
        <v>98</v>
      </c>
      <c r="E7" s="32">
        <v>44941</v>
      </c>
      <c r="G7">
        <v>82054.399999999994</v>
      </c>
      <c r="H7">
        <v>19910</v>
      </c>
      <c r="I7" s="42">
        <v>0.24260000000000001</v>
      </c>
      <c r="J7">
        <v>381</v>
      </c>
      <c r="L7">
        <v>62144.4</v>
      </c>
      <c r="M7" t="s">
        <v>18</v>
      </c>
      <c r="V7">
        <v>176.4</v>
      </c>
      <c r="W7">
        <v>21131.3</v>
      </c>
      <c r="X7">
        <v>16301.4</v>
      </c>
      <c r="Y7">
        <v>15306.7</v>
      </c>
      <c r="Z7">
        <v>3466.4</v>
      </c>
      <c r="AA7">
        <v>4703.6000000000004</v>
      </c>
      <c r="AH7">
        <v>221.7</v>
      </c>
      <c r="AI7">
        <v>836.9</v>
      </c>
    </row>
    <row r="9" spans="1:35" x14ac:dyDescent="0.3">
      <c r="A9" t="s">
        <v>13</v>
      </c>
      <c r="B9" t="s">
        <v>14</v>
      </c>
      <c r="C9" t="s">
        <v>87</v>
      </c>
      <c r="D9" t="s">
        <v>16</v>
      </c>
      <c r="E9" t="s">
        <v>17</v>
      </c>
      <c r="F9" t="s">
        <v>88</v>
      </c>
      <c r="G9" t="s">
        <v>89</v>
      </c>
      <c r="H9" t="s">
        <v>90</v>
      </c>
      <c r="I9" t="s">
        <v>91</v>
      </c>
      <c r="J9" t="s">
        <v>15</v>
      </c>
      <c r="K9" t="s">
        <v>19</v>
      </c>
      <c r="L9" t="s">
        <v>18</v>
      </c>
      <c r="M9" t="s">
        <v>20</v>
      </c>
      <c r="N9" s="32">
        <v>44287</v>
      </c>
      <c r="O9" s="32">
        <v>44317</v>
      </c>
      <c r="P9" s="32">
        <v>44348</v>
      </c>
      <c r="Q9" s="32">
        <v>44378</v>
      </c>
      <c r="R9" s="32">
        <v>44409</v>
      </c>
      <c r="S9" s="32">
        <v>44440</v>
      </c>
      <c r="T9" s="32">
        <v>44470</v>
      </c>
      <c r="U9" s="32">
        <v>44501</v>
      </c>
      <c r="V9" s="32">
        <v>44531</v>
      </c>
      <c r="W9" s="32">
        <v>44562</v>
      </c>
      <c r="X9" s="32">
        <v>44593</v>
      </c>
      <c r="Y9" s="32">
        <v>44621</v>
      </c>
      <c r="Z9" s="32">
        <v>44652</v>
      </c>
      <c r="AA9" s="32">
        <v>44682</v>
      </c>
      <c r="AB9" s="32">
        <v>44713</v>
      </c>
      <c r="AC9" s="32">
        <v>44743</v>
      </c>
      <c r="AD9" s="32">
        <v>44774</v>
      </c>
      <c r="AE9" s="32">
        <v>44805</v>
      </c>
      <c r="AF9" s="32">
        <v>44835</v>
      </c>
      <c r="AG9" s="32">
        <v>44866</v>
      </c>
      <c r="AH9" s="32">
        <v>44896</v>
      </c>
      <c r="AI9" s="32">
        <v>44927</v>
      </c>
    </row>
    <row r="10" spans="1:35" x14ac:dyDescent="0.3">
      <c r="A10" t="s">
        <v>92</v>
      </c>
      <c r="D10" t="s">
        <v>93</v>
      </c>
      <c r="E10" s="32">
        <v>44935</v>
      </c>
      <c r="G10">
        <v>349530.4</v>
      </c>
      <c r="H10">
        <v>196468.1</v>
      </c>
      <c r="I10" s="42">
        <v>0.56210000000000004</v>
      </c>
      <c r="J10">
        <v>403</v>
      </c>
      <c r="L10">
        <v>153061.20000000001</v>
      </c>
      <c r="M10" t="s">
        <v>100</v>
      </c>
      <c r="N10">
        <v>1635.6</v>
      </c>
      <c r="O10">
        <v>7252.4</v>
      </c>
      <c r="P10">
        <v>18421.400000000001</v>
      </c>
      <c r="Q10">
        <v>26272.2</v>
      </c>
      <c r="R10">
        <v>24365.3</v>
      </c>
      <c r="S10">
        <v>22528.6</v>
      </c>
      <c r="T10">
        <v>24967.7</v>
      </c>
      <c r="U10">
        <v>25507.599999999999</v>
      </c>
      <c r="V10">
        <v>48761.599999999999</v>
      </c>
      <c r="W10">
        <v>40843.300000000003</v>
      </c>
      <c r="X10">
        <v>39536.699999999997</v>
      </c>
      <c r="Y10">
        <v>37341</v>
      </c>
      <c r="Z10">
        <v>12355.2</v>
      </c>
      <c r="AA10">
        <v>9868.5</v>
      </c>
      <c r="AB10">
        <v>5221.1000000000004</v>
      </c>
      <c r="AC10">
        <v>1811.9</v>
      </c>
      <c r="AD10">
        <v>1591.2</v>
      </c>
      <c r="AE10">
        <v>504.3</v>
      </c>
      <c r="AF10">
        <v>66.3</v>
      </c>
      <c r="AG10">
        <v>68.599999999999994</v>
      </c>
      <c r="AH10">
        <v>188.7</v>
      </c>
      <c r="AI10">
        <v>420</v>
      </c>
    </row>
    <row r="11" spans="1:35" x14ac:dyDescent="0.3">
      <c r="A11" t="s">
        <v>94</v>
      </c>
      <c r="D11" t="s">
        <v>95</v>
      </c>
      <c r="E11" s="32">
        <v>44670</v>
      </c>
      <c r="G11">
        <v>16279.5</v>
      </c>
      <c r="H11">
        <v>3127.9</v>
      </c>
      <c r="I11" s="42">
        <v>0.19209999999999999</v>
      </c>
      <c r="J11">
        <v>138</v>
      </c>
      <c r="L11">
        <v>13151.7</v>
      </c>
      <c r="M11" t="s">
        <v>100</v>
      </c>
      <c r="S11">
        <v>166.4</v>
      </c>
      <c r="T11">
        <v>1031.5</v>
      </c>
      <c r="U11">
        <v>998.3</v>
      </c>
      <c r="V11">
        <v>1338.1</v>
      </c>
      <c r="W11">
        <v>7389.6</v>
      </c>
      <c r="X11">
        <v>2559.6999999999998</v>
      </c>
      <c r="Y11">
        <v>1320.9</v>
      </c>
      <c r="Z11">
        <v>1475.1</v>
      </c>
    </row>
    <row r="12" spans="1:35" x14ac:dyDescent="0.3">
      <c r="A12" t="s">
        <v>96</v>
      </c>
      <c r="D12" t="s">
        <v>93</v>
      </c>
      <c r="E12" s="32">
        <v>44935</v>
      </c>
      <c r="G12">
        <v>333250.90000000002</v>
      </c>
      <c r="H12">
        <v>193340.3</v>
      </c>
      <c r="I12" s="42">
        <v>0.58020000000000005</v>
      </c>
      <c r="J12">
        <v>375</v>
      </c>
      <c r="L12">
        <v>139909.5</v>
      </c>
      <c r="M12" t="s">
        <v>100</v>
      </c>
      <c r="N12">
        <v>1635.6</v>
      </c>
      <c r="O12">
        <v>7252.4</v>
      </c>
      <c r="P12">
        <v>18421.400000000001</v>
      </c>
      <c r="Q12">
        <v>26272.2</v>
      </c>
      <c r="R12">
        <v>24365.3</v>
      </c>
      <c r="S12">
        <v>22362.3</v>
      </c>
      <c r="T12">
        <v>23936.2</v>
      </c>
      <c r="U12">
        <v>24509.4</v>
      </c>
      <c r="V12">
        <v>47423.5</v>
      </c>
      <c r="W12">
        <v>33453.699999999997</v>
      </c>
      <c r="X12">
        <v>36977</v>
      </c>
      <c r="Y12">
        <v>36020</v>
      </c>
      <c r="Z12">
        <v>10880.2</v>
      </c>
      <c r="AA12">
        <v>9868.5</v>
      </c>
      <c r="AB12">
        <v>5221.1000000000004</v>
      </c>
      <c r="AC12">
        <v>1811.9</v>
      </c>
      <c r="AD12">
        <v>1591.2</v>
      </c>
      <c r="AE12">
        <v>504.3</v>
      </c>
      <c r="AF12">
        <v>66.3</v>
      </c>
      <c r="AG12">
        <v>68.599999999999994</v>
      </c>
      <c r="AH12">
        <v>188.7</v>
      </c>
      <c r="AI12">
        <v>420</v>
      </c>
    </row>
    <row r="13" spans="1:35" x14ac:dyDescent="0.3">
      <c r="A13" t="s">
        <v>97</v>
      </c>
      <c r="D13" t="s">
        <v>98</v>
      </c>
      <c r="E13" s="32">
        <v>44941</v>
      </c>
      <c r="G13">
        <v>88019.6</v>
      </c>
      <c r="H13">
        <v>21218.7</v>
      </c>
      <c r="I13" s="42">
        <v>0.24110000000000001</v>
      </c>
      <c r="J13">
        <v>409</v>
      </c>
      <c r="L13">
        <v>66801</v>
      </c>
      <c r="M13" t="s">
        <v>100</v>
      </c>
      <c r="P13">
        <v>13.3</v>
      </c>
      <c r="Q13">
        <v>68.599999999999994</v>
      </c>
      <c r="R13">
        <v>68.599999999999994</v>
      </c>
      <c r="S13">
        <v>3554</v>
      </c>
      <c r="T13">
        <v>5567.8</v>
      </c>
      <c r="U13">
        <v>5585.5</v>
      </c>
      <c r="V13">
        <v>7443</v>
      </c>
      <c r="W13">
        <v>23821.599999999999</v>
      </c>
      <c r="X13">
        <v>16301.4</v>
      </c>
      <c r="Y13">
        <v>16000.6</v>
      </c>
      <c r="Z13">
        <v>3833</v>
      </c>
      <c r="AA13">
        <v>4703.6000000000004</v>
      </c>
      <c r="AH13">
        <v>221.7</v>
      </c>
      <c r="AI13">
        <v>836.9</v>
      </c>
    </row>
    <row r="14" spans="1:35" x14ac:dyDescent="0.3">
      <c r="A14" t="s">
        <v>94</v>
      </c>
      <c r="D14" t="s">
        <v>99</v>
      </c>
      <c r="E14" s="32">
        <v>44677</v>
      </c>
      <c r="G14">
        <v>5965.2</v>
      </c>
      <c r="H14">
        <v>1308.7</v>
      </c>
      <c r="I14" s="42">
        <v>0.21940000000000001</v>
      </c>
      <c r="J14">
        <v>145</v>
      </c>
      <c r="L14">
        <v>4656.5</v>
      </c>
      <c r="M14" t="s">
        <v>100</v>
      </c>
      <c r="S14">
        <v>80.900000000000006</v>
      </c>
      <c r="T14">
        <v>314.10000000000002</v>
      </c>
      <c r="U14">
        <v>333.4</v>
      </c>
      <c r="V14">
        <v>1486</v>
      </c>
      <c r="W14">
        <v>2690.3</v>
      </c>
      <c r="Y14">
        <v>693.8</v>
      </c>
      <c r="Z14">
        <v>366.7</v>
      </c>
    </row>
    <row r="15" spans="1:35" x14ac:dyDescent="0.3">
      <c r="A15" t="s">
        <v>96</v>
      </c>
      <c r="D15" t="s">
        <v>98</v>
      </c>
      <c r="E15" s="32">
        <v>44941</v>
      </c>
      <c r="G15">
        <v>82054.399999999994</v>
      </c>
      <c r="H15">
        <v>19910</v>
      </c>
      <c r="I15" s="42">
        <v>0.24260000000000001</v>
      </c>
      <c r="J15">
        <v>381</v>
      </c>
      <c r="L15">
        <v>62144.4</v>
      </c>
      <c r="M15" t="s">
        <v>100</v>
      </c>
      <c r="P15">
        <v>13.3</v>
      </c>
      <c r="Q15">
        <v>68.599999999999994</v>
      </c>
      <c r="R15">
        <v>68.599999999999994</v>
      </c>
      <c r="S15">
        <v>3473.1</v>
      </c>
      <c r="T15">
        <v>5253.7</v>
      </c>
      <c r="U15">
        <v>5252.1</v>
      </c>
      <c r="V15">
        <v>5957</v>
      </c>
      <c r="W15">
        <v>21131.3</v>
      </c>
      <c r="X15">
        <v>16301.4</v>
      </c>
      <c r="Y15">
        <v>15306.7</v>
      </c>
      <c r="Z15">
        <v>3466.4</v>
      </c>
      <c r="AA15">
        <v>4703.6000000000004</v>
      </c>
      <c r="AH15">
        <v>221.7</v>
      </c>
      <c r="AI15">
        <v>836.9</v>
      </c>
    </row>
    <row r="16" spans="1:35" x14ac:dyDescent="0.3">
      <c r="N16">
        <f>N11+N14</f>
        <v>0</v>
      </c>
    </row>
    <row r="18" spans="1:35" x14ac:dyDescent="0.3">
      <c r="A18" t="s">
        <v>13</v>
      </c>
      <c r="B18" t="s">
        <v>14</v>
      </c>
      <c r="C18" t="s">
        <v>87</v>
      </c>
      <c r="D18" t="s">
        <v>16</v>
      </c>
      <c r="E18" t="s">
        <v>17</v>
      </c>
      <c r="F18" t="s">
        <v>88</v>
      </c>
      <c r="G18" t="s">
        <v>89</v>
      </c>
      <c r="H18" t="s">
        <v>90</v>
      </c>
      <c r="I18" t="s">
        <v>91</v>
      </c>
      <c r="J18" t="s">
        <v>15</v>
      </c>
      <c r="K18" t="s">
        <v>19</v>
      </c>
      <c r="L18" t="s">
        <v>18</v>
      </c>
      <c r="M18" t="s">
        <v>20</v>
      </c>
      <c r="N18" s="32">
        <v>44287</v>
      </c>
      <c r="O18" s="32">
        <v>44317</v>
      </c>
      <c r="P18" s="32">
        <v>44348</v>
      </c>
      <c r="Q18" s="32">
        <v>44378</v>
      </c>
      <c r="R18" s="32">
        <v>44409</v>
      </c>
      <c r="S18" s="32">
        <v>44440</v>
      </c>
      <c r="T18" s="32">
        <v>44470</v>
      </c>
      <c r="U18" s="32">
        <v>44501</v>
      </c>
      <c r="V18" s="32">
        <v>44531</v>
      </c>
      <c r="W18" s="32">
        <v>44562</v>
      </c>
      <c r="X18" s="32">
        <v>44593</v>
      </c>
      <c r="Y18" s="32">
        <v>44621</v>
      </c>
      <c r="Z18" s="32">
        <v>44652</v>
      </c>
      <c r="AA18" s="32">
        <v>44682</v>
      </c>
      <c r="AB18" s="32">
        <v>44713</v>
      </c>
      <c r="AC18" s="32">
        <v>44743</v>
      </c>
      <c r="AD18" s="32">
        <v>44774</v>
      </c>
      <c r="AE18" s="32">
        <v>44805</v>
      </c>
      <c r="AF18" s="32">
        <v>44835</v>
      </c>
      <c r="AG18" s="32">
        <v>44866</v>
      </c>
      <c r="AH18" s="32">
        <v>44896</v>
      </c>
      <c r="AI18" s="32">
        <v>44927</v>
      </c>
    </row>
    <row r="19" spans="1:35" x14ac:dyDescent="0.3">
      <c r="A19" t="s">
        <v>92</v>
      </c>
      <c r="D19" t="s">
        <v>93</v>
      </c>
      <c r="E19" s="32">
        <v>44943</v>
      </c>
      <c r="G19">
        <v>26669.599999999999</v>
      </c>
      <c r="H19">
        <v>15322.9</v>
      </c>
      <c r="I19" s="42">
        <v>0.57450000000000001</v>
      </c>
      <c r="J19">
        <v>411</v>
      </c>
      <c r="L19">
        <v>11346.7</v>
      </c>
      <c r="M19" t="s">
        <v>100</v>
      </c>
      <c r="N19">
        <v>49.5</v>
      </c>
      <c r="O19">
        <v>340.6</v>
      </c>
      <c r="P19">
        <v>1457.1</v>
      </c>
      <c r="Q19">
        <v>2025.9</v>
      </c>
      <c r="R19">
        <v>1948.2</v>
      </c>
      <c r="S19">
        <v>1969</v>
      </c>
      <c r="T19">
        <v>2641.9</v>
      </c>
      <c r="U19">
        <v>2365.1</v>
      </c>
      <c r="V19">
        <v>2637.1</v>
      </c>
      <c r="W19">
        <v>3518.3</v>
      </c>
      <c r="X19">
        <v>2588.9</v>
      </c>
      <c r="Y19">
        <v>2619.6</v>
      </c>
      <c r="Z19">
        <v>1107.4000000000001</v>
      </c>
      <c r="AA19">
        <v>655.5</v>
      </c>
      <c r="AB19">
        <v>363.5</v>
      </c>
      <c r="AC19">
        <v>189</v>
      </c>
      <c r="AD19">
        <v>118.2</v>
      </c>
      <c r="AE19">
        <v>29.4</v>
      </c>
      <c r="AF19">
        <v>1.6</v>
      </c>
      <c r="AG19">
        <v>2.8</v>
      </c>
      <c r="AH19">
        <v>6.3</v>
      </c>
      <c r="AI19">
        <v>34.9</v>
      </c>
    </row>
    <row r="20" spans="1:35" x14ac:dyDescent="0.3">
      <c r="A20" t="s">
        <v>94</v>
      </c>
      <c r="D20" t="s">
        <v>95</v>
      </c>
      <c r="E20" s="32">
        <v>44670</v>
      </c>
      <c r="G20">
        <v>3636</v>
      </c>
      <c r="H20">
        <v>1162</v>
      </c>
      <c r="I20" s="42">
        <v>0.3196</v>
      </c>
      <c r="J20">
        <v>138</v>
      </c>
      <c r="L20">
        <v>2474</v>
      </c>
      <c r="M20" t="s">
        <v>100</v>
      </c>
      <c r="S20">
        <v>57.8</v>
      </c>
      <c r="T20">
        <v>358.5</v>
      </c>
      <c r="U20">
        <v>346.9</v>
      </c>
      <c r="V20">
        <v>442.9</v>
      </c>
      <c r="W20">
        <v>1079.2</v>
      </c>
      <c r="X20">
        <v>922.8</v>
      </c>
      <c r="Y20">
        <v>334.9</v>
      </c>
      <c r="Z20">
        <v>93</v>
      </c>
    </row>
    <row r="21" spans="1:35" x14ac:dyDescent="0.3">
      <c r="A21" t="s">
        <v>96</v>
      </c>
      <c r="D21" t="s">
        <v>93</v>
      </c>
      <c r="E21" s="32">
        <v>44943</v>
      </c>
      <c r="G21">
        <v>23033.599999999999</v>
      </c>
      <c r="H21">
        <v>14160.9</v>
      </c>
      <c r="I21" s="42">
        <v>0.61480000000000001</v>
      </c>
      <c r="J21">
        <v>383</v>
      </c>
      <c r="L21">
        <v>8872.7000000000007</v>
      </c>
      <c r="M21" t="s">
        <v>100</v>
      </c>
      <c r="N21">
        <v>49.5</v>
      </c>
      <c r="O21">
        <v>340.6</v>
      </c>
      <c r="P21">
        <v>1457.1</v>
      </c>
      <c r="Q21">
        <v>2025.9</v>
      </c>
      <c r="R21">
        <v>1948.2</v>
      </c>
      <c r="S21">
        <v>1911.2</v>
      </c>
      <c r="T21">
        <v>2283.4</v>
      </c>
      <c r="U21">
        <v>2018.2</v>
      </c>
      <c r="V21">
        <v>2194.1999999999998</v>
      </c>
      <c r="W21">
        <v>2439.1</v>
      </c>
      <c r="X21">
        <v>1666.1</v>
      </c>
      <c r="Y21">
        <v>2284.6</v>
      </c>
      <c r="Z21">
        <v>1014.4</v>
      </c>
      <c r="AA21">
        <v>655.5</v>
      </c>
      <c r="AB21">
        <v>363.5</v>
      </c>
      <c r="AC21">
        <v>189</v>
      </c>
      <c r="AD21">
        <v>118.2</v>
      </c>
      <c r="AE21">
        <v>29.4</v>
      </c>
      <c r="AF21">
        <v>1.6</v>
      </c>
      <c r="AG21">
        <v>2.8</v>
      </c>
      <c r="AH21">
        <v>6.3</v>
      </c>
      <c r="AI21">
        <v>34.9</v>
      </c>
    </row>
    <row r="22" spans="1:35" x14ac:dyDescent="0.3">
      <c r="A22" t="s">
        <v>97</v>
      </c>
      <c r="D22" t="s">
        <v>98</v>
      </c>
      <c r="E22" s="32">
        <v>44932</v>
      </c>
      <c r="G22">
        <v>6503.7</v>
      </c>
      <c r="H22">
        <v>1441.4</v>
      </c>
      <c r="I22" s="42">
        <v>0.22159999999999999</v>
      </c>
      <c r="J22">
        <v>400</v>
      </c>
      <c r="L22">
        <v>5062.2</v>
      </c>
      <c r="M22" t="s">
        <v>100</v>
      </c>
      <c r="P22">
        <v>2.6</v>
      </c>
      <c r="Q22">
        <v>13.4</v>
      </c>
      <c r="R22">
        <v>13.4</v>
      </c>
      <c r="S22">
        <v>245.2</v>
      </c>
      <c r="T22">
        <v>371</v>
      </c>
      <c r="U22">
        <v>373.9</v>
      </c>
      <c r="V22">
        <v>444.6</v>
      </c>
      <c r="W22">
        <v>1643.9</v>
      </c>
      <c r="X22">
        <v>1772.8</v>
      </c>
      <c r="Y22">
        <v>1298.0999999999999</v>
      </c>
      <c r="Z22">
        <v>190.8</v>
      </c>
      <c r="AH22">
        <v>52.9</v>
      </c>
      <c r="AI22">
        <v>81</v>
      </c>
    </row>
    <row r="23" spans="1:35" x14ac:dyDescent="0.3">
      <c r="A23" t="s">
        <v>94</v>
      </c>
      <c r="D23" t="s">
        <v>99</v>
      </c>
      <c r="E23" s="32">
        <v>44670</v>
      </c>
      <c r="G23">
        <v>396</v>
      </c>
      <c r="H23">
        <v>0.8</v>
      </c>
      <c r="I23" s="42">
        <v>2E-3</v>
      </c>
      <c r="J23">
        <v>138</v>
      </c>
      <c r="L23">
        <v>395.2</v>
      </c>
      <c r="M23" t="s">
        <v>100</v>
      </c>
      <c r="T23">
        <v>0.1</v>
      </c>
      <c r="U23">
        <v>0.4</v>
      </c>
      <c r="V23">
        <v>14.9</v>
      </c>
      <c r="W23">
        <v>248.7</v>
      </c>
      <c r="X23">
        <v>55</v>
      </c>
      <c r="Y23">
        <v>77</v>
      </c>
    </row>
    <row r="24" spans="1:35" x14ac:dyDescent="0.3">
      <c r="A24" t="s">
        <v>96</v>
      </c>
      <c r="D24" t="s">
        <v>98</v>
      </c>
      <c r="E24" s="32">
        <v>44932</v>
      </c>
      <c r="G24">
        <v>6107.7</v>
      </c>
      <c r="H24">
        <v>1440.6</v>
      </c>
      <c r="I24" s="42">
        <v>0.2359</v>
      </c>
      <c r="J24">
        <v>372</v>
      </c>
      <c r="L24">
        <v>4667</v>
      </c>
      <c r="M24" t="s">
        <v>100</v>
      </c>
      <c r="P24">
        <v>2.6</v>
      </c>
      <c r="Q24">
        <v>13.4</v>
      </c>
      <c r="R24">
        <v>13.4</v>
      </c>
      <c r="S24">
        <v>245.2</v>
      </c>
      <c r="T24">
        <v>370.9</v>
      </c>
      <c r="U24">
        <v>373.6</v>
      </c>
      <c r="V24">
        <v>429.7</v>
      </c>
      <c r="W24">
        <v>1395.2</v>
      </c>
      <c r="X24">
        <v>1717.8</v>
      </c>
      <c r="Y24">
        <v>1221.0999999999999</v>
      </c>
      <c r="Z24">
        <v>190.8</v>
      </c>
      <c r="AH24">
        <v>52.9</v>
      </c>
      <c r="AI24">
        <v>81</v>
      </c>
    </row>
    <row r="25" spans="1:35" x14ac:dyDescent="0.3">
      <c r="N25">
        <f>N20+N23</f>
        <v>0</v>
      </c>
      <c r="O25">
        <f t="shared" ref="O25:AI25" si="0">O20+O23</f>
        <v>0</v>
      </c>
      <c r="P25">
        <f t="shared" si="0"/>
        <v>0</v>
      </c>
      <c r="Q25">
        <f t="shared" si="0"/>
        <v>0</v>
      </c>
      <c r="R25">
        <f t="shared" si="0"/>
        <v>0</v>
      </c>
      <c r="S25">
        <f t="shared" si="0"/>
        <v>57.8</v>
      </c>
      <c r="T25">
        <f t="shared" si="0"/>
        <v>358.6</v>
      </c>
      <c r="U25">
        <f t="shared" si="0"/>
        <v>347.29999999999995</v>
      </c>
      <c r="V25">
        <f t="shared" si="0"/>
        <v>457.79999999999995</v>
      </c>
      <c r="W25">
        <f t="shared" si="0"/>
        <v>1327.9</v>
      </c>
      <c r="X25">
        <f t="shared" si="0"/>
        <v>977.8</v>
      </c>
      <c r="Y25">
        <f t="shared" si="0"/>
        <v>411.9</v>
      </c>
      <c r="Z25">
        <f t="shared" si="0"/>
        <v>93</v>
      </c>
      <c r="AA25">
        <f t="shared" si="0"/>
        <v>0</v>
      </c>
      <c r="AB25">
        <f t="shared" si="0"/>
        <v>0</v>
      </c>
      <c r="AC25">
        <f t="shared" si="0"/>
        <v>0</v>
      </c>
      <c r="AD25">
        <f t="shared" si="0"/>
        <v>0</v>
      </c>
      <c r="AE25">
        <f t="shared" si="0"/>
        <v>0</v>
      </c>
      <c r="AF25">
        <f t="shared" si="0"/>
        <v>0</v>
      </c>
      <c r="AG25">
        <f t="shared" si="0"/>
        <v>0</v>
      </c>
      <c r="AH25">
        <f t="shared" si="0"/>
        <v>0</v>
      </c>
      <c r="AI25">
        <f t="shared" si="0"/>
        <v>0</v>
      </c>
    </row>
    <row r="26" spans="1:35" x14ac:dyDescent="0.3">
      <c r="N26">
        <f>N21+N24</f>
        <v>49.5</v>
      </c>
      <c r="O26">
        <f t="shared" ref="O26:AI26" si="1">O21+O24</f>
        <v>340.6</v>
      </c>
      <c r="P26">
        <f t="shared" si="1"/>
        <v>1459.6999999999998</v>
      </c>
      <c r="Q26">
        <f t="shared" si="1"/>
        <v>2039.3000000000002</v>
      </c>
      <c r="R26">
        <f t="shared" si="1"/>
        <v>1961.6000000000001</v>
      </c>
      <c r="S26">
        <f t="shared" si="1"/>
        <v>2156.4</v>
      </c>
      <c r="T26">
        <f t="shared" si="1"/>
        <v>2654.3</v>
      </c>
      <c r="U26">
        <f t="shared" si="1"/>
        <v>2391.8000000000002</v>
      </c>
      <c r="V26">
        <f t="shared" si="1"/>
        <v>2623.8999999999996</v>
      </c>
      <c r="W26">
        <f t="shared" si="1"/>
        <v>3834.3</v>
      </c>
      <c r="X26">
        <f t="shared" si="1"/>
        <v>3383.8999999999996</v>
      </c>
      <c r="Y26">
        <f t="shared" si="1"/>
        <v>3505.7</v>
      </c>
      <c r="Z26">
        <f t="shared" si="1"/>
        <v>1205.2</v>
      </c>
      <c r="AA26">
        <f t="shared" si="1"/>
        <v>655.5</v>
      </c>
      <c r="AB26">
        <f t="shared" si="1"/>
        <v>363.5</v>
      </c>
      <c r="AC26">
        <f t="shared" si="1"/>
        <v>189</v>
      </c>
      <c r="AD26">
        <f t="shared" si="1"/>
        <v>118.2</v>
      </c>
      <c r="AE26">
        <f t="shared" si="1"/>
        <v>29.4</v>
      </c>
      <c r="AF26">
        <f t="shared" si="1"/>
        <v>1.6</v>
      </c>
      <c r="AG26">
        <f t="shared" si="1"/>
        <v>2.8</v>
      </c>
      <c r="AH26">
        <f t="shared" si="1"/>
        <v>59.199999999999996</v>
      </c>
      <c r="AI26">
        <f t="shared" si="1"/>
        <v>115.9</v>
      </c>
    </row>
    <row r="27" spans="1:35" x14ac:dyDescent="0.3">
      <c r="A27" t="s">
        <v>13</v>
      </c>
      <c r="B27" t="s">
        <v>14</v>
      </c>
      <c r="C27" t="s">
        <v>87</v>
      </c>
      <c r="D27" t="s">
        <v>16</v>
      </c>
      <c r="E27" t="s">
        <v>17</v>
      </c>
      <c r="F27" t="s">
        <v>88</v>
      </c>
      <c r="G27" t="s">
        <v>89</v>
      </c>
      <c r="H27" t="s">
        <v>90</v>
      </c>
      <c r="I27" t="s">
        <v>91</v>
      </c>
      <c r="J27" t="s">
        <v>15</v>
      </c>
      <c r="K27" t="s">
        <v>19</v>
      </c>
      <c r="L27" t="s">
        <v>18</v>
      </c>
      <c r="M27" t="s">
        <v>20</v>
      </c>
      <c r="N27" s="32">
        <v>44409</v>
      </c>
      <c r="O27" s="32">
        <v>44440</v>
      </c>
      <c r="P27" s="32">
        <v>44470</v>
      </c>
      <c r="Q27" s="32">
        <v>44501</v>
      </c>
      <c r="R27" s="32">
        <v>44531</v>
      </c>
      <c r="S27" s="32">
        <v>44562</v>
      </c>
      <c r="T27" s="32">
        <v>44593</v>
      </c>
      <c r="U27" s="32">
        <v>44621</v>
      </c>
      <c r="V27" s="32">
        <v>44652</v>
      </c>
      <c r="W27" s="32">
        <v>44682</v>
      </c>
      <c r="X27" s="32">
        <v>44713</v>
      </c>
      <c r="Y27" s="32">
        <v>44743</v>
      </c>
      <c r="Z27" s="32">
        <v>44774</v>
      </c>
      <c r="AA27" s="32">
        <v>44805</v>
      </c>
      <c r="AB27" s="32">
        <v>44835</v>
      </c>
      <c r="AC27" s="32">
        <v>44866</v>
      </c>
      <c r="AD27" s="32">
        <v>44896</v>
      </c>
      <c r="AE27" s="32">
        <v>44927</v>
      </c>
      <c r="AF27" s="32">
        <v>44958</v>
      </c>
      <c r="AG27" s="32">
        <v>44986</v>
      </c>
      <c r="AH27" s="32">
        <v>45017</v>
      </c>
      <c r="AI27" s="32">
        <v>45047</v>
      </c>
    </row>
    <row r="28" spans="1:35" x14ac:dyDescent="0.3">
      <c r="A28" t="s">
        <v>94</v>
      </c>
      <c r="D28" t="s">
        <v>99</v>
      </c>
      <c r="E28" s="32">
        <v>44988</v>
      </c>
      <c r="G28">
        <v>10728.3</v>
      </c>
      <c r="H28">
        <v>1225.4000000000001</v>
      </c>
      <c r="I28" s="42">
        <v>0.1142</v>
      </c>
      <c r="J28">
        <v>428</v>
      </c>
      <c r="L28">
        <v>9502.9</v>
      </c>
      <c r="M28" t="s">
        <v>100</v>
      </c>
      <c r="O28">
        <v>8.9</v>
      </c>
      <c r="P28">
        <v>197.5</v>
      </c>
      <c r="Q28">
        <v>397.1</v>
      </c>
      <c r="R28">
        <v>749</v>
      </c>
      <c r="S28">
        <v>446.1</v>
      </c>
      <c r="T28">
        <v>729</v>
      </c>
      <c r="U28">
        <v>1083.3</v>
      </c>
      <c r="V28">
        <v>1251.9000000000001</v>
      </c>
      <c r="W28">
        <v>1232.9000000000001</v>
      </c>
      <c r="X28">
        <v>1040.7</v>
      </c>
      <c r="Y28">
        <v>885.3</v>
      </c>
      <c r="Z28">
        <v>781.5</v>
      </c>
      <c r="AA28">
        <v>671.3</v>
      </c>
      <c r="AB28">
        <v>583.29999999999995</v>
      </c>
      <c r="AC28">
        <v>302.89999999999998</v>
      </c>
      <c r="AD28">
        <v>201.9</v>
      </c>
      <c r="AE28">
        <v>121.1</v>
      </c>
      <c r="AF28">
        <v>44.3</v>
      </c>
      <c r="AG28">
        <v>0.3</v>
      </c>
    </row>
    <row r="29" spans="1:35" x14ac:dyDescent="0.3">
      <c r="A29" t="s">
        <v>96</v>
      </c>
      <c r="D29" t="s">
        <v>101</v>
      </c>
      <c r="E29" s="32">
        <v>45058</v>
      </c>
      <c r="G29">
        <v>7686</v>
      </c>
      <c r="H29">
        <v>737.7</v>
      </c>
      <c r="I29" s="42">
        <v>9.6000000000000002E-2</v>
      </c>
      <c r="J29">
        <v>498</v>
      </c>
      <c r="L29">
        <v>6948.3</v>
      </c>
      <c r="M29" t="s">
        <v>100</v>
      </c>
      <c r="N29">
        <v>29</v>
      </c>
      <c r="O29">
        <v>146</v>
      </c>
      <c r="P29">
        <v>186.8</v>
      </c>
      <c r="Q29">
        <v>164</v>
      </c>
      <c r="R29">
        <v>214.9</v>
      </c>
      <c r="S29">
        <v>102.4</v>
      </c>
      <c r="T29">
        <v>280.10000000000002</v>
      </c>
      <c r="U29">
        <v>553.79999999999995</v>
      </c>
      <c r="V29">
        <v>694.7</v>
      </c>
      <c r="W29">
        <v>767.1</v>
      </c>
      <c r="X29">
        <v>834.9</v>
      </c>
      <c r="Y29">
        <v>745.6</v>
      </c>
      <c r="Z29">
        <v>696</v>
      </c>
      <c r="AA29">
        <v>603</v>
      </c>
      <c r="AB29">
        <v>489.7</v>
      </c>
      <c r="AC29">
        <v>338.8</v>
      </c>
      <c r="AD29">
        <v>280.7</v>
      </c>
      <c r="AE29">
        <v>222.2</v>
      </c>
      <c r="AF29">
        <v>130.80000000000001</v>
      </c>
      <c r="AG29">
        <v>108.1</v>
      </c>
      <c r="AH29">
        <v>75.900000000000006</v>
      </c>
      <c r="AI29">
        <v>21.7</v>
      </c>
    </row>
    <row r="36" spans="1:33" x14ac:dyDescent="0.3">
      <c r="A36" t="s">
        <v>13</v>
      </c>
      <c r="B36" t="s">
        <v>14</v>
      </c>
      <c r="C36" t="s">
        <v>87</v>
      </c>
      <c r="D36" t="s">
        <v>16</v>
      </c>
      <c r="E36" t="s">
        <v>17</v>
      </c>
      <c r="F36" t="s">
        <v>88</v>
      </c>
      <c r="G36" t="s">
        <v>89</v>
      </c>
      <c r="H36" t="s">
        <v>90</v>
      </c>
      <c r="I36" t="s">
        <v>91</v>
      </c>
      <c r="J36" t="s">
        <v>15</v>
      </c>
      <c r="K36" t="s">
        <v>19</v>
      </c>
      <c r="L36" t="s">
        <v>18</v>
      </c>
      <c r="M36" t="s">
        <v>20</v>
      </c>
      <c r="N36" s="32">
        <v>44531</v>
      </c>
      <c r="O36" s="32">
        <v>44562</v>
      </c>
      <c r="P36" s="32">
        <v>44593</v>
      </c>
      <c r="Q36" s="32">
        <v>44621</v>
      </c>
      <c r="R36" s="32">
        <v>44652</v>
      </c>
      <c r="S36" s="32">
        <v>44682</v>
      </c>
      <c r="T36" s="32">
        <v>44713</v>
      </c>
      <c r="U36" s="32">
        <v>44743</v>
      </c>
      <c r="V36" s="32">
        <v>44774</v>
      </c>
      <c r="W36" s="32">
        <v>44805</v>
      </c>
      <c r="X36" s="32">
        <v>44835</v>
      </c>
      <c r="Y36" s="32">
        <v>44866</v>
      </c>
      <c r="Z36" s="32">
        <v>44896</v>
      </c>
      <c r="AA36" s="32">
        <v>44927</v>
      </c>
      <c r="AB36" s="32">
        <v>44958</v>
      </c>
      <c r="AC36" s="32">
        <v>44986</v>
      </c>
      <c r="AD36" s="32">
        <v>45017</v>
      </c>
      <c r="AE36" s="32">
        <v>45047</v>
      </c>
      <c r="AF36" s="32">
        <v>45078</v>
      </c>
    </row>
    <row r="37" spans="1:33" x14ac:dyDescent="0.3">
      <c r="A37" t="s">
        <v>94</v>
      </c>
      <c r="D37" s="32">
        <v>44572</v>
      </c>
      <c r="E37" s="32">
        <v>45007</v>
      </c>
      <c r="G37">
        <v>535</v>
      </c>
      <c r="H37">
        <v>0</v>
      </c>
      <c r="I37" s="43">
        <v>0</v>
      </c>
      <c r="J37">
        <v>436</v>
      </c>
      <c r="L37">
        <v>535</v>
      </c>
      <c r="M37" t="s">
        <v>100</v>
      </c>
      <c r="O37">
        <v>8.1</v>
      </c>
      <c r="P37">
        <v>22.6</v>
      </c>
      <c r="Q37">
        <v>63.3</v>
      </c>
      <c r="R37">
        <v>33.299999999999997</v>
      </c>
      <c r="S37">
        <v>25.8</v>
      </c>
      <c r="T37">
        <v>25.9</v>
      </c>
      <c r="U37">
        <v>60</v>
      </c>
      <c r="V37">
        <v>188.3</v>
      </c>
      <c r="W37">
        <v>68.5</v>
      </c>
      <c r="X37">
        <v>12.9</v>
      </c>
      <c r="Y37">
        <v>15.7</v>
      </c>
      <c r="Z37">
        <v>6.1</v>
      </c>
      <c r="AA37">
        <v>3.4</v>
      </c>
      <c r="AB37">
        <v>1.1000000000000001</v>
      </c>
    </row>
    <row r="38" spans="1:33" x14ac:dyDescent="0.3">
      <c r="A38" t="s">
        <v>96</v>
      </c>
      <c r="D38" s="32">
        <v>44561</v>
      </c>
      <c r="E38" s="32">
        <v>45098</v>
      </c>
      <c r="G38">
        <v>3239.4</v>
      </c>
      <c r="H38">
        <v>0</v>
      </c>
      <c r="I38" s="43">
        <v>0</v>
      </c>
      <c r="J38">
        <v>538</v>
      </c>
      <c r="L38">
        <v>3239.4</v>
      </c>
      <c r="M38" t="s">
        <v>100</v>
      </c>
      <c r="N38">
        <v>16.600000000000001</v>
      </c>
      <c r="O38">
        <v>512.29999999999995</v>
      </c>
      <c r="P38">
        <v>456.9</v>
      </c>
      <c r="Q38">
        <v>539.70000000000005</v>
      </c>
      <c r="R38">
        <v>526.1</v>
      </c>
      <c r="S38">
        <v>536.9</v>
      </c>
      <c r="T38">
        <v>267.60000000000002</v>
      </c>
      <c r="U38">
        <v>191.8</v>
      </c>
      <c r="V38">
        <v>90.8</v>
      </c>
      <c r="W38">
        <v>39.6</v>
      </c>
      <c r="X38">
        <v>33.5</v>
      </c>
      <c r="Y38">
        <v>5</v>
      </c>
      <c r="Z38">
        <v>13</v>
      </c>
      <c r="AA38">
        <v>2.4</v>
      </c>
      <c r="AB38">
        <v>0.1</v>
      </c>
      <c r="AC38">
        <v>0.5</v>
      </c>
      <c r="AD38">
        <v>4</v>
      </c>
      <c r="AE38">
        <v>2.5</v>
      </c>
    </row>
    <row r="44" spans="1:33" x14ac:dyDescent="0.3">
      <c r="A44" t="s">
        <v>13</v>
      </c>
      <c r="B44" t="s">
        <v>14</v>
      </c>
      <c r="C44" t="s">
        <v>87</v>
      </c>
      <c r="D44" t="s">
        <v>16</v>
      </c>
      <c r="E44" t="s">
        <v>17</v>
      </c>
      <c r="F44" t="s">
        <v>88</v>
      </c>
      <c r="G44" t="s">
        <v>89</v>
      </c>
      <c r="H44" t="s">
        <v>90</v>
      </c>
      <c r="I44" t="s">
        <v>91</v>
      </c>
      <c r="J44" t="s">
        <v>15</v>
      </c>
      <c r="K44" t="s">
        <v>19</v>
      </c>
      <c r="L44" t="s">
        <v>18</v>
      </c>
      <c r="M44" t="s">
        <v>20</v>
      </c>
      <c r="N44" s="32">
        <v>44501</v>
      </c>
      <c r="O44" s="32">
        <v>44531</v>
      </c>
      <c r="P44" s="32">
        <v>44562</v>
      </c>
      <c r="Q44" s="32">
        <v>44593</v>
      </c>
      <c r="R44" s="32">
        <v>44621</v>
      </c>
      <c r="S44" s="32">
        <v>44652</v>
      </c>
      <c r="T44" s="32">
        <v>44682</v>
      </c>
      <c r="U44" s="32">
        <v>44713</v>
      </c>
      <c r="V44" s="32">
        <v>44743</v>
      </c>
      <c r="W44" s="32">
        <v>44774</v>
      </c>
      <c r="X44" s="32">
        <v>44805</v>
      </c>
      <c r="Y44" s="32">
        <v>44835</v>
      </c>
      <c r="Z44" s="32">
        <v>44866</v>
      </c>
      <c r="AA44" s="32">
        <v>44896</v>
      </c>
      <c r="AB44" s="32">
        <v>44927</v>
      </c>
      <c r="AC44" s="32">
        <v>44958</v>
      </c>
      <c r="AD44" s="32">
        <v>44986</v>
      </c>
      <c r="AE44" s="32">
        <v>45017</v>
      </c>
      <c r="AF44" s="32">
        <v>45047</v>
      </c>
      <c r="AG44" s="32">
        <v>45078</v>
      </c>
    </row>
    <row r="45" spans="1:33" x14ac:dyDescent="0.3">
      <c r="A45" t="s">
        <v>94</v>
      </c>
      <c r="D45" t="s">
        <v>102</v>
      </c>
      <c r="E45" s="32">
        <v>45008</v>
      </c>
      <c r="G45">
        <v>940632.4</v>
      </c>
      <c r="H45">
        <v>27265.3</v>
      </c>
      <c r="I45" s="42">
        <v>2.9000000000000001E-2</v>
      </c>
      <c r="J45">
        <v>476</v>
      </c>
      <c r="L45">
        <v>913367.1</v>
      </c>
      <c r="M45" t="s">
        <v>100</v>
      </c>
      <c r="N45">
        <v>7315.1</v>
      </c>
      <c r="O45">
        <v>29038.6</v>
      </c>
      <c r="P45">
        <v>28855.7</v>
      </c>
      <c r="Q45">
        <v>35556.699999999997</v>
      </c>
      <c r="R45">
        <v>69513.3</v>
      </c>
      <c r="S45">
        <v>80605.600000000006</v>
      </c>
      <c r="T45">
        <v>101537.4</v>
      </c>
      <c r="U45">
        <v>128450.8</v>
      </c>
      <c r="V45">
        <v>127473.60000000001</v>
      </c>
      <c r="W45">
        <v>190430.6</v>
      </c>
      <c r="X45">
        <v>100412.7</v>
      </c>
      <c r="Y45">
        <v>22505.8</v>
      </c>
      <c r="Z45">
        <v>11545.8</v>
      </c>
      <c r="AA45">
        <v>3108.1</v>
      </c>
      <c r="AB45">
        <v>2724.8</v>
      </c>
      <c r="AC45">
        <v>1416.1</v>
      </c>
      <c r="AD45">
        <v>141.6</v>
      </c>
    </row>
    <row r="46" spans="1:33" x14ac:dyDescent="0.3">
      <c r="A46" t="s">
        <v>96</v>
      </c>
      <c r="D46" s="32">
        <v>44561</v>
      </c>
      <c r="E46" s="32">
        <v>45099</v>
      </c>
      <c r="G46">
        <v>407054.8</v>
      </c>
      <c r="H46">
        <v>0</v>
      </c>
      <c r="I46" s="43">
        <v>0</v>
      </c>
      <c r="J46">
        <v>539</v>
      </c>
      <c r="L46">
        <v>407054.8</v>
      </c>
      <c r="M46" t="s">
        <v>100</v>
      </c>
      <c r="O46">
        <v>434.7</v>
      </c>
      <c r="P46">
        <v>13346</v>
      </c>
      <c r="Q46">
        <v>12053.8</v>
      </c>
      <c r="R46">
        <v>36683.4</v>
      </c>
      <c r="S46">
        <v>53564.800000000003</v>
      </c>
      <c r="T46">
        <v>65800</v>
      </c>
      <c r="U46">
        <v>46841.4</v>
      </c>
      <c r="V46">
        <v>56457.4</v>
      </c>
      <c r="W46">
        <v>30143.5</v>
      </c>
      <c r="X46">
        <v>21402.5</v>
      </c>
      <c r="Y46">
        <v>17272.400000000001</v>
      </c>
      <c r="Z46">
        <v>13057.7</v>
      </c>
      <c r="AA46">
        <v>13546.3</v>
      </c>
      <c r="AB46">
        <v>7856.8</v>
      </c>
      <c r="AC46">
        <v>3298.8</v>
      </c>
      <c r="AD46">
        <v>699.2</v>
      </c>
      <c r="AE46">
        <v>3482.1</v>
      </c>
      <c r="AF46">
        <v>7163</v>
      </c>
      <c r="AG46">
        <v>3951.3</v>
      </c>
    </row>
    <row r="47" spans="1:33" x14ac:dyDescent="0.3">
      <c r="N47">
        <f>24323*N45/SUM($N$45:$AG$46)</f>
        <v>132.02258721124798</v>
      </c>
      <c r="O47">
        <f t="shared" ref="O47:AG47" si="2">24323*O45/SUM($N$45:$AG$46)</f>
        <v>524.08731268096744</v>
      </c>
      <c r="P47">
        <f t="shared" si="2"/>
        <v>520.78634192172467</v>
      </c>
      <c r="Q47">
        <f t="shared" si="2"/>
        <v>641.72568067342615</v>
      </c>
      <c r="R47">
        <f t="shared" si="2"/>
        <v>1254.5728303907865</v>
      </c>
      <c r="S47">
        <f t="shared" si="2"/>
        <v>1454.7661488858621</v>
      </c>
      <c r="T47">
        <f t="shared" si="2"/>
        <v>1832.5423092921994</v>
      </c>
      <c r="U47">
        <f t="shared" si="2"/>
        <v>2318.2741104502425</v>
      </c>
      <c r="V47">
        <f t="shared" si="2"/>
        <v>2300.6376499476069</v>
      </c>
      <c r="W47">
        <f t="shared" si="2"/>
        <v>3436.8826805088484</v>
      </c>
      <c r="X47">
        <f t="shared" si="2"/>
        <v>1812.2437755966257</v>
      </c>
      <c r="Y47">
        <f t="shared" si="2"/>
        <v>406.18363976690739</v>
      </c>
      <c r="Z47">
        <f t="shared" si="2"/>
        <v>208.37806556624332</v>
      </c>
      <c r="AA47">
        <f t="shared" si="2"/>
        <v>56.094845362507655</v>
      </c>
      <c r="AB47">
        <f t="shared" si="2"/>
        <v>49.177064651639547</v>
      </c>
      <c r="AC47">
        <f t="shared" si="2"/>
        <v>25.557707447587621</v>
      </c>
      <c r="AD47">
        <f t="shared" si="2"/>
        <v>2.5555902652202582</v>
      </c>
      <c r="AE47">
        <f t="shared" si="2"/>
        <v>0</v>
      </c>
      <c r="AF47">
        <f t="shared" si="2"/>
        <v>0</v>
      </c>
      <c r="AG47">
        <f t="shared" si="2"/>
        <v>0</v>
      </c>
    </row>
    <row r="48" spans="1:33" x14ac:dyDescent="0.3">
      <c r="N48">
        <f>24323*N46/SUM($N$45:$AG$46)</f>
        <v>0</v>
      </c>
      <c r="O48">
        <f t="shared" ref="O48:AG48" si="3">24323*O46/SUM($N$45:$AG$46)</f>
        <v>7.8454455387799875</v>
      </c>
      <c r="P48">
        <f t="shared" si="3"/>
        <v>240.86799208777941</v>
      </c>
      <c r="Q48">
        <f t="shared" si="3"/>
        <v>217.5464261222595</v>
      </c>
      <c r="R48">
        <f t="shared" si="3"/>
        <v>662.06031027670076</v>
      </c>
      <c r="S48">
        <f t="shared" si="3"/>
        <v>966.73503840727471</v>
      </c>
      <c r="T48">
        <f t="shared" si="3"/>
        <v>1187.5553633580014</v>
      </c>
      <c r="U48">
        <f t="shared" si="3"/>
        <v>845.39142548932352</v>
      </c>
      <c r="V48">
        <f t="shared" si="3"/>
        <v>1018.9405497150157</v>
      </c>
      <c r="W48">
        <f t="shared" si="3"/>
        <v>544.02849689030268</v>
      </c>
      <c r="X48">
        <f t="shared" si="3"/>
        <v>386.27133228373287</v>
      </c>
      <c r="Y48">
        <f t="shared" si="3"/>
        <v>311.73147808609036</v>
      </c>
      <c r="Z48">
        <f t="shared" si="3"/>
        <v>235.66476699270174</v>
      </c>
      <c r="AA48">
        <f t="shared" si="3"/>
        <v>244.48299724401966</v>
      </c>
      <c r="AB48">
        <f t="shared" si="3"/>
        <v>141.79916381202349</v>
      </c>
      <c r="AC48">
        <f t="shared" si="3"/>
        <v>59.536590161783813</v>
      </c>
      <c r="AD48">
        <f t="shared" si="3"/>
        <v>12.619129332217547</v>
      </c>
      <c r="AE48">
        <f t="shared" si="3"/>
        <v>62.844780102566816</v>
      </c>
      <c r="AF48">
        <f t="shared" si="3"/>
        <v>129.27749343059824</v>
      </c>
      <c r="AG48">
        <f t="shared" si="3"/>
        <v>71.312880049186489</v>
      </c>
    </row>
    <row r="64" spans="1:36" x14ac:dyDescent="0.3">
      <c r="A64" t="s">
        <v>13</v>
      </c>
      <c r="B64" t="s">
        <v>14</v>
      </c>
      <c r="C64" t="s">
        <v>87</v>
      </c>
      <c r="D64" t="s">
        <v>16</v>
      </c>
      <c r="E64" t="s">
        <v>17</v>
      </c>
      <c r="F64" t="s">
        <v>88</v>
      </c>
      <c r="G64" t="s">
        <v>89</v>
      </c>
      <c r="H64" t="s">
        <v>90</v>
      </c>
      <c r="I64" t="s">
        <v>91</v>
      </c>
      <c r="J64" t="s">
        <v>15</v>
      </c>
      <c r="K64" t="s">
        <v>19</v>
      </c>
      <c r="L64" t="s">
        <v>18</v>
      </c>
      <c r="M64" t="s">
        <v>20</v>
      </c>
      <c r="N64" s="32">
        <v>44470</v>
      </c>
      <c r="O64" s="32">
        <v>44501</v>
      </c>
      <c r="P64" s="32">
        <v>44531</v>
      </c>
      <c r="Q64" s="32">
        <v>44562</v>
      </c>
      <c r="R64" s="32">
        <v>44593</v>
      </c>
      <c r="S64" s="32">
        <v>44621</v>
      </c>
      <c r="T64" s="32">
        <v>44652</v>
      </c>
      <c r="U64" s="32">
        <v>44682</v>
      </c>
      <c r="V64" s="32">
        <v>44713</v>
      </c>
      <c r="W64" s="32">
        <v>44743</v>
      </c>
      <c r="X64" s="32">
        <v>44774</v>
      </c>
      <c r="Y64" s="32">
        <v>44805</v>
      </c>
      <c r="Z64" s="32">
        <v>44835</v>
      </c>
      <c r="AA64" s="32">
        <v>44866</v>
      </c>
      <c r="AB64" s="32">
        <v>44896</v>
      </c>
      <c r="AC64" s="32">
        <v>44927</v>
      </c>
      <c r="AD64" s="32">
        <v>44958</v>
      </c>
      <c r="AE64" s="32">
        <v>44986</v>
      </c>
      <c r="AF64" s="32">
        <v>45017</v>
      </c>
      <c r="AG64" s="32">
        <v>45047</v>
      </c>
      <c r="AH64" s="32">
        <v>45078</v>
      </c>
      <c r="AI64" s="32">
        <v>45108</v>
      </c>
      <c r="AJ64" s="32">
        <v>45139</v>
      </c>
    </row>
    <row r="65" spans="1:36" s="44" customFormat="1" x14ac:dyDescent="0.3">
      <c r="A65" s="44" t="s">
        <v>103</v>
      </c>
      <c r="D65" s="45">
        <v>44648</v>
      </c>
      <c r="E65" s="45">
        <v>45139</v>
      </c>
      <c r="G65" s="44">
        <v>90194.1</v>
      </c>
      <c r="H65" s="44">
        <v>0</v>
      </c>
      <c r="I65" s="46">
        <v>0</v>
      </c>
      <c r="J65" s="44">
        <v>492</v>
      </c>
      <c r="L65" s="44">
        <v>90194.1</v>
      </c>
      <c r="M65" s="44" t="s">
        <v>100</v>
      </c>
      <c r="S65" s="44">
        <v>200.6</v>
      </c>
      <c r="T65" s="44">
        <v>1712.5</v>
      </c>
      <c r="U65" s="44">
        <v>2022.4</v>
      </c>
      <c r="V65" s="44">
        <v>2713.6</v>
      </c>
      <c r="W65" s="44">
        <v>3929</v>
      </c>
      <c r="X65" s="44">
        <v>5184.8999999999996</v>
      </c>
      <c r="Y65" s="44">
        <v>7637.3</v>
      </c>
      <c r="Z65" s="44">
        <v>8981.7000000000007</v>
      </c>
      <c r="AA65" s="44">
        <v>10370.9</v>
      </c>
      <c r="AB65" s="44">
        <v>10729.5</v>
      </c>
      <c r="AC65" s="44">
        <v>9876.4</v>
      </c>
      <c r="AD65" s="44">
        <v>8528.7999999999993</v>
      </c>
      <c r="AE65" s="44">
        <v>6344.1</v>
      </c>
      <c r="AF65" s="44">
        <v>5157.1000000000004</v>
      </c>
      <c r="AG65" s="44">
        <v>4645.6000000000004</v>
      </c>
      <c r="AH65" s="44">
        <v>1199.5</v>
      </c>
      <c r="AI65" s="44">
        <v>930.2</v>
      </c>
      <c r="AJ65" s="44">
        <v>30</v>
      </c>
    </row>
    <row r="66" spans="1:36" x14ac:dyDescent="0.3">
      <c r="A66" t="s">
        <v>94</v>
      </c>
      <c r="D66" s="32">
        <v>44648</v>
      </c>
      <c r="E66" s="32">
        <v>45071</v>
      </c>
      <c r="G66">
        <v>62394.5</v>
      </c>
      <c r="H66">
        <v>0</v>
      </c>
      <c r="I66" s="43">
        <v>0</v>
      </c>
      <c r="J66">
        <v>424</v>
      </c>
      <c r="L66">
        <v>62394.5</v>
      </c>
      <c r="M66" t="s">
        <v>100</v>
      </c>
      <c r="S66">
        <v>200.6</v>
      </c>
      <c r="T66">
        <v>1712.5</v>
      </c>
      <c r="U66">
        <v>2022.4</v>
      </c>
      <c r="V66">
        <v>2677.9</v>
      </c>
      <c r="W66">
        <v>3488.3</v>
      </c>
      <c r="X66">
        <v>4518.3</v>
      </c>
      <c r="Y66">
        <v>7006.8</v>
      </c>
      <c r="Z66">
        <v>8305.9</v>
      </c>
      <c r="AA66">
        <v>8280.7999999999993</v>
      </c>
      <c r="AB66">
        <v>7546.4</v>
      </c>
      <c r="AC66">
        <v>6404.6</v>
      </c>
      <c r="AD66">
        <v>5274.7</v>
      </c>
      <c r="AE66">
        <v>2313.8000000000002</v>
      </c>
      <c r="AF66">
        <v>1492.7</v>
      </c>
      <c r="AG66">
        <v>1148.9000000000001</v>
      </c>
    </row>
    <row r="67" spans="1:36" x14ac:dyDescent="0.3">
      <c r="A67" t="s">
        <v>96</v>
      </c>
      <c r="D67" s="32">
        <v>44730</v>
      </c>
      <c r="E67" s="32">
        <v>45139</v>
      </c>
      <c r="G67">
        <v>27799.5</v>
      </c>
      <c r="H67">
        <v>0</v>
      </c>
      <c r="I67" s="43">
        <v>0</v>
      </c>
      <c r="J67">
        <v>410</v>
      </c>
      <c r="L67">
        <v>27799.5</v>
      </c>
      <c r="M67" t="s">
        <v>100</v>
      </c>
      <c r="V67">
        <v>35.700000000000003</v>
      </c>
      <c r="W67">
        <v>440.7</v>
      </c>
      <c r="X67">
        <v>666.6</v>
      </c>
      <c r="Y67">
        <v>630.5</v>
      </c>
      <c r="Z67">
        <v>675.7</v>
      </c>
      <c r="AA67">
        <v>2090.1</v>
      </c>
      <c r="AB67">
        <v>3183</v>
      </c>
      <c r="AC67">
        <v>3471.8</v>
      </c>
      <c r="AD67">
        <v>3254.1</v>
      </c>
      <c r="AE67">
        <v>4030.3</v>
      </c>
      <c r="AF67">
        <v>3664.5</v>
      </c>
      <c r="AG67">
        <v>3496.8</v>
      </c>
      <c r="AH67">
        <v>1199.5</v>
      </c>
      <c r="AI67">
        <v>930.2</v>
      </c>
      <c r="AJ67">
        <v>30</v>
      </c>
    </row>
    <row r="68" spans="1:36" s="44" customFormat="1" x14ac:dyDescent="0.3">
      <c r="A68" s="44" t="s">
        <v>104</v>
      </c>
      <c r="D68" s="44" t="s">
        <v>105</v>
      </c>
      <c r="E68" s="45">
        <v>44930</v>
      </c>
      <c r="G68" s="44">
        <v>318199.5</v>
      </c>
      <c r="H68" s="44">
        <v>3787</v>
      </c>
      <c r="I68" s="47">
        <v>1.1900000000000001E-2</v>
      </c>
      <c r="J68" s="44">
        <v>439</v>
      </c>
      <c r="L68" s="44">
        <v>314412.5</v>
      </c>
      <c r="M68" s="44" t="s">
        <v>100</v>
      </c>
      <c r="N68" s="44">
        <v>541</v>
      </c>
      <c r="O68" s="44">
        <v>1623</v>
      </c>
      <c r="P68" s="44">
        <v>2688.7</v>
      </c>
      <c r="Q68" s="44">
        <v>33229.199999999997</v>
      </c>
      <c r="R68" s="44">
        <v>30814.799999999999</v>
      </c>
      <c r="S68" s="44">
        <v>34214.400000000001</v>
      </c>
      <c r="T68" s="44">
        <v>33034.800000000003</v>
      </c>
      <c r="U68" s="44">
        <v>34058.1</v>
      </c>
      <c r="V68" s="44">
        <v>31295.3</v>
      </c>
      <c r="W68" s="44">
        <v>28103.9</v>
      </c>
      <c r="X68" s="44">
        <v>21191.599999999999</v>
      </c>
      <c r="Y68" s="44">
        <v>20451.7</v>
      </c>
      <c r="Z68" s="44">
        <v>20065.400000000001</v>
      </c>
      <c r="AA68" s="44">
        <v>14475.4</v>
      </c>
      <c r="AB68" s="44">
        <v>12410</v>
      </c>
      <c r="AC68" s="44">
        <v>2.1</v>
      </c>
    </row>
    <row r="69" spans="1:36" x14ac:dyDescent="0.3">
      <c r="A69" t="s">
        <v>94</v>
      </c>
      <c r="D69" t="s">
        <v>105</v>
      </c>
      <c r="E69" s="32">
        <v>44930</v>
      </c>
      <c r="G69">
        <v>215928.3</v>
      </c>
      <c r="H69">
        <v>3787</v>
      </c>
      <c r="I69" s="42">
        <v>1.7500000000000002E-2</v>
      </c>
      <c r="J69">
        <v>439</v>
      </c>
      <c r="L69">
        <v>212141.3</v>
      </c>
      <c r="M69" t="s">
        <v>100</v>
      </c>
      <c r="N69">
        <v>541</v>
      </c>
      <c r="O69">
        <v>1623</v>
      </c>
      <c r="P69">
        <v>2373.8000000000002</v>
      </c>
      <c r="Q69">
        <v>23467.4</v>
      </c>
      <c r="R69">
        <v>21997.7</v>
      </c>
      <c r="S69">
        <v>24452.6</v>
      </c>
      <c r="T69">
        <v>23663.9</v>
      </c>
      <c r="U69">
        <v>24386.9</v>
      </c>
      <c r="V69">
        <v>22446.9</v>
      </c>
      <c r="W69">
        <v>19416.900000000001</v>
      </c>
      <c r="X69">
        <v>12504.5</v>
      </c>
      <c r="Y69">
        <v>12044.8</v>
      </c>
      <c r="Z69">
        <v>12446.3</v>
      </c>
      <c r="AA69">
        <v>7614.5</v>
      </c>
      <c r="AB69">
        <v>6945.9</v>
      </c>
      <c r="AC69">
        <v>2.1</v>
      </c>
    </row>
    <row r="70" spans="1:36" x14ac:dyDescent="0.3">
      <c r="A70" t="s">
        <v>96</v>
      </c>
      <c r="D70" s="32">
        <v>44561</v>
      </c>
      <c r="E70" s="32">
        <v>44926</v>
      </c>
      <c r="G70">
        <v>102271.2</v>
      </c>
      <c r="H70">
        <v>0</v>
      </c>
      <c r="I70" s="43">
        <v>0</v>
      </c>
      <c r="J70">
        <v>366</v>
      </c>
      <c r="L70">
        <v>102271.2</v>
      </c>
      <c r="M70" t="s">
        <v>100</v>
      </c>
      <c r="P70">
        <v>314.89999999999998</v>
      </c>
      <c r="Q70">
        <v>9761.7000000000007</v>
      </c>
      <c r="R70">
        <v>8817.1</v>
      </c>
      <c r="S70">
        <v>9761.7000000000007</v>
      </c>
      <c r="T70">
        <v>9371</v>
      </c>
      <c r="U70">
        <v>9671.2999999999993</v>
      </c>
      <c r="V70">
        <v>8848.4</v>
      </c>
      <c r="W70">
        <v>8687.1</v>
      </c>
      <c r="X70">
        <v>8687.1</v>
      </c>
      <c r="Y70">
        <v>8406.9</v>
      </c>
      <c r="Z70">
        <v>7619</v>
      </c>
      <c r="AA70">
        <v>6861</v>
      </c>
      <c r="AB70">
        <v>5464.1</v>
      </c>
    </row>
    <row r="71" spans="1:36" s="44" customFormat="1" x14ac:dyDescent="0.3">
      <c r="A71" s="44" t="s">
        <v>106</v>
      </c>
      <c r="D71" s="45">
        <v>44614</v>
      </c>
      <c r="E71" s="45">
        <v>45124</v>
      </c>
      <c r="G71" s="44">
        <v>259751</v>
      </c>
      <c r="H71" s="44">
        <v>0</v>
      </c>
      <c r="I71" s="46">
        <v>0</v>
      </c>
      <c r="J71" s="44">
        <v>511</v>
      </c>
      <c r="L71" s="44">
        <v>259751</v>
      </c>
      <c r="M71" s="44" t="s">
        <v>100</v>
      </c>
      <c r="R71" s="44">
        <v>776.3</v>
      </c>
      <c r="S71" s="44">
        <v>3784.8</v>
      </c>
      <c r="T71" s="44">
        <v>3905.2</v>
      </c>
      <c r="U71" s="44">
        <v>7352.1</v>
      </c>
      <c r="V71" s="44">
        <v>11312.3</v>
      </c>
      <c r="W71" s="44">
        <v>14570.9</v>
      </c>
      <c r="X71" s="44">
        <v>22647.7</v>
      </c>
      <c r="Y71" s="44">
        <v>30369.200000000001</v>
      </c>
      <c r="Z71" s="44">
        <v>32696</v>
      </c>
      <c r="AA71" s="44">
        <v>30400.5</v>
      </c>
      <c r="AB71" s="44">
        <v>25835.4</v>
      </c>
      <c r="AC71" s="44">
        <v>25155.5</v>
      </c>
      <c r="AD71" s="44">
        <v>19654</v>
      </c>
      <c r="AE71" s="44">
        <v>14732.1</v>
      </c>
      <c r="AF71" s="44">
        <v>8984.2999999999993</v>
      </c>
      <c r="AG71" s="44">
        <v>4885.2</v>
      </c>
      <c r="AH71" s="44">
        <v>1914.2</v>
      </c>
      <c r="AI71" s="44">
        <v>775.4</v>
      </c>
    </row>
    <row r="72" spans="1:36" x14ac:dyDescent="0.3">
      <c r="A72" t="s">
        <v>94</v>
      </c>
      <c r="D72" s="32">
        <v>44614</v>
      </c>
      <c r="E72" s="32">
        <v>45047</v>
      </c>
      <c r="G72">
        <v>180275</v>
      </c>
      <c r="H72">
        <v>0</v>
      </c>
      <c r="I72" s="43">
        <v>0</v>
      </c>
      <c r="J72">
        <v>434</v>
      </c>
      <c r="L72">
        <v>180275</v>
      </c>
      <c r="M72" t="s">
        <v>100</v>
      </c>
      <c r="R72">
        <v>776.3</v>
      </c>
      <c r="S72">
        <v>3784.8</v>
      </c>
      <c r="T72">
        <v>3905.2</v>
      </c>
      <c r="U72">
        <v>6583.9</v>
      </c>
      <c r="V72">
        <v>9522.7000000000007</v>
      </c>
      <c r="W72">
        <v>11809</v>
      </c>
      <c r="X72">
        <v>18359.599999999999</v>
      </c>
      <c r="Y72">
        <v>23256.5</v>
      </c>
      <c r="Z72">
        <v>24230.7</v>
      </c>
      <c r="AA72">
        <v>21297.200000000001</v>
      </c>
      <c r="AB72">
        <v>17580.2</v>
      </c>
      <c r="AC72">
        <v>16544</v>
      </c>
      <c r="AD72">
        <v>12580.2</v>
      </c>
      <c r="AE72">
        <v>7343.3</v>
      </c>
      <c r="AF72">
        <v>2614.5</v>
      </c>
      <c r="AG72">
        <v>87.1</v>
      </c>
    </row>
    <row r="73" spans="1:36" x14ac:dyDescent="0.3">
      <c r="A73" t="s">
        <v>96</v>
      </c>
      <c r="D73" s="32">
        <v>44695</v>
      </c>
      <c r="E73" s="32">
        <v>45124</v>
      </c>
      <c r="G73">
        <v>79476</v>
      </c>
      <c r="H73">
        <v>0</v>
      </c>
      <c r="I73" s="43">
        <v>0</v>
      </c>
      <c r="J73">
        <v>430</v>
      </c>
      <c r="L73">
        <v>79476</v>
      </c>
      <c r="M73" t="s">
        <v>100</v>
      </c>
      <c r="U73">
        <v>768.2</v>
      </c>
      <c r="V73">
        <v>1789.6</v>
      </c>
      <c r="W73">
        <v>2761.9</v>
      </c>
      <c r="X73">
        <v>4288.1000000000004</v>
      </c>
      <c r="Y73">
        <v>7112.6</v>
      </c>
      <c r="Z73">
        <v>8465.2999999999993</v>
      </c>
      <c r="AA73">
        <v>9103.4</v>
      </c>
      <c r="AB73">
        <v>8255.2999999999993</v>
      </c>
      <c r="AC73">
        <v>8611.5</v>
      </c>
      <c r="AD73">
        <v>7073.8</v>
      </c>
      <c r="AE73">
        <v>7388.8</v>
      </c>
      <c r="AF73">
        <v>6369.9</v>
      </c>
      <c r="AG73">
        <v>4798</v>
      </c>
      <c r="AH73">
        <v>1914.2</v>
      </c>
      <c r="AI73">
        <v>775.4</v>
      </c>
    </row>
    <row r="75" spans="1:36" x14ac:dyDescent="0.3">
      <c r="A75" t="s">
        <v>13</v>
      </c>
      <c r="B75" t="s">
        <v>14</v>
      </c>
      <c r="C75" t="s">
        <v>87</v>
      </c>
      <c r="D75" t="s">
        <v>16</v>
      </c>
      <c r="E75" t="s">
        <v>17</v>
      </c>
      <c r="F75" t="s">
        <v>88</v>
      </c>
      <c r="G75" t="s">
        <v>89</v>
      </c>
      <c r="H75" t="s">
        <v>90</v>
      </c>
      <c r="I75" t="s">
        <v>91</v>
      </c>
      <c r="J75" t="s">
        <v>15</v>
      </c>
      <c r="K75" t="s">
        <v>19</v>
      </c>
      <c r="L75" t="s">
        <v>18</v>
      </c>
      <c r="M75" t="s">
        <v>20</v>
      </c>
      <c r="N75" s="32">
        <v>44531</v>
      </c>
      <c r="O75" s="32">
        <v>44562</v>
      </c>
      <c r="P75" s="32">
        <v>44593</v>
      </c>
      <c r="Q75" s="32">
        <v>44621</v>
      </c>
      <c r="R75" s="32">
        <v>44652</v>
      </c>
      <c r="S75" s="32">
        <v>44682</v>
      </c>
      <c r="T75" s="32">
        <v>44713</v>
      </c>
      <c r="U75" s="32">
        <v>44743</v>
      </c>
      <c r="V75" s="32">
        <v>44774</v>
      </c>
      <c r="W75" s="32">
        <v>44805</v>
      </c>
      <c r="X75" s="32">
        <v>44835</v>
      </c>
      <c r="Y75" s="32">
        <v>44866</v>
      </c>
      <c r="Z75" s="32">
        <v>44896</v>
      </c>
      <c r="AA75" s="32">
        <v>44927</v>
      </c>
      <c r="AB75" s="32">
        <v>44958</v>
      </c>
      <c r="AC75" s="32">
        <v>44986</v>
      </c>
      <c r="AD75" s="32">
        <v>45017</v>
      </c>
      <c r="AE75" s="32">
        <v>45047</v>
      </c>
      <c r="AF75" s="32">
        <v>45078</v>
      </c>
      <c r="AG75" s="32">
        <v>45108</v>
      </c>
      <c r="AH75" s="32">
        <v>45139</v>
      </c>
    </row>
    <row r="76" spans="1:36" x14ac:dyDescent="0.3">
      <c r="A76" t="s">
        <v>31</v>
      </c>
      <c r="D76" s="32">
        <v>44730</v>
      </c>
      <c r="E76" s="32">
        <v>45139</v>
      </c>
      <c r="G76">
        <v>27799.5</v>
      </c>
      <c r="H76">
        <v>0</v>
      </c>
      <c r="I76" s="43">
        <v>0</v>
      </c>
      <c r="J76">
        <v>410</v>
      </c>
      <c r="L76">
        <v>27799.5</v>
      </c>
      <c r="M76" t="s">
        <v>100</v>
      </c>
      <c r="T76">
        <v>35.700000000000003</v>
      </c>
      <c r="U76">
        <v>440.7</v>
      </c>
      <c r="V76">
        <v>666.6</v>
      </c>
      <c r="W76">
        <v>630.5</v>
      </c>
      <c r="X76">
        <v>675.7</v>
      </c>
      <c r="Y76">
        <v>2090.1</v>
      </c>
      <c r="Z76">
        <v>3183</v>
      </c>
      <c r="AA76">
        <v>3471.8</v>
      </c>
      <c r="AB76">
        <v>3254.1</v>
      </c>
      <c r="AC76">
        <v>4030.3</v>
      </c>
      <c r="AD76">
        <v>3664.5</v>
      </c>
      <c r="AE76">
        <v>3496.8</v>
      </c>
      <c r="AF76">
        <v>1199.5</v>
      </c>
      <c r="AG76">
        <v>930.2</v>
      </c>
      <c r="AH76">
        <v>30</v>
      </c>
    </row>
    <row r="77" spans="1:36" x14ac:dyDescent="0.3">
      <c r="A77" t="s">
        <v>32</v>
      </c>
      <c r="D77" s="32">
        <v>44561</v>
      </c>
      <c r="E77" s="32">
        <v>44926</v>
      </c>
      <c r="G77">
        <v>102271.2</v>
      </c>
      <c r="H77">
        <v>0</v>
      </c>
      <c r="I77" s="43">
        <v>0</v>
      </c>
      <c r="J77">
        <v>366</v>
      </c>
      <c r="L77">
        <v>102271.2</v>
      </c>
      <c r="M77" t="s">
        <v>100</v>
      </c>
      <c r="N77">
        <v>314.89999999999998</v>
      </c>
      <c r="O77">
        <v>9761.7000000000007</v>
      </c>
      <c r="P77">
        <v>8817.1</v>
      </c>
      <c r="Q77">
        <v>9761.7000000000007</v>
      </c>
      <c r="R77">
        <v>9371</v>
      </c>
      <c r="S77">
        <v>9671.2999999999993</v>
      </c>
      <c r="T77">
        <v>8848.4</v>
      </c>
      <c r="U77">
        <v>8687.1</v>
      </c>
      <c r="V77">
        <v>8687.1</v>
      </c>
      <c r="W77">
        <v>8406.9</v>
      </c>
      <c r="X77">
        <v>7619</v>
      </c>
      <c r="Y77">
        <v>6861</v>
      </c>
      <c r="Z77">
        <v>5464.1</v>
      </c>
    </row>
    <row r="78" spans="1:36" x14ac:dyDescent="0.3">
      <c r="A78" t="s">
        <v>33</v>
      </c>
      <c r="D78" s="32">
        <v>44695</v>
      </c>
      <c r="E78" s="32">
        <v>45124</v>
      </c>
      <c r="G78">
        <v>79476</v>
      </c>
      <c r="H78">
        <v>0</v>
      </c>
      <c r="I78" s="43">
        <v>0</v>
      </c>
      <c r="J78">
        <v>430</v>
      </c>
      <c r="L78">
        <v>79476</v>
      </c>
      <c r="M78" t="s">
        <v>100</v>
      </c>
      <c r="S78">
        <v>768.2</v>
      </c>
      <c r="T78">
        <v>1789.6</v>
      </c>
      <c r="U78">
        <v>2761.9</v>
      </c>
      <c r="V78">
        <v>4288.1000000000004</v>
      </c>
      <c r="W78">
        <v>7112.6</v>
      </c>
      <c r="X78">
        <v>8465.2999999999993</v>
      </c>
      <c r="Y78">
        <v>9103.4</v>
      </c>
      <c r="Z78">
        <v>8255.2999999999993</v>
      </c>
      <c r="AA78">
        <v>8611.5</v>
      </c>
      <c r="AB78">
        <v>7073.8</v>
      </c>
      <c r="AC78">
        <v>7388.8</v>
      </c>
      <c r="AD78">
        <v>6369.9</v>
      </c>
      <c r="AE78">
        <v>4798</v>
      </c>
      <c r="AF78">
        <v>1914.2</v>
      </c>
      <c r="AG78">
        <v>775.4</v>
      </c>
    </row>
    <row r="84" spans="1:33" x14ac:dyDescent="0.3">
      <c r="A84" t="s">
        <v>13</v>
      </c>
      <c r="B84" t="s">
        <v>14</v>
      </c>
      <c r="C84" t="s">
        <v>87</v>
      </c>
      <c r="D84" t="s">
        <v>16</v>
      </c>
      <c r="E84" t="s">
        <v>17</v>
      </c>
      <c r="F84" t="s">
        <v>88</v>
      </c>
      <c r="G84" t="s">
        <v>89</v>
      </c>
      <c r="H84" t="s">
        <v>90</v>
      </c>
      <c r="I84" t="s">
        <v>91</v>
      </c>
      <c r="J84" t="s">
        <v>15</v>
      </c>
      <c r="K84" t="s">
        <v>19</v>
      </c>
      <c r="L84" t="s">
        <v>18</v>
      </c>
      <c r="M84" t="s">
        <v>20</v>
      </c>
      <c r="N84" s="32">
        <v>44470</v>
      </c>
      <c r="O84" s="32">
        <v>44501</v>
      </c>
      <c r="P84" s="32">
        <v>44531</v>
      </c>
      <c r="Q84" s="32">
        <v>44562</v>
      </c>
      <c r="R84" s="32">
        <v>44593</v>
      </c>
      <c r="S84" s="32">
        <v>44621</v>
      </c>
      <c r="T84" s="32">
        <v>44652</v>
      </c>
      <c r="U84" s="32">
        <v>44682</v>
      </c>
      <c r="V84" s="32">
        <v>44713</v>
      </c>
      <c r="W84" s="32">
        <v>44743</v>
      </c>
      <c r="X84" s="32">
        <v>44774</v>
      </c>
      <c r="Y84" s="32">
        <v>44805</v>
      </c>
      <c r="Z84" s="32">
        <v>44835</v>
      </c>
      <c r="AA84" s="32">
        <v>44866</v>
      </c>
      <c r="AB84" s="32">
        <v>44896</v>
      </c>
      <c r="AC84" s="32">
        <v>44927</v>
      </c>
      <c r="AD84" s="32">
        <v>44958</v>
      </c>
      <c r="AE84" s="32">
        <v>44986</v>
      </c>
      <c r="AF84" s="32">
        <v>45017</v>
      </c>
      <c r="AG84" s="32">
        <v>45047</v>
      </c>
    </row>
    <row r="85" spans="1:33" x14ac:dyDescent="0.3">
      <c r="A85" t="s">
        <v>31</v>
      </c>
      <c r="D85" s="32">
        <v>44648</v>
      </c>
      <c r="E85" s="32">
        <v>45071</v>
      </c>
      <c r="G85">
        <v>62394.5</v>
      </c>
      <c r="H85">
        <v>0</v>
      </c>
      <c r="I85" s="43">
        <v>0</v>
      </c>
      <c r="J85">
        <v>424</v>
      </c>
      <c r="L85">
        <v>62394.5</v>
      </c>
      <c r="M85" t="s">
        <v>100</v>
      </c>
      <c r="S85">
        <v>200.6</v>
      </c>
      <c r="T85">
        <v>1712.5</v>
      </c>
      <c r="U85">
        <v>2022.4</v>
      </c>
      <c r="V85">
        <v>2677.9</v>
      </c>
      <c r="W85">
        <v>3488.3</v>
      </c>
      <c r="X85">
        <v>4518.3</v>
      </c>
      <c r="Y85">
        <v>7006.8</v>
      </c>
      <c r="Z85">
        <v>8305.9</v>
      </c>
      <c r="AA85">
        <v>8280.7999999999993</v>
      </c>
      <c r="AB85">
        <v>7546.4</v>
      </c>
      <c r="AC85">
        <v>6404.6</v>
      </c>
      <c r="AD85">
        <v>5274.7</v>
      </c>
      <c r="AE85">
        <v>2313.8000000000002</v>
      </c>
      <c r="AF85">
        <v>1492.7</v>
      </c>
      <c r="AG85">
        <v>1148.9000000000001</v>
      </c>
    </row>
    <row r="86" spans="1:33" x14ac:dyDescent="0.3">
      <c r="A86" t="s">
        <v>32</v>
      </c>
      <c r="D86" t="s">
        <v>105</v>
      </c>
      <c r="E86" s="32">
        <v>44930</v>
      </c>
      <c r="G86">
        <v>215928.3</v>
      </c>
      <c r="H86">
        <v>3787</v>
      </c>
      <c r="I86" s="42">
        <v>1.7500000000000002E-2</v>
      </c>
      <c r="J86">
        <v>439</v>
      </c>
      <c r="L86">
        <v>212141.3</v>
      </c>
      <c r="M86" t="s">
        <v>100</v>
      </c>
      <c r="N86">
        <v>541</v>
      </c>
      <c r="O86">
        <v>1623</v>
      </c>
      <c r="P86">
        <v>2373.8000000000002</v>
      </c>
      <c r="Q86">
        <v>23467.4</v>
      </c>
      <c r="R86">
        <v>21997.7</v>
      </c>
      <c r="S86">
        <v>24452.6</v>
      </c>
      <c r="T86">
        <v>23663.9</v>
      </c>
      <c r="U86">
        <v>24386.9</v>
      </c>
      <c r="V86">
        <v>22446.9</v>
      </c>
      <c r="W86">
        <v>19416.900000000001</v>
      </c>
      <c r="X86">
        <v>12504.5</v>
      </c>
      <c r="Y86">
        <v>12044.8</v>
      </c>
      <c r="Z86">
        <v>12446.3</v>
      </c>
      <c r="AA86">
        <v>7614.5</v>
      </c>
      <c r="AB86">
        <v>6945.9</v>
      </c>
      <c r="AC86">
        <v>2.1</v>
      </c>
    </row>
    <row r="87" spans="1:33" x14ac:dyDescent="0.3">
      <c r="A87" t="s">
        <v>33</v>
      </c>
      <c r="D87" s="32">
        <v>44614</v>
      </c>
      <c r="E87" s="32">
        <v>45047</v>
      </c>
      <c r="G87">
        <v>180275</v>
      </c>
      <c r="H87">
        <v>0</v>
      </c>
      <c r="I87" s="43">
        <v>0</v>
      </c>
      <c r="J87">
        <v>434</v>
      </c>
      <c r="L87">
        <v>180275</v>
      </c>
      <c r="M87" t="s">
        <v>100</v>
      </c>
      <c r="R87">
        <v>776.3</v>
      </c>
      <c r="S87">
        <v>3784.8</v>
      </c>
      <c r="T87">
        <v>3905.2</v>
      </c>
      <c r="U87">
        <v>6583.9</v>
      </c>
      <c r="V87">
        <v>9522.7000000000007</v>
      </c>
      <c r="W87">
        <v>11809</v>
      </c>
      <c r="X87">
        <v>18359.599999999999</v>
      </c>
      <c r="Y87">
        <v>23256.5</v>
      </c>
      <c r="Z87">
        <v>24230.7</v>
      </c>
      <c r="AA87">
        <v>21297.200000000001</v>
      </c>
      <c r="AB87">
        <v>17580.2</v>
      </c>
      <c r="AC87">
        <v>16544</v>
      </c>
      <c r="AD87">
        <v>12580.2</v>
      </c>
      <c r="AE87">
        <v>7343.3</v>
      </c>
      <c r="AF87">
        <v>2614.5</v>
      </c>
      <c r="AG87">
        <v>87.1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T166"/>
  <sheetViews>
    <sheetView topLeftCell="A4" zoomScale="25" zoomScaleNormal="25" workbookViewId="0">
      <selection activeCell="AW19" sqref="AW19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0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13232.9</v>
      </c>
      <c r="D38" s="159"/>
      <c r="E38" s="9"/>
      <c r="F38" s="9">
        <f>DATABASE!I36</f>
        <v>0</v>
      </c>
      <c r="G38" s="9">
        <f>DATABASE!J36</f>
        <v>0</v>
      </c>
      <c r="H38" s="9">
        <f>DATABASE!K36</f>
        <v>0</v>
      </c>
      <c r="I38" s="9">
        <f>DATABASE!L36</f>
        <v>0</v>
      </c>
      <c r="J38" s="9">
        <f>DATABASE!M36</f>
        <v>0</v>
      </c>
      <c r="K38" s="9">
        <f>DATABASE!N36</f>
        <v>0</v>
      </c>
      <c r="L38" s="9">
        <f>DATABASE!O36</f>
        <v>0</v>
      </c>
      <c r="M38" s="9">
        <f>DATABASE!P36</f>
        <v>0</v>
      </c>
      <c r="N38" s="9">
        <f>DATABASE!Q36</f>
        <v>0</v>
      </c>
      <c r="O38" s="9">
        <f>DATABASE!R36</f>
        <v>0</v>
      </c>
      <c r="P38" s="9">
        <f>DATABASE!S36</f>
        <v>0</v>
      </c>
      <c r="Q38" s="9">
        <f>DATABASE!T36</f>
        <v>0</v>
      </c>
      <c r="R38" s="9">
        <f>DATABASE!U36</f>
        <v>0</v>
      </c>
      <c r="S38" s="9">
        <f>DATABASE!V36</f>
        <v>0</v>
      </c>
      <c r="T38" s="9">
        <f>DATABASE!W36</f>
        <v>176.1</v>
      </c>
      <c r="U38" s="9">
        <f>DATABASE!X36</f>
        <v>229.7</v>
      </c>
      <c r="V38" s="9">
        <f>DATABASE!Y36</f>
        <v>430.6</v>
      </c>
      <c r="W38" s="9">
        <f>DATABASE!Z36</f>
        <v>962.5</v>
      </c>
      <c r="X38" s="9">
        <f>DATABASE!AA36</f>
        <v>1468.9</v>
      </c>
      <c r="Y38" s="9">
        <f>DATABASE!AB36</f>
        <v>1529.5</v>
      </c>
      <c r="Z38" s="9">
        <f>DATABASE!AC36</f>
        <v>1507.1</v>
      </c>
      <c r="AA38" s="9">
        <f>DATABASE!AD36</f>
        <v>1781.3</v>
      </c>
      <c r="AB38" s="9">
        <f>DATABASE!AE36</f>
        <v>1757.7</v>
      </c>
      <c r="AC38" s="9">
        <f>DATABASE!AF36</f>
        <v>1192.9000000000001</v>
      </c>
      <c r="AD38" s="9">
        <f>DATABASE!AG36</f>
        <v>598</v>
      </c>
      <c r="AE38" s="9">
        <f>DATABASE!AH36</f>
        <v>332.6</v>
      </c>
      <c r="AF38" s="9">
        <f>DATABASE!AI36</f>
        <v>449.3</v>
      </c>
      <c r="AG38" s="9">
        <f>DATABASE!AJ36</f>
        <v>667.7</v>
      </c>
      <c r="AH38" s="9">
        <f>DATABASE!AK36</f>
        <v>149</v>
      </c>
      <c r="AI38" s="9">
        <f>DATABASE!AL36</f>
        <v>0</v>
      </c>
      <c r="AJ38" s="9">
        <f>DATABASE!AM36</f>
        <v>0</v>
      </c>
      <c r="AK38" s="9">
        <f>DATABASE!AN36</f>
        <v>0</v>
      </c>
      <c r="AL38" s="9">
        <f>DATABASE!AO36</f>
        <v>0</v>
      </c>
      <c r="AM38" s="9">
        <f>DATABASE!AP36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13232.9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0</v>
      </c>
      <c r="S39" s="9">
        <f t="shared" si="0"/>
        <v>0</v>
      </c>
      <c r="T39" s="9">
        <f t="shared" si="0"/>
        <v>176.1</v>
      </c>
      <c r="U39" s="9">
        <f t="shared" si="0"/>
        <v>229.7</v>
      </c>
      <c r="V39" s="9">
        <f t="shared" si="0"/>
        <v>430.6</v>
      </c>
      <c r="W39" s="9">
        <f t="shared" si="0"/>
        <v>962.5</v>
      </c>
      <c r="X39" s="9">
        <f t="shared" si="0"/>
        <v>1468.9</v>
      </c>
      <c r="Y39" s="9">
        <f t="shared" si="0"/>
        <v>1529.5</v>
      </c>
      <c r="Z39" s="9">
        <f t="shared" si="0"/>
        <v>1507.1</v>
      </c>
      <c r="AA39" s="9">
        <f t="shared" si="0"/>
        <v>1781.3</v>
      </c>
      <c r="AB39" s="9">
        <f t="shared" si="0"/>
        <v>1757.7</v>
      </c>
      <c r="AC39" s="9">
        <f t="shared" si="0"/>
        <v>1192.9000000000001</v>
      </c>
      <c r="AD39" s="9">
        <f t="shared" si="0"/>
        <v>598</v>
      </c>
      <c r="AE39" s="9">
        <f t="shared" si="0"/>
        <v>332.6</v>
      </c>
      <c r="AF39" s="9">
        <f t="shared" si="0"/>
        <v>449.3</v>
      </c>
      <c r="AG39" s="9">
        <f t="shared" si="0"/>
        <v>667.7</v>
      </c>
      <c r="AH39" s="9">
        <f t="shared" si="0"/>
        <v>149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0</v>
      </c>
      <c r="S40" s="10">
        <f t="shared" si="1"/>
        <v>0</v>
      </c>
      <c r="T40" s="10">
        <f t="shared" si="1"/>
        <v>176.1</v>
      </c>
      <c r="U40" s="10">
        <f t="shared" si="1"/>
        <v>405.79999999999995</v>
      </c>
      <c r="V40" s="10">
        <f t="shared" si="1"/>
        <v>836.4</v>
      </c>
      <c r="W40" s="10">
        <f t="shared" si="1"/>
        <v>1798.9</v>
      </c>
      <c r="X40" s="10">
        <f t="shared" si="1"/>
        <v>3267.8</v>
      </c>
      <c r="Y40" s="10">
        <f t="shared" si="1"/>
        <v>4797.3</v>
      </c>
      <c r="Z40" s="10">
        <f t="shared" si="1"/>
        <v>6304.4</v>
      </c>
      <c r="AA40" s="10">
        <f t="shared" si="1"/>
        <v>8085.7</v>
      </c>
      <c r="AB40" s="10">
        <f t="shared" si="1"/>
        <v>9843.4</v>
      </c>
      <c r="AC40" s="10">
        <f t="shared" si="1"/>
        <v>11036.3</v>
      </c>
      <c r="AD40" s="10">
        <f t="shared" si="1"/>
        <v>11634.3</v>
      </c>
      <c r="AE40" s="10">
        <f t="shared" si="1"/>
        <v>11966.9</v>
      </c>
      <c r="AF40" s="10">
        <f t="shared" si="1"/>
        <v>12416.199999999999</v>
      </c>
      <c r="AG40" s="10">
        <f t="shared" si="1"/>
        <v>13083.9</v>
      </c>
      <c r="AH40" s="10">
        <f t="shared" si="1"/>
        <v>13232.9</v>
      </c>
      <c r="AI40" s="10">
        <f t="shared" si="1"/>
        <v>13232.9</v>
      </c>
      <c r="AJ40" s="10">
        <f t="shared" si="1"/>
        <v>13232.9</v>
      </c>
      <c r="AK40" s="10">
        <f t="shared" si="1"/>
        <v>13232.9</v>
      </c>
      <c r="AL40" s="10">
        <f t="shared" si="1"/>
        <v>13232.9</v>
      </c>
      <c r="AM40" s="10">
        <f t="shared" si="1"/>
        <v>13232.9</v>
      </c>
      <c r="AN40" s="23">
        <f t="shared" si="1"/>
        <v>13232.9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55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0</v>
      </c>
      <c r="D79" s="28">
        <f>C79/11480516</f>
        <v>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20"/>
    </row>
    <row r="80" spans="1:40" ht="26.25" customHeight="1" x14ac:dyDescent="0.35">
      <c r="A80" s="6"/>
      <c r="B80" s="26" t="s">
        <v>2</v>
      </c>
      <c r="C80" s="27">
        <f>DATABASE!F94</f>
        <v>78203.7</v>
      </c>
      <c r="D80" s="28">
        <f>C80/11480516</f>
        <v>6.8118628117412143E-3</v>
      </c>
      <c r="E80" s="18">
        <v>0</v>
      </c>
      <c r="F80" s="18">
        <f>DATABASE!I94/$C80</f>
        <v>0</v>
      </c>
      <c r="G80" s="18">
        <f>DATABASE!J94/$C80</f>
        <v>0</v>
      </c>
      <c r="H80" s="18">
        <f>DATABASE!K94/$C80</f>
        <v>0</v>
      </c>
      <c r="I80" s="18">
        <f>DATABASE!L94/$C80</f>
        <v>0</v>
      </c>
      <c r="J80" s="18">
        <f>DATABASE!M94/$C80</f>
        <v>0</v>
      </c>
      <c r="K80" s="18">
        <f>DATABASE!N94/$C80</f>
        <v>0</v>
      </c>
      <c r="L80" s="18">
        <f>DATABASE!O94/$C80</f>
        <v>0</v>
      </c>
      <c r="M80" s="18">
        <f>DATABASE!P94/$C80</f>
        <v>0</v>
      </c>
      <c r="N80" s="18">
        <f>DATABASE!Q94/$C80</f>
        <v>0</v>
      </c>
      <c r="O80" s="18">
        <f>DATABASE!R94/$C80</f>
        <v>0</v>
      </c>
      <c r="P80" s="18">
        <f>DATABASE!S94/$C80</f>
        <v>0</v>
      </c>
      <c r="Q80" s="18">
        <f>DATABASE!T94/$C80</f>
        <v>0</v>
      </c>
      <c r="R80" s="18">
        <f>DATABASE!U94/$C80</f>
        <v>0</v>
      </c>
      <c r="S80" s="18">
        <f>DATABASE!V94/$C80</f>
        <v>0</v>
      </c>
      <c r="T80" s="18">
        <f>DATABASE!W94/$C80</f>
        <v>2.7446271723716401E-2</v>
      </c>
      <c r="U80" s="18">
        <f>DATABASE!X94/$C80</f>
        <v>4.4600191551039149E-2</v>
      </c>
      <c r="V80" s="18">
        <f>DATABASE!Y94/$C80</f>
        <v>4.7100073270190543E-2</v>
      </c>
      <c r="W80" s="18">
        <f>DATABASE!Z94/$C80</f>
        <v>7.0894343873755331E-2</v>
      </c>
      <c r="X80" s="18">
        <f>DATABASE!AA94/$C80</f>
        <v>8.1323517940966997E-2</v>
      </c>
      <c r="Y80" s="18">
        <f>DATABASE!AB94/$C80</f>
        <v>9.7451910843093112E-2</v>
      </c>
      <c r="Z80" s="18">
        <f>DATABASE!AC94/$C80</f>
        <v>9.2104337774299674E-2</v>
      </c>
      <c r="AA80" s="18">
        <f>DATABASE!AD94/$C80</f>
        <v>9.911679370669163E-2</v>
      </c>
      <c r="AB80" s="18">
        <f>DATABASE!AE94/$C80</f>
        <v>0.1042815109771021</v>
      </c>
      <c r="AC80" s="18">
        <f>DATABASE!AF94/$C80</f>
        <v>0.10347720120659254</v>
      </c>
      <c r="AD80" s="18">
        <f>DATABASE!AG94/$C80</f>
        <v>8.005759318293125E-2</v>
      </c>
      <c r="AE80" s="18">
        <f>DATABASE!AH94/$C80</f>
        <v>5.3955247641735621E-2</v>
      </c>
      <c r="AF80" s="18">
        <f>DATABASE!AI94/$C80</f>
        <v>3.2695383977995929E-2</v>
      </c>
      <c r="AG80" s="18">
        <f>DATABASE!AJ94/$C80</f>
        <v>5.4037085201851062E-2</v>
      </c>
      <c r="AH80" s="18">
        <f>DATABASE!AK94/$C80</f>
        <v>1.1458537128038699E-2</v>
      </c>
      <c r="AI80" s="18">
        <f>DATABASE!AL94/$C80</f>
        <v>0</v>
      </c>
      <c r="AJ80" s="18">
        <f>DATABASE!AM94/$C80</f>
        <v>0</v>
      </c>
      <c r="AK80" s="18">
        <f>DATABASE!AN94/$C80</f>
        <v>0</v>
      </c>
      <c r="AL80" s="18">
        <f>DATABASE!AO94/$C80</f>
        <v>0</v>
      </c>
      <c r="AM80" s="18">
        <f>DATABASE!AP94/$C80</f>
        <v>0</v>
      </c>
      <c r="AN80" s="18">
        <f>DATABASE!AQ36/$C80</f>
        <v>0</v>
      </c>
    </row>
    <row r="81" spans="1:40" ht="26.25" customHeight="1" x14ac:dyDescent="0.35">
      <c r="A81" s="6"/>
      <c r="B81" s="26" t="s">
        <v>3</v>
      </c>
      <c r="C81" s="27">
        <f>C79+C80</f>
        <v>78203.7</v>
      </c>
      <c r="D81" s="28">
        <f>(C79+C80)/11480516</f>
        <v>6.8118628117412143E-3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2.7446271723716401E-2</v>
      </c>
      <c r="U81" s="18">
        <f t="shared" si="2"/>
        <v>4.4600191551039149E-2</v>
      </c>
      <c r="V81" s="18">
        <f t="shared" si="2"/>
        <v>4.7100073270190543E-2</v>
      </c>
      <c r="W81" s="18">
        <f t="shared" si="2"/>
        <v>7.0894343873755331E-2</v>
      </c>
      <c r="X81" s="18">
        <f t="shared" si="2"/>
        <v>8.1323517940966997E-2</v>
      </c>
      <c r="Y81" s="18">
        <f t="shared" si="2"/>
        <v>9.7451910843093112E-2</v>
      </c>
      <c r="Z81" s="18">
        <f t="shared" si="2"/>
        <v>9.2104337774299674E-2</v>
      </c>
      <c r="AA81" s="18">
        <f t="shared" si="2"/>
        <v>9.911679370669163E-2</v>
      </c>
      <c r="AB81" s="18">
        <f t="shared" si="2"/>
        <v>0.1042815109771021</v>
      </c>
      <c r="AC81" s="18">
        <f t="shared" si="2"/>
        <v>0.10347720120659254</v>
      </c>
      <c r="AD81" s="18">
        <f t="shared" si="2"/>
        <v>8.005759318293125E-2</v>
      </c>
      <c r="AE81" s="18">
        <f t="shared" si="2"/>
        <v>5.3955247641735621E-2</v>
      </c>
      <c r="AF81" s="18">
        <f t="shared" si="2"/>
        <v>3.2695383977995929E-2</v>
      </c>
      <c r="AG81" s="18">
        <f t="shared" si="2"/>
        <v>5.4037085201851062E-2</v>
      </c>
      <c r="AH81" s="18">
        <f t="shared" si="2"/>
        <v>1.1458537128038699E-2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78203.7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2.7446271723716401E-2</v>
      </c>
      <c r="U82" s="19">
        <f t="shared" si="3"/>
        <v>7.2046463274755557E-2</v>
      </c>
      <c r="V82" s="19">
        <f t="shared" si="3"/>
        <v>0.1191465365449461</v>
      </c>
      <c r="W82" s="19">
        <f t="shared" si="3"/>
        <v>0.19004088041870143</v>
      </c>
      <c r="X82" s="19">
        <f t="shared" si="3"/>
        <v>0.27136439835966841</v>
      </c>
      <c r="Y82" s="19">
        <f t="shared" si="3"/>
        <v>0.36881630920276154</v>
      </c>
      <c r="Z82" s="19">
        <f t="shared" si="3"/>
        <v>0.4609206469770612</v>
      </c>
      <c r="AA82" s="19">
        <f t="shared" si="3"/>
        <v>0.56003744068375283</v>
      </c>
      <c r="AB82" s="19">
        <f t="shared" si="3"/>
        <v>0.66431895166085497</v>
      </c>
      <c r="AC82" s="19">
        <f t="shared" si="3"/>
        <v>0.76779615286744751</v>
      </c>
      <c r="AD82" s="19">
        <f t="shared" si="3"/>
        <v>0.84785374605037878</v>
      </c>
      <c r="AE82" s="19">
        <f t="shared" si="3"/>
        <v>0.90180899369211442</v>
      </c>
      <c r="AF82" s="19">
        <f t="shared" si="3"/>
        <v>0.9345043776701103</v>
      </c>
      <c r="AG82" s="19">
        <f t="shared" si="3"/>
        <v>0.98854146287196132</v>
      </c>
      <c r="AH82" s="19">
        <f t="shared" si="3"/>
        <v>1</v>
      </c>
      <c r="AI82" s="19">
        <f t="shared" si="3"/>
        <v>1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B200"/>
  <sheetViews>
    <sheetView zoomScale="25" zoomScaleNormal="25" workbookViewId="0">
      <selection activeCell="B44" sqref="B44:AN45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32000.000000000004</v>
      </c>
      <c r="D37" s="159"/>
      <c r="E37" s="9"/>
      <c r="F37" s="9">
        <f>DATABASE!I6</f>
        <v>0</v>
      </c>
      <c r="G37" s="9">
        <f>DATABASE!J6</f>
        <v>0</v>
      </c>
      <c r="H37" s="9">
        <f>DATABASE!K6</f>
        <v>0</v>
      </c>
      <c r="I37" s="9">
        <f>DATABASE!L6</f>
        <v>0</v>
      </c>
      <c r="J37" s="9">
        <f>DATABASE!M6</f>
        <v>0</v>
      </c>
      <c r="K37" s="9">
        <f>DATABASE!N6</f>
        <v>0</v>
      </c>
      <c r="L37" s="9">
        <f>DATABASE!O6</f>
        <v>0</v>
      </c>
      <c r="M37" s="9">
        <f>DATABASE!P6</f>
        <v>659.3</v>
      </c>
      <c r="N37" s="9">
        <f>DATABASE!Q6</f>
        <v>1052.2</v>
      </c>
      <c r="O37" s="9">
        <f>DATABASE!R6</f>
        <v>2055.5</v>
      </c>
      <c r="P37" s="9">
        <f>DATABASE!S6</f>
        <v>3683.3</v>
      </c>
      <c r="Q37" s="9">
        <f>DATABASE!T6</f>
        <v>4600.5</v>
      </c>
      <c r="R37" s="9">
        <f>DATABASE!U6</f>
        <v>4517.6000000000004</v>
      </c>
      <c r="S37" s="9">
        <f>DATABASE!V6</f>
        <v>5056.8999999999996</v>
      </c>
      <c r="T37" s="9">
        <f>DATABASE!W6</f>
        <v>4497.3999999999996</v>
      </c>
      <c r="U37" s="9">
        <f>DATABASE!X6</f>
        <v>3242.4</v>
      </c>
      <c r="V37" s="9">
        <f>DATABASE!Y6</f>
        <v>1688.5</v>
      </c>
      <c r="W37" s="9">
        <f>DATABASE!Z6</f>
        <v>854.6</v>
      </c>
      <c r="X37" s="9">
        <f>DATABASE!AA6</f>
        <v>91.8</v>
      </c>
      <c r="Y37" s="9">
        <f>DATABASE!AB6</f>
        <v>0</v>
      </c>
      <c r="Z37" s="9">
        <f>DATABASE!AC6</f>
        <v>0</v>
      </c>
      <c r="AA37" s="9">
        <f>DATABASE!AD6</f>
        <v>0</v>
      </c>
      <c r="AB37" s="9">
        <f>DATABASE!AE6</f>
        <v>0</v>
      </c>
      <c r="AC37" s="9">
        <f>DATABASE!AF6</f>
        <v>0</v>
      </c>
      <c r="AD37" s="9">
        <f>DATABASE!AG6</f>
        <v>0</v>
      </c>
      <c r="AE37" s="9">
        <f>DATABASE!AH6</f>
        <v>0</v>
      </c>
      <c r="AF37" s="9">
        <f>DATABASE!AI6</f>
        <v>0</v>
      </c>
      <c r="AG37" s="9">
        <f>DATABASE!AJ6</f>
        <v>0</v>
      </c>
      <c r="AH37" s="9">
        <f>DATABASE!AK6</f>
        <v>0</v>
      </c>
      <c r="AI37" s="9">
        <f>DATABASE!AL6</f>
        <v>0</v>
      </c>
      <c r="AJ37" s="9">
        <f>DATABASE!AM6</f>
        <v>0</v>
      </c>
      <c r="AK37" s="9">
        <f>DATABASE!AN6</f>
        <v>0</v>
      </c>
      <c r="AL37" s="9">
        <f>DATABASE!AO6</f>
        <v>0</v>
      </c>
      <c r="AM37" s="9">
        <f>DATABASE!AP6</f>
        <v>0</v>
      </c>
      <c r="AN37" s="9">
        <f>DATABASE!AQ6</f>
        <v>0</v>
      </c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17100.000000000004</v>
      </c>
      <c r="D38" s="159"/>
      <c r="E38" s="9"/>
      <c r="F38" s="9">
        <f>DATABASE!I31</f>
        <v>0</v>
      </c>
      <c r="G38" s="9">
        <f>DATABASE!J31</f>
        <v>0</v>
      </c>
      <c r="H38" s="9">
        <f>DATABASE!K31</f>
        <v>0</v>
      </c>
      <c r="I38" s="9">
        <f>DATABASE!L31</f>
        <v>0</v>
      </c>
      <c r="J38" s="9">
        <f>DATABASE!M31</f>
        <v>0</v>
      </c>
      <c r="K38" s="9">
        <f>DATABASE!N31</f>
        <v>472</v>
      </c>
      <c r="L38" s="9">
        <f>DATABASE!O31</f>
        <v>494.4</v>
      </c>
      <c r="M38" s="9">
        <f>DATABASE!P31</f>
        <v>762.2</v>
      </c>
      <c r="N38" s="9">
        <f>DATABASE!Q31</f>
        <v>1346.5</v>
      </c>
      <c r="O38" s="9">
        <f>DATABASE!R31</f>
        <v>1756.9</v>
      </c>
      <c r="P38" s="9">
        <f>DATABASE!S31</f>
        <v>2022.7</v>
      </c>
      <c r="Q38" s="9">
        <f>DATABASE!T31</f>
        <v>2032.5</v>
      </c>
      <c r="R38" s="9">
        <f>DATABASE!U31</f>
        <v>1876.1</v>
      </c>
      <c r="S38" s="9">
        <f>DATABASE!V31</f>
        <v>1999.2</v>
      </c>
      <c r="T38" s="9">
        <f>DATABASE!W31</f>
        <v>1674.8</v>
      </c>
      <c r="U38" s="9">
        <f>DATABASE!X31</f>
        <v>1321.1</v>
      </c>
      <c r="V38" s="9">
        <f>DATABASE!Y31</f>
        <v>686</v>
      </c>
      <c r="W38" s="9">
        <f>DATABASE!Z31</f>
        <v>439.7</v>
      </c>
      <c r="X38" s="9">
        <f>DATABASE!AA31</f>
        <v>215.9</v>
      </c>
      <c r="Y38" s="9">
        <f>DATABASE!AB31</f>
        <v>0</v>
      </c>
      <c r="Z38" s="9">
        <f>DATABASE!AC31</f>
        <v>0</v>
      </c>
      <c r="AA38" s="9">
        <f>DATABASE!AD31</f>
        <v>0</v>
      </c>
      <c r="AB38" s="9">
        <f>DATABASE!AE31</f>
        <v>0</v>
      </c>
      <c r="AC38" s="9">
        <f>DATABASE!AF31</f>
        <v>0</v>
      </c>
      <c r="AD38" s="9">
        <f>DATABASE!AG31</f>
        <v>0</v>
      </c>
      <c r="AE38" s="9">
        <f>DATABASE!AH31</f>
        <v>0</v>
      </c>
      <c r="AF38" s="9">
        <f>DATABASE!AI31</f>
        <v>0</v>
      </c>
      <c r="AG38" s="9">
        <f>DATABASE!AJ31</f>
        <v>0</v>
      </c>
      <c r="AH38" s="9">
        <f>DATABASE!AK31</f>
        <v>0</v>
      </c>
      <c r="AI38" s="9">
        <f>DATABASE!AL31</f>
        <v>0</v>
      </c>
      <c r="AJ38" s="9">
        <f>DATABASE!AM31</f>
        <v>0</v>
      </c>
      <c r="AK38" s="9">
        <f>DATABASE!AN31</f>
        <v>0</v>
      </c>
      <c r="AL38" s="9">
        <f>DATABASE!AO31</f>
        <v>0</v>
      </c>
      <c r="AM38" s="9">
        <f>DATABASE!AP31</f>
        <v>0</v>
      </c>
      <c r="AN38" s="9">
        <f>DATABASE!AQ31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49100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472</v>
      </c>
      <c r="L39" s="9">
        <f t="shared" si="0"/>
        <v>494.4</v>
      </c>
      <c r="M39" s="9">
        <f t="shared" si="0"/>
        <v>1421.5</v>
      </c>
      <c r="N39" s="9">
        <f t="shared" si="0"/>
        <v>2398.6999999999998</v>
      </c>
      <c r="O39" s="9">
        <f t="shared" si="0"/>
        <v>3812.4</v>
      </c>
      <c r="P39" s="9">
        <f t="shared" si="0"/>
        <v>5706</v>
      </c>
      <c r="Q39" s="9">
        <f t="shared" si="0"/>
        <v>6633</v>
      </c>
      <c r="R39" s="9">
        <f t="shared" si="0"/>
        <v>6393.7000000000007</v>
      </c>
      <c r="S39" s="9">
        <f t="shared" si="0"/>
        <v>7056.0999999999995</v>
      </c>
      <c r="T39" s="9">
        <f t="shared" si="0"/>
        <v>6172.2</v>
      </c>
      <c r="U39" s="9">
        <f t="shared" si="0"/>
        <v>4563.5</v>
      </c>
      <c r="V39" s="9">
        <f t="shared" si="0"/>
        <v>2374.5</v>
      </c>
      <c r="W39" s="9">
        <f t="shared" si="0"/>
        <v>1294.3</v>
      </c>
      <c r="X39" s="9">
        <f t="shared" si="0"/>
        <v>307.7</v>
      </c>
      <c r="Y39" s="9">
        <f t="shared" si="0"/>
        <v>0</v>
      </c>
      <c r="Z39" s="9">
        <f t="shared" si="0"/>
        <v>0</v>
      </c>
      <c r="AA39" s="9">
        <f t="shared" si="0"/>
        <v>0</v>
      </c>
      <c r="AB39" s="9">
        <f t="shared" si="0"/>
        <v>0</v>
      </c>
      <c r="AC39" s="9">
        <f t="shared" si="0"/>
        <v>0</v>
      </c>
      <c r="AD39" s="9">
        <f t="shared" si="0"/>
        <v>0</v>
      </c>
      <c r="AE39" s="9">
        <f t="shared" si="0"/>
        <v>0</v>
      </c>
      <c r="AF39" s="9">
        <f t="shared" si="0"/>
        <v>0</v>
      </c>
      <c r="AG39" s="9">
        <f t="shared" si="0"/>
        <v>0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472</v>
      </c>
      <c r="L40" s="10">
        <f t="shared" si="1"/>
        <v>966.4</v>
      </c>
      <c r="M40" s="10">
        <f t="shared" si="1"/>
        <v>2387.9</v>
      </c>
      <c r="N40" s="10">
        <f t="shared" si="1"/>
        <v>4786.6000000000004</v>
      </c>
      <c r="O40" s="10">
        <f t="shared" si="1"/>
        <v>8599</v>
      </c>
      <c r="P40" s="10">
        <f t="shared" si="1"/>
        <v>14305</v>
      </c>
      <c r="Q40" s="10">
        <f t="shared" si="1"/>
        <v>20938</v>
      </c>
      <c r="R40" s="10">
        <f t="shared" si="1"/>
        <v>27331.7</v>
      </c>
      <c r="S40" s="10">
        <f t="shared" si="1"/>
        <v>34387.800000000003</v>
      </c>
      <c r="T40" s="10">
        <f t="shared" si="1"/>
        <v>40560</v>
      </c>
      <c r="U40" s="10">
        <f t="shared" si="1"/>
        <v>45123.5</v>
      </c>
      <c r="V40" s="10">
        <f t="shared" si="1"/>
        <v>47498</v>
      </c>
      <c r="W40" s="10">
        <f t="shared" si="1"/>
        <v>48792.3</v>
      </c>
      <c r="X40" s="10">
        <f t="shared" si="1"/>
        <v>49100</v>
      </c>
      <c r="Y40" s="10">
        <f t="shared" si="1"/>
        <v>49100</v>
      </c>
      <c r="Z40" s="10">
        <f t="shared" si="1"/>
        <v>49100</v>
      </c>
      <c r="AA40" s="10">
        <f t="shared" si="1"/>
        <v>49100</v>
      </c>
      <c r="AB40" s="10">
        <f t="shared" si="1"/>
        <v>49100</v>
      </c>
      <c r="AC40" s="10">
        <f t="shared" si="1"/>
        <v>49100</v>
      </c>
      <c r="AD40" s="10">
        <f t="shared" si="1"/>
        <v>49100</v>
      </c>
      <c r="AE40" s="10">
        <f t="shared" si="1"/>
        <v>49100</v>
      </c>
      <c r="AF40" s="10">
        <f t="shared" si="1"/>
        <v>49100</v>
      </c>
      <c r="AG40" s="10">
        <f t="shared" si="1"/>
        <v>49100</v>
      </c>
      <c r="AH40" s="10">
        <f t="shared" si="1"/>
        <v>49100</v>
      </c>
      <c r="AI40" s="10">
        <f t="shared" si="1"/>
        <v>49100</v>
      </c>
      <c r="AJ40" s="10">
        <f t="shared" si="1"/>
        <v>49100</v>
      </c>
      <c r="AK40" s="10">
        <f t="shared" si="1"/>
        <v>49100</v>
      </c>
      <c r="AL40" s="10">
        <f t="shared" si="1"/>
        <v>49100</v>
      </c>
      <c r="AM40" s="10">
        <f t="shared" si="1"/>
        <v>49100</v>
      </c>
      <c r="AN40" s="23">
        <f t="shared" si="1"/>
        <v>49100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DATABASE!F64</f>
        <v>23228.400000000001</v>
      </c>
      <c r="D79" s="35">
        <f>C79/11480516</f>
        <v>2.0232888486893794E-3</v>
      </c>
      <c r="E79" s="18"/>
      <c r="F79" s="18">
        <f>DATABASE!I64/$C$81</f>
        <v>0</v>
      </c>
      <c r="G79" s="18">
        <f>DATABASE!J64/$C$81</f>
        <v>0</v>
      </c>
      <c r="H79" s="18">
        <f>DATABASE!K64/$C$81</f>
        <v>0</v>
      </c>
      <c r="I79" s="18">
        <f>DATABASE!L64/$C$81</f>
        <v>0</v>
      </c>
      <c r="J79" s="18">
        <f>DATABASE!M64/$C$81</f>
        <v>0</v>
      </c>
      <c r="K79" s="18">
        <f>DATABASE!N64/$C$81</f>
        <v>0</v>
      </c>
      <c r="L79" s="18">
        <f>DATABASE!O64/$C$81</f>
        <v>0</v>
      </c>
      <c r="M79" s="18">
        <f>DATABASE!P64/$C$81</f>
        <v>1.975386935879197E-3</v>
      </c>
      <c r="N79" s="18">
        <f>DATABASE!Q64/$C$81</f>
        <v>1.4264778979483398E-2</v>
      </c>
      <c r="O79" s="18">
        <f>DATABASE!R64/$C$81</f>
        <v>3.048994738014843E-2</v>
      </c>
      <c r="P79" s="18">
        <f>DATABASE!S64/$C$81</f>
        <v>4.8939032960252295E-2</v>
      </c>
      <c r="Q79" s="18">
        <f>DATABASE!T64/$C$81</f>
        <v>7.6493752463877421E-2</v>
      </c>
      <c r="R79" s="18">
        <f>DATABASE!U64/$C$81</f>
        <v>8.2554890903793074E-2</v>
      </c>
      <c r="S79" s="18">
        <f>DATABASE!V64/$C$81</f>
        <v>9.1754794919699026E-2</v>
      </c>
      <c r="T79" s="18">
        <f>DATABASE!W64/$C$81</f>
        <v>7.2470133520730853E-2</v>
      </c>
      <c r="U79" s="18">
        <f>DATABASE!X64/$C$81</f>
        <v>3.9008535728365011E-2</v>
      </c>
      <c r="V79" s="18">
        <f>DATABASE!Y64/$C$81</f>
        <v>2.7854669797576399E-2</v>
      </c>
      <c r="W79" s="18">
        <f>DATABASE!Z64/$C$81</f>
        <v>1.076607305075159E-2</v>
      </c>
      <c r="X79" s="18">
        <f>DATABASE!AA64/$C$81</f>
        <v>1.0969610750218536E-3</v>
      </c>
      <c r="Y79" s="18">
        <f>DATABASE!AB64/$C$81</f>
        <v>0</v>
      </c>
      <c r="Z79" s="18">
        <f>DATABASE!AC64/$C$81</f>
        <v>0</v>
      </c>
      <c r="AA79" s="18">
        <f>DATABASE!AD64/$C$81</f>
        <v>0</v>
      </c>
      <c r="AB79" s="18">
        <f>DATABASE!AE64/$C$81</f>
        <v>0</v>
      </c>
      <c r="AC79" s="18">
        <f>DATABASE!AF64/$C$81</f>
        <v>0</v>
      </c>
      <c r="AD79" s="18">
        <f>DATABASE!AG64/$C$81</f>
        <v>0</v>
      </c>
      <c r="AE79" s="18">
        <f>DATABASE!AH64/$C$81</f>
        <v>0</v>
      </c>
      <c r="AF79" s="18">
        <f>DATABASE!AI64/$C$81</f>
        <v>0</v>
      </c>
      <c r="AG79" s="18">
        <f>DATABASE!AJ64/$C$81</f>
        <v>0</v>
      </c>
      <c r="AH79" s="18">
        <f>DATABASE!AK64/$C$81</f>
        <v>0</v>
      </c>
      <c r="AI79" s="18">
        <f>DATABASE!AL64/$C$81</f>
        <v>0</v>
      </c>
      <c r="AJ79" s="18">
        <f>DATABASE!AM64/$C$81</f>
        <v>0</v>
      </c>
      <c r="AK79" s="18">
        <f>DATABASE!AN64/$C$81</f>
        <v>0</v>
      </c>
      <c r="AL79" s="18">
        <f>DATABASE!AO64/$C$81</f>
        <v>0</v>
      </c>
      <c r="AM79" s="18">
        <f>DATABASE!AP64/$C$81</f>
        <v>0</v>
      </c>
      <c r="AN79" s="18">
        <f>DATABASE!AQ64/$C$81</f>
        <v>0</v>
      </c>
    </row>
    <row r="80" spans="1:40" ht="26.25" customHeight="1" x14ac:dyDescent="0.35">
      <c r="A80" s="6"/>
      <c r="B80" s="26" t="s">
        <v>2</v>
      </c>
      <c r="C80" s="27">
        <f>DATABASE!F89</f>
        <v>23446</v>
      </c>
      <c r="D80" s="35">
        <f>C80/11480516</f>
        <v>2.042242700589416E-3</v>
      </c>
      <c r="E80" s="18">
        <v>0</v>
      </c>
      <c r="F80" s="18">
        <f>DATABASE!I89/$C$81</f>
        <v>0</v>
      </c>
      <c r="G80" s="18">
        <f>DATABASE!J89/$C$81</f>
        <v>0</v>
      </c>
      <c r="H80" s="18">
        <f>DATABASE!K89/$C$81</f>
        <v>0</v>
      </c>
      <c r="I80" s="18">
        <f>DATABASE!L89/$C$81</f>
        <v>0</v>
      </c>
      <c r="J80" s="18">
        <f>DATABASE!M89/$C$81</f>
        <v>0</v>
      </c>
      <c r="K80" s="18">
        <f>DATABASE!N89/$C$81</f>
        <v>4.0193339389472602E-3</v>
      </c>
      <c r="L80" s="18">
        <f>DATABASE!O89/$C$81</f>
        <v>1.4007678727525152E-2</v>
      </c>
      <c r="M80" s="18">
        <f>DATABASE!P89/$C$81</f>
        <v>2.2676242222717378E-2</v>
      </c>
      <c r="N80" s="18">
        <f>DATABASE!Q89/$C$81</f>
        <v>3.0599214987230689E-2</v>
      </c>
      <c r="O80" s="18">
        <f>DATABASE!R89/$C$81</f>
        <v>5.1265790240474438E-2</v>
      </c>
      <c r="P80" s="18">
        <f>DATABASE!S89/$C$81</f>
        <v>6.5532711722057477E-2</v>
      </c>
      <c r="Q80" s="18">
        <f>DATABASE!T89/$C$81</f>
        <v>7.0154088751006982E-2</v>
      </c>
      <c r="R80" s="18">
        <f>DATABASE!U89/$C$81</f>
        <v>6.4757125961983436E-2</v>
      </c>
      <c r="S80" s="18">
        <f>DATABASE!V89/$C$81</f>
        <v>6.3580892309274453E-2</v>
      </c>
      <c r="T80" s="18">
        <f>DATABASE!W89/$C$81</f>
        <v>4.7132903690245614E-2</v>
      </c>
      <c r="U80" s="18">
        <f>DATABASE!X89/$C$81</f>
        <v>3.0254272149186703E-2</v>
      </c>
      <c r="V80" s="18">
        <f>DATABASE!Y89/$C$81</f>
        <v>2.1643556210685085E-2</v>
      </c>
      <c r="W80" s="18">
        <f>DATABASE!Z89/$C$81</f>
        <v>1.1826611590079358E-2</v>
      </c>
      <c r="X80" s="18">
        <f>DATABASE!AA89/$C$81</f>
        <v>4.8806197830073873E-3</v>
      </c>
      <c r="Y80" s="18">
        <f>DATABASE!AB89/$C$81</f>
        <v>0</v>
      </c>
      <c r="Z80" s="18">
        <f>DATABASE!AC89/$C$81</f>
        <v>0</v>
      </c>
      <c r="AA80" s="18">
        <f>DATABASE!AD89/$C$81</f>
        <v>0</v>
      </c>
      <c r="AB80" s="18">
        <f>DATABASE!AE89/$C$81</f>
        <v>0</v>
      </c>
      <c r="AC80" s="18">
        <f>DATABASE!AF89/$C$81</f>
        <v>0</v>
      </c>
      <c r="AD80" s="18">
        <f>DATABASE!AG89/$C$81</f>
        <v>0</v>
      </c>
      <c r="AE80" s="18">
        <f>DATABASE!AH89/$C$81</f>
        <v>0</v>
      </c>
      <c r="AF80" s="18">
        <f>DATABASE!AI89/$C$81</f>
        <v>0</v>
      </c>
      <c r="AG80" s="18">
        <f>DATABASE!AJ89/$C$81</f>
        <v>0</v>
      </c>
      <c r="AH80" s="18">
        <f>DATABASE!AK89/$C$81</f>
        <v>0</v>
      </c>
      <c r="AI80" s="18">
        <f>DATABASE!AL89/$C$81</f>
        <v>0</v>
      </c>
      <c r="AJ80" s="18">
        <f>DATABASE!AM89/$C$81</f>
        <v>0</v>
      </c>
      <c r="AK80" s="18">
        <f>DATABASE!AN89/$C$81</f>
        <v>0</v>
      </c>
      <c r="AL80" s="18">
        <f>DATABASE!AO89/$C$81</f>
        <v>0</v>
      </c>
      <c r="AM80" s="18">
        <f>DATABASE!AP89/$C$81</f>
        <v>0</v>
      </c>
      <c r="AN80" s="18">
        <f>DATABASE!AQ89/$C$81</f>
        <v>0</v>
      </c>
    </row>
    <row r="81" spans="1:54" ht="26.25" customHeight="1" x14ac:dyDescent="0.35">
      <c r="A81" s="6"/>
      <c r="B81" s="26" t="s">
        <v>3</v>
      </c>
      <c r="C81" s="27">
        <f>C79+C80</f>
        <v>46674.400000000001</v>
      </c>
      <c r="D81" s="35">
        <f>(C79+C80)/11480516</f>
        <v>4.0655315492787959E-3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4.0193339389472602E-3</v>
      </c>
      <c r="L81" s="18">
        <f t="shared" si="2"/>
        <v>1.4007678727525152E-2</v>
      </c>
      <c r="M81" s="18">
        <f t="shared" si="2"/>
        <v>2.4651629158596575E-2</v>
      </c>
      <c r="N81" s="18">
        <f t="shared" si="2"/>
        <v>4.4863993966714089E-2</v>
      </c>
      <c r="O81" s="18">
        <f t="shared" si="2"/>
        <v>8.1755737620622868E-2</v>
      </c>
      <c r="P81" s="18">
        <f t="shared" si="2"/>
        <v>0.11447174468230978</v>
      </c>
      <c r="Q81" s="18">
        <f t="shared" si="2"/>
        <v>0.14664784121488439</v>
      </c>
      <c r="R81" s="18">
        <f t="shared" si="2"/>
        <v>0.1473120168657765</v>
      </c>
      <c r="S81" s="18">
        <f t="shared" si="2"/>
        <v>0.15533568722897348</v>
      </c>
      <c r="T81" s="18">
        <f t="shared" si="2"/>
        <v>0.11960303721097647</v>
      </c>
      <c r="U81" s="18">
        <f t="shared" si="2"/>
        <v>6.9262807877551708E-2</v>
      </c>
      <c r="V81" s="18">
        <f t="shared" si="2"/>
        <v>4.9498226008261481E-2</v>
      </c>
      <c r="W81" s="18">
        <f t="shared" si="2"/>
        <v>2.2592684640830946E-2</v>
      </c>
      <c r="X81" s="18">
        <f t="shared" si="2"/>
        <v>5.9775808580292411E-3</v>
      </c>
      <c r="Y81" s="18">
        <f t="shared" si="2"/>
        <v>0</v>
      </c>
      <c r="Z81" s="18">
        <f t="shared" si="2"/>
        <v>0</v>
      </c>
      <c r="AA81" s="18">
        <f t="shared" si="2"/>
        <v>0</v>
      </c>
      <c r="AB81" s="18">
        <f t="shared" si="2"/>
        <v>0</v>
      </c>
      <c r="AC81" s="18">
        <f t="shared" si="2"/>
        <v>0</v>
      </c>
      <c r="AD81" s="18">
        <f t="shared" si="2"/>
        <v>0</v>
      </c>
      <c r="AE81" s="18">
        <f t="shared" si="2"/>
        <v>0</v>
      </c>
      <c r="AF81" s="18">
        <f t="shared" si="2"/>
        <v>0</v>
      </c>
      <c r="AG81" s="18">
        <f t="shared" si="2"/>
        <v>0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54" ht="26.25" customHeight="1" thickBot="1" x14ac:dyDescent="0.4">
      <c r="A82" s="6"/>
      <c r="B82" s="29" t="s">
        <v>0</v>
      </c>
      <c r="C82" s="154">
        <f>C79+C80</f>
        <v>46674.400000000001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4.0193339389472602E-3</v>
      </c>
      <c r="L82" s="19">
        <f t="shared" si="3"/>
        <v>1.8027012666472414E-2</v>
      </c>
      <c r="M82" s="19">
        <f t="shared" si="3"/>
        <v>4.2678641825068989E-2</v>
      </c>
      <c r="N82" s="19">
        <f t="shared" si="3"/>
        <v>8.7542635791783077E-2</v>
      </c>
      <c r="O82" s="19">
        <f t="shared" si="3"/>
        <v>0.16929837341240594</v>
      </c>
      <c r="P82" s="19">
        <f t="shared" si="3"/>
        <v>0.28377011809471575</v>
      </c>
      <c r="Q82" s="19">
        <f t="shared" si="3"/>
        <v>0.43041795930960014</v>
      </c>
      <c r="R82" s="19">
        <f t="shared" si="3"/>
        <v>0.57772997617537669</v>
      </c>
      <c r="S82" s="19">
        <f t="shared" si="3"/>
        <v>0.7330656634043502</v>
      </c>
      <c r="T82" s="19">
        <f t="shared" si="3"/>
        <v>0.85266870061532662</v>
      </c>
      <c r="U82" s="19">
        <f t="shared" si="3"/>
        <v>0.9219315084928783</v>
      </c>
      <c r="V82" s="19">
        <f t="shared" si="3"/>
        <v>0.97142973450113979</v>
      </c>
      <c r="W82" s="19">
        <f t="shared" si="3"/>
        <v>0.99402241914197076</v>
      </c>
      <c r="X82" s="19">
        <f t="shared" si="3"/>
        <v>1</v>
      </c>
      <c r="Y82" s="19">
        <f t="shared" si="3"/>
        <v>1</v>
      </c>
      <c r="Z82" s="19">
        <f t="shared" si="3"/>
        <v>1</v>
      </c>
      <c r="AA82" s="19">
        <f t="shared" si="3"/>
        <v>1</v>
      </c>
      <c r="AB82" s="19">
        <f t="shared" si="3"/>
        <v>1</v>
      </c>
      <c r="AC82" s="19">
        <f t="shared" si="3"/>
        <v>1</v>
      </c>
      <c r="AD82" s="19">
        <f t="shared" si="3"/>
        <v>1</v>
      </c>
      <c r="AE82" s="19">
        <f t="shared" si="3"/>
        <v>1</v>
      </c>
      <c r="AF82" s="19">
        <f t="shared" si="3"/>
        <v>1</v>
      </c>
      <c r="AG82" s="19">
        <f t="shared" si="3"/>
        <v>1</v>
      </c>
      <c r="AH82" s="19">
        <f t="shared" si="3"/>
        <v>1</v>
      </c>
      <c r="AI82" s="19">
        <f t="shared" si="3"/>
        <v>1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54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54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54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x14ac:dyDescent="0.35">
      <c r="A86" s="6"/>
      <c r="B86" s="6"/>
      <c r="C86" s="6"/>
      <c r="D86" s="6"/>
      <c r="E86" s="6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54" x14ac:dyDescent="0.35">
      <c r="A87" s="6"/>
      <c r="B87" s="6"/>
      <c r="C87" s="6"/>
      <c r="D87" s="6"/>
      <c r="E87" s="6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54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54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54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54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54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54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54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54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54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17"/>
      <c r="F105" s="17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17"/>
      <c r="F106" s="17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17"/>
      <c r="F107" s="17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6"/>
      <c r="F146" s="6"/>
      <c r="G146" s="6"/>
      <c r="H146" s="6"/>
      <c r="I146" s="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AK159" s="6"/>
      <c r="AL159" s="6"/>
      <c r="AM159" s="6"/>
      <c r="AN159" s="6"/>
    </row>
    <row r="160" spans="1:40" x14ac:dyDescent="0.35">
      <c r="E160" s="16"/>
      <c r="F160" s="16"/>
      <c r="AK160" s="6"/>
      <c r="AL160" s="6"/>
      <c r="AM160" s="6"/>
      <c r="AN160" s="6"/>
    </row>
    <row r="161" spans="5:40" x14ac:dyDescent="0.35">
      <c r="E161" s="16"/>
      <c r="F161" s="1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spans="5:40" x14ac:dyDescent="0.35">
      <c r="E162" s="16"/>
      <c r="F162" s="16"/>
    </row>
    <row r="163" spans="5:40" x14ac:dyDescent="0.35">
      <c r="E163" s="16"/>
      <c r="F163" s="16"/>
    </row>
    <row r="164" spans="5:40" x14ac:dyDescent="0.35">
      <c r="E164" s="16"/>
      <c r="F164" s="16"/>
    </row>
    <row r="165" spans="5:40" x14ac:dyDescent="0.35">
      <c r="E165" s="16"/>
      <c r="F165" s="16"/>
    </row>
    <row r="166" spans="5:40" x14ac:dyDescent="0.35">
      <c r="E166" s="16"/>
      <c r="F166" s="16"/>
    </row>
    <row r="167" spans="5:40" x14ac:dyDescent="0.35">
      <c r="E167" s="16"/>
      <c r="F167" s="16"/>
    </row>
    <row r="168" spans="5:40" x14ac:dyDescent="0.35">
      <c r="E168" s="16"/>
      <c r="F168" s="16"/>
    </row>
    <row r="169" spans="5:40" x14ac:dyDescent="0.35">
      <c r="E169" s="16"/>
      <c r="F169" s="16"/>
    </row>
    <row r="170" spans="5:40" x14ac:dyDescent="0.35">
      <c r="F170" s="16"/>
    </row>
    <row r="171" spans="5:40" x14ac:dyDescent="0.35">
      <c r="E171" s="16"/>
      <c r="F171" s="16"/>
    </row>
    <row r="172" spans="5:40" x14ac:dyDescent="0.35">
      <c r="E172" s="16"/>
      <c r="F172" s="16"/>
    </row>
    <row r="173" spans="5:40" x14ac:dyDescent="0.35">
      <c r="E173" s="16"/>
      <c r="F173" s="16"/>
    </row>
    <row r="174" spans="5:40" x14ac:dyDescent="0.35">
      <c r="E174" s="16"/>
      <c r="F174" s="16"/>
    </row>
    <row r="175" spans="5:40" x14ac:dyDescent="0.35">
      <c r="E175" s="16"/>
      <c r="F175" s="16"/>
    </row>
    <row r="176" spans="5:40" x14ac:dyDescent="0.35"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T202"/>
  <sheetViews>
    <sheetView zoomScale="25" zoomScaleNormal="25" workbookViewId="0">
      <selection activeCell="B2" sqref="B2:AN3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40" width="14.88671875" style="1" bestFit="1" customWidth="1"/>
    <col min="41" max="46" width="7" style="6" customWidth="1"/>
    <col min="47" max="53" width="14.88671875" style="6" bestFit="1" customWidth="1"/>
    <col min="54" max="16384" width="9.109375" style="6"/>
  </cols>
  <sheetData>
    <row r="1" spans="2:40" ht="15.6" thickBot="1" x14ac:dyDescent="0.4"/>
    <row r="2" spans="2:40" ht="30" customHeight="1" x14ac:dyDescent="0.35">
      <c r="B2" s="130" t="s">
        <v>77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0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18213.600000000006</v>
      </c>
      <c r="D38" s="159"/>
      <c r="E38" s="9"/>
      <c r="F38" s="9">
        <f>DATABASE!I32</f>
        <v>0</v>
      </c>
      <c r="G38" s="9">
        <f>DATABASE!J32</f>
        <v>0</v>
      </c>
      <c r="H38" s="9">
        <f>DATABASE!K32</f>
        <v>0</v>
      </c>
      <c r="I38" s="9">
        <f>DATABASE!L32</f>
        <v>0</v>
      </c>
      <c r="J38" s="9">
        <f>DATABASE!M32</f>
        <v>0</v>
      </c>
      <c r="K38" s="9">
        <f>DATABASE!N32</f>
        <v>0</v>
      </c>
      <c r="L38" s="9">
        <f>DATABASE!O32</f>
        <v>258</v>
      </c>
      <c r="M38" s="9">
        <f>DATABASE!P32</f>
        <v>353.3</v>
      </c>
      <c r="N38" s="9">
        <f>DATABASE!Q32</f>
        <v>400.4</v>
      </c>
      <c r="O38" s="9">
        <f>DATABASE!R32</f>
        <v>464.1</v>
      </c>
      <c r="P38" s="9">
        <f>DATABASE!S32</f>
        <v>753.5</v>
      </c>
      <c r="Q38" s="9">
        <f>DATABASE!T32</f>
        <v>911</v>
      </c>
      <c r="R38" s="9">
        <f>DATABASE!U32</f>
        <v>989.5</v>
      </c>
      <c r="S38" s="9">
        <f>DATABASE!V32</f>
        <v>1320.9</v>
      </c>
      <c r="T38" s="9">
        <f>DATABASE!W32</f>
        <v>1306.0999999999999</v>
      </c>
      <c r="U38" s="9">
        <f>DATABASE!X32</f>
        <v>1375.1</v>
      </c>
      <c r="V38" s="9">
        <f>DATABASE!Y32</f>
        <v>1375.1</v>
      </c>
      <c r="W38" s="9">
        <f>DATABASE!Z32</f>
        <v>1375.1</v>
      </c>
      <c r="X38" s="9">
        <f>DATABASE!AA32</f>
        <v>1414.5</v>
      </c>
      <c r="Y38" s="9">
        <f>DATABASE!AB32</f>
        <v>1272</v>
      </c>
      <c r="Z38" s="9">
        <f>DATABASE!AC32</f>
        <v>1267.8</v>
      </c>
      <c r="AA38" s="9">
        <f>DATABASE!AD32</f>
        <v>911</v>
      </c>
      <c r="AB38" s="9">
        <f>DATABASE!AE32</f>
        <v>946.1</v>
      </c>
      <c r="AC38" s="9">
        <f>DATABASE!AF32</f>
        <v>495</v>
      </c>
      <c r="AD38" s="9">
        <f>DATABASE!AG32</f>
        <v>428.4</v>
      </c>
      <c r="AE38" s="9">
        <f>DATABASE!AH32</f>
        <v>295.89999999999998</v>
      </c>
      <c r="AF38" s="9">
        <f>DATABASE!AI32</f>
        <v>214.9</v>
      </c>
      <c r="AG38" s="9">
        <f>DATABASE!AJ32</f>
        <v>85.9</v>
      </c>
      <c r="AH38" s="9">
        <f>DATABASE!AK32</f>
        <v>0</v>
      </c>
      <c r="AI38" s="9">
        <f>DATABASE!AL32</f>
        <v>0</v>
      </c>
      <c r="AJ38" s="9">
        <f>DATABASE!AM32</f>
        <v>0</v>
      </c>
      <c r="AK38" s="9">
        <f>DATABASE!AN32</f>
        <v>0</v>
      </c>
      <c r="AL38" s="9">
        <f>DATABASE!AO32</f>
        <v>0</v>
      </c>
      <c r="AM38" s="9">
        <f>DATABASE!AP32</f>
        <v>0</v>
      </c>
      <c r="AN38" s="9">
        <f>DATABASE!AQ32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18213.600000000006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258</v>
      </c>
      <c r="M39" s="9">
        <f t="shared" si="0"/>
        <v>353.3</v>
      </c>
      <c r="N39" s="9">
        <f t="shared" si="0"/>
        <v>400.4</v>
      </c>
      <c r="O39" s="9">
        <f t="shared" si="0"/>
        <v>464.1</v>
      </c>
      <c r="P39" s="9">
        <f t="shared" si="0"/>
        <v>753.5</v>
      </c>
      <c r="Q39" s="9">
        <f t="shared" si="0"/>
        <v>911</v>
      </c>
      <c r="R39" s="9">
        <f t="shared" si="0"/>
        <v>989.5</v>
      </c>
      <c r="S39" s="9">
        <f t="shared" si="0"/>
        <v>1320.9</v>
      </c>
      <c r="T39" s="9">
        <f t="shared" si="0"/>
        <v>1306.0999999999999</v>
      </c>
      <c r="U39" s="9">
        <f t="shared" si="0"/>
        <v>1375.1</v>
      </c>
      <c r="V39" s="9">
        <f t="shared" si="0"/>
        <v>1375.1</v>
      </c>
      <c r="W39" s="9">
        <f t="shared" si="0"/>
        <v>1375.1</v>
      </c>
      <c r="X39" s="9">
        <f t="shared" si="0"/>
        <v>1414.5</v>
      </c>
      <c r="Y39" s="9">
        <f t="shared" si="0"/>
        <v>1272</v>
      </c>
      <c r="Z39" s="9">
        <f t="shared" si="0"/>
        <v>1267.8</v>
      </c>
      <c r="AA39" s="9">
        <f t="shared" si="0"/>
        <v>911</v>
      </c>
      <c r="AB39" s="9">
        <f t="shared" si="0"/>
        <v>946.1</v>
      </c>
      <c r="AC39" s="9">
        <f t="shared" si="0"/>
        <v>495</v>
      </c>
      <c r="AD39" s="9">
        <f t="shared" si="0"/>
        <v>428.4</v>
      </c>
      <c r="AE39" s="9">
        <f t="shared" si="0"/>
        <v>295.89999999999998</v>
      </c>
      <c r="AF39" s="9">
        <f t="shared" si="0"/>
        <v>214.9</v>
      </c>
      <c r="AG39" s="9">
        <f t="shared" si="0"/>
        <v>85.9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258</v>
      </c>
      <c r="M40" s="10">
        <f t="shared" si="1"/>
        <v>611.29999999999995</v>
      </c>
      <c r="N40" s="10">
        <f t="shared" si="1"/>
        <v>1011.6999999999999</v>
      </c>
      <c r="O40" s="10">
        <f t="shared" si="1"/>
        <v>1475.8</v>
      </c>
      <c r="P40" s="10">
        <f t="shared" si="1"/>
        <v>2229.3000000000002</v>
      </c>
      <c r="Q40" s="10">
        <f t="shared" si="1"/>
        <v>3140.3</v>
      </c>
      <c r="R40" s="10">
        <f t="shared" si="1"/>
        <v>4129.8</v>
      </c>
      <c r="S40" s="10">
        <f t="shared" si="1"/>
        <v>5450.7000000000007</v>
      </c>
      <c r="T40" s="10">
        <f t="shared" si="1"/>
        <v>6756.8000000000011</v>
      </c>
      <c r="U40" s="10">
        <f t="shared" si="1"/>
        <v>8131.9000000000015</v>
      </c>
      <c r="V40" s="10">
        <f t="shared" si="1"/>
        <v>9507.0000000000018</v>
      </c>
      <c r="W40" s="10">
        <f t="shared" si="1"/>
        <v>10882.100000000002</v>
      </c>
      <c r="X40" s="10">
        <f t="shared" si="1"/>
        <v>12296.600000000002</v>
      </c>
      <c r="Y40" s="10">
        <f t="shared" si="1"/>
        <v>13568.600000000002</v>
      </c>
      <c r="Z40" s="10">
        <f t="shared" si="1"/>
        <v>14836.400000000001</v>
      </c>
      <c r="AA40" s="10">
        <f t="shared" si="1"/>
        <v>15747.400000000001</v>
      </c>
      <c r="AB40" s="10">
        <f t="shared" si="1"/>
        <v>16693.5</v>
      </c>
      <c r="AC40" s="10">
        <f t="shared" si="1"/>
        <v>17188.5</v>
      </c>
      <c r="AD40" s="10">
        <f t="shared" si="1"/>
        <v>17616.900000000001</v>
      </c>
      <c r="AE40" s="10">
        <f t="shared" si="1"/>
        <v>17912.800000000003</v>
      </c>
      <c r="AF40" s="10">
        <f t="shared" si="1"/>
        <v>18127.700000000004</v>
      </c>
      <c r="AG40" s="10">
        <f t="shared" si="1"/>
        <v>18213.600000000006</v>
      </c>
      <c r="AH40" s="10">
        <f t="shared" si="1"/>
        <v>18213.600000000006</v>
      </c>
      <c r="AI40" s="10">
        <f t="shared" si="1"/>
        <v>18213.600000000006</v>
      </c>
      <c r="AJ40" s="10">
        <f t="shared" si="1"/>
        <v>18213.600000000006</v>
      </c>
      <c r="AK40" s="10">
        <f t="shared" si="1"/>
        <v>18213.600000000006</v>
      </c>
      <c r="AL40" s="10">
        <f t="shared" si="1"/>
        <v>18213.600000000006</v>
      </c>
      <c r="AM40" s="10">
        <f t="shared" si="1"/>
        <v>18213.600000000006</v>
      </c>
      <c r="AN40" s="23">
        <f t="shared" si="1"/>
        <v>18213.600000000006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57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0</v>
      </c>
      <c r="D79" s="28">
        <f>C79/11480516</f>
        <v>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20"/>
    </row>
    <row r="80" spans="1:40" ht="26.25" customHeight="1" x14ac:dyDescent="0.35">
      <c r="A80" s="6"/>
      <c r="B80" s="26" t="s">
        <v>2</v>
      </c>
      <c r="C80" s="27">
        <f>DATABASE!F90</f>
        <v>17823.800000000003</v>
      </c>
      <c r="D80" s="28">
        <f>C80/11480516</f>
        <v>1.5525260362861742E-3</v>
      </c>
      <c r="E80" s="18">
        <v>0</v>
      </c>
      <c r="F80" s="18">
        <f>DATABASE!I90/'UG GRAVITY PIPING'!$C80</f>
        <v>0</v>
      </c>
      <c r="G80" s="18">
        <f>DATABASE!J90/'UG GRAVITY PIPING'!$C80</f>
        <v>0</v>
      </c>
      <c r="H80" s="18">
        <f>DATABASE!K90/'UG GRAVITY PIPING'!$C80</f>
        <v>0</v>
      </c>
      <c r="I80" s="18">
        <f>DATABASE!L90/'UG GRAVITY PIPING'!$C80</f>
        <v>0</v>
      </c>
      <c r="J80" s="18">
        <f>DATABASE!M90/'UG GRAVITY PIPING'!$C80</f>
        <v>0</v>
      </c>
      <c r="K80" s="18">
        <f>DATABASE!N90/'UG GRAVITY PIPING'!$C80</f>
        <v>0</v>
      </c>
      <c r="L80" s="18">
        <f>DATABASE!O90/'UG GRAVITY PIPING'!$C80</f>
        <v>4.5725378426598132E-3</v>
      </c>
      <c r="M80" s="18">
        <f>DATABASE!P90/'UG GRAVITY PIPING'!$C80</f>
        <v>8.4886500072936175E-3</v>
      </c>
      <c r="N80" s="18">
        <f>DATABASE!Q90/'UG GRAVITY PIPING'!$C80</f>
        <v>2.1779867368350178E-2</v>
      </c>
      <c r="O80" s="18">
        <f>DATABASE!R90/'UG GRAVITY PIPING'!$C80</f>
        <v>2.7367901345392111E-2</v>
      </c>
      <c r="P80" s="18">
        <f>DATABASE!S90/'UG GRAVITY PIPING'!$C80</f>
        <v>3.5301114240509877E-2</v>
      </c>
      <c r="Q80" s="18">
        <f>DATABASE!T90/'UG GRAVITY PIPING'!$C80</f>
        <v>3.8695452148251208E-2</v>
      </c>
      <c r="R80" s="18">
        <f>DATABASE!U90/'UG GRAVITY PIPING'!$C80</f>
        <v>4.9697595350037579E-2</v>
      </c>
      <c r="S80" s="18">
        <f>DATABASE!V90/'UG GRAVITY PIPING'!$C80</f>
        <v>7.5460900593588343E-2</v>
      </c>
      <c r="T80" s="18">
        <f>DATABASE!W90/'UG GRAVITY PIPING'!$C80</f>
        <v>7.7974393788081089E-2</v>
      </c>
      <c r="U80" s="18">
        <f>DATABASE!X90/'UG GRAVITY PIPING'!$C80</f>
        <v>8.8712844623480946E-2</v>
      </c>
      <c r="V80" s="18">
        <f>DATABASE!Y90/'UG GRAVITY PIPING'!$C80</f>
        <v>8.8712844623480946E-2</v>
      </c>
      <c r="W80" s="18">
        <f>DATABASE!Z90/'UG GRAVITY PIPING'!$C80</f>
        <v>8.8712844623480946E-2</v>
      </c>
      <c r="X80" s="18">
        <f>DATABASE!AA90/'UG GRAVITY PIPING'!$C80</f>
        <v>9.0025695979532958E-2</v>
      </c>
      <c r="Y80" s="18">
        <f>DATABASE!AB90/'UG GRAVITY PIPING'!$C80</f>
        <v>7.2666883605067373E-2</v>
      </c>
      <c r="Z80" s="18">
        <f>DATABASE!AC90/'UG GRAVITY PIPING'!$C80</f>
        <v>7.2274150293427875E-2</v>
      </c>
      <c r="AA80" s="18">
        <f>DATABASE!AD90/'UG GRAVITY PIPING'!$C80</f>
        <v>3.8695452148251208E-2</v>
      </c>
      <c r="AB80" s="18">
        <f>DATABASE!AE90/'UG GRAVITY PIPING'!$C80</f>
        <v>4.018222825660072E-2</v>
      </c>
      <c r="AC80" s="18">
        <f>DATABASE!AF90/'UG GRAVITY PIPING'!$C80</f>
        <v>2.81533679686711E-2</v>
      </c>
      <c r="AD80" s="18">
        <f>DATABASE!AG90/'UG GRAVITY PIPING'!$C80</f>
        <v>2.5263972890180543E-2</v>
      </c>
      <c r="AE80" s="18">
        <f>DATABASE!AH90/'UG GRAVITY PIPING'!$C80</f>
        <v>1.4559184910064069E-2</v>
      </c>
      <c r="AF80" s="18">
        <f>DATABASE!AI90/'UG GRAVITY PIPING'!$C80</f>
        <v>9.0721394988722923E-3</v>
      </c>
      <c r="AG80" s="18">
        <f>DATABASE!AJ90/'UG GRAVITY PIPING'!$C80</f>
        <v>3.6299778947250301E-3</v>
      </c>
      <c r="AH80" s="18">
        <f>DATABASE!AK90/'UG GRAVITY PIPING'!$C80</f>
        <v>0</v>
      </c>
      <c r="AI80" s="18">
        <f>DATABASE!AL90/'UG GRAVITY PIPING'!$C80</f>
        <v>0</v>
      </c>
      <c r="AJ80" s="18">
        <f>DATABASE!AM90/'UG GRAVITY PIPING'!$C80</f>
        <v>0</v>
      </c>
      <c r="AK80" s="18">
        <f>DATABASE!AN90/'UG GRAVITY PIPING'!$C80</f>
        <v>0</v>
      </c>
      <c r="AL80" s="18">
        <f>DATABASE!AO90/'UG GRAVITY PIPING'!$C80</f>
        <v>0</v>
      </c>
      <c r="AM80" s="18">
        <f>DATABASE!AP90/'UG GRAVITY PIPING'!$C80</f>
        <v>0</v>
      </c>
      <c r="AN80" s="20">
        <v>0</v>
      </c>
    </row>
    <row r="81" spans="1:40" ht="26.25" customHeight="1" x14ac:dyDescent="0.35">
      <c r="A81" s="6"/>
      <c r="B81" s="26" t="s">
        <v>3</v>
      </c>
      <c r="C81" s="27">
        <f>C79+C80</f>
        <v>17823.800000000003</v>
      </c>
      <c r="D81" s="28">
        <f>(C79+C80)/11480516</f>
        <v>1.5525260362861742E-3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4.5725378426598132E-3</v>
      </c>
      <c r="M81" s="18">
        <f t="shared" si="2"/>
        <v>8.4886500072936175E-3</v>
      </c>
      <c r="N81" s="18">
        <f t="shared" si="2"/>
        <v>2.1779867368350178E-2</v>
      </c>
      <c r="O81" s="18">
        <f t="shared" si="2"/>
        <v>2.7367901345392111E-2</v>
      </c>
      <c r="P81" s="18">
        <f t="shared" si="2"/>
        <v>3.5301114240509877E-2</v>
      </c>
      <c r="Q81" s="18">
        <f t="shared" si="2"/>
        <v>3.8695452148251208E-2</v>
      </c>
      <c r="R81" s="18">
        <f t="shared" si="2"/>
        <v>4.9697595350037579E-2</v>
      </c>
      <c r="S81" s="18">
        <f t="shared" si="2"/>
        <v>7.5460900593588343E-2</v>
      </c>
      <c r="T81" s="18">
        <f t="shared" si="2"/>
        <v>7.7974393788081089E-2</v>
      </c>
      <c r="U81" s="18">
        <f t="shared" si="2"/>
        <v>8.8712844623480946E-2</v>
      </c>
      <c r="V81" s="18">
        <f t="shared" si="2"/>
        <v>8.8712844623480946E-2</v>
      </c>
      <c r="W81" s="18">
        <f t="shared" si="2"/>
        <v>8.8712844623480946E-2</v>
      </c>
      <c r="X81" s="18">
        <f t="shared" si="2"/>
        <v>9.0025695979532958E-2</v>
      </c>
      <c r="Y81" s="18">
        <f t="shared" si="2"/>
        <v>7.2666883605067373E-2</v>
      </c>
      <c r="Z81" s="18">
        <f t="shared" si="2"/>
        <v>7.2274150293427875E-2</v>
      </c>
      <c r="AA81" s="18">
        <f t="shared" si="2"/>
        <v>3.8695452148251208E-2</v>
      </c>
      <c r="AB81" s="18">
        <f t="shared" si="2"/>
        <v>4.018222825660072E-2</v>
      </c>
      <c r="AC81" s="18">
        <f t="shared" si="2"/>
        <v>2.81533679686711E-2</v>
      </c>
      <c r="AD81" s="18">
        <f t="shared" si="2"/>
        <v>2.5263972890180543E-2</v>
      </c>
      <c r="AE81" s="18">
        <f t="shared" si="2"/>
        <v>1.4559184910064069E-2</v>
      </c>
      <c r="AF81" s="18">
        <f t="shared" si="2"/>
        <v>9.0721394988722923E-3</v>
      </c>
      <c r="AG81" s="18">
        <f t="shared" si="2"/>
        <v>3.6299778947250301E-3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17823.800000000003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4.5725378426598132E-3</v>
      </c>
      <c r="M82" s="19">
        <f t="shared" si="3"/>
        <v>1.3061187849953431E-2</v>
      </c>
      <c r="N82" s="19">
        <f t="shared" si="3"/>
        <v>3.4841055218303607E-2</v>
      </c>
      <c r="O82" s="19">
        <f t="shared" si="3"/>
        <v>6.2208956563695718E-2</v>
      </c>
      <c r="P82" s="19">
        <f t="shared" si="3"/>
        <v>9.7510070804205595E-2</v>
      </c>
      <c r="Q82" s="19">
        <f t="shared" si="3"/>
        <v>0.1362055229524568</v>
      </c>
      <c r="R82" s="19">
        <f t="shared" si="3"/>
        <v>0.1859031183024944</v>
      </c>
      <c r="S82" s="19">
        <f t="shared" si="3"/>
        <v>0.26136401889608274</v>
      </c>
      <c r="T82" s="19">
        <f t="shared" si="3"/>
        <v>0.33933841268416381</v>
      </c>
      <c r="U82" s="19">
        <f t="shared" si="3"/>
        <v>0.42805125730764476</v>
      </c>
      <c r="V82" s="19">
        <f t="shared" si="3"/>
        <v>0.51676410193112576</v>
      </c>
      <c r="W82" s="19">
        <f t="shared" si="3"/>
        <v>0.60547694655460671</v>
      </c>
      <c r="X82" s="19">
        <f t="shared" si="3"/>
        <v>0.69550264253413963</v>
      </c>
      <c r="Y82" s="19">
        <f t="shared" si="3"/>
        <v>0.76816952613920697</v>
      </c>
      <c r="Z82" s="19">
        <f t="shared" si="3"/>
        <v>0.84044367643263485</v>
      </c>
      <c r="AA82" s="19">
        <f t="shared" si="3"/>
        <v>0.87913912858088605</v>
      </c>
      <c r="AB82" s="19">
        <f t="shared" si="3"/>
        <v>0.91932135683748673</v>
      </c>
      <c r="AC82" s="19">
        <f t="shared" si="3"/>
        <v>0.9474747248061578</v>
      </c>
      <c r="AD82" s="19">
        <f t="shared" si="3"/>
        <v>0.97273869769633836</v>
      </c>
      <c r="AE82" s="19">
        <f t="shared" si="3"/>
        <v>0.98729788260640239</v>
      </c>
      <c r="AF82" s="19">
        <f t="shared" si="3"/>
        <v>0.9963700221052747</v>
      </c>
      <c r="AG82" s="19">
        <f t="shared" si="3"/>
        <v>0.99999999999999978</v>
      </c>
      <c r="AH82" s="19">
        <f t="shared" si="3"/>
        <v>0.99999999999999978</v>
      </c>
      <c r="AI82" s="19">
        <f t="shared" si="3"/>
        <v>0.99999999999999978</v>
      </c>
      <c r="AJ82" s="19">
        <f t="shared" si="3"/>
        <v>0.99999999999999978</v>
      </c>
      <c r="AK82" s="19">
        <f t="shared" si="3"/>
        <v>0.99999999999999978</v>
      </c>
      <c r="AL82" s="19">
        <f t="shared" si="3"/>
        <v>0.99999999999999978</v>
      </c>
      <c r="AM82" s="19">
        <f t="shared" si="3"/>
        <v>0.99999999999999978</v>
      </c>
      <c r="AN82" s="21">
        <f t="shared" si="3"/>
        <v>0.99999999999999978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ht="12" customHeight="1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6"/>
      <c r="F148" s="6"/>
      <c r="G148" s="6"/>
      <c r="H148" s="6"/>
      <c r="I148" s="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A154" s="6"/>
      <c r="B154" s="6"/>
      <c r="C154" s="6"/>
      <c r="D154" s="6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spans="1:40" x14ac:dyDescent="0.35">
      <c r="A155" s="6"/>
      <c r="B155" s="6"/>
      <c r="C155" s="6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AK159" s="6"/>
      <c r="AL159" s="6"/>
      <c r="AM159" s="6"/>
      <c r="AN159" s="6"/>
    </row>
    <row r="160" spans="1:40" x14ac:dyDescent="0.35">
      <c r="E160" s="16"/>
      <c r="F160" s="16"/>
      <c r="AK160" s="6"/>
      <c r="AL160" s="6"/>
      <c r="AM160" s="6"/>
      <c r="AN160" s="6"/>
    </row>
    <row r="161" spans="5:40" x14ac:dyDescent="0.35">
      <c r="E161" s="16"/>
      <c r="F161" s="16"/>
      <c r="AK161" s="6"/>
      <c r="AL161" s="6"/>
      <c r="AM161" s="6"/>
      <c r="AN161" s="6"/>
    </row>
    <row r="162" spans="5:40" x14ac:dyDescent="0.35">
      <c r="E162" s="16"/>
      <c r="F162" s="16"/>
      <c r="AK162" s="6"/>
      <c r="AL162" s="6"/>
      <c r="AM162" s="6"/>
      <c r="AN162" s="6"/>
    </row>
    <row r="163" spans="5:40" x14ac:dyDescent="0.35">
      <c r="E163" s="16"/>
      <c r="F163" s="1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 spans="5:40" x14ac:dyDescent="0.35">
      <c r="E164" s="16"/>
      <c r="F164" s="16"/>
    </row>
    <row r="165" spans="5:40" x14ac:dyDescent="0.35">
      <c r="E165" s="16"/>
      <c r="F165" s="16"/>
    </row>
    <row r="166" spans="5:40" x14ac:dyDescent="0.35">
      <c r="E166" s="16"/>
      <c r="F166" s="16"/>
    </row>
    <row r="167" spans="5:40" x14ac:dyDescent="0.35">
      <c r="E167" s="16"/>
      <c r="F167" s="16"/>
    </row>
    <row r="168" spans="5:40" x14ac:dyDescent="0.35">
      <c r="E168" s="16"/>
      <c r="F168" s="16"/>
    </row>
    <row r="169" spans="5:40" x14ac:dyDescent="0.35">
      <c r="E169" s="16"/>
      <c r="F169" s="16"/>
    </row>
    <row r="170" spans="5:40" x14ac:dyDescent="0.35">
      <c r="E170" s="16"/>
      <c r="F170" s="16"/>
    </row>
    <row r="171" spans="5:40" x14ac:dyDescent="0.35">
      <c r="E171" s="16"/>
      <c r="F171" s="16"/>
    </row>
    <row r="172" spans="5:40" x14ac:dyDescent="0.35">
      <c r="F172" s="16"/>
    </row>
    <row r="173" spans="5:40" x14ac:dyDescent="0.35">
      <c r="E173" s="16"/>
      <c r="F173" s="16"/>
    </row>
    <row r="174" spans="5:40" x14ac:dyDescent="0.35">
      <c r="E174" s="16"/>
      <c r="F174" s="16"/>
    </row>
    <row r="175" spans="5:40" x14ac:dyDescent="0.35">
      <c r="E175" s="16"/>
      <c r="F175" s="16"/>
    </row>
    <row r="176" spans="5:40" x14ac:dyDescent="0.35">
      <c r="E176" s="16"/>
      <c r="F176" s="16"/>
    </row>
    <row r="177" spans="5:6" x14ac:dyDescent="0.35">
      <c r="E177" s="16"/>
      <c r="F177" s="16"/>
    </row>
    <row r="178" spans="5:6" x14ac:dyDescent="0.35"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  <row r="201" spans="5:6" x14ac:dyDescent="0.35">
      <c r="E201" s="16"/>
      <c r="F201" s="16"/>
    </row>
    <row r="202" spans="5:6" x14ac:dyDescent="0.35">
      <c r="E202" s="16"/>
      <c r="F20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9B73-F98F-4DA1-A625-D2C4CFB645A0}">
  <sheetPr>
    <pageSetUpPr fitToPage="1"/>
  </sheetPr>
  <dimension ref="A1:AT144"/>
  <sheetViews>
    <sheetView topLeftCell="A28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1926.0040000000006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28.120999999999999</v>
      </c>
      <c r="N37" s="111">
        <v>363.024</v>
      </c>
      <c r="O37" s="111">
        <v>522.47199999999998</v>
      </c>
      <c r="P37" s="111">
        <v>333.29</v>
      </c>
      <c r="Q37" s="111">
        <v>283.2652800000003</v>
      </c>
      <c r="R37" s="111">
        <v>233.83172000000036</v>
      </c>
      <c r="S37" s="111">
        <v>162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1217.1142</v>
      </c>
      <c r="D38" s="153"/>
      <c r="E38" s="66">
        <v>0</v>
      </c>
      <c r="F38" s="66">
        <v>0</v>
      </c>
      <c r="G38" s="66">
        <f>DATABASE!J32</f>
        <v>0</v>
      </c>
      <c r="H38" s="66">
        <v>0</v>
      </c>
      <c r="I38" s="66">
        <v>0</v>
      </c>
      <c r="J38" s="66">
        <v>0</v>
      </c>
      <c r="K38" s="66">
        <v>1.323</v>
      </c>
      <c r="L38" s="66">
        <v>31.085000000000001</v>
      </c>
      <c r="M38" s="66">
        <v>351.03699999999998</v>
      </c>
      <c r="N38" s="66">
        <v>158.084</v>
      </c>
      <c r="O38" s="66">
        <v>131.745</v>
      </c>
      <c r="P38" s="66">
        <v>183.596</v>
      </c>
      <c r="Q38" s="66">
        <v>126.85699999999984</v>
      </c>
      <c r="R38" s="66">
        <v>97.387200000000121</v>
      </c>
      <c r="S38" s="66">
        <v>136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11186.800000000001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498.7</v>
      </c>
      <c r="R39" s="111">
        <v>545.9</v>
      </c>
      <c r="S39" s="111">
        <v>1027.9000000000001</v>
      </c>
      <c r="T39" s="111">
        <v>1289.5999999999999</v>
      </c>
      <c r="U39" s="111">
        <v>1550.8</v>
      </c>
      <c r="V39" s="111">
        <v>1503.9</v>
      </c>
      <c r="W39" s="111">
        <v>1287.2</v>
      </c>
      <c r="X39" s="111">
        <v>1128</v>
      </c>
      <c r="Y39" s="111">
        <v>905.1</v>
      </c>
      <c r="Z39" s="111">
        <v>676.6</v>
      </c>
      <c r="AA39" s="111">
        <v>345.7</v>
      </c>
      <c r="AB39" s="111">
        <v>239.6</v>
      </c>
      <c r="AC39" s="111">
        <v>137.80000000000001</v>
      </c>
      <c r="AD39" s="111">
        <v>49.6</v>
      </c>
      <c r="AE39" s="111">
        <v>0.4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8291.9000000000015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233</v>
      </c>
      <c r="R40" s="66">
        <v>248.3</v>
      </c>
      <c r="S40" s="66">
        <v>518</v>
      </c>
      <c r="T40" s="66">
        <v>705.5</v>
      </c>
      <c r="U40" s="66">
        <v>649.9</v>
      </c>
      <c r="V40" s="66">
        <v>603.5</v>
      </c>
      <c r="W40" s="66">
        <v>827.1</v>
      </c>
      <c r="X40" s="66">
        <v>913.1</v>
      </c>
      <c r="Y40" s="66">
        <v>832</v>
      </c>
      <c r="Z40" s="66">
        <v>699.6</v>
      </c>
      <c r="AA40" s="66">
        <v>559.5</v>
      </c>
      <c r="AB40" s="66">
        <v>492</v>
      </c>
      <c r="AC40" s="66">
        <v>379.9</v>
      </c>
      <c r="AD40" s="66">
        <v>233</v>
      </c>
      <c r="AE40" s="66">
        <v>175.6</v>
      </c>
      <c r="AF40" s="66">
        <v>145.6</v>
      </c>
      <c r="AG40" s="66">
        <v>72.099999999999994</v>
      </c>
      <c r="AH40" s="66">
        <v>4.2</v>
      </c>
      <c r="AI40" s="66">
        <f>DATABASE!AL34</f>
        <v>0</v>
      </c>
      <c r="AJ40" s="66">
        <f>DATABASE!AM34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22621.818199999994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1.323</v>
      </c>
      <c r="L41" s="108">
        <f t="shared" si="0"/>
        <v>31.085000000000001</v>
      </c>
      <c r="M41" s="108">
        <f t="shared" si="0"/>
        <v>379.15799999999996</v>
      </c>
      <c r="N41" s="108">
        <f t="shared" si="0"/>
        <v>521.10799999999995</v>
      </c>
      <c r="O41" s="108">
        <f t="shared" si="0"/>
        <v>654.21699999999998</v>
      </c>
      <c r="P41" s="108">
        <f t="shared" si="0"/>
        <v>516.88599999999997</v>
      </c>
      <c r="Q41" s="108">
        <f t="shared" si="0"/>
        <v>1141.8222800000001</v>
      </c>
      <c r="R41" s="108">
        <f t="shared" si="0"/>
        <v>1125.4189200000005</v>
      </c>
      <c r="S41" s="108">
        <f t="shared" si="0"/>
        <v>1843.9</v>
      </c>
      <c r="T41" s="108">
        <f t="shared" si="0"/>
        <v>1995.1</v>
      </c>
      <c r="U41" s="108">
        <f t="shared" si="0"/>
        <v>2200.6999999999998</v>
      </c>
      <c r="V41" s="108">
        <f t="shared" si="0"/>
        <v>2107.4</v>
      </c>
      <c r="W41" s="108">
        <f t="shared" si="0"/>
        <v>2114.3000000000002</v>
      </c>
      <c r="X41" s="108">
        <f t="shared" si="0"/>
        <v>2041.1</v>
      </c>
      <c r="Y41" s="108">
        <f t="shared" si="0"/>
        <v>1737.1</v>
      </c>
      <c r="Z41" s="108">
        <f t="shared" si="0"/>
        <v>1376.2</v>
      </c>
      <c r="AA41" s="108">
        <f t="shared" si="0"/>
        <v>905.2</v>
      </c>
      <c r="AB41" s="108">
        <f t="shared" si="0"/>
        <v>731.6</v>
      </c>
      <c r="AC41" s="108">
        <f t="shared" si="0"/>
        <v>517.70000000000005</v>
      </c>
      <c r="AD41" s="108">
        <f t="shared" si="0"/>
        <v>282.60000000000002</v>
      </c>
      <c r="AE41" s="108">
        <f t="shared" si="0"/>
        <v>176</v>
      </c>
      <c r="AF41" s="108">
        <f t="shared" si="0"/>
        <v>145.6</v>
      </c>
      <c r="AG41" s="108">
        <f t="shared" si="0"/>
        <v>72.099999999999994</v>
      </c>
      <c r="AH41" s="108">
        <f t="shared" si="0"/>
        <v>4.2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1.323</v>
      </c>
      <c r="L42" s="66">
        <f t="shared" si="1"/>
        <v>32.408000000000001</v>
      </c>
      <c r="M42" s="66">
        <f t="shared" si="1"/>
        <v>411.56599999999997</v>
      </c>
      <c r="N42" s="66">
        <f t="shared" si="1"/>
        <v>932.67399999999998</v>
      </c>
      <c r="O42" s="66">
        <f t="shared" si="1"/>
        <v>1586.8910000000001</v>
      </c>
      <c r="P42" s="66">
        <f t="shared" si="1"/>
        <v>2103.777</v>
      </c>
      <c r="Q42" s="66">
        <f t="shared" si="1"/>
        <v>3245.5992800000004</v>
      </c>
      <c r="R42" s="66">
        <f t="shared" si="1"/>
        <v>4371.0182000000004</v>
      </c>
      <c r="S42" s="66">
        <f t="shared" si="1"/>
        <v>6214.9182000000001</v>
      </c>
      <c r="T42" s="66">
        <f t="shared" si="1"/>
        <v>8210.0182000000004</v>
      </c>
      <c r="U42" s="66">
        <f t="shared" si="1"/>
        <v>10410.718199999999</v>
      </c>
      <c r="V42" s="66">
        <f t="shared" si="1"/>
        <v>12518.118199999999</v>
      </c>
      <c r="W42" s="66">
        <f t="shared" si="1"/>
        <v>14632.4182</v>
      </c>
      <c r="X42" s="66">
        <f t="shared" si="1"/>
        <v>16673.518199999999</v>
      </c>
      <c r="Y42" s="66">
        <f t="shared" si="1"/>
        <v>18410.618199999997</v>
      </c>
      <c r="Z42" s="66">
        <f t="shared" si="1"/>
        <v>19786.818199999998</v>
      </c>
      <c r="AA42" s="66">
        <f t="shared" si="1"/>
        <v>20692.018199999999</v>
      </c>
      <c r="AB42" s="66">
        <f t="shared" si="1"/>
        <v>21423.618199999997</v>
      </c>
      <c r="AC42" s="66">
        <f t="shared" si="1"/>
        <v>21941.318199999998</v>
      </c>
      <c r="AD42" s="66">
        <f t="shared" si="1"/>
        <v>22223.918199999996</v>
      </c>
      <c r="AE42" s="66">
        <f t="shared" si="1"/>
        <v>22399.918199999996</v>
      </c>
      <c r="AF42" s="66">
        <f t="shared" si="1"/>
        <v>22545.518199999995</v>
      </c>
      <c r="AG42" s="66">
        <f t="shared" si="1"/>
        <v>22617.618199999994</v>
      </c>
      <c r="AH42" s="66">
        <f t="shared" si="1"/>
        <v>22621.818199999994</v>
      </c>
      <c r="AI42" s="66">
        <f t="shared" si="1"/>
        <v>22621.818199999994</v>
      </c>
      <c r="AJ42" s="66">
        <f t="shared" si="1"/>
        <v>22621.818199999994</v>
      </c>
      <c r="AK42" s="66">
        <f t="shared" si="1"/>
        <v>22621.818199999994</v>
      </c>
      <c r="AL42" s="66">
        <f t="shared" si="1"/>
        <v>22621.818199999994</v>
      </c>
      <c r="AM42" s="66">
        <f t="shared" si="1"/>
        <v>22621.818199999994</v>
      </c>
      <c r="AN42" s="67">
        <f t="shared" si="1"/>
        <v>22621.818199999994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6CBF-FC10-4A16-BA13-C00CE8C4A8B8}">
  <dimension ref="A1:AG18"/>
  <sheetViews>
    <sheetView topLeftCell="F1" workbookViewId="0">
      <selection activeCell="S15" sqref="S15:AG16"/>
    </sheetView>
  </sheetViews>
  <sheetFormatPr defaultRowHeight="14.4" x14ac:dyDescent="0.3"/>
  <cols>
    <col min="1" max="1" width="32.44140625" bestFit="1" customWidth="1"/>
    <col min="10" max="10" width="10.109375" bestFit="1" customWidth="1"/>
    <col min="14" max="15" width="10.109375" bestFit="1" customWidth="1"/>
    <col min="18" max="18" width="10.109375" bestFit="1" customWidth="1"/>
    <col min="31" max="31" width="10.109375" bestFit="1" customWidth="1"/>
  </cols>
  <sheetData>
    <row r="1" spans="1:33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100</v>
      </c>
      <c r="H1" t="s">
        <v>20</v>
      </c>
      <c r="I1" s="32">
        <v>44409</v>
      </c>
      <c r="J1" s="32">
        <v>44440</v>
      </c>
      <c r="K1" s="32">
        <v>44470</v>
      </c>
      <c r="L1" s="32">
        <v>44501</v>
      </c>
      <c r="M1" s="32">
        <v>44531</v>
      </c>
      <c r="N1" s="32">
        <v>44562</v>
      </c>
      <c r="O1" s="32">
        <v>44593</v>
      </c>
      <c r="P1" s="32">
        <v>44621</v>
      </c>
      <c r="Q1" s="32">
        <v>44652</v>
      </c>
      <c r="R1" s="32">
        <v>44682</v>
      </c>
      <c r="S1" s="32">
        <v>44713</v>
      </c>
      <c r="T1" s="32">
        <v>44743</v>
      </c>
      <c r="U1" s="32">
        <v>44774</v>
      </c>
      <c r="V1" s="32">
        <v>44805</v>
      </c>
      <c r="W1" s="32">
        <v>44835</v>
      </c>
      <c r="X1" s="32">
        <v>44866</v>
      </c>
      <c r="Y1" s="32">
        <v>44896</v>
      </c>
      <c r="Z1" s="32">
        <v>44927</v>
      </c>
      <c r="AA1" s="32">
        <v>44958</v>
      </c>
      <c r="AB1" s="32">
        <v>44986</v>
      </c>
      <c r="AC1" s="32">
        <v>45017</v>
      </c>
      <c r="AD1" s="32">
        <v>45047</v>
      </c>
      <c r="AE1" s="32">
        <v>45078</v>
      </c>
      <c r="AF1" s="32">
        <v>45108</v>
      </c>
      <c r="AG1" s="32">
        <v>45139</v>
      </c>
    </row>
    <row r="2" spans="1:33" x14ac:dyDescent="0.3">
      <c r="A2" t="s">
        <v>108</v>
      </c>
      <c r="D2" t="s">
        <v>101</v>
      </c>
      <c r="E2" s="32">
        <v>45079</v>
      </c>
      <c r="G2">
        <v>21632</v>
      </c>
      <c r="H2" t="s">
        <v>100</v>
      </c>
      <c r="I2">
        <v>34</v>
      </c>
      <c r="J2">
        <v>179.3</v>
      </c>
      <c r="K2">
        <v>396.2</v>
      </c>
      <c r="L2">
        <v>603.70000000000005</v>
      </c>
      <c r="M2">
        <v>940.2</v>
      </c>
      <c r="N2">
        <v>731.6</v>
      </c>
      <c r="O2">
        <v>794.2</v>
      </c>
      <c r="P2">
        <v>1546</v>
      </c>
      <c r="Q2">
        <v>1995.1</v>
      </c>
      <c r="R2">
        <v>2200.6999999999998</v>
      </c>
      <c r="S2">
        <v>2107.3000000000002</v>
      </c>
      <c r="T2">
        <v>2114.3000000000002</v>
      </c>
      <c r="U2">
        <v>2041.1</v>
      </c>
      <c r="V2">
        <v>1737.1</v>
      </c>
      <c r="W2">
        <v>1376.2</v>
      </c>
      <c r="X2">
        <v>905.2</v>
      </c>
      <c r="Y2">
        <v>731.6</v>
      </c>
      <c r="Z2">
        <v>517.70000000000005</v>
      </c>
      <c r="AA2">
        <v>282.60000000000002</v>
      </c>
      <c r="AB2">
        <v>176</v>
      </c>
      <c r="AC2">
        <v>145.6</v>
      </c>
      <c r="AD2">
        <v>72.099999999999994</v>
      </c>
      <c r="AE2">
        <v>4.2</v>
      </c>
    </row>
    <row r="3" spans="1:33" x14ac:dyDescent="0.3">
      <c r="A3" t="s">
        <v>23</v>
      </c>
      <c r="D3" t="s">
        <v>99</v>
      </c>
      <c r="E3" s="32">
        <v>44988</v>
      </c>
      <c r="G3">
        <v>12602.7</v>
      </c>
      <c r="H3" t="s">
        <v>100</v>
      </c>
      <c r="J3">
        <v>7.8</v>
      </c>
      <c r="K3">
        <v>220.7</v>
      </c>
      <c r="L3">
        <v>453.8</v>
      </c>
      <c r="M3">
        <v>733.7</v>
      </c>
      <c r="N3">
        <v>498.7</v>
      </c>
      <c r="O3">
        <v>545.9</v>
      </c>
      <c r="P3">
        <v>1027.9000000000001</v>
      </c>
      <c r="Q3">
        <v>1289.5999999999999</v>
      </c>
      <c r="R3">
        <v>1550.8</v>
      </c>
      <c r="S3">
        <v>1503.9</v>
      </c>
      <c r="T3">
        <v>1287.2</v>
      </c>
      <c r="U3">
        <v>1128</v>
      </c>
      <c r="V3">
        <v>905.1</v>
      </c>
      <c r="W3">
        <v>676.6</v>
      </c>
      <c r="X3">
        <v>345.7</v>
      </c>
      <c r="Y3">
        <v>239.6</v>
      </c>
      <c r="Z3">
        <v>137.80000000000001</v>
      </c>
      <c r="AA3">
        <v>49.6</v>
      </c>
      <c r="AB3">
        <v>0.4</v>
      </c>
    </row>
    <row r="4" spans="1:33" x14ac:dyDescent="0.3">
      <c r="A4" t="s">
        <v>46</v>
      </c>
      <c r="D4" t="s">
        <v>101</v>
      </c>
      <c r="E4" s="32">
        <v>45079</v>
      </c>
      <c r="G4">
        <v>9029.2999999999993</v>
      </c>
      <c r="H4" t="s">
        <v>100</v>
      </c>
      <c r="I4">
        <v>34</v>
      </c>
      <c r="J4">
        <v>171.5</v>
      </c>
      <c r="K4">
        <v>175.5</v>
      </c>
      <c r="L4">
        <v>150</v>
      </c>
      <c r="M4">
        <v>206.6</v>
      </c>
      <c r="N4">
        <v>233</v>
      </c>
      <c r="O4">
        <v>248.3</v>
      </c>
      <c r="P4">
        <v>518</v>
      </c>
      <c r="Q4">
        <v>705.5</v>
      </c>
      <c r="R4">
        <v>649.9</v>
      </c>
      <c r="S4">
        <v>603.5</v>
      </c>
      <c r="T4">
        <v>827.1</v>
      </c>
      <c r="U4">
        <v>913.1</v>
      </c>
      <c r="V4">
        <v>832</v>
      </c>
      <c r="W4">
        <v>699.6</v>
      </c>
      <c r="X4">
        <v>559.5</v>
      </c>
      <c r="Y4">
        <v>492</v>
      </c>
      <c r="Z4">
        <v>379.9</v>
      </c>
      <c r="AA4">
        <v>233</v>
      </c>
      <c r="AB4">
        <v>175.6</v>
      </c>
      <c r="AC4">
        <v>145.6</v>
      </c>
      <c r="AD4">
        <v>72.099999999999994</v>
      </c>
      <c r="AE4">
        <v>4.2</v>
      </c>
    </row>
    <row r="5" spans="1:33" s="114" customFormat="1" x14ac:dyDescent="0.3">
      <c r="A5" s="114" t="s">
        <v>191</v>
      </c>
      <c r="D5" s="114" t="s">
        <v>105</v>
      </c>
      <c r="E5" s="115">
        <v>44930</v>
      </c>
      <c r="G5" s="114">
        <v>318199.5</v>
      </c>
      <c r="H5" s="114" t="s">
        <v>100</v>
      </c>
      <c r="K5" s="114">
        <v>542.20000000000005</v>
      </c>
      <c r="L5" s="114">
        <v>1652.6</v>
      </c>
      <c r="M5" s="114">
        <v>1770.5</v>
      </c>
      <c r="N5" s="114">
        <v>33043.4</v>
      </c>
      <c r="O5" s="114">
        <v>29890.6</v>
      </c>
      <c r="P5" s="114">
        <v>33220.1</v>
      </c>
      <c r="Q5" s="114">
        <v>32075.599999999999</v>
      </c>
      <c r="R5" s="114">
        <v>33930.800000000003</v>
      </c>
      <c r="S5" s="114">
        <v>31381.3</v>
      </c>
      <c r="T5" s="114">
        <v>29033.200000000001</v>
      </c>
      <c r="U5" s="114">
        <v>22370.2</v>
      </c>
      <c r="V5" s="114">
        <v>21477.4</v>
      </c>
      <c r="W5" s="114">
        <v>20761.5</v>
      </c>
      <c r="X5" s="114">
        <v>14604.1</v>
      </c>
      <c r="Y5" s="114">
        <v>12444</v>
      </c>
      <c r="Z5" s="114">
        <v>2.1</v>
      </c>
    </row>
    <row r="6" spans="1:33" x14ac:dyDescent="0.3">
      <c r="A6" t="s">
        <v>23</v>
      </c>
      <c r="D6" t="s">
        <v>105</v>
      </c>
      <c r="E6" s="32">
        <v>44930</v>
      </c>
      <c r="G6">
        <v>215928.3</v>
      </c>
      <c r="H6" t="s">
        <v>100</v>
      </c>
      <c r="K6">
        <v>542.20000000000005</v>
      </c>
      <c r="L6">
        <v>1652.6</v>
      </c>
      <c r="M6">
        <v>1770.5</v>
      </c>
      <c r="N6">
        <v>23255.8</v>
      </c>
      <c r="O6">
        <v>21050.3</v>
      </c>
      <c r="P6">
        <v>23432.6</v>
      </c>
      <c r="Q6">
        <v>22676.7</v>
      </c>
      <c r="R6">
        <v>24233.8</v>
      </c>
      <c r="S6">
        <v>22477.9</v>
      </c>
      <c r="T6">
        <v>20320.599999999999</v>
      </c>
      <c r="U6">
        <v>13657.6</v>
      </c>
      <c r="V6">
        <v>13045.8</v>
      </c>
      <c r="W6">
        <v>13120.9</v>
      </c>
      <c r="X6">
        <v>7723.9</v>
      </c>
      <c r="Y6">
        <v>6964.9</v>
      </c>
      <c r="Z6">
        <v>2.1</v>
      </c>
    </row>
    <row r="7" spans="1:33" x14ac:dyDescent="0.3">
      <c r="A7" t="s">
        <v>46</v>
      </c>
      <c r="D7" s="32">
        <v>44562</v>
      </c>
      <c r="E7" s="32">
        <v>44926</v>
      </c>
      <c r="G7">
        <v>102271.2</v>
      </c>
      <c r="H7" t="s">
        <v>100</v>
      </c>
      <c r="N7">
        <v>9787.5</v>
      </c>
      <c r="O7">
        <v>8840.2999999999993</v>
      </c>
      <c r="P7">
        <v>9787.5</v>
      </c>
      <c r="Q7">
        <v>9398.7999999999993</v>
      </c>
      <c r="R7">
        <v>9697.1</v>
      </c>
      <c r="S7">
        <v>8903.4</v>
      </c>
      <c r="T7">
        <v>8712.6</v>
      </c>
      <c r="U7">
        <v>8712.6</v>
      </c>
      <c r="V7">
        <v>8431.5</v>
      </c>
      <c r="W7">
        <v>7640.6</v>
      </c>
      <c r="X7">
        <v>6880.2</v>
      </c>
      <c r="Y7">
        <v>5479.1</v>
      </c>
    </row>
    <row r="8" spans="1:33" s="114" customFormat="1" x14ac:dyDescent="0.3">
      <c r="A8" s="114" t="s">
        <v>192</v>
      </c>
      <c r="D8" s="115">
        <v>44615</v>
      </c>
      <c r="E8" s="115">
        <v>45139</v>
      </c>
      <c r="G8" s="114">
        <v>259751</v>
      </c>
      <c r="H8" s="114" t="s">
        <v>100</v>
      </c>
      <c r="O8" s="114">
        <v>665.4</v>
      </c>
      <c r="P8" s="114">
        <v>3437.8</v>
      </c>
      <c r="Q8" s="114">
        <v>3326.9</v>
      </c>
      <c r="R8" s="114">
        <v>6368.7</v>
      </c>
      <c r="S8" s="114">
        <v>9960.2999999999993</v>
      </c>
      <c r="T8" s="114">
        <v>15446</v>
      </c>
      <c r="U8" s="114">
        <v>23133.3</v>
      </c>
      <c r="V8" s="114">
        <v>28491.5</v>
      </c>
      <c r="W8" s="114">
        <v>32959</v>
      </c>
      <c r="X8" s="114">
        <v>32588.6</v>
      </c>
      <c r="Y8" s="114">
        <v>28847.599999999999</v>
      </c>
      <c r="Z8" s="114">
        <v>25273.1</v>
      </c>
      <c r="AA8" s="114">
        <v>19099.7</v>
      </c>
      <c r="AB8" s="114">
        <v>10750.1</v>
      </c>
      <c r="AC8" s="114">
        <v>7716.4</v>
      </c>
      <c r="AD8" s="114">
        <v>4819.7</v>
      </c>
      <c r="AE8" s="114">
        <v>4643.2</v>
      </c>
      <c r="AF8" s="114">
        <v>2178.1</v>
      </c>
      <c r="AG8" s="114">
        <v>45.6</v>
      </c>
    </row>
    <row r="9" spans="1:33" x14ac:dyDescent="0.3">
      <c r="A9" t="s">
        <v>23</v>
      </c>
      <c r="D9" s="32">
        <v>44615</v>
      </c>
      <c r="E9" s="32">
        <v>45032</v>
      </c>
      <c r="G9">
        <v>180275</v>
      </c>
      <c r="H9" t="s">
        <v>100</v>
      </c>
      <c r="O9">
        <v>665.4</v>
      </c>
      <c r="P9">
        <v>3437.8</v>
      </c>
      <c r="Q9">
        <v>3326.9</v>
      </c>
      <c r="R9">
        <v>5427.9</v>
      </c>
      <c r="S9">
        <v>7931.6</v>
      </c>
      <c r="T9">
        <v>12791.9</v>
      </c>
      <c r="U9">
        <v>19895.400000000001</v>
      </c>
      <c r="V9">
        <v>23230.6</v>
      </c>
      <c r="W9">
        <v>24983</v>
      </c>
      <c r="X9">
        <v>24035.4</v>
      </c>
      <c r="Y9">
        <v>20756.2</v>
      </c>
      <c r="Z9">
        <v>16782.099999999999</v>
      </c>
      <c r="AA9">
        <v>12134.7</v>
      </c>
      <c r="AB9">
        <v>3481.7</v>
      </c>
      <c r="AC9">
        <v>1394.4</v>
      </c>
    </row>
    <row r="10" spans="1:33" x14ac:dyDescent="0.3">
      <c r="A10" t="s">
        <v>46</v>
      </c>
      <c r="D10" s="32">
        <v>44695</v>
      </c>
      <c r="E10" s="32">
        <v>45139</v>
      </c>
      <c r="G10">
        <v>79476</v>
      </c>
      <c r="H10" t="s">
        <v>100</v>
      </c>
      <c r="R10">
        <v>940.8</v>
      </c>
      <c r="S10">
        <v>2028.7</v>
      </c>
      <c r="T10">
        <v>2654.1</v>
      </c>
      <c r="U10">
        <v>3237.9</v>
      </c>
      <c r="V10">
        <v>5260.9</v>
      </c>
      <c r="W10">
        <v>7976</v>
      </c>
      <c r="X10">
        <v>8553.1</v>
      </c>
      <c r="Y10">
        <v>8091.5</v>
      </c>
      <c r="Z10">
        <v>8491.1</v>
      </c>
      <c r="AA10">
        <v>6965</v>
      </c>
      <c r="AB10">
        <v>7268.4</v>
      </c>
      <c r="AC10">
        <v>6322</v>
      </c>
      <c r="AD10">
        <v>4819.7</v>
      </c>
      <c r="AE10">
        <v>4643.2</v>
      </c>
      <c r="AF10">
        <v>2178.1</v>
      </c>
      <c r="AG10">
        <v>45.6</v>
      </c>
    </row>
    <row r="11" spans="1:33" x14ac:dyDescent="0.3">
      <c r="A11" t="s">
        <v>193</v>
      </c>
      <c r="D11" s="32">
        <v>44699</v>
      </c>
      <c r="E11" s="32">
        <v>45146</v>
      </c>
      <c r="G11">
        <v>744840.9</v>
      </c>
      <c r="H11" t="s">
        <v>100</v>
      </c>
      <c r="R11">
        <v>3660.8</v>
      </c>
      <c r="S11">
        <v>23340.6</v>
      </c>
      <c r="T11">
        <v>69031.5</v>
      </c>
      <c r="U11">
        <v>70740.800000000003</v>
      </c>
      <c r="V11">
        <v>74020.7</v>
      </c>
      <c r="W11">
        <v>82199.5</v>
      </c>
      <c r="X11">
        <v>82055.399999999994</v>
      </c>
      <c r="Y11">
        <v>65486.1</v>
      </c>
      <c r="Z11">
        <v>55833.8</v>
      </c>
      <c r="AA11">
        <v>53416</v>
      </c>
      <c r="AB11">
        <v>43296.7</v>
      </c>
      <c r="AC11">
        <v>42222.5</v>
      </c>
      <c r="AD11">
        <v>35479.199999999997</v>
      </c>
      <c r="AE11">
        <v>20493.5</v>
      </c>
      <c r="AF11">
        <v>19960.5</v>
      </c>
      <c r="AG11">
        <v>3603.4</v>
      </c>
    </row>
    <row r="12" spans="1:33" x14ac:dyDescent="0.3">
      <c r="A12" t="s">
        <v>23</v>
      </c>
      <c r="D12" s="32">
        <v>44713</v>
      </c>
      <c r="E12" s="32">
        <v>45079</v>
      </c>
      <c r="G12">
        <v>441690.9</v>
      </c>
      <c r="H12" t="s">
        <v>100</v>
      </c>
      <c r="S12">
        <v>5706.8</v>
      </c>
      <c r="T12">
        <v>33465</v>
      </c>
      <c r="U12">
        <v>45552.6</v>
      </c>
      <c r="V12">
        <v>64263.3</v>
      </c>
      <c r="W12">
        <v>76030.2</v>
      </c>
      <c r="X12">
        <v>71886.399999999994</v>
      </c>
      <c r="Y12">
        <v>50273.9</v>
      </c>
      <c r="Z12">
        <v>35519</v>
      </c>
      <c r="AA12">
        <v>20273.8</v>
      </c>
      <c r="AB12">
        <v>13476.9</v>
      </c>
      <c r="AC12">
        <v>15729.1</v>
      </c>
      <c r="AD12">
        <v>8946.7999999999993</v>
      </c>
      <c r="AE12">
        <v>567.1</v>
      </c>
    </row>
    <row r="13" spans="1:33" x14ac:dyDescent="0.3">
      <c r="A13" t="s">
        <v>46</v>
      </c>
      <c r="D13" s="32">
        <v>44699</v>
      </c>
      <c r="E13" s="32">
        <v>45146</v>
      </c>
      <c r="G13">
        <v>303150</v>
      </c>
      <c r="H13" t="s">
        <v>100</v>
      </c>
      <c r="R13">
        <v>3660.8</v>
      </c>
      <c r="S13">
        <v>17633.8</v>
      </c>
      <c r="T13">
        <v>35566.5</v>
      </c>
      <c r="U13">
        <v>25188.2</v>
      </c>
      <c r="V13">
        <v>9757.2999999999993</v>
      </c>
      <c r="W13">
        <v>6169.4</v>
      </c>
      <c r="X13">
        <v>10169</v>
      </c>
      <c r="Y13">
        <v>15212.2</v>
      </c>
      <c r="Z13">
        <v>20314.8</v>
      </c>
      <c r="AA13">
        <v>33142.199999999997</v>
      </c>
      <c r="AB13">
        <v>29819.8</v>
      </c>
      <c r="AC13">
        <v>26493.3</v>
      </c>
      <c r="AD13">
        <v>26532.400000000001</v>
      </c>
      <c r="AE13">
        <v>19926.400000000001</v>
      </c>
      <c r="AF13">
        <v>19960.5</v>
      </c>
      <c r="AG13">
        <v>3603.4</v>
      </c>
    </row>
    <row r="14" spans="1:33" x14ac:dyDescent="0.3">
      <c r="A14" t="s">
        <v>194</v>
      </c>
      <c r="D14" s="32">
        <v>44723</v>
      </c>
      <c r="E14" s="32">
        <v>45159</v>
      </c>
      <c r="G14">
        <v>1116824</v>
      </c>
      <c r="H14" t="s">
        <v>100</v>
      </c>
      <c r="S14">
        <v>14414.6</v>
      </c>
      <c r="T14">
        <v>43237.9</v>
      </c>
      <c r="U14">
        <v>51068.5</v>
      </c>
      <c r="V14">
        <v>45585</v>
      </c>
      <c r="W14">
        <v>71123.100000000006</v>
      </c>
      <c r="X14">
        <v>68204.399999999994</v>
      </c>
      <c r="Y14">
        <v>122627.6</v>
      </c>
      <c r="Z14">
        <v>137547.9</v>
      </c>
      <c r="AA14">
        <v>149651.79999999999</v>
      </c>
      <c r="AB14">
        <v>168531.3</v>
      </c>
      <c r="AC14">
        <v>99850.7</v>
      </c>
      <c r="AD14">
        <v>64011.8</v>
      </c>
      <c r="AE14">
        <v>41874.400000000001</v>
      </c>
      <c r="AF14">
        <v>27356.2</v>
      </c>
      <c r="AG14">
        <v>11738.9</v>
      </c>
    </row>
    <row r="15" spans="1:33" x14ac:dyDescent="0.3">
      <c r="A15" t="s">
        <v>23</v>
      </c>
      <c r="D15" s="32">
        <v>44723</v>
      </c>
      <c r="E15" s="32">
        <v>45079</v>
      </c>
      <c r="G15">
        <v>746102.1</v>
      </c>
      <c r="H15" t="s">
        <v>100</v>
      </c>
      <c r="S15">
        <v>13877.2</v>
      </c>
      <c r="T15">
        <v>37216.300000000003</v>
      </c>
      <c r="U15">
        <v>42374.9</v>
      </c>
      <c r="V15">
        <v>33440.5</v>
      </c>
      <c r="W15">
        <v>61260.1</v>
      </c>
      <c r="X15">
        <v>62169</v>
      </c>
      <c r="Y15">
        <v>109264</v>
      </c>
      <c r="Z15">
        <v>112438.7</v>
      </c>
      <c r="AA15">
        <v>111187.2</v>
      </c>
      <c r="AB15">
        <v>111843.2</v>
      </c>
      <c r="AC15">
        <v>38764.400000000001</v>
      </c>
      <c r="AD15">
        <v>11523.1</v>
      </c>
      <c r="AE15">
        <v>743.4</v>
      </c>
    </row>
    <row r="16" spans="1:33" x14ac:dyDescent="0.3">
      <c r="A16" t="s">
        <v>46</v>
      </c>
      <c r="D16" s="32">
        <v>44737</v>
      </c>
      <c r="E16" s="32">
        <v>45159</v>
      </c>
      <c r="G16">
        <v>370721.9</v>
      </c>
      <c r="H16" t="s">
        <v>100</v>
      </c>
      <c r="S16">
        <v>537.5</v>
      </c>
      <c r="T16">
        <v>6021.6</v>
      </c>
      <c r="U16">
        <v>8693.6</v>
      </c>
      <c r="V16">
        <v>12144.5</v>
      </c>
      <c r="W16">
        <v>9862.9</v>
      </c>
      <c r="X16">
        <v>6035.4</v>
      </c>
      <c r="Y16">
        <v>13363.6</v>
      </c>
      <c r="Z16">
        <v>25109.1</v>
      </c>
      <c r="AA16">
        <v>38464.5</v>
      </c>
      <c r="AB16">
        <v>56688.1</v>
      </c>
      <c r="AC16">
        <v>61086.3</v>
      </c>
      <c r="AD16">
        <v>52488.6</v>
      </c>
      <c r="AE16">
        <v>41131</v>
      </c>
      <c r="AF16">
        <v>27356.2</v>
      </c>
      <c r="AG16">
        <v>11738.9</v>
      </c>
    </row>
    <row r="17" spans="10:33" x14ac:dyDescent="0.3">
      <c r="J17">
        <f>J6+J9</f>
        <v>0</v>
      </c>
      <c r="K17">
        <f t="shared" ref="K17:AG17" si="0">K6+K9</f>
        <v>542.20000000000005</v>
      </c>
      <c r="L17">
        <f t="shared" si="0"/>
        <v>1652.6</v>
      </c>
      <c r="M17">
        <f t="shared" si="0"/>
        <v>1770.5</v>
      </c>
      <c r="N17">
        <f t="shared" si="0"/>
        <v>23255.8</v>
      </c>
      <c r="O17">
        <f t="shared" si="0"/>
        <v>21715.7</v>
      </c>
      <c r="P17">
        <f t="shared" si="0"/>
        <v>26870.399999999998</v>
      </c>
      <c r="Q17">
        <f t="shared" si="0"/>
        <v>26003.600000000002</v>
      </c>
      <c r="R17">
        <f t="shared" si="0"/>
        <v>29661.699999999997</v>
      </c>
      <c r="S17">
        <f t="shared" si="0"/>
        <v>30409.5</v>
      </c>
      <c r="T17">
        <f t="shared" si="0"/>
        <v>33112.5</v>
      </c>
      <c r="U17">
        <f t="shared" si="0"/>
        <v>33553</v>
      </c>
      <c r="V17">
        <f t="shared" si="0"/>
        <v>36276.399999999994</v>
      </c>
      <c r="W17">
        <f t="shared" si="0"/>
        <v>38103.9</v>
      </c>
      <c r="X17">
        <f t="shared" si="0"/>
        <v>31759.300000000003</v>
      </c>
      <c r="Y17">
        <f t="shared" si="0"/>
        <v>27721.1</v>
      </c>
      <c r="Z17">
        <f t="shared" si="0"/>
        <v>16784.199999999997</v>
      </c>
      <c r="AA17">
        <f t="shared" si="0"/>
        <v>12134.7</v>
      </c>
      <c r="AB17">
        <f t="shared" si="0"/>
        <v>3481.7</v>
      </c>
      <c r="AC17">
        <f t="shared" si="0"/>
        <v>1394.4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0</v>
      </c>
    </row>
    <row r="18" spans="10:33" x14ac:dyDescent="0.3">
      <c r="J18">
        <f>J7+J10</f>
        <v>0</v>
      </c>
      <c r="K18">
        <f t="shared" ref="K18:AG18" si="1">K7+K10</f>
        <v>0</v>
      </c>
      <c r="L18">
        <f t="shared" si="1"/>
        <v>0</v>
      </c>
      <c r="M18">
        <f t="shared" si="1"/>
        <v>0</v>
      </c>
      <c r="N18">
        <f t="shared" si="1"/>
        <v>9787.5</v>
      </c>
      <c r="O18">
        <f t="shared" si="1"/>
        <v>8840.2999999999993</v>
      </c>
      <c r="P18">
        <f t="shared" si="1"/>
        <v>9787.5</v>
      </c>
      <c r="Q18">
        <f t="shared" si="1"/>
        <v>9398.7999999999993</v>
      </c>
      <c r="R18">
        <f t="shared" si="1"/>
        <v>10637.9</v>
      </c>
      <c r="S18">
        <f t="shared" si="1"/>
        <v>10932.1</v>
      </c>
      <c r="T18">
        <f t="shared" si="1"/>
        <v>11366.7</v>
      </c>
      <c r="U18">
        <f t="shared" si="1"/>
        <v>11950.5</v>
      </c>
      <c r="V18">
        <f t="shared" si="1"/>
        <v>13692.4</v>
      </c>
      <c r="W18">
        <f t="shared" si="1"/>
        <v>15616.6</v>
      </c>
      <c r="X18">
        <f t="shared" si="1"/>
        <v>15433.3</v>
      </c>
      <c r="Y18">
        <f t="shared" si="1"/>
        <v>13570.6</v>
      </c>
      <c r="Z18">
        <f t="shared" si="1"/>
        <v>8491.1</v>
      </c>
      <c r="AA18">
        <f t="shared" si="1"/>
        <v>6965</v>
      </c>
      <c r="AB18">
        <f t="shared" si="1"/>
        <v>7268.4</v>
      </c>
      <c r="AC18">
        <f t="shared" si="1"/>
        <v>6322</v>
      </c>
      <c r="AD18">
        <f t="shared" si="1"/>
        <v>4819.7</v>
      </c>
      <c r="AE18">
        <f t="shared" si="1"/>
        <v>4643.2</v>
      </c>
      <c r="AF18">
        <f t="shared" si="1"/>
        <v>2178.1</v>
      </c>
      <c r="AG18">
        <f t="shared" si="1"/>
        <v>45.6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184B-B99E-4328-85DF-4B62341F2B02}">
  <sheetPr>
    <pageSetUpPr fitToPage="1"/>
  </sheetPr>
  <dimension ref="A1:AT144"/>
  <sheetViews>
    <sheetView topLeftCell="A32" zoomScale="40" zoomScaleNormal="40" workbookViewId="0">
      <selection activeCell="AM87" sqref="D87:AM116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5.88671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199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924390.10000000009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6461.6</v>
      </c>
      <c r="S39" s="111">
        <v>22425.4</v>
      </c>
      <c r="T39" s="111">
        <v>46204.5</v>
      </c>
      <c r="U39" s="111">
        <v>48981.3</v>
      </c>
      <c r="V39" s="111">
        <v>55671.5</v>
      </c>
      <c r="W39" s="111">
        <v>65341.9</v>
      </c>
      <c r="X39" s="111">
        <v>96384.5</v>
      </c>
      <c r="Y39" s="111">
        <v>93217.9</v>
      </c>
      <c r="Z39" s="111">
        <v>100474.7</v>
      </c>
      <c r="AA39" s="111">
        <v>98855.6</v>
      </c>
      <c r="AB39" s="111">
        <v>95698.8</v>
      </c>
      <c r="AC39" s="111">
        <v>85682.3</v>
      </c>
      <c r="AD39" s="111">
        <v>64478.3</v>
      </c>
      <c r="AE39" s="111">
        <v>21387</v>
      </c>
      <c r="AF39" s="111">
        <v>11562.4</v>
      </c>
      <c r="AG39" s="111">
        <v>11562.4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273361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208.39520924591093</v>
      </c>
      <c r="S40" s="66">
        <v>3125.1730835827002</v>
      </c>
      <c r="T40" s="66">
        <v>4458.4116369376543</v>
      </c>
      <c r="U40" s="66">
        <v>5874.1399606191144</v>
      </c>
      <c r="V40" s="66">
        <v>6534.8131783371291</v>
      </c>
      <c r="W40" s="66">
        <v>6534.8131783371291</v>
      </c>
      <c r="X40" s="66">
        <v>8082.3929998974554</v>
      </c>
      <c r="Y40" s="66">
        <v>7510.8162846831283</v>
      </c>
      <c r="Z40" s="66">
        <v>12797.995282303908</v>
      </c>
      <c r="AA40" s="66">
        <v>18701.016100726123</v>
      </c>
      <c r="AB40" s="66">
        <v>15220.400826011131</v>
      </c>
      <c r="AC40" s="66">
        <v>30022.312359542022</v>
      </c>
      <c r="AD40" s="66">
        <v>27671.070759571856</v>
      </c>
      <c r="AE40" s="66">
        <v>31643.887581486768</v>
      </c>
      <c r="AF40" s="66">
        <v>29628.928649335066</v>
      </c>
      <c r="AG40" s="66">
        <v>21782.112842498209</v>
      </c>
      <c r="AH40" s="66">
        <v>21079.534066399225</v>
      </c>
      <c r="AI40" s="66">
        <v>21782.112842498209</v>
      </c>
      <c r="AJ40" s="66">
        <v>702.67315798723132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1197751.1000000001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6669.9952092459116</v>
      </c>
      <c r="S41" s="108">
        <f t="shared" si="0"/>
        <v>25550.573083582702</v>
      </c>
      <c r="T41" s="108">
        <f t="shared" si="0"/>
        <v>50662.911636937657</v>
      </c>
      <c r="U41" s="108">
        <f t="shared" si="0"/>
        <v>54855.439960619115</v>
      </c>
      <c r="V41" s="108">
        <f t="shared" si="0"/>
        <v>62206.313178337128</v>
      </c>
      <c r="W41" s="108">
        <f t="shared" si="0"/>
        <v>71876.71317833713</v>
      </c>
      <c r="X41" s="108">
        <f t="shared" si="0"/>
        <v>104466.89299989745</v>
      </c>
      <c r="Y41" s="108">
        <f t="shared" si="0"/>
        <v>100728.71628468312</v>
      </c>
      <c r="Z41" s="108">
        <f t="shared" si="0"/>
        <v>113272.6952823039</v>
      </c>
      <c r="AA41" s="108">
        <f t="shared" si="0"/>
        <v>117556.61610072613</v>
      </c>
      <c r="AB41" s="108">
        <f t="shared" si="0"/>
        <v>110919.20082601113</v>
      </c>
      <c r="AC41" s="108">
        <f t="shared" si="0"/>
        <v>115704.61235954202</v>
      </c>
      <c r="AD41" s="108">
        <f t="shared" si="0"/>
        <v>92149.370759571859</v>
      </c>
      <c r="AE41" s="108">
        <f t="shared" si="0"/>
        <v>53030.887581486764</v>
      </c>
      <c r="AF41" s="108">
        <f t="shared" si="0"/>
        <v>41191.328649335068</v>
      </c>
      <c r="AG41" s="108">
        <f t="shared" si="0"/>
        <v>33344.51284249821</v>
      </c>
      <c r="AH41" s="108">
        <f t="shared" si="0"/>
        <v>21079.534066399225</v>
      </c>
      <c r="AI41" s="108">
        <f t="shared" si="0"/>
        <v>21782.112842498209</v>
      </c>
      <c r="AJ41" s="108">
        <f t="shared" si="0"/>
        <v>702.67315798723132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113.4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6669.9952092459116</v>
      </c>
      <c r="S42" s="66">
        <f t="shared" si="1"/>
        <v>32220.568292828611</v>
      </c>
      <c r="T42" s="66">
        <f t="shared" si="1"/>
        <v>82883.479929766268</v>
      </c>
      <c r="U42" s="66">
        <f t="shared" si="1"/>
        <v>137738.91989038538</v>
      </c>
      <c r="V42" s="66">
        <f t="shared" si="1"/>
        <v>199945.2330687225</v>
      </c>
      <c r="W42" s="66">
        <f t="shared" si="1"/>
        <v>271821.94624705962</v>
      </c>
      <c r="X42" s="66">
        <f t="shared" si="1"/>
        <v>376288.8392469571</v>
      </c>
      <c r="Y42" s="66">
        <f t="shared" si="1"/>
        <v>477017.55553164019</v>
      </c>
      <c r="Z42" s="66">
        <f t="shared" si="1"/>
        <v>590290.25081394403</v>
      </c>
      <c r="AA42" s="66">
        <f t="shared" si="1"/>
        <v>707846.86691467022</v>
      </c>
      <c r="AB42" s="66">
        <f t="shared" si="1"/>
        <v>818766.06774068135</v>
      </c>
      <c r="AC42" s="66">
        <f t="shared" si="1"/>
        <v>934470.6801002234</v>
      </c>
      <c r="AD42" s="66">
        <f t="shared" si="1"/>
        <v>1026620.0508597953</v>
      </c>
      <c r="AE42" s="66">
        <f t="shared" si="1"/>
        <v>1079650.9384412821</v>
      </c>
      <c r="AF42" s="66">
        <f t="shared" si="1"/>
        <v>1120842.2670906172</v>
      </c>
      <c r="AG42" s="66">
        <f t="shared" si="1"/>
        <v>1154186.7799331155</v>
      </c>
      <c r="AH42" s="66">
        <f t="shared" si="1"/>
        <v>1175266.3139995148</v>
      </c>
      <c r="AI42" s="66">
        <f t="shared" si="1"/>
        <v>1197048.4268420129</v>
      </c>
      <c r="AJ42" s="66">
        <f t="shared" si="1"/>
        <v>1197751.1000000001</v>
      </c>
      <c r="AK42" s="66">
        <f t="shared" si="1"/>
        <v>1197751.1000000001</v>
      </c>
      <c r="AL42" s="66">
        <f t="shared" si="1"/>
        <v>1197751.1000000001</v>
      </c>
      <c r="AM42" s="66">
        <f t="shared" si="1"/>
        <v>1197751.1000000001</v>
      </c>
      <c r="AN42" s="67">
        <f t="shared" si="1"/>
        <v>1197751.1000000001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17"/>
      <c r="J88" s="17"/>
      <c r="K88" s="6"/>
      <c r="L88" s="17"/>
      <c r="M88" s="17"/>
      <c r="N88" s="6"/>
      <c r="O88" s="6"/>
      <c r="P88" s="118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7"/>
      <c r="J89" s="17"/>
      <c r="K89" s="6"/>
      <c r="L89" s="17"/>
      <c r="M89" s="17"/>
      <c r="N89" s="6"/>
      <c r="O89" s="6"/>
      <c r="P89" s="118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17"/>
      <c r="J90" s="17"/>
      <c r="K90" s="17"/>
      <c r="L90" s="17"/>
      <c r="M90" s="17"/>
      <c r="N90" s="116"/>
      <c r="O90" s="116"/>
      <c r="P90" s="118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1:D41"/>
    <mergeCell ref="C42:D42"/>
    <mergeCell ref="B43:AN45"/>
    <mergeCell ref="B46:AN47"/>
    <mergeCell ref="C84:D84"/>
    <mergeCell ref="C40:D40"/>
    <mergeCell ref="B2:AN3"/>
    <mergeCell ref="C36:D36"/>
    <mergeCell ref="C37:D37"/>
    <mergeCell ref="C38:D38"/>
    <mergeCell ref="C39:D39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73F13-8E7E-45A6-8E59-639811830DB7}">
  <sheetPr>
    <pageSetUpPr fitToPage="1"/>
  </sheetPr>
  <dimension ref="A1:AT144"/>
  <sheetViews>
    <sheetView topLeftCell="A22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18220.059999999998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3404.45</v>
      </c>
      <c r="N37" s="111">
        <v>4255.57</v>
      </c>
      <c r="O37" s="111">
        <v>3404.45</v>
      </c>
      <c r="P37" s="111">
        <v>4255.57</v>
      </c>
      <c r="Q37" s="111">
        <v>246</v>
      </c>
      <c r="R37" s="111">
        <v>1043.2700000000004</v>
      </c>
      <c r="S37" s="111">
        <v>1610.75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10999.42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2304.0700000000002</v>
      </c>
      <c r="N38" s="66">
        <v>2880.09</v>
      </c>
      <c r="O38" s="66">
        <v>2304.0700000000002</v>
      </c>
      <c r="P38" s="66">
        <v>1481.19</v>
      </c>
      <c r="Q38" s="66">
        <v>476</v>
      </c>
      <c r="R38" s="66">
        <v>850</v>
      </c>
      <c r="S38" s="66">
        <v>704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14839.48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1543.38</v>
      </c>
      <c r="R39" s="111">
        <v>1004.87</v>
      </c>
      <c r="S39" s="111">
        <v>2249.64</v>
      </c>
      <c r="T39" s="111">
        <v>2939.04</v>
      </c>
      <c r="U39" s="111">
        <v>2351.23</v>
      </c>
      <c r="V39" s="111">
        <v>2244.73</v>
      </c>
      <c r="W39" s="111">
        <v>1731.72</v>
      </c>
      <c r="X39" s="111">
        <v>774.87</v>
      </c>
      <c r="Y39" s="111">
        <v>0</v>
      </c>
      <c r="Z39" s="111">
        <v>0</v>
      </c>
      <c r="AA39" s="111">
        <v>0</v>
      </c>
      <c r="AB39" s="111">
        <v>0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10079.01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1083.02</v>
      </c>
      <c r="R40" s="66">
        <v>1477.12</v>
      </c>
      <c r="S40" s="66">
        <v>1477.12</v>
      </c>
      <c r="T40" s="66">
        <v>1846.4</v>
      </c>
      <c r="U40" s="66">
        <v>1433.7</v>
      </c>
      <c r="V40" s="66">
        <v>1071.82</v>
      </c>
      <c r="W40" s="66">
        <v>1053.1099999999999</v>
      </c>
      <c r="X40" s="66">
        <v>636.72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54137.970000000016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5708.52</v>
      </c>
      <c r="N41" s="108">
        <f t="shared" si="0"/>
        <v>7135.66</v>
      </c>
      <c r="O41" s="108">
        <f t="shared" si="0"/>
        <v>5708.52</v>
      </c>
      <c r="P41" s="108">
        <f t="shared" si="0"/>
        <v>5736.76</v>
      </c>
      <c r="Q41" s="108">
        <f t="shared" si="0"/>
        <v>3348.4</v>
      </c>
      <c r="R41" s="108">
        <f t="shared" si="0"/>
        <v>4375.26</v>
      </c>
      <c r="S41" s="108">
        <f t="shared" si="0"/>
        <v>6041.5099999999993</v>
      </c>
      <c r="T41" s="108">
        <f t="shared" si="0"/>
        <v>4785.4400000000005</v>
      </c>
      <c r="U41" s="108">
        <f t="shared" si="0"/>
        <v>3784.9300000000003</v>
      </c>
      <c r="V41" s="108">
        <f t="shared" si="0"/>
        <v>3316.55</v>
      </c>
      <c r="W41" s="108">
        <f t="shared" si="0"/>
        <v>2784.83</v>
      </c>
      <c r="X41" s="108">
        <f t="shared" si="0"/>
        <v>1411.5900000000001</v>
      </c>
      <c r="Y41" s="108">
        <f t="shared" si="0"/>
        <v>0</v>
      </c>
      <c r="Z41" s="108">
        <f t="shared" si="0"/>
        <v>0</v>
      </c>
      <c r="AA41" s="108">
        <f t="shared" si="0"/>
        <v>0</v>
      </c>
      <c r="AB41" s="108">
        <f t="shared" si="0"/>
        <v>0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5708.52</v>
      </c>
      <c r="N42" s="66">
        <f t="shared" si="1"/>
        <v>12844.18</v>
      </c>
      <c r="O42" s="66">
        <f t="shared" si="1"/>
        <v>18552.7</v>
      </c>
      <c r="P42" s="66">
        <f t="shared" si="1"/>
        <v>24289.46</v>
      </c>
      <c r="Q42" s="66">
        <f t="shared" si="1"/>
        <v>27637.86</v>
      </c>
      <c r="R42" s="66">
        <f t="shared" si="1"/>
        <v>32013.120000000003</v>
      </c>
      <c r="S42" s="66">
        <f t="shared" si="1"/>
        <v>38054.630000000005</v>
      </c>
      <c r="T42" s="66">
        <f t="shared" si="1"/>
        <v>42840.070000000007</v>
      </c>
      <c r="U42" s="66">
        <f t="shared" si="1"/>
        <v>46625.000000000007</v>
      </c>
      <c r="V42" s="66">
        <f t="shared" si="1"/>
        <v>49941.55000000001</v>
      </c>
      <c r="W42" s="66">
        <f t="shared" si="1"/>
        <v>52726.380000000012</v>
      </c>
      <c r="X42" s="66">
        <f t="shared" si="1"/>
        <v>54137.970000000016</v>
      </c>
      <c r="Y42" s="66">
        <f t="shared" si="1"/>
        <v>54137.970000000016</v>
      </c>
      <c r="Z42" s="66">
        <f t="shared" si="1"/>
        <v>54137.970000000016</v>
      </c>
      <c r="AA42" s="66">
        <f t="shared" si="1"/>
        <v>54137.970000000016</v>
      </c>
      <c r="AB42" s="66">
        <f t="shared" si="1"/>
        <v>54137.970000000016</v>
      </c>
      <c r="AC42" s="66">
        <f t="shared" si="1"/>
        <v>54137.970000000016</v>
      </c>
      <c r="AD42" s="66">
        <f t="shared" si="1"/>
        <v>54137.970000000016</v>
      </c>
      <c r="AE42" s="66">
        <f t="shared" si="1"/>
        <v>54137.970000000016</v>
      </c>
      <c r="AF42" s="66">
        <f t="shared" si="1"/>
        <v>54137.970000000016</v>
      </c>
      <c r="AG42" s="66">
        <f t="shared" si="1"/>
        <v>54137.970000000016</v>
      </c>
      <c r="AH42" s="66">
        <f t="shared" si="1"/>
        <v>54137.970000000016</v>
      </c>
      <c r="AI42" s="66">
        <f t="shared" si="1"/>
        <v>54137.970000000016</v>
      </c>
      <c r="AJ42" s="66">
        <f t="shared" si="1"/>
        <v>54137.970000000016</v>
      </c>
      <c r="AK42" s="66">
        <f t="shared" si="1"/>
        <v>54137.970000000016</v>
      </c>
      <c r="AL42" s="66">
        <f t="shared" si="1"/>
        <v>54137.970000000016</v>
      </c>
      <c r="AM42" s="66">
        <f t="shared" si="1"/>
        <v>54137.970000000016</v>
      </c>
      <c r="AN42" s="67">
        <f t="shared" si="1"/>
        <v>54137.970000000016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ECDC-DB17-4D7D-9F82-55DFA96257BC}">
  <sheetPr>
    <pageSetUpPr fitToPage="1"/>
  </sheetPr>
  <dimension ref="A1:AT144"/>
  <sheetViews>
    <sheetView topLeftCell="A25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47832.15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4827</v>
      </c>
      <c r="O37" s="111">
        <v>3707</v>
      </c>
      <c r="P37" s="111">
        <v>5931</v>
      </c>
      <c r="Q37" s="111">
        <v>8103.75</v>
      </c>
      <c r="R37" s="111">
        <v>14041.5</v>
      </c>
      <c r="S37" s="111">
        <v>11221.900000000001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25947.25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2647</v>
      </c>
      <c r="O38" s="66">
        <v>1712</v>
      </c>
      <c r="P38" s="66">
        <v>2901</v>
      </c>
      <c r="Q38" s="66">
        <v>7595.5</v>
      </c>
      <c r="R38" s="66">
        <v>5792.75</v>
      </c>
      <c r="S38" s="66">
        <v>5299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198628.99999999997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9924</v>
      </c>
      <c r="R39" s="111">
        <v>21050.3</v>
      </c>
      <c r="S39" s="111">
        <v>23432.6</v>
      </c>
      <c r="T39" s="111">
        <v>22676.7</v>
      </c>
      <c r="U39" s="111">
        <v>24233.8</v>
      </c>
      <c r="V39" s="111">
        <v>22477.9</v>
      </c>
      <c r="W39" s="111">
        <v>20320.599999999999</v>
      </c>
      <c r="X39" s="111">
        <v>13657.6</v>
      </c>
      <c r="Y39" s="111">
        <v>13045.8</v>
      </c>
      <c r="Z39" s="111">
        <v>13120.9</v>
      </c>
      <c r="AA39" s="111">
        <v>7723.9</v>
      </c>
      <c r="AB39" s="111">
        <v>6964.9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101251.70000000001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8768</v>
      </c>
      <c r="R40" s="66">
        <v>8840.2999999999993</v>
      </c>
      <c r="S40" s="66">
        <v>9787.5</v>
      </c>
      <c r="T40" s="66">
        <v>9398.7999999999993</v>
      </c>
      <c r="U40" s="66">
        <v>9697.1</v>
      </c>
      <c r="V40" s="66">
        <v>8903.4</v>
      </c>
      <c r="W40" s="66">
        <v>8712.6</v>
      </c>
      <c r="X40" s="66">
        <v>8712.6</v>
      </c>
      <c r="Y40" s="66">
        <v>8431.5</v>
      </c>
      <c r="Z40" s="66">
        <v>7640.6</v>
      </c>
      <c r="AA40" s="66">
        <v>6880.2</v>
      </c>
      <c r="AB40" s="66">
        <v>5479.1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373660.1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7474</v>
      </c>
      <c r="O41" s="108">
        <f t="shared" si="0"/>
        <v>5419</v>
      </c>
      <c r="P41" s="108">
        <f t="shared" si="0"/>
        <v>8832</v>
      </c>
      <c r="Q41" s="108">
        <f t="shared" si="0"/>
        <v>34391.25</v>
      </c>
      <c r="R41" s="108">
        <f t="shared" si="0"/>
        <v>49724.850000000006</v>
      </c>
      <c r="S41" s="108">
        <f t="shared" si="0"/>
        <v>49741</v>
      </c>
      <c r="T41" s="108">
        <f t="shared" si="0"/>
        <v>32075.5</v>
      </c>
      <c r="U41" s="108">
        <f t="shared" si="0"/>
        <v>33930.9</v>
      </c>
      <c r="V41" s="108">
        <f t="shared" si="0"/>
        <v>31381.300000000003</v>
      </c>
      <c r="W41" s="108">
        <f t="shared" si="0"/>
        <v>29033.199999999997</v>
      </c>
      <c r="X41" s="108">
        <f t="shared" si="0"/>
        <v>22370.2</v>
      </c>
      <c r="Y41" s="108">
        <f t="shared" si="0"/>
        <v>21477.3</v>
      </c>
      <c r="Z41" s="108">
        <f t="shared" si="0"/>
        <v>20761.5</v>
      </c>
      <c r="AA41" s="108">
        <f t="shared" si="0"/>
        <v>14604.099999999999</v>
      </c>
      <c r="AB41" s="108">
        <f t="shared" si="0"/>
        <v>12444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7474</v>
      </c>
      <c r="O42" s="66">
        <f t="shared" si="1"/>
        <v>12893</v>
      </c>
      <c r="P42" s="66">
        <f t="shared" si="1"/>
        <v>21725</v>
      </c>
      <c r="Q42" s="66">
        <f t="shared" si="1"/>
        <v>56116.25</v>
      </c>
      <c r="R42" s="66">
        <f t="shared" si="1"/>
        <v>105841.1</v>
      </c>
      <c r="S42" s="66">
        <f t="shared" si="1"/>
        <v>155582.1</v>
      </c>
      <c r="T42" s="66">
        <f t="shared" si="1"/>
        <v>187657.60000000001</v>
      </c>
      <c r="U42" s="66">
        <f t="shared" si="1"/>
        <v>221588.5</v>
      </c>
      <c r="V42" s="66">
        <f t="shared" si="1"/>
        <v>252969.8</v>
      </c>
      <c r="W42" s="66">
        <f t="shared" si="1"/>
        <v>282003</v>
      </c>
      <c r="X42" s="66">
        <f t="shared" si="1"/>
        <v>304373.2</v>
      </c>
      <c r="Y42" s="66">
        <f t="shared" si="1"/>
        <v>325850.5</v>
      </c>
      <c r="Z42" s="66">
        <f t="shared" si="1"/>
        <v>346612</v>
      </c>
      <c r="AA42" s="66">
        <f t="shared" si="1"/>
        <v>361216.1</v>
      </c>
      <c r="AB42" s="66">
        <f t="shared" si="1"/>
        <v>373660.1</v>
      </c>
      <c r="AC42" s="66">
        <f t="shared" si="1"/>
        <v>373660.1</v>
      </c>
      <c r="AD42" s="66">
        <f t="shared" si="1"/>
        <v>373660.1</v>
      </c>
      <c r="AE42" s="66">
        <f t="shared" si="1"/>
        <v>373660.1</v>
      </c>
      <c r="AF42" s="66">
        <f t="shared" si="1"/>
        <v>373660.1</v>
      </c>
      <c r="AG42" s="66">
        <f t="shared" si="1"/>
        <v>373660.1</v>
      </c>
      <c r="AH42" s="66">
        <f t="shared" si="1"/>
        <v>373660.1</v>
      </c>
      <c r="AI42" s="66">
        <f t="shared" si="1"/>
        <v>373660.1</v>
      </c>
      <c r="AJ42" s="66">
        <f t="shared" si="1"/>
        <v>373660.1</v>
      </c>
      <c r="AK42" s="66">
        <f t="shared" si="1"/>
        <v>373660.1</v>
      </c>
      <c r="AL42" s="66">
        <f t="shared" si="1"/>
        <v>373660.1</v>
      </c>
      <c r="AM42" s="66">
        <f t="shared" si="1"/>
        <v>373660.1</v>
      </c>
      <c r="AN42" s="67">
        <f t="shared" si="1"/>
        <v>373660.1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7A1F7-A278-4A38-9FFA-E8ED456B351C}">
  <sheetPr>
    <pageSetUpPr fitToPage="1"/>
  </sheetPr>
  <dimension ref="A1:AT144"/>
  <sheetViews>
    <sheetView topLeftCell="A25" zoomScale="40" zoomScaleNormal="40" workbookViewId="0">
      <selection activeCell="O38" sqref="O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81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24</v>
      </c>
      <c r="S38" s="66">
        <v>57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180275.00000000003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665.4</v>
      </c>
      <c r="S39" s="111">
        <v>3437.8</v>
      </c>
      <c r="T39" s="111">
        <v>4326.8999999999996</v>
      </c>
      <c r="U39" s="111">
        <v>4427.8999999999996</v>
      </c>
      <c r="V39" s="111">
        <v>7931.6</v>
      </c>
      <c r="W39" s="111">
        <v>12791.9</v>
      </c>
      <c r="X39" s="111">
        <v>19895.400000000001</v>
      </c>
      <c r="Y39" s="111">
        <v>23230.6</v>
      </c>
      <c r="Z39" s="111">
        <v>24983</v>
      </c>
      <c r="AA39" s="111">
        <v>24035.4</v>
      </c>
      <c r="AB39" s="111">
        <v>20756.2</v>
      </c>
      <c r="AC39" s="111">
        <v>16782.099999999999</v>
      </c>
      <c r="AD39" s="111">
        <v>12134.7</v>
      </c>
      <c r="AE39" s="111">
        <v>3481.7</v>
      </c>
      <c r="AF39" s="111">
        <v>1394.4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79475.999999999985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454.1</v>
      </c>
      <c r="S40" s="66">
        <v>879.8</v>
      </c>
      <c r="T40" s="66">
        <v>851.4</v>
      </c>
      <c r="U40" s="66">
        <v>1079.9000000000001</v>
      </c>
      <c r="V40" s="66">
        <v>1645.6</v>
      </c>
      <c r="W40" s="66">
        <v>2258.1999999999998</v>
      </c>
      <c r="X40" s="66">
        <v>2842</v>
      </c>
      <c r="Y40" s="66">
        <v>4937.3</v>
      </c>
      <c r="Z40" s="66">
        <v>8038.3</v>
      </c>
      <c r="AA40" s="66">
        <v>8782.7999999999993</v>
      </c>
      <c r="AB40" s="66">
        <v>8319.4</v>
      </c>
      <c r="AC40" s="66">
        <v>8675.6</v>
      </c>
      <c r="AD40" s="66">
        <v>7131.7</v>
      </c>
      <c r="AE40" s="66">
        <v>7452.9</v>
      </c>
      <c r="AF40" s="66">
        <v>6468.1</v>
      </c>
      <c r="AG40" s="66">
        <v>4982.6000000000004</v>
      </c>
      <c r="AH40" s="66">
        <v>3900.9</v>
      </c>
      <c r="AI40" s="66">
        <v>775.4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259831.99999999997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1143.5</v>
      </c>
      <c r="S41" s="108">
        <f t="shared" si="0"/>
        <v>4374.6000000000004</v>
      </c>
      <c r="T41" s="108">
        <f t="shared" si="0"/>
        <v>5178.2999999999993</v>
      </c>
      <c r="U41" s="108">
        <f t="shared" si="0"/>
        <v>5507.7999999999993</v>
      </c>
      <c r="V41" s="108">
        <f t="shared" si="0"/>
        <v>9577.2000000000007</v>
      </c>
      <c r="W41" s="108">
        <f t="shared" si="0"/>
        <v>15050.099999999999</v>
      </c>
      <c r="X41" s="108">
        <f t="shared" si="0"/>
        <v>22737.4</v>
      </c>
      <c r="Y41" s="108">
        <f t="shared" si="0"/>
        <v>28167.899999999998</v>
      </c>
      <c r="Z41" s="108">
        <f t="shared" si="0"/>
        <v>33021.300000000003</v>
      </c>
      <c r="AA41" s="108">
        <f t="shared" si="0"/>
        <v>32818.199999999997</v>
      </c>
      <c r="AB41" s="108">
        <f t="shared" si="0"/>
        <v>29075.599999999999</v>
      </c>
      <c r="AC41" s="108">
        <f t="shared" si="0"/>
        <v>25457.699999999997</v>
      </c>
      <c r="AD41" s="108">
        <f t="shared" si="0"/>
        <v>19266.400000000001</v>
      </c>
      <c r="AE41" s="108">
        <f t="shared" si="0"/>
        <v>10934.599999999999</v>
      </c>
      <c r="AF41" s="108">
        <f t="shared" si="0"/>
        <v>7862.5</v>
      </c>
      <c r="AG41" s="108">
        <f t="shared" si="0"/>
        <v>4982.6000000000004</v>
      </c>
      <c r="AH41" s="108">
        <f t="shared" si="0"/>
        <v>3900.9</v>
      </c>
      <c r="AI41" s="108">
        <f t="shared" si="0"/>
        <v>775.4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1143.5</v>
      </c>
      <c r="S42" s="66">
        <f t="shared" si="1"/>
        <v>5518.1</v>
      </c>
      <c r="T42" s="66">
        <f t="shared" si="1"/>
        <v>10696.4</v>
      </c>
      <c r="U42" s="66">
        <f t="shared" si="1"/>
        <v>16204.199999999999</v>
      </c>
      <c r="V42" s="66">
        <f t="shared" si="1"/>
        <v>25781.4</v>
      </c>
      <c r="W42" s="66">
        <f t="shared" si="1"/>
        <v>40831.5</v>
      </c>
      <c r="X42" s="66">
        <f t="shared" si="1"/>
        <v>63568.9</v>
      </c>
      <c r="Y42" s="66">
        <f t="shared" si="1"/>
        <v>91736.8</v>
      </c>
      <c r="Z42" s="66">
        <f t="shared" si="1"/>
        <v>124758.1</v>
      </c>
      <c r="AA42" s="66">
        <f t="shared" si="1"/>
        <v>157576.29999999999</v>
      </c>
      <c r="AB42" s="66">
        <f t="shared" si="1"/>
        <v>186651.9</v>
      </c>
      <c r="AC42" s="66">
        <f t="shared" si="1"/>
        <v>212109.59999999998</v>
      </c>
      <c r="AD42" s="66">
        <f t="shared" si="1"/>
        <v>231375.99999999997</v>
      </c>
      <c r="AE42" s="66">
        <f t="shared" si="1"/>
        <v>242310.59999999998</v>
      </c>
      <c r="AF42" s="66">
        <f t="shared" si="1"/>
        <v>250173.09999999998</v>
      </c>
      <c r="AG42" s="66">
        <f t="shared" si="1"/>
        <v>255155.69999999998</v>
      </c>
      <c r="AH42" s="66">
        <f t="shared" si="1"/>
        <v>259056.59999999998</v>
      </c>
      <c r="AI42" s="66">
        <f t="shared" si="1"/>
        <v>259831.99999999997</v>
      </c>
      <c r="AJ42" s="66">
        <f t="shared" si="1"/>
        <v>259831.99999999997</v>
      </c>
      <c r="AK42" s="66">
        <f t="shared" si="1"/>
        <v>259831.99999999997</v>
      </c>
      <c r="AL42" s="66">
        <f t="shared" si="1"/>
        <v>259831.99999999997</v>
      </c>
      <c r="AM42" s="66">
        <f t="shared" si="1"/>
        <v>259831.99999999997</v>
      </c>
      <c r="AN42" s="67">
        <f t="shared" si="1"/>
        <v>259831.99999999997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18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17"/>
      <c r="M91" s="17"/>
      <c r="N91" s="6"/>
      <c r="O91" s="6"/>
      <c r="P91" s="118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C49B-147F-44E1-91AC-53D08BF562C1}">
  <sheetPr>
    <pageSetUpPr fitToPage="1"/>
  </sheetPr>
  <dimension ref="A1:AT144"/>
  <sheetViews>
    <sheetView topLeftCell="A34" zoomScale="40" zoomScaleNormal="40" workbookViewId="0">
      <selection activeCell="O40" sqref="O40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thickBot="1" x14ac:dyDescent="0.4">
      <c r="B37" s="110" t="s">
        <v>179</v>
      </c>
      <c r="C37" s="150">
        <f>SUM(E37:AN37)</f>
        <v>47832.15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4827</v>
      </c>
      <c r="O37" s="111">
        <v>3707</v>
      </c>
      <c r="P37" s="111">
        <v>5931</v>
      </c>
      <c r="Q37" s="111">
        <f>'PIPING PREFAB U'!Q37+'PIPING ERE U'!Q37</f>
        <v>8103.75</v>
      </c>
      <c r="R37" s="111">
        <f>'PIPING PREFAB U'!R37+'PIPING ERE U'!R37</f>
        <v>14041.5</v>
      </c>
      <c r="S37" s="111">
        <f>'PIPING PREFAB U'!S37+'PIPING ERE U'!S37</f>
        <v>11221.900000000001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26028.25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2647</v>
      </c>
      <c r="O38" s="66">
        <v>1712</v>
      </c>
      <c r="P38" s="66">
        <v>2901</v>
      </c>
      <c r="Q38" s="111">
        <f>'PIPING PREFAB U'!Q38+'PIPING ERE U'!Q38</f>
        <v>7595.5</v>
      </c>
      <c r="R38" s="111">
        <f>'PIPING PREFAB U'!R38+'PIPING ERE U'!R38</f>
        <v>5816.75</v>
      </c>
      <c r="S38" s="111">
        <f>'PIPING PREFAB U'!S38+'PIPING ERE U'!S38</f>
        <v>5356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378904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f>'PIPING ERE U'!Q39+'PIPING PREFAB U'!Q39</f>
        <v>9924</v>
      </c>
      <c r="R39" s="111">
        <f>'PIPING ERE U'!R39+'PIPING PREFAB U'!R39</f>
        <v>21715.7</v>
      </c>
      <c r="S39" s="111">
        <f>'PIPING ERE U'!S39+'PIPING PREFAB U'!S39</f>
        <v>26870.399999999998</v>
      </c>
      <c r="T39" s="111">
        <f>'PIPING ERE U'!T39+'PIPING PREFAB U'!T39</f>
        <v>27003.599999999999</v>
      </c>
      <c r="U39" s="111">
        <f>'PIPING ERE U'!U39+'PIPING PREFAB U'!U39</f>
        <v>28661.699999999997</v>
      </c>
      <c r="V39" s="111">
        <f>'PIPING ERE U'!V39+'PIPING PREFAB U'!V39</f>
        <v>30409.5</v>
      </c>
      <c r="W39" s="111">
        <f>'PIPING ERE U'!W39+'PIPING PREFAB U'!W39</f>
        <v>33112.5</v>
      </c>
      <c r="X39" s="111">
        <f>'PIPING ERE U'!X39+'PIPING PREFAB U'!X39</f>
        <v>33553</v>
      </c>
      <c r="Y39" s="111">
        <f>'PIPING ERE U'!Y39+'PIPING PREFAB U'!Y39</f>
        <v>36276.399999999994</v>
      </c>
      <c r="Z39" s="111">
        <f>'PIPING ERE U'!Z39+'PIPING PREFAB U'!Z39</f>
        <v>38103.9</v>
      </c>
      <c r="AA39" s="111">
        <f>'PIPING ERE U'!AA39+'PIPING PREFAB U'!AA39</f>
        <v>31759.300000000003</v>
      </c>
      <c r="AB39" s="111">
        <f>'PIPING ERE U'!AB39+'PIPING PREFAB U'!AB39</f>
        <v>27721.1</v>
      </c>
      <c r="AC39" s="111">
        <f>'PIPING ERE U'!AC39+'PIPING PREFAB U'!AC39</f>
        <v>16782.099999999999</v>
      </c>
      <c r="AD39" s="111">
        <f>'PIPING ERE U'!AD39+'PIPING PREFAB U'!AD39</f>
        <v>12134.7</v>
      </c>
      <c r="AE39" s="111">
        <f>'PIPING ERE U'!AE39+'PIPING PREFAB U'!AE39</f>
        <v>3481.7</v>
      </c>
      <c r="AF39" s="111">
        <f>'PIPING ERE U'!AF39+'PIPING PREFAB U'!AF39</f>
        <v>1394.4</v>
      </c>
      <c r="AG39" s="111">
        <f>'PIPING ERE U'!AG39+'PIPING PREFAB U'!AG39</f>
        <v>0</v>
      </c>
      <c r="AH39" s="111">
        <f>'PIPING ERE U'!AH39+'PIPING PREFAB U'!AH39</f>
        <v>0</v>
      </c>
      <c r="AI39" s="111">
        <f>'PIPING ERE U'!AI39+'PIPING PREFAB U'!AI39</f>
        <v>0</v>
      </c>
      <c r="AJ39" s="111">
        <f>'PIPING ERE U'!AJ39+'PIPING PREFAB U'!AJ39</f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180727.7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f>'PIPING ERE U'!Q40+'PIPING PREFAB U'!Q40</f>
        <v>8768</v>
      </c>
      <c r="R40" s="66">
        <f>'PIPING ERE U'!R40+'PIPING PREFAB U'!R40</f>
        <v>9294.4</v>
      </c>
      <c r="S40" s="66">
        <f>'PIPING ERE U'!S40+'PIPING PREFAB U'!S40</f>
        <v>10667.3</v>
      </c>
      <c r="T40" s="66">
        <f>'PIPING ERE U'!T40+'PIPING PREFAB U'!T40</f>
        <v>10250.199999999999</v>
      </c>
      <c r="U40" s="66">
        <f>'PIPING ERE U'!U40+'PIPING PREFAB U'!U40</f>
        <v>10777</v>
      </c>
      <c r="V40" s="66">
        <f>'PIPING ERE U'!V40+'PIPING PREFAB U'!V40</f>
        <v>10549</v>
      </c>
      <c r="W40" s="66">
        <f>'PIPING ERE U'!W40+'PIPING PREFAB U'!W40</f>
        <v>10970.8</v>
      </c>
      <c r="X40" s="66">
        <f>'PIPING ERE U'!X40+'PIPING PREFAB U'!X40</f>
        <v>11554.6</v>
      </c>
      <c r="Y40" s="66">
        <f>'PIPING ERE U'!Y40+'PIPING PREFAB U'!Y40</f>
        <v>13368.8</v>
      </c>
      <c r="Z40" s="66">
        <f>'PIPING ERE U'!Z40+'PIPING PREFAB U'!Z40</f>
        <v>15678.900000000001</v>
      </c>
      <c r="AA40" s="66">
        <f>'PIPING ERE U'!AA40+'PIPING PREFAB U'!AA40</f>
        <v>15663</v>
      </c>
      <c r="AB40" s="66">
        <f>'PIPING ERE U'!AB40+'PIPING PREFAB U'!AB40</f>
        <v>13798.5</v>
      </c>
      <c r="AC40" s="66">
        <f>'PIPING ERE U'!AC40+'PIPING PREFAB U'!AC40</f>
        <v>8675.6</v>
      </c>
      <c r="AD40" s="66">
        <f>'PIPING ERE U'!AD40+'PIPING PREFAB U'!AD40</f>
        <v>7131.7</v>
      </c>
      <c r="AE40" s="66">
        <f>'PIPING ERE U'!AE40+'PIPING PREFAB U'!AE40</f>
        <v>7452.9</v>
      </c>
      <c r="AF40" s="66">
        <f>'PIPING ERE U'!AF40+'PIPING PREFAB U'!AF40</f>
        <v>6468.1</v>
      </c>
      <c r="AG40" s="66">
        <f>'PIPING ERE U'!AG40+'PIPING PREFAB U'!AG40</f>
        <v>4982.6000000000004</v>
      </c>
      <c r="AH40" s="66">
        <f>'PIPING ERE U'!AH40+'PIPING PREFAB U'!AH40</f>
        <v>3900.9</v>
      </c>
      <c r="AI40" s="66">
        <f>'PIPING ERE U'!AI40+'PIPING PREFAB U'!AI40</f>
        <v>775.4</v>
      </c>
      <c r="AJ40" s="66">
        <f>'PIPING ERE U'!AJ40+'PIPING PREFAB U'!AJ40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633492.1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7474</v>
      </c>
      <c r="O41" s="108">
        <f t="shared" si="0"/>
        <v>5419</v>
      </c>
      <c r="P41" s="108">
        <f t="shared" si="0"/>
        <v>8832</v>
      </c>
      <c r="Q41" s="108">
        <f t="shared" si="0"/>
        <v>34391.25</v>
      </c>
      <c r="R41" s="108">
        <f t="shared" si="0"/>
        <v>50868.35</v>
      </c>
      <c r="S41" s="108">
        <f t="shared" si="0"/>
        <v>54115.600000000006</v>
      </c>
      <c r="T41" s="108">
        <f t="shared" si="0"/>
        <v>37253.799999999996</v>
      </c>
      <c r="U41" s="108">
        <f t="shared" si="0"/>
        <v>39438.699999999997</v>
      </c>
      <c r="V41" s="108">
        <f t="shared" si="0"/>
        <v>40958.5</v>
      </c>
      <c r="W41" s="108">
        <f t="shared" si="0"/>
        <v>44083.3</v>
      </c>
      <c r="X41" s="108">
        <f t="shared" si="0"/>
        <v>45107.6</v>
      </c>
      <c r="Y41" s="108">
        <f t="shared" si="0"/>
        <v>49645.2</v>
      </c>
      <c r="Z41" s="108">
        <f t="shared" si="0"/>
        <v>53782.8</v>
      </c>
      <c r="AA41" s="108">
        <f t="shared" si="0"/>
        <v>47422.3</v>
      </c>
      <c r="AB41" s="108">
        <f t="shared" si="0"/>
        <v>41519.599999999999</v>
      </c>
      <c r="AC41" s="108">
        <f t="shared" si="0"/>
        <v>25457.699999999997</v>
      </c>
      <c r="AD41" s="108">
        <f t="shared" si="0"/>
        <v>19266.400000000001</v>
      </c>
      <c r="AE41" s="108">
        <f t="shared" si="0"/>
        <v>10934.599999999999</v>
      </c>
      <c r="AF41" s="108">
        <f t="shared" si="0"/>
        <v>7862.5</v>
      </c>
      <c r="AG41" s="108">
        <f t="shared" si="0"/>
        <v>4982.6000000000004</v>
      </c>
      <c r="AH41" s="108">
        <f t="shared" si="0"/>
        <v>3900.9</v>
      </c>
      <c r="AI41" s="108">
        <f t="shared" si="0"/>
        <v>775.4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7474</v>
      </c>
      <c r="O42" s="66">
        <f t="shared" si="1"/>
        <v>12893</v>
      </c>
      <c r="P42" s="66">
        <f t="shared" si="1"/>
        <v>21725</v>
      </c>
      <c r="Q42" s="66">
        <f t="shared" si="1"/>
        <v>56116.25</v>
      </c>
      <c r="R42" s="66">
        <f t="shared" si="1"/>
        <v>106984.6</v>
      </c>
      <c r="S42" s="66">
        <f t="shared" si="1"/>
        <v>161100.20000000001</v>
      </c>
      <c r="T42" s="66">
        <f t="shared" si="1"/>
        <v>198354</v>
      </c>
      <c r="U42" s="66">
        <f t="shared" si="1"/>
        <v>237792.7</v>
      </c>
      <c r="V42" s="66">
        <f t="shared" si="1"/>
        <v>278751.2</v>
      </c>
      <c r="W42" s="66">
        <f t="shared" si="1"/>
        <v>322834.5</v>
      </c>
      <c r="X42" s="66">
        <f t="shared" si="1"/>
        <v>367942.1</v>
      </c>
      <c r="Y42" s="66">
        <f t="shared" si="1"/>
        <v>417587.3</v>
      </c>
      <c r="Z42" s="66">
        <f t="shared" si="1"/>
        <v>471370.1</v>
      </c>
      <c r="AA42" s="66">
        <f t="shared" si="1"/>
        <v>518792.39999999997</v>
      </c>
      <c r="AB42" s="66">
        <f t="shared" si="1"/>
        <v>560312</v>
      </c>
      <c r="AC42" s="66">
        <f t="shared" si="1"/>
        <v>585769.69999999995</v>
      </c>
      <c r="AD42" s="66">
        <f t="shared" si="1"/>
        <v>605036.1</v>
      </c>
      <c r="AE42" s="66">
        <f t="shared" si="1"/>
        <v>615970.69999999995</v>
      </c>
      <c r="AF42" s="66">
        <f t="shared" si="1"/>
        <v>623833.19999999995</v>
      </c>
      <c r="AG42" s="66">
        <f t="shared" si="1"/>
        <v>628815.79999999993</v>
      </c>
      <c r="AH42" s="66">
        <f t="shared" si="1"/>
        <v>632716.69999999995</v>
      </c>
      <c r="AI42" s="66">
        <f t="shared" si="1"/>
        <v>633492.1</v>
      </c>
      <c r="AJ42" s="66">
        <f t="shared" si="1"/>
        <v>633492.1</v>
      </c>
      <c r="AK42" s="66">
        <f t="shared" si="1"/>
        <v>633492.1</v>
      </c>
      <c r="AL42" s="66">
        <f t="shared" si="1"/>
        <v>633492.1</v>
      </c>
      <c r="AM42" s="66">
        <f t="shared" si="1"/>
        <v>633492.1</v>
      </c>
      <c r="AN42" s="67">
        <f t="shared" si="1"/>
        <v>633492.1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B845E-4B40-46B1-9106-40C6B1887259}">
  <sheetPr>
    <pageSetUpPr fitToPage="1"/>
  </sheetPr>
  <dimension ref="A1:AT144"/>
  <sheetViews>
    <sheetView topLeftCell="A22" zoomScale="40" zoomScaleNormal="40" workbookViewId="0">
      <selection activeCell="A86" sqref="A86:AG95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60491.299999999988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1491.9</v>
      </c>
      <c r="U39" s="111">
        <v>1771</v>
      </c>
      <c r="V39" s="111">
        <v>2081.1999999999998</v>
      </c>
      <c r="W39" s="111">
        <v>3061.9</v>
      </c>
      <c r="X39" s="111">
        <v>4526.7</v>
      </c>
      <c r="Y39" s="111">
        <v>5265.9</v>
      </c>
      <c r="Z39" s="111">
        <v>8464.2999999999993</v>
      </c>
      <c r="AA39" s="111">
        <v>8638.7999999999993</v>
      </c>
      <c r="AB39" s="111">
        <v>8670.7000000000007</v>
      </c>
      <c r="AC39" s="111">
        <v>7450.6</v>
      </c>
      <c r="AD39" s="111">
        <v>5274.7</v>
      </c>
      <c r="AE39" s="111">
        <v>1955.5</v>
      </c>
      <c r="AF39" s="111">
        <v>1378.6</v>
      </c>
      <c r="AG39" s="111">
        <v>459.5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27799.499999999996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30.8</v>
      </c>
      <c r="W40" s="66">
        <v>431.3</v>
      </c>
      <c r="X40" s="66">
        <v>671.5</v>
      </c>
      <c r="Y40" s="66">
        <v>630.5</v>
      </c>
      <c r="Z40" s="66">
        <v>675.7</v>
      </c>
      <c r="AA40" s="66">
        <v>1072.2</v>
      </c>
      <c r="AB40" s="66">
        <v>3192.5</v>
      </c>
      <c r="AC40" s="66">
        <v>3471.8</v>
      </c>
      <c r="AD40" s="66">
        <v>3704.2</v>
      </c>
      <c r="AE40" s="66">
        <v>4030.3</v>
      </c>
      <c r="AF40" s="66">
        <v>3664.5</v>
      </c>
      <c r="AG40" s="66">
        <v>3496.8</v>
      </c>
      <c r="AH40" s="66">
        <v>2217.3000000000002</v>
      </c>
      <c r="AI40" s="66">
        <v>510.1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88290.800000000017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1491.9</v>
      </c>
      <c r="U41" s="108">
        <f t="shared" si="0"/>
        <v>1771</v>
      </c>
      <c r="V41" s="108">
        <f t="shared" si="0"/>
        <v>2112</v>
      </c>
      <c r="W41" s="108">
        <f t="shared" si="0"/>
        <v>3493.2000000000003</v>
      </c>
      <c r="X41" s="108">
        <f t="shared" si="0"/>
        <v>5198.2</v>
      </c>
      <c r="Y41" s="108">
        <f t="shared" si="0"/>
        <v>5896.4</v>
      </c>
      <c r="Z41" s="108">
        <f t="shared" si="0"/>
        <v>9140</v>
      </c>
      <c r="AA41" s="108">
        <f t="shared" si="0"/>
        <v>9711</v>
      </c>
      <c r="AB41" s="108">
        <f t="shared" si="0"/>
        <v>11863.2</v>
      </c>
      <c r="AC41" s="108">
        <f t="shared" si="0"/>
        <v>10922.400000000001</v>
      </c>
      <c r="AD41" s="108">
        <f t="shared" si="0"/>
        <v>8978.9</v>
      </c>
      <c r="AE41" s="108">
        <f t="shared" si="0"/>
        <v>5985.8</v>
      </c>
      <c r="AF41" s="108">
        <f t="shared" si="0"/>
        <v>5043.1000000000004</v>
      </c>
      <c r="AG41" s="108">
        <f t="shared" si="0"/>
        <v>3956.3</v>
      </c>
      <c r="AH41" s="108">
        <f t="shared" si="0"/>
        <v>2217.3000000000002</v>
      </c>
      <c r="AI41" s="108">
        <f t="shared" si="0"/>
        <v>510.1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1491.9</v>
      </c>
      <c r="U42" s="66">
        <f t="shared" si="1"/>
        <v>3262.9</v>
      </c>
      <c r="V42" s="66">
        <f t="shared" si="1"/>
        <v>5374.9</v>
      </c>
      <c r="W42" s="66">
        <f t="shared" si="1"/>
        <v>8868.1</v>
      </c>
      <c r="X42" s="66">
        <f t="shared" si="1"/>
        <v>14066.3</v>
      </c>
      <c r="Y42" s="66">
        <f t="shared" si="1"/>
        <v>19962.699999999997</v>
      </c>
      <c r="Z42" s="66">
        <f t="shared" si="1"/>
        <v>29102.699999999997</v>
      </c>
      <c r="AA42" s="66">
        <f t="shared" si="1"/>
        <v>38813.699999999997</v>
      </c>
      <c r="AB42" s="66">
        <f t="shared" si="1"/>
        <v>50676.899999999994</v>
      </c>
      <c r="AC42" s="66">
        <f t="shared" si="1"/>
        <v>61599.299999999996</v>
      </c>
      <c r="AD42" s="66">
        <f t="shared" si="1"/>
        <v>70578.2</v>
      </c>
      <c r="AE42" s="66">
        <f t="shared" si="1"/>
        <v>76564</v>
      </c>
      <c r="AF42" s="66">
        <f t="shared" si="1"/>
        <v>81607.100000000006</v>
      </c>
      <c r="AG42" s="66">
        <f t="shared" si="1"/>
        <v>85563.400000000009</v>
      </c>
      <c r="AH42" s="66">
        <f t="shared" si="1"/>
        <v>87780.700000000012</v>
      </c>
      <c r="AI42" s="66">
        <f t="shared" si="1"/>
        <v>88290.800000000017</v>
      </c>
      <c r="AJ42" s="66">
        <f t="shared" si="1"/>
        <v>88290.800000000017</v>
      </c>
      <c r="AK42" s="66">
        <f t="shared" si="1"/>
        <v>88290.800000000017</v>
      </c>
      <c r="AL42" s="66">
        <f t="shared" si="1"/>
        <v>88290.800000000017</v>
      </c>
      <c r="AM42" s="66">
        <f t="shared" si="1"/>
        <v>88290.800000000017</v>
      </c>
      <c r="AN42" s="67">
        <f t="shared" si="1"/>
        <v>88290.800000000017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17"/>
      <c r="F87" s="17"/>
      <c r="G87" s="6"/>
      <c r="H87" s="6"/>
      <c r="I87" s="118"/>
      <c r="J87" s="6"/>
      <c r="K87" s="6"/>
      <c r="L87" s="6"/>
      <c r="M87" s="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118"/>
      <c r="J88" s="17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18"/>
      <c r="J89" s="17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1:D41"/>
    <mergeCell ref="C42:D42"/>
    <mergeCell ref="B43:AN45"/>
    <mergeCell ref="B46:AN47"/>
    <mergeCell ref="C84:D84"/>
    <mergeCell ref="C40:D40"/>
    <mergeCell ref="B2:AN3"/>
    <mergeCell ref="C36:D36"/>
    <mergeCell ref="C37:D37"/>
    <mergeCell ref="C38:D38"/>
    <mergeCell ref="C39:D39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7333-2954-4494-B014-128E0E1A3F41}">
  <sheetPr>
    <pageSetUpPr fitToPage="1"/>
  </sheetPr>
  <dimension ref="A1:AT144"/>
  <sheetViews>
    <sheetView topLeftCell="A25" zoomScale="40" zoomScaleNormal="40" workbookViewId="0">
      <selection activeCell="Q37" sqref="Q37:S37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339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10</v>
      </c>
      <c r="P37" s="111">
        <v>49</v>
      </c>
      <c r="Q37" s="111">
        <v>39</v>
      </c>
      <c r="R37" s="111">
        <v>73</v>
      </c>
      <c r="S37" s="111">
        <v>168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73.180000000000007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73.180000000000007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16920.378440727425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520.78634192172467</v>
      </c>
      <c r="R39" s="111">
        <v>641.72568067342615</v>
      </c>
      <c r="S39" s="111">
        <v>1254.5728303907865</v>
      </c>
      <c r="T39" s="111">
        <v>1454.7661488858621</v>
      </c>
      <c r="U39" s="111">
        <v>2832.5423092922001</v>
      </c>
      <c r="V39" s="111">
        <v>2718.2741104502402</v>
      </c>
      <c r="W39" s="111">
        <v>2300.6376499476069</v>
      </c>
      <c r="X39" s="111">
        <v>2036.8826805088499</v>
      </c>
      <c r="Y39" s="111">
        <v>1912.24377559663</v>
      </c>
      <c r="Z39" s="111">
        <v>806.18363976690705</v>
      </c>
      <c r="AA39" s="111">
        <v>308.37806556624298</v>
      </c>
      <c r="AB39" s="111">
        <v>56.094845362507655</v>
      </c>
      <c r="AC39" s="111">
        <v>49.177064651639547</v>
      </c>
      <c r="AD39" s="111">
        <v>25.557707447587621</v>
      </c>
      <c r="AE39" s="111">
        <v>2.5555902652202582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7338.6662138415777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240.86799208777941</v>
      </c>
      <c r="R40" s="66">
        <v>217.5464261222595</v>
      </c>
      <c r="S40" s="66">
        <v>662.06031027670076</v>
      </c>
      <c r="T40" s="66">
        <v>966.73503840727471</v>
      </c>
      <c r="U40" s="66">
        <v>1187.5553633580014</v>
      </c>
      <c r="V40" s="66">
        <v>845.39142548932352</v>
      </c>
      <c r="W40" s="66">
        <v>1018.9405497150157</v>
      </c>
      <c r="X40" s="66">
        <v>544.02849689030268</v>
      </c>
      <c r="Y40" s="66">
        <v>386.27133228373287</v>
      </c>
      <c r="Z40" s="66">
        <v>311.73147808609036</v>
      </c>
      <c r="AA40" s="66">
        <v>235.66476699270174</v>
      </c>
      <c r="AB40" s="66">
        <v>244.48299724401966</v>
      </c>
      <c r="AC40" s="66">
        <v>141.79916381202349</v>
      </c>
      <c r="AD40" s="66">
        <v>59.536590161783813</v>
      </c>
      <c r="AE40" s="66">
        <v>12.619129332217547</v>
      </c>
      <c r="AF40" s="66">
        <v>62.844780102566816</v>
      </c>
      <c r="AG40" s="66">
        <v>129.27749343059824</v>
      </c>
      <c r="AH40" s="66">
        <v>71.312880049186489</v>
      </c>
      <c r="AI40" s="66">
        <v>0</v>
      </c>
      <c r="AJ40" s="66">
        <v>0</v>
      </c>
      <c r="AK40" s="66">
        <v>0</v>
      </c>
      <c r="AL40" s="66">
        <v>0</v>
      </c>
      <c r="AM40" s="66"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24671.224654569014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10</v>
      </c>
      <c r="P41" s="108">
        <f t="shared" si="0"/>
        <v>49</v>
      </c>
      <c r="Q41" s="108">
        <f t="shared" si="0"/>
        <v>800.65433400950405</v>
      </c>
      <c r="R41" s="108">
        <f t="shared" si="0"/>
        <v>932.27210679568566</v>
      </c>
      <c r="S41" s="108">
        <f t="shared" si="0"/>
        <v>2157.8131406674875</v>
      </c>
      <c r="T41" s="108">
        <f t="shared" si="0"/>
        <v>2421.5011872931368</v>
      </c>
      <c r="U41" s="108">
        <f t="shared" si="0"/>
        <v>4020.0976726502013</v>
      </c>
      <c r="V41" s="108">
        <f t="shared" si="0"/>
        <v>3563.6655359395636</v>
      </c>
      <c r="W41" s="108">
        <f t="shared" si="0"/>
        <v>3319.5781996626224</v>
      </c>
      <c r="X41" s="108">
        <f t="shared" si="0"/>
        <v>2580.9111773991526</v>
      </c>
      <c r="Y41" s="108">
        <f t="shared" si="0"/>
        <v>2298.5151078803628</v>
      </c>
      <c r="Z41" s="108">
        <f t="shared" si="0"/>
        <v>1117.9151178529974</v>
      </c>
      <c r="AA41" s="108">
        <f t="shared" si="0"/>
        <v>544.04283255894472</v>
      </c>
      <c r="AB41" s="108">
        <f t="shared" si="0"/>
        <v>300.57784260652733</v>
      </c>
      <c r="AC41" s="108">
        <f t="shared" si="0"/>
        <v>190.97622846366303</v>
      </c>
      <c r="AD41" s="108">
        <f t="shared" si="0"/>
        <v>85.094297609371438</v>
      </c>
      <c r="AE41" s="108">
        <f t="shared" si="0"/>
        <v>15.174719597437806</v>
      </c>
      <c r="AF41" s="108">
        <f t="shared" si="0"/>
        <v>62.844780102566816</v>
      </c>
      <c r="AG41" s="108">
        <f t="shared" si="0"/>
        <v>129.27749343059824</v>
      </c>
      <c r="AH41" s="108">
        <f t="shared" si="0"/>
        <v>71.312880049186489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10</v>
      </c>
      <c r="P42" s="66">
        <f t="shared" si="1"/>
        <v>59</v>
      </c>
      <c r="Q42" s="66">
        <f t="shared" si="1"/>
        <v>859.65433400950405</v>
      </c>
      <c r="R42" s="66">
        <f t="shared" si="1"/>
        <v>1791.9264408051897</v>
      </c>
      <c r="S42" s="66">
        <f t="shared" si="1"/>
        <v>3949.7395814726769</v>
      </c>
      <c r="T42" s="66">
        <f t="shared" si="1"/>
        <v>6371.2407687658142</v>
      </c>
      <c r="U42" s="66">
        <f t="shared" si="1"/>
        <v>10391.338441416015</v>
      </c>
      <c r="V42" s="66">
        <f t="shared" si="1"/>
        <v>13955.00397735558</v>
      </c>
      <c r="W42" s="66">
        <f t="shared" si="1"/>
        <v>17274.582177018201</v>
      </c>
      <c r="X42" s="66">
        <f t="shared" si="1"/>
        <v>19855.493354417355</v>
      </c>
      <c r="Y42" s="66">
        <f t="shared" si="1"/>
        <v>22154.008462297716</v>
      </c>
      <c r="Z42" s="66">
        <f t="shared" si="1"/>
        <v>23271.923580150713</v>
      </c>
      <c r="AA42" s="66">
        <f t="shared" si="1"/>
        <v>23815.966412709658</v>
      </c>
      <c r="AB42" s="66">
        <f t="shared" si="1"/>
        <v>24116.544255316185</v>
      </c>
      <c r="AC42" s="66">
        <f t="shared" si="1"/>
        <v>24307.520483779848</v>
      </c>
      <c r="AD42" s="66">
        <f t="shared" si="1"/>
        <v>24392.61478138922</v>
      </c>
      <c r="AE42" s="66">
        <f t="shared" si="1"/>
        <v>24407.789500986659</v>
      </c>
      <c r="AF42" s="66">
        <f t="shared" si="1"/>
        <v>24470.634281089227</v>
      </c>
      <c r="AG42" s="66">
        <f t="shared" si="1"/>
        <v>24599.911774519827</v>
      </c>
      <c r="AH42" s="66">
        <f t="shared" si="1"/>
        <v>24671.224654569014</v>
      </c>
      <c r="AI42" s="66">
        <f t="shared" si="1"/>
        <v>24671.224654569014</v>
      </c>
      <c r="AJ42" s="66">
        <f t="shared" si="1"/>
        <v>24671.224654569014</v>
      </c>
      <c r="AK42" s="66">
        <f t="shared" si="1"/>
        <v>24671.224654569014</v>
      </c>
      <c r="AL42" s="66">
        <f t="shared" si="1"/>
        <v>24671.224654569014</v>
      </c>
      <c r="AM42" s="66">
        <f t="shared" si="1"/>
        <v>24671.224654569014</v>
      </c>
      <c r="AN42" s="67">
        <f t="shared" si="1"/>
        <v>24671.224654569014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A481-9EAA-4DCB-81D4-2B6C6BA79C91}">
  <sheetPr>
    <pageSetUpPr fitToPage="1"/>
  </sheetPr>
  <dimension ref="A1:AT144"/>
  <sheetViews>
    <sheetView topLeftCell="A13" zoomScale="40" zoomScaleNormal="40" workbookViewId="0">
      <selection activeCell="R38" sqref="R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390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390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1596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550</v>
      </c>
      <c r="S38" s="66">
        <v>1046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71889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1224.2037662547889</v>
      </c>
      <c r="U39" s="111">
        <v>4015.5771299843527</v>
      </c>
      <c r="V39" s="111">
        <v>7335.0079695677978</v>
      </c>
      <c r="W39" s="111">
        <v>6029.2811282577022</v>
      </c>
      <c r="X39" s="111">
        <v>8099.4241784924197</v>
      </c>
      <c r="Y39" s="111">
        <v>9431.9159310419254</v>
      </c>
      <c r="Z39" s="111">
        <v>10341.858263637836</v>
      </c>
      <c r="AA39" s="111">
        <v>8838.4331166028151</v>
      </c>
      <c r="AB39" s="111">
        <v>6386.0173123617333</v>
      </c>
      <c r="AC39" s="111">
        <v>5683.3414180111149</v>
      </c>
      <c r="AD39" s="111">
        <v>3496.8291884746127</v>
      </c>
      <c r="AE39" s="111">
        <v>700.73640802892146</v>
      </c>
      <c r="AF39" s="111">
        <v>296.48280904332813</v>
      </c>
      <c r="AG39" s="111">
        <v>9.8913802406518094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65911.999999999985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1163.1237532166929</v>
      </c>
      <c r="S40" s="66">
        <v>3004.8470163615293</v>
      </c>
      <c r="T40" s="66">
        <v>2930.4177189286279</v>
      </c>
      <c r="U40" s="66">
        <v>3511.3156722265398</v>
      </c>
      <c r="V40" s="66">
        <v>4877.7397317646501</v>
      </c>
      <c r="W40" s="66">
        <v>5998.7917130990836</v>
      </c>
      <c r="X40" s="66">
        <v>4590.9947483212754</v>
      </c>
      <c r="Y40" s="66">
        <v>4421.2400408428557</v>
      </c>
      <c r="Z40" s="66">
        <v>5919.889669153783</v>
      </c>
      <c r="AA40" s="66">
        <v>6600.3062323525874</v>
      </c>
      <c r="AB40" s="66">
        <v>6304.2663225631331</v>
      </c>
      <c r="AC40" s="66">
        <v>5541.0340622206768</v>
      </c>
      <c r="AD40" s="66">
        <v>3960.1977167444047</v>
      </c>
      <c r="AE40" s="66">
        <v>4249.3887334367473</v>
      </c>
      <c r="AF40" s="66">
        <v>1670.8503690383161</v>
      </c>
      <c r="AG40" s="66">
        <v>909.36527530226567</v>
      </c>
      <c r="AH40" s="66">
        <v>150.46598814369645</v>
      </c>
      <c r="AI40" s="66">
        <v>107.76523628313045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139786.99999999997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1713.1237532166929</v>
      </c>
      <c r="S41" s="108">
        <f t="shared" si="0"/>
        <v>4440.8470163615293</v>
      </c>
      <c r="T41" s="108">
        <f t="shared" si="0"/>
        <v>4154.6214851834166</v>
      </c>
      <c r="U41" s="108">
        <f t="shared" si="0"/>
        <v>7526.8928022108921</v>
      </c>
      <c r="V41" s="108">
        <f t="shared" si="0"/>
        <v>12212.747701332448</v>
      </c>
      <c r="W41" s="108">
        <f t="shared" si="0"/>
        <v>12028.072841356785</v>
      </c>
      <c r="X41" s="108">
        <f t="shared" si="0"/>
        <v>12690.418926813694</v>
      </c>
      <c r="Y41" s="108">
        <f t="shared" si="0"/>
        <v>13853.155971884782</v>
      </c>
      <c r="Z41" s="108">
        <f t="shared" si="0"/>
        <v>16261.747932791619</v>
      </c>
      <c r="AA41" s="108">
        <f t="shared" si="0"/>
        <v>15438.739348955402</v>
      </c>
      <c r="AB41" s="108">
        <f t="shared" si="0"/>
        <v>12690.283634924866</v>
      </c>
      <c r="AC41" s="108">
        <f t="shared" si="0"/>
        <v>11224.375480231793</v>
      </c>
      <c r="AD41" s="108">
        <f t="shared" si="0"/>
        <v>7457.0269052190179</v>
      </c>
      <c r="AE41" s="108">
        <f t="shared" si="0"/>
        <v>4950.125141465669</v>
      </c>
      <c r="AF41" s="108">
        <f t="shared" si="0"/>
        <v>1967.3331780816443</v>
      </c>
      <c r="AG41" s="108">
        <f t="shared" si="0"/>
        <v>919.25665554291743</v>
      </c>
      <c r="AH41" s="108">
        <f t="shared" si="0"/>
        <v>150.46598814369645</v>
      </c>
      <c r="AI41" s="108">
        <f t="shared" si="0"/>
        <v>107.76523628313045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1713.1237532166929</v>
      </c>
      <c r="S42" s="66">
        <f t="shared" si="1"/>
        <v>6153.9707695782217</v>
      </c>
      <c r="T42" s="66">
        <f t="shared" si="1"/>
        <v>10308.592254761639</v>
      </c>
      <c r="U42" s="66">
        <f t="shared" si="1"/>
        <v>17835.485056972531</v>
      </c>
      <c r="V42" s="66">
        <f t="shared" si="1"/>
        <v>30048.232758304977</v>
      </c>
      <c r="W42" s="66">
        <f t="shared" si="1"/>
        <v>42076.305599661762</v>
      </c>
      <c r="X42" s="66">
        <f t="shared" si="1"/>
        <v>54766.72452647546</v>
      </c>
      <c r="Y42" s="66">
        <f t="shared" si="1"/>
        <v>68619.880498360246</v>
      </c>
      <c r="Z42" s="66">
        <f t="shared" si="1"/>
        <v>84881.628431151868</v>
      </c>
      <c r="AA42" s="66">
        <f t="shared" si="1"/>
        <v>100320.36778010728</v>
      </c>
      <c r="AB42" s="66">
        <f t="shared" si="1"/>
        <v>113010.65141503215</v>
      </c>
      <c r="AC42" s="66">
        <f t="shared" si="1"/>
        <v>124235.02689526393</v>
      </c>
      <c r="AD42" s="66">
        <f t="shared" si="1"/>
        <v>131692.05380048294</v>
      </c>
      <c r="AE42" s="66">
        <f t="shared" si="1"/>
        <v>136642.1789419486</v>
      </c>
      <c r="AF42" s="66">
        <f t="shared" si="1"/>
        <v>138609.51212003024</v>
      </c>
      <c r="AG42" s="66">
        <f t="shared" si="1"/>
        <v>139528.76877557315</v>
      </c>
      <c r="AH42" s="66">
        <f t="shared" si="1"/>
        <v>139679.23476371684</v>
      </c>
      <c r="AI42" s="66">
        <f t="shared" si="1"/>
        <v>139786.99999999997</v>
      </c>
      <c r="AJ42" s="66">
        <f t="shared" si="1"/>
        <v>139786.99999999997</v>
      </c>
      <c r="AK42" s="66">
        <f t="shared" si="1"/>
        <v>139786.99999999997</v>
      </c>
      <c r="AL42" s="66">
        <f t="shared" si="1"/>
        <v>139786.99999999997</v>
      </c>
      <c r="AM42" s="66">
        <f t="shared" si="1"/>
        <v>139786.99999999997</v>
      </c>
      <c r="AN42" s="67">
        <f t="shared" si="1"/>
        <v>139786.99999999997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4768-0336-4349-8E32-49DCF9F2AA1C}">
  <sheetPr>
    <pageSetUpPr fitToPage="1"/>
  </sheetPr>
  <dimension ref="A1:AT144"/>
  <sheetViews>
    <sheetView topLeftCell="A10" zoomScale="40" zoomScaleNormal="40" workbookViewId="0">
      <selection activeCell="AN42" sqref="B4:AN42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441690.99999999994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0</v>
      </c>
      <c r="V39" s="111">
        <v>5706.8</v>
      </c>
      <c r="W39" s="111">
        <v>33465</v>
      </c>
      <c r="X39" s="111">
        <v>45552.6</v>
      </c>
      <c r="Y39" s="111">
        <v>64020.4</v>
      </c>
      <c r="Z39" s="111">
        <v>73235.8</v>
      </c>
      <c r="AA39" s="111">
        <v>71886.399999999994</v>
      </c>
      <c r="AB39" s="111">
        <v>50273.9</v>
      </c>
      <c r="AC39" s="111">
        <v>34821.699999999997</v>
      </c>
      <c r="AD39" s="111">
        <v>20548.599999999999</v>
      </c>
      <c r="AE39" s="111">
        <v>13840.3</v>
      </c>
      <c r="AF39" s="111">
        <v>8344.6</v>
      </c>
      <c r="AG39" s="111">
        <v>15452.3</v>
      </c>
      <c r="AH39" s="111">
        <v>4542.6000000000004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303149.99999999994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3660.8</v>
      </c>
      <c r="V40" s="66">
        <v>17633.8</v>
      </c>
      <c r="W40" s="66">
        <v>36173.300000000003</v>
      </c>
      <c r="X40" s="66">
        <v>26896.7</v>
      </c>
      <c r="Y40" s="66">
        <v>10307.9</v>
      </c>
      <c r="Z40" s="66">
        <v>6003.1</v>
      </c>
      <c r="AA40" s="66">
        <v>8515.6</v>
      </c>
      <c r="AB40" s="66">
        <v>14166</v>
      </c>
      <c r="AC40" s="66">
        <v>29973.1</v>
      </c>
      <c r="AD40" s="66">
        <v>34449</v>
      </c>
      <c r="AE40" s="66">
        <v>29819.8</v>
      </c>
      <c r="AF40" s="66">
        <v>26493.3</v>
      </c>
      <c r="AG40" s="66">
        <v>25835.4</v>
      </c>
      <c r="AH40" s="66">
        <v>19316.599999999999</v>
      </c>
      <c r="AI40" s="66">
        <v>13905.6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744840.99999999988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3660.8</v>
      </c>
      <c r="V41" s="108">
        <f t="shared" si="0"/>
        <v>23340.6</v>
      </c>
      <c r="W41" s="108">
        <f t="shared" si="0"/>
        <v>69638.3</v>
      </c>
      <c r="X41" s="108">
        <f t="shared" si="0"/>
        <v>72449.3</v>
      </c>
      <c r="Y41" s="108">
        <f t="shared" si="0"/>
        <v>74328.3</v>
      </c>
      <c r="Z41" s="108">
        <f t="shared" si="0"/>
        <v>79238.900000000009</v>
      </c>
      <c r="AA41" s="108">
        <f t="shared" si="0"/>
        <v>80402</v>
      </c>
      <c r="AB41" s="108">
        <f t="shared" si="0"/>
        <v>64439.9</v>
      </c>
      <c r="AC41" s="108">
        <f t="shared" si="0"/>
        <v>64794.799999999996</v>
      </c>
      <c r="AD41" s="108">
        <f t="shared" si="0"/>
        <v>54997.599999999999</v>
      </c>
      <c r="AE41" s="108">
        <f t="shared" si="0"/>
        <v>43660.1</v>
      </c>
      <c r="AF41" s="108">
        <f t="shared" si="0"/>
        <v>34837.9</v>
      </c>
      <c r="AG41" s="108">
        <f t="shared" si="0"/>
        <v>41287.699999999997</v>
      </c>
      <c r="AH41" s="108">
        <f t="shared" si="0"/>
        <v>23859.199999999997</v>
      </c>
      <c r="AI41" s="108">
        <f t="shared" si="0"/>
        <v>13905.6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3660.8</v>
      </c>
      <c r="V42" s="66">
        <f t="shared" si="1"/>
        <v>27001.399999999998</v>
      </c>
      <c r="W42" s="66">
        <f t="shared" si="1"/>
        <v>96639.7</v>
      </c>
      <c r="X42" s="66">
        <f t="shared" si="1"/>
        <v>169089</v>
      </c>
      <c r="Y42" s="66">
        <f t="shared" si="1"/>
        <v>243417.3</v>
      </c>
      <c r="Z42" s="66">
        <f t="shared" si="1"/>
        <v>322656.2</v>
      </c>
      <c r="AA42" s="66">
        <f t="shared" si="1"/>
        <v>403058.2</v>
      </c>
      <c r="AB42" s="66">
        <f t="shared" si="1"/>
        <v>467498.10000000003</v>
      </c>
      <c r="AC42" s="66">
        <f t="shared" si="1"/>
        <v>532292.9</v>
      </c>
      <c r="AD42" s="66">
        <f t="shared" si="1"/>
        <v>587290.5</v>
      </c>
      <c r="AE42" s="66">
        <f t="shared" si="1"/>
        <v>630950.6</v>
      </c>
      <c r="AF42" s="66">
        <f t="shared" si="1"/>
        <v>665788.5</v>
      </c>
      <c r="AG42" s="66">
        <f t="shared" si="1"/>
        <v>707076.2</v>
      </c>
      <c r="AH42" s="66">
        <f t="shared" si="1"/>
        <v>730935.39999999991</v>
      </c>
      <c r="AI42" s="66">
        <f t="shared" si="1"/>
        <v>744840.99999999988</v>
      </c>
      <c r="AJ42" s="66">
        <f t="shared" si="1"/>
        <v>744840.99999999988</v>
      </c>
      <c r="AK42" s="66">
        <f t="shared" si="1"/>
        <v>744840.99999999988</v>
      </c>
      <c r="AL42" s="66">
        <f t="shared" si="1"/>
        <v>744840.99999999988</v>
      </c>
      <c r="AM42" s="66">
        <f t="shared" si="1"/>
        <v>744840.99999999988</v>
      </c>
      <c r="AN42" s="67">
        <f t="shared" si="1"/>
        <v>744840.99999999988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118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1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1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1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1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46AE-0722-4AE4-AF3F-B3491636203B}">
  <sheetPr>
    <pageSetUpPr fitToPage="1"/>
  </sheetPr>
  <dimension ref="A1:AT144"/>
  <sheetViews>
    <sheetView topLeftCell="A19" zoomScale="40" zoomScaleNormal="40" workbookViewId="0">
      <selection activeCell="AL39" sqref="AL39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746102.1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0</v>
      </c>
      <c r="V39" s="111">
        <v>13877.2</v>
      </c>
      <c r="W39" s="111">
        <v>37216.300000000003</v>
      </c>
      <c r="X39" s="111">
        <v>42374.9</v>
      </c>
      <c r="Y39" s="111">
        <v>30330.2</v>
      </c>
      <c r="Z39" s="111">
        <v>59796.5</v>
      </c>
      <c r="AA39" s="111">
        <v>61228.1</v>
      </c>
      <c r="AB39" s="111">
        <v>104282.9</v>
      </c>
      <c r="AC39" s="111">
        <v>111438</v>
      </c>
      <c r="AD39" s="111">
        <v>119341.8</v>
      </c>
      <c r="AE39" s="111">
        <v>109609.60000000001</v>
      </c>
      <c r="AF39" s="111">
        <v>38764.400000000001</v>
      </c>
      <c r="AG39" s="111">
        <v>11523.1</v>
      </c>
      <c r="AH39" s="111">
        <v>6319.1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370722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537.5</v>
      </c>
      <c r="W40" s="66">
        <v>6021.6</v>
      </c>
      <c r="X40" s="66">
        <v>8693.6</v>
      </c>
      <c r="Y40" s="66">
        <v>12144.5</v>
      </c>
      <c r="Z40" s="66">
        <v>9862.9</v>
      </c>
      <c r="AA40" s="66">
        <v>6035.4</v>
      </c>
      <c r="AB40" s="66">
        <v>13363.6</v>
      </c>
      <c r="AC40" s="66">
        <v>32271.5</v>
      </c>
      <c r="AD40" s="66">
        <v>41865.199999999997</v>
      </c>
      <c r="AE40" s="66">
        <v>65073.1</v>
      </c>
      <c r="AF40" s="66">
        <v>61086.3</v>
      </c>
      <c r="AG40" s="66">
        <v>52488.6</v>
      </c>
      <c r="AH40" s="66">
        <v>37730.400000000001</v>
      </c>
      <c r="AI40" s="66">
        <v>20193.8</v>
      </c>
      <c r="AJ40" s="66">
        <v>3354</v>
      </c>
      <c r="AK40" s="66">
        <v>0</v>
      </c>
      <c r="AL40" s="66">
        <v>0</v>
      </c>
      <c r="AM40" s="66"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1116824.0999999999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0</v>
      </c>
      <c r="V41" s="108">
        <f t="shared" si="0"/>
        <v>14414.7</v>
      </c>
      <c r="W41" s="108">
        <f t="shared" si="0"/>
        <v>43237.9</v>
      </c>
      <c r="X41" s="108">
        <f t="shared" si="0"/>
        <v>51068.5</v>
      </c>
      <c r="Y41" s="108">
        <f t="shared" si="0"/>
        <v>42474.7</v>
      </c>
      <c r="Z41" s="108">
        <f t="shared" si="0"/>
        <v>69659.399999999994</v>
      </c>
      <c r="AA41" s="108">
        <f t="shared" si="0"/>
        <v>67263.5</v>
      </c>
      <c r="AB41" s="108">
        <f t="shared" si="0"/>
        <v>117646.5</v>
      </c>
      <c r="AC41" s="108">
        <f t="shared" si="0"/>
        <v>143709.5</v>
      </c>
      <c r="AD41" s="108">
        <f t="shared" si="0"/>
        <v>161207</v>
      </c>
      <c r="AE41" s="108">
        <f t="shared" si="0"/>
        <v>174682.7</v>
      </c>
      <c r="AF41" s="108">
        <f t="shared" si="0"/>
        <v>99850.700000000012</v>
      </c>
      <c r="AG41" s="108">
        <f t="shared" si="0"/>
        <v>64011.7</v>
      </c>
      <c r="AH41" s="108">
        <f t="shared" si="0"/>
        <v>44049.5</v>
      </c>
      <c r="AI41" s="108">
        <f t="shared" si="0"/>
        <v>20193.8</v>
      </c>
      <c r="AJ41" s="108">
        <f t="shared" si="0"/>
        <v>3354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113.4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14414.7</v>
      </c>
      <c r="W42" s="66">
        <f t="shared" si="1"/>
        <v>57652.600000000006</v>
      </c>
      <c r="X42" s="66">
        <f t="shared" si="1"/>
        <v>108721.1</v>
      </c>
      <c r="Y42" s="66">
        <f t="shared" si="1"/>
        <v>151195.79999999999</v>
      </c>
      <c r="Z42" s="66">
        <f t="shared" si="1"/>
        <v>220855.19999999998</v>
      </c>
      <c r="AA42" s="66">
        <f t="shared" si="1"/>
        <v>288118.69999999995</v>
      </c>
      <c r="AB42" s="66">
        <f t="shared" si="1"/>
        <v>405765.19999999995</v>
      </c>
      <c r="AC42" s="66">
        <f t="shared" si="1"/>
        <v>549474.69999999995</v>
      </c>
      <c r="AD42" s="66">
        <f t="shared" si="1"/>
        <v>710681.7</v>
      </c>
      <c r="AE42" s="66">
        <f t="shared" si="1"/>
        <v>885364.39999999991</v>
      </c>
      <c r="AF42" s="66">
        <f t="shared" si="1"/>
        <v>985215.09999999986</v>
      </c>
      <c r="AG42" s="66">
        <f t="shared" si="1"/>
        <v>1049226.7999999998</v>
      </c>
      <c r="AH42" s="66">
        <f t="shared" si="1"/>
        <v>1093276.2999999998</v>
      </c>
      <c r="AI42" s="66">
        <f t="shared" si="1"/>
        <v>1113470.0999999999</v>
      </c>
      <c r="AJ42" s="66">
        <f t="shared" si="1"/>
        <v>1116824.0999999999</v>
      </c>
      <c r="AK42" s="66">
        <f t="shared" si="1"/>
        <v>1116824.0999999999</v>
      </c>
      <c r="AL42" s="66">
        <f t="shared" si="1"/>
        <v>1116824.0999999999</v>
      </c>
      <c r="AM42" s="66">
        <f t="shared" si="1"/>
        <v>1116824.0999999999</v>
      </c>
      <c r="AN42" s="67">
        <f t="shared" si="1"/>
        <v>1116824.0999999999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3C4E-62F2-4E12-9B91-BDEF0A1F7472}">
  <sheetPr>
    <pageSetUpPr fitToPage="1"/>
  </sheetPr>
  <dimension ref="A1:AT144"/>
  <sheetViews>
    <sheetView tabSelected="1" topLeftCell="A25" zoomScale="40" zoomScaleNormal="40" workbookViewId="0">
      <selection activeCell="M39" sqref="M39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5.88671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6873.5634620180117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467</v>
      </c>
      <c r="O37" s="111">
        <v>655</v>
      </c>
      <c r="P37" s="111">
        <v>1015</v>
      </c>
      <c r="Q37" s="111">
        <v>185.09703205400001</v>
      </c>
      <c r="R37" s="111">
        <v>1247.5259823319998</v>
      </c>
      <c r="S37" s="111">
        <v>3303.9404476320115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5551.7727845320005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145</v>
      </c>
      <c r="O38" s="66">
        <v>470</v>
      </c>
      <c r="P38" s="66">
        <v>1001</v>
      </c>
      <c r="Q38" s="66">
        <v>501.90856111200014</v>
      </c>
      <c r="R38" s="66">
        <v>2054.1556318359999</v>
      </c>
      <c r="S38" s="66">
        <v>1379.7085915840007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121999.99999999997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6258.653448899141</v>
      </c>
      <c r="R39" s="111">
        <v>6051.8539877089388</v>
      </c>
      <c r="S39" s="111">
        <v>7813.4231206210943</v>
      </c>
      <c r="T39" s="111">
        <v>7983.0761219466003</v>
      </c>
      <c r="U39" s="111">
        <v>8533.2506326281182</v>
      </c>
      <c r="V39" s="111">
        <v>8795.5072644643751</v>
      </c>
      <c r="W39" s="111">
        <v>10033.219431581483</v>
      </c>
      <c r="X39" s="111">
        <v>8257.5398943037635</v>
      </c>
      <c r="Y39" s="111">
        <v>8221.7060301940073</v>
      </c>
      <c r="Z39" s="111">
        <v>9829.9639789296107</v>
      </c>
      <c r="AA39" s="111">
        <v>10583.918980564973</v>
      </c>
      <c r="AB39" s="111">
        <v>9182.854271746055</v>
      </c>
      <c r="AC39" s="111">
        <v>7613.5804169320554</v>
      </c>
      <c r="AD39" s="111">
        <v>6105.6704136613243</v>
      </c>
      <c r="AE39" s="111">
        <v>4034.6568315229551</v>
      </c>
      <c r="AF39" s="111">
        <v>1548.9286206124873</v>
      </c>
      <c r="AG39" s="111">
        <v>793.72665300993265</v>
      </c>
      <c r="AH39" s="111">
        <v>358.4699006730819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46000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1744.4426534852064</v>
      </c>
      <c r="R40" s="66">
        <v>1977.3013826205315</v>
      </c>
      <c r="S40" s="66">
        <v>2523.6317071423455</v>
      </c>
      <c r="T40" s="66">
        <v>2902.817769363277</v>
      </c>
      <c r="U40" s="66">
        <v>3162.5959316847343</v>
      </c>
      <c r="V40" s="66">
        <v>3448.3119375342694</v>
      </c>
      <c r="W40" s="66">
        <v>3032.6402293505598</v>
      </c>
      <c r="X40" s="66">
        <v>4461.6643997545416</v>
      </c>
      <c r="Y40" s="66">
        <v>4738.8973095186948</v>
      </c>
      <c r="Z40" s="66">
        <v>3837.3795904554472</v>
      </c>
      <c r="AA40" s="66">
        <v>2928.0005729256404</v>
      </c>
      <c r="AB40" s="66">
        <v>2529.6059557221065</v>
      </c>
      <c r="AC40" s="66">
        <v>1948.8913938563082</v>
      </c>
      <c r="AD40" s="66">
        <v>1455.1396703945811</v>
      </c>
      <c r="AE40" s="66">
        <v>1688.846746841069</v>
      </c>
      <c r="AF40" s="66">
        <v>1212.5053567064087</v>
      </c>
      <c r="AG40" s="66">
        <v>987.41461869219324</v>
      </c>
      <c r="AH40" s="66">
        <v>779.55655754252325</v>
      </c>
      <c r="AI40" s="66">
        <v>632.32376422817356</v>
      </c>
      <c r="AJ40" s="66">
        <v>8.0324521813883525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180425.33624655002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612</v>
      </c>
      <c r="O41" s="108">
        <f t="shared" si="0"/>
        <v>1125</v>
      </c>
      <c r="P41" s="108">
        <f t="shared" si="0"/>
        <v>2016</v>
      </c>
      <c r="Q41" s="108">
        <f t="shared" si="0"/>
        <v>8690.1016955503474</v>
      </c>
      <c r="R41" s="108">
        <f t="shared" si="0"/>
        <v>11330.83698449747</v>
      </c>
      <c r="S41" s="108">
        <f t="shared" si="0"/>
        <v>15020.703866979451</v>
      </c>
      <c r="T41" s="108">
        <f t="shared" si="0"/>
        <v>10885.893891309877</v>
      </c>
      <c r="U41" s="108">
        <f t="shared" si="0"/>
        <v>11695.846564312853</v>
      </c>
      <c r="V41" s="108">
        <f t="shared" si="0"/>
        <v>12243.819201998645</v>
      </c>
      <c r="W41" s="108">
        <f t="shared" si="0"/>
        <v>13065.859660932043</v>
      </c>
      <c r="X41" s="108">
        <f t="shared" si="0"/>
        <v>12719.204294058305</v>
      </c>
      <c r="Y41" s="108">
        <f t="shared" si="0"/>
        <v>12960.603339712703</v>
      </c>
      <c r="Z41" s="108">
        <f t="shared" si="0"/>
        <v>13667.343569385059</v>
      </c>
      <c r="AA41" s="108">
        <f t="shared" si="0"/>
        <v>13511.919553490614</v>
      </c>
      <c r="AB41" s="108">
        <f t="shared" si="0"/>
        <v>11712.460227468162</v>
      </c>
      <c r="AC41" s="108">
        <f t="shared" si="0"/>
        <v>9562.4718107883637</v>
      </c>
      <c r="AD41" s="108">
        <f t="shared" si="0"/>
        <v>7560.8100840559055</v>
      </c>
      <c r="AE41" s="108">
        <f t="shared" si="0"/>
        <v>5723.5035783640242</v>
      </c>
      <c r="AF41" s="108">
        <f t="shared" si="0"/>
        <v>2761.4339773188958</v>
      </c>
      <c r="AG41" s="108">
        <f t="shared" si="0"/>
        <v>1781.1412717021258</v>
      </c>
      <c r="AH41" s="108">
        <f t="shared" si="0"/>
        <v>1138.0264582156051</v>
      </c>
      <c r="AI41" s="108">
        <f t="shared" si="0"/>
        <v>632.32376422817356</v>
      </c>
      <c r="AJ41" s="108">
        <f t="shared" si="0"/>
        <v>8.0324521813883525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612</v>
      </c>
      <c r="O42" s="66">
        <f t="shared" si="1"/>
        <v>1737</v>
      </c>
      <c r="P42" s="66">
        <f t="shared" si="1"/>
        <v>3753</v>
      </c>
      <c r="Q42" s="66">
        <f t="shared" si="1"/>
        <v>12443.101695550347</v>
      </c>
      <c r="R42" s="66">
        <f t="shared" si="1"/>
        <v>23773.938680047817</v>
      </c>
      <c r="S42" s="66">
        <f t="shared" si="1"/>
        <v>38794.642547027266</v>
      </c>
      <c r="T42" s="66">
        <f t="shared" si="1"/>
        <v>49680.536438337142</v>
      </c>
      <c r="U42" s="66">
        <f t="shared" si="1"/>
        <v>61376.383002649993</v>
      </c>
      <c r="V42" s="66">
        <f t="shared" si="1"/>
        <v>73620.202204648638</v>
      </c>
      <c r="W42" s="66">
        <f t="shared" si="1"/>
        <v>86686.061865580676</v>
      </c>
      <c r="X42" s="66">
        <f t="shared" si="1"/>
        <v>99405.266159638981</v>
      </c>
      <c r="Y42" s="66">
        <f t="shared" si="1"/>
        <v>112365.86949935168</v>
      </c>
      <c r="Z42" s="66">
        <f t="shared" si="1"/>
        <v>126033.21306873675</v>
      </c>
      <c r="AA42" s="66">
        <f t="shared" si="1"/>
        <v>139545.13262222736</v>
      </c>
      <c r="AB42" s="66">
        <f t="shared" si="1"/>
        <v>151257.59284969553</v>
      </c>
      <c r="AC42" s="66">
        <f t="shared" si="1"/>
        <v>160820.06466048388</v>
      </c>
      <c r="AD42" s="66">
        <f t="shared" si="1"/>
        <v>168380.87474453979</v>
      </c>
      <c r="AE42" s="66">
        <f t="shared" si="1"/>
        <v>174104.37832290382</v>
      </c>
      <c r="AF42" s="66">
        <f t="shared" si="1"/>
        <v>176865.81230022272</v>
      </c>
      <c r="AG42" s="66">
        <f t="shared" si="1"/>
        <v>178646.95357192485</v>
      </c>
      <c r="AH42" s="66">
        <f t="shared" si="1"/>
        <v>179784.98003014046</v>
      </c>
      <c r="AI42" s="66">
        <f t="shared" si="1"/>
        <v>180417.30379436864</v>
      </c>
      <c r="AJ42" s="66">
        <f t="shared" si="1"/>
        <v>180425.33624655002</v>
      </c>
      <c r="AK42" s="66">
        <f t="shared" si="1"/>
        <v>180425.33624655002</v>
      </c>
      <c r="AL42" s="66">
        <f t="shared" si="1"/>
        <v>180425.33624655002</v>
      </c>
      <c r="AM42" s="66">
        <f t="shared" si="1"/>
        <v>180425.33624655002</v>
      </c>
      <c r="AN42" s="67">
        <f t="shared" si="1"/>
        <v>180425.33624655002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6"/>
      <c r="AK97" s="6"/>
      <c r="AL97" s="6"/>
      <c r="AM97" s="6"/>
      <c r="AN97" s="6"/>
    </row>
    <row r="98" spans="1:40" x14ac:dyDescent="0.5">
      <c r="E98" s="16"/>
      <c r="F98" s="16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K98" s="6"/>
      <c r="AL98" s="6"/>
      <c r="AM98" s="6"/>
      <c r="AN98" s="6"/>
    </row>
    <row r="99" spans="1:40" x14ac:dyDescent="0.5">
      <c r="E99" s="16"/>
      <c r="F99" s="16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9E21D-B8A7-48E2-8148-BECD231EBF42}">
  <sheetPr>
    <pageSetUpPr fitToPage="1"/>
  </sheetPr>
  <dimension ref="A1:AT144"/>
  <sheetViews>
    <sheetView topLeftCell="A21" zoomScale="25" zoomScaleNormal="25" workbookViewId="0">
      <selection activeCell="AI96" sqref="AI96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120838.99999999999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3.2</v>
      </c>
      <c r="V39" s="111">
        <v>46.9</v>
      </c>
      <c r="W39" s="111">
        <v>28.7</v>
      </c>
      <c r="X39" s="111">
        <v>3361.1</v>
      </c>
      <c r="Y39" s="111">
        <v>3759.5</v>
      </c>
      <c r="Z39" s="111">
        <v>4021.2</v>
      </c>
      <c r="AA39" s="111">
        <v>6925.8</v>
      </c>
      <c r="AB39" s="111">
        <v>8321</v>
      </c>
      <c r="AC39" s="111">
        <v>13314.9</v>
      </c>
      <c r="AD39" s="111">
        <v>21431.5</v>
      </c>
      <c r="AE39" s="111">
        <v>29265</v>
      </c>
      <c r="AF39" s="111">
        <v>16133.3</v>
      </c>
      <c r="AG39" s="111">
        <v>11443.4</v>
      </c>
      <c r="AH39" s="111">
        <v>2783.5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73417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0</v>
      </c>
      <c r="W40" s="66">
        <v>145.9</v>
      </c>
      <c r="X40" s="66">
        <v>280.5</v>
      </c>
      <c r="Y40" s="66">
        <v>951.7</v>
      </c>
      <c r="Z40" s="66">
        <v>2831.9</v>
      </c>
      <c r="AA40" s="66">
        <v>3480.8</v>
      </c>
      <c r="AB40" s="66">
        <v>3008.3</v>
      </c>
      <c r="AC40" s="66">
        <v>2317.1</v>
      </c>
      <c r="AD40" s="66">
        <v>6793.9</v>
      </c>
      <c r="AE40" s="66">
        <v>8728.2000000000007</v>
      </c>
      <c r="AF40" s="66">
        <v>15543.9</v>
      </c>
      <c r="AG40" s="66">
        <v>12675.1</v>
      </c>
      <c r="AH40" s="66">
        <v>11548.2</v>
      </c>
      <c r="AI40" s="66">
        <v>4498.6000000000004</v>
      </c>
      <c r="AJ40" s="66">
        <v>612.9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194256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3.2</v>
      </c>
      <c r="V41" s="108">
        <f t="shared" si="0"/>
        <v>46.9</v>
      </c>
      <c r="W41" s="108">
        <f t="shared" si="0"/>
        <v>174.6</v>
      </c>
      <c r="X41" s="108">
        <f t="shared" si="0"/>
        <v>3641.6</v>
      </c>
      <c r="Y41" s="108">
        <f t="shared" si="0"/>
        <v>4711.2</v>
      </c>
      <c r="Z41" s="108">
        <f t="shared" si="0"/>
        <v>6853.1</v>
      </c>
      <c r="AA41" s="108">
        <f t="shared" si="0"/>
        <v>10406.6</v>
      </c>
      <c r="AB41" s="108">
        <f t="shared" si="0"/>
        <v>11329.3</v>
      </c>
      <c r="AC41" s="108">
        <f t="shared" si="0"/>
        <v>15632</v>
      </c>
      <c r="AD41" s="108">
        <f t="shared" si="0"/>
        <v>28225.4</v>
      </c>
      <c r="AE41" s="108">
        <f t="shared" si="0"/>
        <v>37993.199999999997</v>
      </c>
      <c r="AF41" s="108">
        <f t="shared" si="0"/>
        <v>31677.199999999997</v>
      </c>
      <c r="AG41" s="108">
        <f t="shared" si="0"/>
        <v>24118.5</v>
      </c>
      <c r="AH41" s="108">
        <f t="shared" si="0"/>
        <v>14331.7</v>
      </c>
      <c r="AI41" s="108">
        <f t="shared" si="0"/>
        <v>4498.6000000000004</v>
      </c>
      <c r="AJ41" s="108">
        <f t="shared" si="0"/>
        <v>612.9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3.2</v>
      </c>
      <c r="V42" s="66">
        <f t="shared" si="1"/>
        <v>50.1</v>
      </c>
      <c r="W42" s="66">
        <f t="shared" si="1"/>
        <v>224.7</v>
      </c>
      <c r="X42" s="66">
        <f t="shared" si="1"/>
        <v>3866.2999999999997</v>
      </c>
      <c r="Y42" s="66">
        <f t="shared" si="1"/>
        <v>8577.5</v>
      </c>
      <c r="Z42" s="66">
        <f t="shared" si="1"/>
        <v>15430.6</v>
      </c>
      <c r="AA42" s="66">
        <f t="shared" si="1"/>
        <v>25837.200000000001</v>
      </c>
      <c r="AB42" s="66">
        <f t="shared" si="1"/>
        <v>37166.5</v>
      </c>
      <c r="AC42" s="66">
        <f t="shared" si="1"/>
        <v>52798.5</v>
      </c>
      <c r="AD42" s="66">
        <f t="shared" si="1"/>
        <v>81023.899999999994</v>
      </c>
      <c r="AE42" s="66">
        <f t="shared" si="1"/>
        <v>119017.09999999999</v>
      </c>
      <c r="AF42" s="66">
        <f t="shared" si="1"/>
        <v>150694.29999999999</v>
      </c>
      <c r="AG42" s="66">
        <f t="shared" si="1"/>
        <v>174812.79999999999</v>
      </c>
      <c r="AH42" s="66">
        <f t="shared" si="1"/>
        <v>189144.5</v>
      </c>
      <c r="AI42" s="66">
        <f t="shared" si="1"/>
        <v>193643.1</v>
      </c>
      <c r="AJ42" s="66">
        <f t="shared" si="1"/>
        <v>194256</v>
      </c>
      <c r="AK42" s="66">
        <f t="shared" si="1"/>
        <v>194256</v>
      </c>
      <c r="AL42" s="66">
        <f t="shared" si="1"/>
        <v>194256</v>
      </c>
      <c r="AM42" s="66">
        <f t="shared" si="1"/>
        <v>194256</v>
      </c>
      <c r="AN42" s="67">
        <f t="shared" si="1"/>
        <v>194256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17"/>
      <c r="G88" s="17"/>
      <c r="H88" s="6"/>
      <c r="I88" s="6"/>
      <c r="J88" s="118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17"/>
      <c r="H89" s="6"/>
      <c r="I89" s="6"/>
      <c r="J89" s="118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17"/>
      <c r="H90" s="6"/>
      <c r="I90" s="6"/>
      <c r="J90" s="11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Y198"/>
  <sheetViews>
    <sheetView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9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51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51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51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51" s="5" customFormat="1" ht="135.75" customHeight="1" thickBot="1" x14ac:dyDescent="0.4">
      <c r="B36" s="48"/>
      <c r="C36" s="162" t="s">
        <v>4</v>
      </c>
      <c r="D36" s="163"/>
      <c r="E36" s="49">
        <v>44197</v>
      </c>
      <c r="F36" s="49">
        <v>44228</v>
      </c>
      <c r="G36" s="49">
        <v>44256</v>
      </c>
      <c r="H36" s="49">
        <v>44287</v>
      </c>
      <c r="I36" s="49">
        <v>44317</v>
      </c>
      <c r="J36" s="49">
        <v>44348</v>
      </c>
      <c r="K36" s="49">
        <v>44378</v>
      </c>
      <c r="L36" s="49">
        <v>44409</v>
      </c>
      <c r="M36" s="49">
        <v>44440</v>
      </c>
      <c r="N36" s="49">
        <v>44470</v>
      </c>
      <c r="O36" s="49">
        <v>44501</v>
      </c>
      <c r="P36" s="49">
        <v>44531</v>
      </c>
      <c r="Q36" s="49">
        <v>44562</v>
      </c>
      <c r="R36" s="49">
        <v>44593</v>
      </c>
      <c r="S36" s="49">
        <v>44621</v>
      </c>
      <c r="T36" s="49">
        <v>44652</v>
      </c>
      <c r="U36" s="49">
        <v>44682</v>
      </c>
      <c r="V36" s="49">
        <v>44713</v>
      </c>
      <c r="W36" s="49">
        <v>44743</v>
      </c>
      <c r="X36" s="49">
        <v>44774</v>
      </c>
      <c r="Y36" s="49">
        <v>44805</v>
      </c>
      <c r="Z36" s="49">
        <v>44835</v>
      </c>
      <c r="AA36" s="49">
        <v>44866</v>
      </c>
      <c r="AB36" s="49">
        <v>44896</v>
      </c>
      <c r="AC36" s="49">
        <v>44927</v>
      </c>
      <c r="AD36" s="49">
        <v>44958</v>
      </c>
      <c r="AE36" s="49">
        <v>44986</v>
      </c>
      <c r="AF36" s="49">
        <v>45017</v>
      </c>
      <c r="AG36" s="49">
        <v>45047</v>
      </c>
      <c r="AH36" s="49">
        <v>45078</v>
      </c>
      <c r="AI36" s="49">
        <v>45108</v>
      </c>
      <c r="AJ36" s="49">
        <v>45139</v>
      </c>
      <c r="AK36" s="49">
        <v>45170</v>
      </c>
      <c r="AL36" s="49">
        <v>45200</v>
      </c>
      <c r="AM36" s="49">
        <v>45231</v>
      </c>
      <c r="AN36" s="50">
        <v>45261</v>
      </c>
      <c r="AO36" s="7"/>
      <c r="AP36" s="7"/>
      <c r="AQ36" s="7"/>
      <c r="AR36" s="7"/>
      <c r="AS36" s="7"/>
      <c r="AT36" s="7"/>
    </row>
    <row r="37" spans="1:51" ht="99.9" customHeight="1" x14ac:dyDescent="0.35">
      <c r="B37" s="89" t="s">
        <v>1</v>
      </c>
      <c r="C37" s="164">
        <f>SUM(E37:AN37)</f>
        <v>12602.699999999993</v>
      </c>
      <c r="D37" s="165"/>
      <c r="E37" s="51"/>
      <c r="F37" s="51">
        <f>DATABASE!I14/1000</f>
        <v>0</v>
      </c>
      <c r="G37" s="51">
        <f>DATABASE!J14/1000</f>
        <v>0</v>
      </c>
      <c r="H37" s="51">
        <f>DATABASE!K14/1000</f>
        <v>0</v>
      </c>
      <c r="I37" s="51">
        <f>DATABASE!L14/1000</f>
        <v>0</v>
      </c>
      <c r="J37" s="51">
        <f>DATABASE!M14/1000</f>
        <v>0</v>
      </c>
      <c r="K37" s="51">
        <f>DATABASE!N14/1000</f>
        <v>0</v>
      </c>
      <c r="L37" s="51"/>
      <c r="M37" s="51">
        <v>7.8</v>
      </c>
      <c r="N37" s="51">
        <v>221.6</v>
      </c>
      <c r="O37" s="51">
        <v>456.5</v>
      </c>
      <c r="P37" s="51">
        <v>869.8</v>
      </c>
      <c r="Q37" s="51">
        <v>359.8</v>
      </c>
      <c r="R37" s="51">
        <v>561.20000000000005</v>
      </c>
      <c r="S37" s="51">
        <v>1058.8</v>
      </c>
      <c r="T37" s="51">
        <v>1060.9000000000001</v>
      </c>
      <c r="U37" s="51">
        <v>1020.5</v>
      </c>
      <c r="V37" s="51">
        <v>1004.4</v>
      </c>
      <c r="W37" s="51">
        <v>1093.9000000000001</v>
      </c>
      <c r="X37" s="51">
        <v>1026.4000000000001</v>
      </c>
      <c r="Y37" s="51">
        <v>1070.39241326725</v>
      </c>
      <c r="Z37" s="51">
        <v>1020.906417588</v>
      </c>
      <c r="AA37" s="51">
        <v>867.32190875587798</v>
      </c>
      <c r="AB37" s="51">
        <v>491.84297877748099</v>
      </c>
      <c r="AC37" s="51">
        <v>329.12020587114</v>
      </c>
      <c r="AD37" s="51">
        <v>81.116075740246544</v>
      </c>
      <c r="AE37" s="51">
        <v>0.4</v>
      </c>
      <c r="AF37" s="51">
        <v>0</v>
      </c>
      <c r="AG37" s="51">
        <v>0</v>
      </c>
      <c r="AH37" s="51">
        <f>DATABASE!AK14/1000</f>
        <v>0</v>
      </c>
      <c r="AI37" s="51">
        <f>DATABASE!AL14/1000</f>
        <v>0</v>
      </c>
      <c r="AJ37" s="51">
        <f>DATABASE!AM14/1000</f>
        <v>0</v>
      </c>
      <c r="AK37" s="51">
        <f>DATABASE!AN14/1000</f>
        <v>0</v>
      </c>
      <c r="AL37" s="51">
        <f>DATABASE!AO14/1000</f>
        <v>0</v>
      </c>
      <c r="AM37" s="51">
        <f>DATABASE!AP14/1000</f>
        <v>0</v>
      </c>
      <c r="AN37" s="52">
        <f>DATABASE!AQ14/1000</f>
        <v>0</v>
      </c>
      <c r="AO37" s="8"/>
      <c r="AP37" s="8"/>
      <c r="AQ37" s="8"/>
      <c r="AR37" s="8"/>
      <c r="AS37" s="8"/>
      <c r="AT37" s="8"/>
    </row>
    <row r="38" spans="1:51" ht="99.9" customHeight="1" thickBot="1" x14ac:dyDescent="0.4">
      <c r="B38" s="90" t="s">
        <v>2</v>
      </c>
      <c r="C38" s="166">
        <f>SUM(E38:AN38)</f>
        <v>9029.4000000000015</v>
      </c>
      <c r="D38" s="167"/>
      <c r="E38" s="53"/>
      <c r="F38" s="53">
        <f>DATABASE!I39/1000</f>
        <v>0</v>
      </c>
      <c r="G38" s="53">
        <f>DATABASE!J39/1000</f>
        <v>0</v>
      </c>
      <c r="H38" s="53">
        <f>DATABASE!K39/1000</f>
        <v>0</v>
      </c>
      <c r="I38" s="53">
        <f>DATABASE!L39/1000</f>
        <v>0</v>
      </c>
      <c r="J38" s="53">
        <f>DATABASE!M39/1000</f>
        <v>0</v>
      </c>
      <c r="K38" s="53">
        <v>0</v>
      </c>
      <c r="L38" s="53">
        <v>34</v>
      </c>
      <c r="M38" s="53">
        <v>171.5</v>
      </c>
      <c r="N38" s="53">
        <v>175.5</v>
      </c>
      <c r="O38" s="53">
        <v>150.1</v>
      </c>
      <c r="P38" s="53">
        <v>210.8</v>
      </c>
      <c r="Q38" s="53">
        <v>175.1</v>
      </c>
      <c r="R38" s="53">
        <v>206.3</v>
      </c>
      <c r="S38" s="53">
        <v>593.5</v>
      </c>
      <c r="T38" s="53">
        <v>876.5</v>
      </c>
      <c r="U38" s="53">
        <v>882.7</v>
      </c>
      <c r="V38" s="53">
        <v>1016</v>
      </c>
      <c r="W38" s="53">
        <v>833.2</v>
      </c>
      <c r="X38" s="53">
        <v>824.8</v>
      </c>
      <c r="Y38" s="53">
        <v>715.5</v>
      </c>
      <c r="Z38" s="53">
        <v>587.29999999999995</v>
      </c>
      <c r="AA38" s="53">
        <v>457.1</v>
      </c>
      <c r="AB38" s="53">
        <v>395.4</v>
      </c>
      <c r="AC38" s="53">
        <v>304.8</v>
      </c>
      <c r="AD38" s="53">
        <v>167</v>
      </c>
      <c r="AE38" s="53">
        <v>154.69999999999999</v>
      </c>
      <c r="AF38" s="53">
        <v>80.599999999999994</v>
      </c>
      <c r="AG38" s="53">
        <v>17</v>
      </c>
      <c r="AH38" s="53">
        <f>DATABASE!AK39/1000</f>
        <v>0</v>
      </c>
      <c r="AI38" s="53">
        <f>DATABASE!AL39/1000</f>
        <v>0</v>
      </c>
      <c r="AJ38" s="53">
        <f>DATABASE!AM39/1000</f>
        <v>0</v>
      </c>
      <c r="AK38" s="53">
        <f>DATABASE!AN39/1000</f>
        <v>0</v>
      </c>
      <c r="AL38" s="53">
        <f>DATABASE!AO39/1000</f>
        <v>0</v>
      </c>
      <c r="AM38" s="53">
        <f>DATABASE!AP39/1000</f>
        <v>0</v>
      </c>
      <c r="AN38" s="54">
        <f>DATABASE!AQ39/1000</f>
        <v>0</v>
      </c>
      <c r="AO38" s="8"/>
      <c r="AP38" s="8"/>
      <c r="AQ38" s="8"/>
      <c r="AR38" s="8"/>
      <c r="AS38" s="8"/>
      <c r="AT38" s="8"/>
    </row>
    <row r="39" spans="1:51" ht="99.9" customHeight="1" x14ac:dyDescent="0.35">
      <c r="B39" s="89" t="s">
        <v>3</v>
      </c>
      <c r="C39" s="164">
        <f>SUM(E39:AN39)</f>
        <v>21632.1</v>
      </c>
      <c r="D39" s="165"/>
      <c r="E39" s="51">
        <f t="shared" ref="E39:AN39" si="0">E37+E38</f>
        <v>0</v>
      </c>
      <c r="F39" s="51">
        <f t="shared" si="0"/>
        <v>0</v>
      </c>
      <c r="G39" s="51">
        <f t="shared" si="0"/>
        <v>0</v>
      </c>
      <c r="H39" s="51">
        <f t="shared" si="0"/>
        <v>0</v>
      </c>
      <c r="I39" s="51">
        <f t="shared" si="0"/>
        <v>0</v>
      </c>
      <c r="J39" s="51">
        <f t="shared" si="0"/>
        <v>0</v>
      </c>
      <c r="K39" s="51">
        <f t="shared" si="0"/>
        <v>0</v>
      </c>
      <c r="L39" s="51">
        <f t="shared" si="0"/>
        <v>34</v>
      </c>
      <c r="M39" s="51">
        <f t="shared" si="0"/>
        <v>179.3</v>
      </c>
      <c r="N39" s="51">
        <f t="shared" si="0"/>
        <v>397.1</v>
      </c>
      <c r="O39" s="51">
        <f t="shared" si="0"/>
        <v>606.6</v>
      </c>
      <c r="P39" s="51">
        <f t="shared" si="0"/>
        <v>1080.5999999999999</v>
      </c>
      <c r="Q39" s="51">
        <f t="shared" si="0"/>
        <v>534.9</v>
      </c>
      <c r="R39" s="51">
        <f t="shared" si="0"/>
        <v>767.5</v>
      </c>
      <c r="S39" s="51">
        <f t="shared" si="0"/>
        <v>1652.3</v>
      </c>
      <c r="T39" s="51">
        <f t="shared" si="0"/>
        <v>1937.4</v>
      </c>
      <c r="U39" s="51">
        <f t="shared" si="0"/>
        <v>1903.2</v>
      </c>
      <c r="V39" s="51">
        <f t="shared" si="0"/>
        <v>2020.4</v>
      </c>
      <c r="W39" s="51">
        <f t="shared" si="0"/>
        <v>1927.1000000000001</v>
      </c>
      <c r="X39" s="51">
        <f t="shared" si="0"/>
        <v>1851.2</v>
      </c>
      <c r="Y39" s="51">
        <f t="shared" si="0"/>
        <v>1785.89241326725</v>
      </c>
      <c r="Z39" s="51">
        <f t="shared" si="0"/>
        <v>1608.206417588</v>
      </c>
      <c r="AA39" s="51">
        <f t="shared" si="0"/>
        <v>1324.4219087558781</v>
      </c>
      <c r="AB39" s="51">
        <f t="shared" si="0"/>
        <v>887.24297877748097</v>
      </c>
      <c r="AC39" s="51">
        <f t="shared" si="0"/>
        <v>633.92020587114007</v>
      </c>
      <c r="AD39" s="51">
        <f t="shared" si="0"/>
        <v>248.11607574024654</v>
      </c>
      <c r="AE39" s="51">
        <f t="shared" si="0"/>
        <v>155.1</v>
      </c>
      <c r="AF39" s="51">
        <f t="shared" si="0"/>
        <v>80.599999999999994</v>
      </c>
      <c r="AG39" s="51">
        <f t="shared" si="0"/>
        <v>17</v>
      </c>
      <c r="AH39" s="51">
        <f t="shared" si="0"/>
        <v>0</v>
      </c>
      <c r="AI39" s="51">
        <f t="shared" si="0"/>
        <v>0</v>
      </c>
      <c r="AJ39" s="51">
        <f t="shared" si="0"/>
        <v>0</v>
      </c>
      <c r="AK39" s="51">
        <f t="shared" si="0"/>
        <v>0</v>
      </c>
      <c r="AL39" s="51">
        <f t="shared" si="0"/>
        <v>0</v>
      </c>
      <c r="AM39" s="51">
        <f t="shared" si="0"/>
        <v>0</v>
      </c>
      <c r="AN39" s="52">
        <f t="shared" si="0"/>
        <v>0</v>
      </c>
      <c r="AO39" s="8"/>
      <c r="AP39" s="8"/>
      <c r="AQ39" s="8"/>
      <c r="AR39" s="8"/>
      <c r="AS39" s="8"/>
      <c r="AT39" s="8"/>
    </row>
    <row r="40" spans="1:51" ht="99.9" customHeight="1" thickBot="1" x14ac:dyDescent="0.4">
      <c r="B40" s="90" t="s">
        <v>0</v>
      </c>
      <c r="C40" s="166"/>
      <c r="D40" s="16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34</v>
      </c>
      <c r="M40" s="53">
        <f t="shared" si="1"/>
        <v>213.3</v>
      </c>
      <c r="N40" s="53">
        <f t="shared" si="1"/>
        <v>610.40000000000009</v>
      </c>
      <c r="O40" s="53">
        <f t="shared" si="1"/>
        <v>1217</v>
      </c>
      <c r="P40" s="53">
        <f t="shared" si="1"/>
        <v>2297.6</v>
      </c>
      <c r="Q40" s="53">
        <f t="shared" si="1"/>
        <v>2832.5</v>
      </c>
      <c r="R40" s="53">
        <f t="shared" si="1"/>
        <v>3600</v>
      </c>
      <c r="S40" s="53">
        <f t="shared" si="1"/>
        <v>5252.3</v>
      </c>
      <c r="T40" s="53">
        <f t="shared" si="1"/>
        <v>7189.7000000000007</v>
      </c>
      <c r="U40" s="53">
        <f t="shared" si="1"/>
        <v>9092.9000000000015</v>
      </c>
      <c r="V40" s="53">
        <f t="shared" si="1"/>
        <v>11113.300000000001</v>
      </c>
      <c r="W40" s="53">
        <f t="shared" si="1"/>
        <v>13040.400000000001</v>
      </c>
      <c r="X40" s="53">
        <f t="shared" si="1"/>
        <v>14891.600000000002</v>
      </c>
      <c r="Y40" s="53">
        <f t="shared" si="1"/>
        <v>16677.492413267253</v>
      </c>
      <c r="Z40" s="53">
        <f t="shared" si="1"/>
        <v>18285.698830855254</v>
      </c>
      <c r="AA40" s="53">
        <f t="shared" si="1"/>
        <v>19610.120739611131</v>
      </c>
      <c r="AB40" s="53">
        <f t="shared" si="1"/>
        <v>20497.363718388613</v>
      </c>
      <c r="AC40" s="53">
        <f t="shared" si="1"/>
        <v>21131.283924259755</v>
      </c>
      <c r="AD40" s="53">
        <f t="shared" si="1"/>
        <v>21379.4</v>
      </c>
      <c r="AE40" s="53">
        <f t="shared" si="1"/>
        <v>21534.5</v>
      </c>
      <c r="AF40" s="53">
        <f t="shared" si="1"/>
        <v>21615.1</v>
      </c>
      <c r="AG40" s="53">
        <f t="shared" si="1"/>
        <v>21632.1</v>
      </c>
      <c r="AH40" s="53">
        <f t="shared" si="1"/>
        <v>21632.1</v>
      </c>
      <c r="AI40" s="53">
        <f t="shared" si="1"/>
        <v>21632.1</v>
      </c>
      <c r="AJ40" s="53">
        <f t="shared" si="1"/>
        <v>21632.1</v>
      </c>
      <c r="AK40" s="53">
        <f t="shared" si="1"/>
        <v>21632.1</v>
      </c>
      <c r="AL40" s="53">
        <f t="shared" si="1"/>
        <v>21632.1</v>
      </c>
      <c r="AM40" s="53">
        <f t="shared" si="1"/>
        <v>21632.1</v>
      </c>
      <c r="AN40" s="54">
        <f t="shared" si="1"/>
        <v>21632.1</v>
      </c>
      <c r="AO40" s="8"/>
      <c r="AP40" s="8"/>
      <c r="AQ40" s="8"/>
      <c r="AR40" s="8"/>
      <c r="AS40" s="8"/>
      <c r="AT40" s="8"/>
    </row>
    <row r="41" spans="1:51" ht="99.9" customHeight="1" thickBot="1" x14ac:dyDescent="0.4">
      <c r="B41" s="91" t="s">
        <v>176</v>
      </c>
      <c r="C41" s="168"/>
      <c r="D41" s="169"/>
      <c r="E41" s="53">
        <f>E40</f>
        <v>0</v>
      </c>
      <c r="F41" s="53">
        <f t="shared" ref="F41:K41" si="2">F40+E41</f>
        <v>0</v>
      </c>
      <c r="G41" s="53">
        <f t="shared" si="2"/>
        <v>0</v>
      </c>
      <c r="H41" s="53">
        <f t="shared" si="2"/>
        <v>0</v>
      </c>
      <c r="I41" s="53">
        <f t="shared" si="2"/>
        <v>0</v>
      </c>
      <c r="J41" s="53">
        <f t="shared" si="2"/>
        <v>0</v>
      </c>
      <c r="K41" s="53">
        <f t="shared" si="2"/>
        <v>0</v>
      </c>
      <c r="L41" s="53">
        <v>0</v>
      </c>
      <c r="M41" s="53">
        <v>0</v>
      </c>
      <c r="N41" s="53">
        <v>2647.2075500000001</v>
      </c>
      <c r="O41" s="53">
        <v>2939.7398799999996</v>
      </c>
      <c r="P41" s="53">
        <v>3598.64428</v>
      </c>
      <c r="Q41" s="53">
        <v>4244.9208799999997</v>
      </c>
      <c r="R41" s="53">
        <v>6442.695657540984</v>
      </c>
      <c r="S41" s="53">
        <v>10932.971320370372</v>
      </c>
      <c r="T41" s="53">
        <v>15910.689839999999</v>
      </c>
      <c r="U41" s="53">
        <v>20226.47651</v>
      </c>
      <c r="V41" s="53">
        <v>21443.74913</v>
      </c>
      <c r="W41" s="53">
        <v>21443.74913</v>
      </c>
      <c r="X41" s="53">
        <v>21443.74913</v>
      </c>
      <c r="Y41" s="53">
        <v>21443.74913</v>
      </c>
      <c r="Z41" s="53">
        <v>21443.74913</v>
      </c>
      <c r="AA41" s="53">
        <v>21443.74913</v>
      </c>
      <c r="AB41" s="53">
        <v>21443.74913</v>
      </c>
      <c r="AC41" s="53">
        <v>21443.74913</v>
      </c>
      <c r="AD41" s="53">
        <v>21443.74913</v>
      </c>
      <c r="AE41" s="53">
        <v>21443.74913</v>
      </c>
      <c r="AF41" s="53">
        <v>21443.74913</v>
      </c>
      <c r="AG41" s="53">
        <v>21443.74913</v>
      </c>
      <c r="AH41" s="53">
        <v>21443.74913</v>
      </c>
      <c r="AI41" s="53">
        <v>21443.74913</v>
      </c>
      <c r="AJ41" s="53">
        <v>21443.74913</v>
      </c>
      <c r="AK41" s="53">
        <v>21443.74913</v>
      </c>
      <c r="AL41" s="53">
        <v>21443.74913</v>
      </c>
      <c r="AM41" s="53">
        <v>21443.74913</v>
      </c>
      <c r="AN41" s="54">
        <v>21443.74913</v>
      </c>
      <c r="AO41" s="55"/>
      <c r="AP41" s="55"/>
      <c r="AQ41" s="55"/>
      <c r="AR41" s="55"/>
      <c r="AS41" s="55"/>
      <c r="AT41" s="55"/>
      <c r="AU41" s="56"/>
      <c r="AV41" s="56"/>
      <c r="AW41" s="56"/>
      <c r="AX41" s="56"/>
      <c r="AY41" s="57"/>
    </row>
    <row r="42" spans="1:51" x14ac:dyDescent="0.35">
      <c r="B42" s="121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3"/>
    </row>
    <row r="43" spans="1:51" x14ac:dyDescent="0.35">
      <c r="B43" s="124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6"/>
    </row>
    <row r="44" spans="1:51" ht="15.6" thickBot="1" x14ac:dyDescent="0.4">
      <c r="B44" s="127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9"/>
    </row>
    <row r="45" spans="1:51" ht="36.75" hidden="1" customHeight="1" x14ac:dyDescent="0.35">
      <c r="B45" s="136" t="s">
        <v>64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8"/>
    </row>
    <row r="46" spans="1:51" ht="36.75" hidden="1" customHeight="1" thickBot="1" x14ac:dyDescent="0.4">
      <c r="B46" s="139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1"/>
    </row>
    <row r="47" spans="1:51" ht="26.25" hidden="1" customHeight="1" x14ac:dyDescent="0.35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51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35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thickBot="1" x14ac:dyDescent="0.4">
      <c r="A78" s="6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x14ac:dyDescent="0.35">
      <c r="A79" s="6"/>
      <c r="B79" s="24"/>
      <c r="C79" s="25" t="s">
        <v>11</v>
      </c>
      <c r="D79" s="25" t="s">
        <v>12</v>
      </c>
      <c r="E79" s="30">
        <v>44197</v>
      </c>
      <c r="F79" s="30">
        <v>44228</v>
      </c>
      <c r="G79" s="30">
        <v>44256</v>
      </c>
      <c r="H79" s="30">
        <v>44287</v>
      </c>
      <c r="I79" s="30">
        <v>44317</v>
      </c>
      <c r="J79" s="30">
        <v>44348</v>
      </c>
      <c r="K79" s="30">
        <v>44378</v>
      </c>
      <c r="L79" s="30">
        <v>44409</v>
      </c>
      <c r="M79" s="30">
        <v>44440</v>
      </c>
      <c r="N79" s="30">
        <v>44470</v>
      </c>
      <c r="O79" s="30">
        <v>44501</v>
      </c>
      <c r="P79" s="30">
        <v>44531</v>
      </c>
      <c r="Q79" s="30">
        <v>44562</v>
      </c>
      <c r="R79" s="30">
        <v>44593</v>
      </c>
      <c r="S79" s="30">
        <v>44621</v>
      </c>
      <c r="T79" s="30">
        <v>44652</v>
      </c>
      <c r="U79" s="30">
        <v>44682</v>
      </c>
      <c r="V79" s="30">
        <v>44713</v>
      </c>
      <c r="W79" s="30">
        <v>44743</v>
      </c>
      <c r="X79" s="30">
        <v>44774</v>
      </c>
      <c r="Y79" s="30">
        <v>44805</v>
      </c>
      <c r="Z79" s="30">
        <v>44835</v>
      </c>
      <c r="AA79" s="30">
        <v>44866</v>
      </c>
      <c r="AB79" s="30">
        <v>44896</v>
      </c>
      <c r="AC79" s="30">
        <v>44927</v>
      </c>
      <c r="AD79" s="30">
        <v>44958</v>
      </c>
      <c r="AE79" s="30">
        <v>44986</v>
      </c>
      <c r="AF79" s="30">
        <v>45017</v>
      </c>
      <c r="AG79" s="30">
        <v>45047</v>
      </c>
      <c r="AH79" s="30">
        <v>45078</v>
      </c>
      <c r="AI79" s="30">
        <v>45108</v>
      </c>
      <c r="AJ79" s="30">
        <v>45139</v>
      </c>
      <c r="AK79" s="30">
        <v>45170</v>
      </c>
      <c r="AL79" s="30">
        <v>45200</v>
      </c>
      <c r="AM79" s="30">
        <v>45231</v>
      </c>
      <c r="AN79" s="31">
        <v>45261</v>
      </c>
    </row>
    <row r="80" spans="1:40" ht="26.25" hidden="1" customHeight="1" x14ac:dyDescent="0.35">
      <c r="A80" s="6"/>
      <c r="B80" s="26" t="s">
        <v>1</v>
      </c>
      <c r="C80" s="27">
        <f>DATABASE!F66+DATABASE!F67</f>
        <v>710400.5</v>
      </c>
      <c r="D80" s="28">
        <f>C80/11480516</f>
        <v>6.1878795343345193E-2</v>
      </c>
      <c r="E80" s="18"/>
      <c r="F80" s="18">
        <f>(DATABASE!I66+DATABASE!I67)/'STEEL STRUCTURE'!$C82</f>
        <v>0</v>
      </c>
      <c r="G80" s="18">
        <f>(DATABASE!J66+DATABASE!J67)/'STEEL STRUCTURE'!$C82</f>
        <v>0</v>
      </c>
      <c r="H80" s="18">
        <f>(DATABASE!K66+DATABASE!K67)/'STEEL STRUCTURE'!$C82</f>
        <v>0</v>
      </c>
      <c r="I80" s="18">
        <f>(DATABASE!L66+DATABASE!L67)/'STEEL STRUCTURE'!$C82</f>
        <v>0</v>
      </c>
      <c r="J80" s="18">
        <f>(DATABASE!M66+DATABASE!M67)/'STEEL STRUCTURE'!$C82</f>
        <v>0</v>
      </c>
      <c r="K80" s="18">
        <f>(DATABASE!N66+DATABASE!N67)/'STEEL STRUCTURE'!$C82</f>
        <v>0</v>
      </c>
      <c r="L80" s="18">
        <f>(DATABASE!O66+DATABASE!O67)/'STEEL STRUCTURE'!$C82</f>
        <v>2.0329196397951437E-3</v>
      </c>
      <c r="M80" s="18">
        <f>(DATABASE!P66+DATABASE!P67)/'STEEL STRUCTURE'!$C82</f>
        <v>8.9552103745920934E-3</v>
      </c>
      <c r="N80" s="18">
        <f>(DATABASE!Q66+DATABASE!Q67)/'STEEL STRUCTURE'!$C82</f>
        <v>1.3636736715768693E-2</v>
      </c>
      <c r="O80" s="18">
        <f>(DATABASE!R66+DATABASE!R67)/'STEEL STRUCTURE'!$C82</f>
        <v>1.6123097257276384E-2</v>
      </c>
      <c r="P80" s="18">
        <f>(DATABASE!S66+DATABASE!S67)/'STEEL STRUCTURE'!$C82</f>
        <v>2.789276596334311E-2</v>
      </c>
      <c r="Q80" s="18">
        <f>(DATABASE!T66+DATABASE!T67)/'STEEL STRUCTURE'!$C82</f>
        <v>3.2276310795209075E-2</v>
      </c>
      <c r="R80" s="18">
        <f>(DATABASE!U66+DATABASE!U67)/'STEEL STRUCTURE'!$C82</f>
        <v>3.4706751200568549E-2</v>
      </c>
      <c r="S80" s="18">
        <f>(DATABASE!V66+DATABASE!V67)/'STEEL STRUCTURE'!$C82</f>
        <v>4.9550966962369415E-2</v>
      </c>
      <c r="T80" s="18">
        <f>(DATABASE!W66+DATABASE!W67)/'STEEL STRUCTURE'!$C82</f>
        <v>5.550946602067007E-2</v>
      </c>
      <c r="U80" s="18">
        <f>(DATABASE!X66+DATABASE!X67)/'STEEL STRUCTURE'!$C82</f>
        <v>5.2824097662149475E-2</v>
      </c>
      <c r="V80" s="18">
        <f>(DATABASE!Y66+DATABASE!Y67)/'STEEL STRUCTURE'!$C82</f>
        <v>4.8144055926357343E-2</v>
      </c>
      <c r="W80" s="18">
        <f>(DATABASE!Z66+DATABASE!Z67)/'STEEL STRUCTURE'!$C82</f>
        <v>4.7542790745648704E-2</v>
      </c>
      <c r="X80" s="18">
        <f>(DATABASE!AA66+DATABASE!AA67)/'STEEL STRUCTURE'!$C82</f>
        <v>4.2394391358804871E-2</v>
      </c>
      <c r="Y80" s="18">
        <f>(DATABASE!AB66+DATABASE!AB67)/'STEEL STRUCTURE'!$C82</f>
        <v>2.52640246959157E-2</v>
      </c>
      <c r="Z80" s="18">
        <f>(DATABASE!AC66+DATABASE!AC67)/'STEEL STRUCTURE'!$C82</f>
        <v>1.953776033704218E-2</v>
      </c>
      <c r="AA80" s="18">
        <f>(DATABASE!AD66+DATABASE!AD67)/'STEEL STRUCTURE'!$C82</f>
        <v>1.0174424872710992E-2</v>
      </c>
      <c r="AB80" s="18">
        <f>(DATABASE!AE66+DATABASE!AE67)/'STEEL STRUCTURE'!$C82</f>
        <v>6.2378169570637262E-3</v>
      </c>
      <c r="AC80" s="18">
        <f>(DATABASE!AF66+DATABASE!AF67)/'STEEL STRUCTURE'!$C82</f>
        <v>4.1971915083682601E-3</v>
      </c>
      <c r="AD80" s="18">
        <f>(DATABASE!AG66+DATABASE!AG67)/'STEEL STRUCTURE'!$C82</f>
        <v>3.5436116617308245E-3</v>
      </c>
      <c r="AE80" s="18">
        <f>(DATABASE!AH66+DATABASE!AH67)/'STEEL STRUCTURE'!$C82</f>
        <v>1.2935154628366862E-3</v>
      </c>
      <c r="AF80" s="18">
        <f>(DATABASE!AI66+DATABASE!AI67)/'STEEL STRUCTURE'!$C82</f>
        <v>3.8324027567566683E-4</v>
      </c>
      <c r="AG80" s="18">
        <f>(DATABASE!AJ66+DATABASE!AJ67)/'STEEL STRUCTURE'!$C82</f>
        <v>0</v>
      </c>
      <c r="AH80" s="18">
        <f>(DATABASE!AK66+DATABASE!AK67)/'STEEL STRUCTURE'!$C82</f>
        <v>0</v>
      </c>
      <c r="AI80" s="18">
        <f>(DATABASE!AL66+DATABASE!AL67)/'STEEL STRUCTURE'!$C82</f>
        <v>0</v>
      </c>
      <c r="AJ80" s="18">
        <f>(DATABASE!AM66+DATABASE!AM67)/'STEEL STRUCTURE'!$C82</f>
        <v>0</v>
      </c>
      <c r="AK80" s="18">
        <f>(DATABASE!AN66+DATABASE!AN67)/'STEEL STRUCTURE'!$C82</f>
        <v>0</v>
      </c>
      <c r="AL80" s="18">
        <f>(DATABASE!AO66+DATABASE!AO67)/'STEEL STRUCTURE'!$C82</f>
        <v>0</v>
      </c>
      <c r="AM80" s="18">
        <f>(DATABASE!AP66+DATABASE!AP67)/'STEEL STRUCTURE'!$C82</f>
        <v>0</v>
      </c>
      <c r="AN80" s="18">
        <f>(DATABASE!AQ66+DATABASE!AQ67)/'STEEL STRUCTURE'!$C82</f>
        <v>0</v>
      </c>
    </row>
    <row r="81" spans="1:40" ht="26.25" hidden="1" customHeight="1" x14ac:dyDescent="0.35">
      <c r="A81" s="6"/>
      <c r="B81" s="26" t="s">
        <v>2</v>
      </c>
      <c r="C81" s="27">
        <f>DATABASE!F97+DATABASE!F98</f>
        <v>704116.80000000016</v>
      </c>
      <c r="D81" s="28">
        <f>C81/11480516</f>
        <v>6.1331459317682253E-2</v>
      </c>
      <c r="E81" s="18">
        <v>0</v>
      </c>
      <c r="F81" s="18">
        <f>(DATABASE!I97+DATABASE!I98)/$C82</f>
        <v>0</v>
      </c>
      <c r="G81" s="18">
        <f>(DATABASE!J97+DATABASE!J98)/$C82</f>
        <v>0</v>
      </c>
      <c r="H81" s="18">
        <f>(DATABASE!K97+DATABASE!K98)/$C82</f>
        <v>0</v>
      </c>
      <c r="I81" s="18">
        <f>(DATABASE!L97+DATABASE!L98)/$C82</f>
        <v>0</v>
      </c>
      <c r="J81" s="18">
        <f>(DATABASE!M97+DATABASE!M98)/$C82</f>
        <v>0</v>
      </c>
      <c r="K81" s="18">
        <f>(DATABASE!N97+DATABASE!N98)/$C82</f>
        <v>8.9326585118471129E-3</v>
      </c>
      <c r="L81" s="18">
        <f>(DATABASE!O97+DATABASE!O98)/$C82</f>
        <v>9.5454470581589901E-3</v>
      </c>
      <c r="M81" s="18">
        <f>(DATABASE!P97+DATABASE!P98)/$C82</f>
        <v>7.6254281230777434E-3</v>
      </c>
      <c r="N81" s="18">
        <f>(DATABASE!Q97+DATABASE!Q98)/$C82</f>
        <v>7.6254281230777434E-3</v>
      </c>
      <c r="O81" s="18">
        <f>(DATABASE!R97+DATABASE!R98)/$C82</f>
        <v>7.6254281230777434E-3</v>
      </c>
      <c r="P81" s="18">
        <f>(DATABASE!S97+DATABASE!S98)/$C82</f>
        <v>1.2325123206340421E-2</v>
      </c>
      <c r="Q81" s="18">
        <f>(DATABASE!T97+DATABASE!T98)/$C82</f>
        <v>1.3652501811041828E-2</v>
      </c>
      <c r="R81" s="18">
        <f>(DATABASE!U97+DATABASE!U98)/$C82</f>
        <v>2.0604555349022592E-2</v>
      </c>
      <c r="S81" s="18">
        <f>(DATABASE!V97+DATABASE!V98)/$C82</f>
        <v>1.9343135640688163E-2</v>
      </c>
      <c r="T81" s="18">
        <f>(DATABASE!W97+DATABASE!W98)/$C82</f>
        <v>1.7361753016382334E-2</v>
      </c>
      <c r="U81" s="18">
        <f>(DATABASE!X97+DATABASE!X98)/$C82</f>
        <v>1.8321727136175706E-2</v>
      </c>
      <c r="V81" s="18">
        <f>(DATABASE!Y97+DATABASE!Y98)/$C82</f>
        <v>1.8970004820725767E-2</v>
      </c>
      <c r="W81" s="18">
        <f>(DATABASE!Z97+DATABASE!Z98)/$C82</f>
        <v>3.090495959292968E-2</v>
      </c>
      <c r="X81" s="18">
        <f>(DATABASE!AA97+DATABASE!AA98)/$C82</f>
        <v>4.480291616086985E-2</v>
      </c>
      <c r="Y81" s="18">
        <f>(DATABASE!AB97+DATABASE!AB98)/$C82</f>
        <v>5.0271141964824309E-2</v>
      </c>
      <c r="Z81" s="18">
        <f>(DATABASE!AC97+DATABASE!AC98)/$C82</f>
        <v>5.0316528472292274E-2</v>
      </c>
      <c r="AA81" s="18">
        <f>(DATABASE!AD97+DATABASE!AD98)/$C82</f>
        <v>5.0501750667878008E-2</v>
      </c>
      <c r="AB81" s="18">
        <f>(DATABASE!AE97+DATABASE!AE98)/$C82</f>
        <v>4.9424209940733835E-2</v>
      </c>
      <c r="AC81" s="18">
        <f>(DATABASE!AF97+DATABASE!AF98)/$C82</f>
        <v>3.419307773754339E-2</v>
      </c>
      <c r="AD81" s="18">
        <f>(DATABASE!AG97+DATABASE!AG98)/$C82</f>
        <v>1.4554859102819029E-2</v>
      </c>
      <c r="AE81" s="18">
        <f>(DATABASE!AH97+DATABASE!AH98)/$C82</f>
        <v>7.7278658946058829E-3</v>
      </c>
      <c r="AF81" s="18">
        <f>(DATABASE!AI97+DATABASE!AI98)/$C82</f>
        <v>1.9677383938676461E-3</v>
      </c>
      <c r="AG81" s="18">
        <f>(DATABASE!AJ97+DATABASE!AJ98)/$C82</f>
        <v>1.1806147581227885E-3</v>
      </c>
      <c r="AH81" s="18">
        <f>(DATABASE!AK97+DATABASE!AK98)/$C82</f>
        <v>0</v>
      </c>
      <c r="AI81" s="18">
        <f>(DATABASE!AL97+DATABASE!AL98)/$C82</f>
        <v>0</v>
      </c>
      <c r="AJ81" s="18">
        <f>(DATABASE!AM97+DATABASE!AM98)/$C82</f>
        <v>0</v>
      </c>
      <c r="AK81" s="18">
        <f>(DATABASE!AN97+DATABASE!AN98)/$C82</f>
        <v>0</v>
      </c>
      <c r="AL81" s="18">
        <f>(DATABASE!AO97+DATABASE!AO98)/$C82</f>
        <v>0</v>
      </c>
      <c r="AM81" s="18">
        <f>(DATABASE!AP97+DATABASE!AP98)/$C82</f>
        <v>0</v>
      </c>
      <c r="AN81" s="18">
        <f>(DATABASE!AQ97+DATABASE!AQ98)/$C82</f>
        <v>0</v>
      </c>
    </row>
    <row r="82" spans="1:40" ht="26.25" hidden="1" customHeight="1" x14ac:dyDescent="0.35">
      <c r="A82" s="6"/>
      <c r="B82" s="26" t="s">
        <v>3</v>
      </c>
      <c r="C82" s="27">
        <f>C80+C81</f>
        <v>1414517.3000000003</v>
      </c>
      <c r="D82" s="28">
        <f>(C80+C81)/11480516</f>
        <v>0.12321025466102746</v>
      </c>
      <c r="E82" s="18">
        <f>(E80*$C$80/$C$82)+(E81*$C$81/$C$82)</f>
        <v>0</v>
      </c>
      <c r="F82" s="18">
        <f>F80+F81</f>
        <v>0</v>
      </c>
      <c r="G82" s="18">
        <f t="shared" ref="G82:AN82" si="3">G80+G81</f>
        <v>0</v>
      </c>
      <c r="H82" s="18">
        <f t="shared" si="3"/>
        <v>0</v>
      </c>
      <c r="I82" s="18">
        <f t="shared" si="3"/>
        <v>0</v>
      </c>
      <c r="J82" s="18">
        <f t="shared" si="3"/>
        <v>0</v>
      </c>
      <c r="K82" s="18">
        <f t="shared" si="3"/>
        <v>8.9326585118471129E-3</v>
      </c>
      <c r="L82" s="18">
        <f t="shared" si="3"/>
        <v>1.1578366697954133E-2</v>
      </c>
      <c r="M82" s="18">
        <f t="shared" si="3"/>
        <v>1.6580638497669838E-2</v>
      </c>
      <c r="N82" s="18">
        <f t="shared" si="3"/>
        <v>2.1262164838846437E-2</v>
      </c>
      <c r="O82" s="18">
        <f t="shared" si="3"/>
        <v>2.3748525380354126E-2</v>
      </c>
      <c r="P82" s="18">
        <f t="shared" si="3"/>
        <v>4.0217889169683531E-2</v>
      </c>
      <c r="Q82" s="18">
        <f t="shared" si="3"/>
        <v>4.5928812606250903E-2</v>
      </c>
      <c r="R82" s="18">
        <f t="shared" si="3"/>
        <v>5.5311306549591141E-2</v>
      </c>
      <c r="S82" s="18">
        <f t="shared" si="3"/>
        <v>6.8894102603057575E-2</v>
      </c>
      <c r="T82" s="18">
        <f t="shared" si="3"/>
        <v>7.2871219037052404E-2</v>
      </c>
      <c r="U82" s="18">
        <f t="shared" si="3"/>
        <v>7.114582479832518E-2</v>
      </c>
      <c r="V82" s="18">
        <f t="shared" si="3"/>
        <v>6.7114060747083107E-2</v>
      </c>
      <c r="W82" s="18">
        <f t="shared" si="3"/>
        <v>7.8447750338578384E-2</v>
      </c>
      <c r="X82" s="18">
        <f t="shared" si="3"/>
        <v>8.7197307519674722E-2</v>
      </c>
      <c r="Y82" s="18">
        <f t="shared" si="3"/>
        <v>7.5535166660740005E-2</v>
      </c>
      <c r="Z82" s="18">
        <f t="shared" si="3"/>
        <v>6.9854288809334447E-2</v>
      </c>
      <c r="AA82" s="18">
        <f t="shared" si="3"/>
        <v>6.0676175540589003E-2</v>
      </c>
      <c r="AB82" s="18">
        <f t="shared" si="3"/>
        <v>5.5662026897797562E-2</v>
      </c>
      <c r="AC82" s="18">
        <f t="shared" si="3"/>
        <v>3.839026924591165E-2</v>
      </c>
      <c r="AD82" s="18">
        <f t="shared" si="3"/>
        <v>1.8098470764549852E-2</v>
      </c>
      <c r="AE82" s="18">
        <f t="shared" si="3"/>
        <v>9.0213813574425688E-3</v>
      </c>
      <c r="AF82" s="18">
        <f t="shared" si="3"/>
        <v>2.3509786695433128E-3</v>
      </c>
      <c r="AG82" s="18">
        <f t="shared" si="3"/>
        <v>1.1806147581227885E-3</v>
      </c>
      <c r="AH82" s="18">
        <f t="shared" si="3"/>
        <v>0</v>
      </c>
      <c r="AI82" s="18">
        <f t="shared" si="3"/>
        <v>0</v>
      </c>
      <c r="AJ82" s="18">
        <f t="shared" si="3"/>
        <v>0</v>
      </c>
      <c r="AK82" s="18">
        <f t="shared" si="3"/>
        <v>0</v>
      </c>
      <c r="AL82" s="18">
        <f t="shared" si="3"/>
        <v>0</v>
      </c>
      <c r="AM82" s="18">
        <f t="shared" si="3"/>
        <v>0</v>
      </c>
      <c r="AN82" s="18">
        <f t="shared" si="3"/>
        <v>0</v>
      </c>
    </row>
    <row r="83" spans="1:40" ht="26.25" hidden="1" customHeight="1" thickBot="1" x14ac:dyDescent="0.4">
      <c r="A83" s="6"/>
      <c r="B83" s="29" t="s">
        <v>0</v>
      </c>
      <c r="C83" s="154">
        <f>C80+C81</f>
        <v>1414517.3000000003</v>
      </c>
      <c r="D83" s="155"/>
      <c r="E83" s="19">
        <f>E82</f>
        <v>0</v>
      </c>
      <c r="F83" s="19">
        <f t="shared" ref="F83:AN83" si="4">F82+E83</f>
        <v>0</v>
      </c>
      <c r="G83" s="19">
        <f t="shared" si="4"/>
        <v>0</v>
      </c>
      <c r="H83" s="19">
        <f t="shared" si="4"/>
        <v>0</v>
      </c>
      <c r="I83" s="19">
        <f t="shared" si="4"/>
        <v>0</v>
      </c>
      <c r="J83" s="19">
        <f t="shared" si="4"/>
        <v>0</v>
      </c>
      <c r="K83" s="19">
        <f t="shared" si="4"/>
        <v>8.9326585118471129E-3</v>
      </c>
      <c r="L83" s="19">
        <f t="shared" si="4"/>
        <v>2.0511025209801248E-2</v>
      </c>
      <c r="M83" s="19">
        <f t="shared" si="4"/>
        <v>3.7091663707471086E-2</v>
      </c>
      <c r="N83" s="19">
        <f t="shared" si="4"/>
        <v>5.8353828546317522E-2</v>
      </c>
      <c r="O83" s="19">
        <f t="shared" si="4"/>
        <v>8.2102353926671645E-2</v>
      </c>
      <c r="P83" s="19">
        <f t="shared" si="4"/>
        <v>0.12232024309635517</v>
      </c>
      <c r="Q83" s="19">
        <f t="shared" si="4"/>
        <v>0.16824905570260607</v>
      </c>
      <c r="R83" s="19">
        <f t="shared" si="4"/>
        <v>0.22356036225219722</v>
      </c>
      <c r="S83" s="19">
        <f t="shared" si="4"/>
        <v>0.29245446485525478</v>
      </c>
      <c r="T83" s="19">
        <f t="shared" si="4"/>
        <v>0.36532568389230718</v>
      </c>
      <c r="U83" s="19">
        <f t="shared" si="4"/>
        <v>0.43647150869063234</v>
      </c>
      <c r="V83" s="19">
        <f t="shared" si="4"/>
        <v>0.50358556943771549</v>
      </c>
      <c r="W83" s="19">
        <f t="shared" si="4"/>
        <v>0.58203331977629391</v>
      </c>
      <c r="X83" s="19">
        <f t="shared" si="4"/>
        <v>0.66923062729596861</v>
      </c>
      <c r="Y83" s="19">
        <f t="shared" si="4"/>
        <v>0.74476579395670861</v>
      </c>
      <c r="Z83" s="19">
        <f t="shared" si="4"/>
        <v>0.81462008276604303</v>
      </c>
      <c r="AA83" s="19">
        <f t="shared" si="4"/>
        <v>0.87529625830663205</v>
      </c>
      <c r="AB83" s="19">
        <f t="shared" si="4"/>
        <v>0.93095828520442958</v>
      </c>
      <c r="AC83" s="19">
        <f t="shared" si="4"/>
        <v>0.96934855445034118</v>
      </c>
      <c r="AD83" s="19">
        <f t="shared" si="4"/>
        <v>0.98744702521489103</v>
      </c>
      <c r="AE83" s="19">
        <f t="shared" si="4"/>
        <v>0.9964684065723336</v>
      </c>
      <c r="AF83" s="19">
        <f t="shared" si="4"/>
        <v>0.99881938524187686</v>
      </c>
      <c r="AG83" s="19">
        <f t="shared" si="4"/>
        <v>0.99999999999999967</v>
      </c>
      <c r="AH83" s="19">
        <f t="shared" si="4"/>
        <v>0.99999999999999967</v>
      </c>
      <c r="AI83" s="19">
        <f t="shared" si="4"/>
        <v>0.99999999999999967</v>
      </c>
      <c r="AJ83" s="19">
        <f t="shared" si="4"/>
        <v>0.99999999999999967</v>
      </c>
      <c r="AK83" s="19">
        <f t="shared" si="4"/>
        <v>0.99999999999999967</v>
      </c>
      <c r="AL83" s="19">
        <f t="shared" si="4"/>
        <v>0.99999999999999967</v>
      </c>
      <c r="AM83" s="19">
        <f t="shared" si="4"/>
        <v>0.99999999999999967</v>
      </c>
      <c r="AN83" s="21">
        <f t="shared" si="4"/>
        <v>0.99999999999999967</v>
      </c>
    </row>
    <row r="84" spans="1:40" hidden="1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E167" s="16"/>
      <c r="F167" s="16"/>
    </row>
    <row r="168" spans="5:6" x14ac:dyDescent="0.35"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E173" s="16"/>
      <c r="F173" s="16"/>
    </row>
    <row r="174" spans="5:6" x14ac:dyDescent="0.35"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</sheetData>
  <mergeCells count="10">
    <mergeCell ref="B42:AN44"/>
    <mergeCell ref="B45:AN46"/>
    <mergeCell ref="C83:D83"/>
    <mergeCell ref="B2:AN3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  <pageSetup paperSize="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B519-4281-40A5-9F44-EFB574290E59}">
  <dimension ref="A1:AX8"/>
  <sheetViews>
    <sheetView topLeftCell="AC1" workbookViewId="0">
      <selection activeCell="AH7" sqref="AH7:AX8"/>
    </sheetView>
  </sheetViews>
  <sheetFormatPr defaultRowHeight="14.4" x14ac:dyDescent="0.3"/>
  <cols>
    <col min="18" max="35" width="10.109375" bestFit="1" customWidth="1"/>
  </cols>
  <sheetData>
    <row r="1" spans="1:50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44409</v>
      </c>
      <c r="O1" s="32">
        <v>44440</v>
      </c>
      <c r="P1" s="32">
        <v>44470</v>
      </c>
      <c r="Q1" s="32">
        <v>44501</v>
      </c>
      <c r="R1" s="32">
        <v>44531</v>
      </c>
      <c r="S1" s="32">
        <v>44562</v>
      </c>
      <c r="T1" s="32">
        <v>44593</v>
      </c>
      <c r="U1" s="32">
        <v>44621</v>
      </c>
      <c r="V1" s="32">
        <v>44652</v>
      </c>
      <c r="W1" s="32">
        <v>44682</v>
      </c>
      <c r="X1" s="32">
        <v>44713</v>
      </c>
      <c r="Y1" s="32">
        <v>44743</v>
      </c>
      <c r="Z1" s="32">
        <v>44774</v>
      </c>
      <c r="AA1" s="32">
        <v>44805</v>
      </c>
      <c r="AB1" s="32">
        <v>44835</v>
      </c>
      <c r="AC1" s="32">
        <v>44866</v>
      </c>
      <c r="AD1" s="32">
        <v>44896</v>
      </c>
      <c r="AE1" s="32">
        <v>44927</v>
      </c>
      <c r="AF1" s="32">
        <v>44958</v>
      </c>
      <c r="AG1" s="32">
        <v>44986</v>
      </c>
      <c r="AH1" s="32">
        <v>45017</v>
      </c>
      <c r="AI1" s="32">
        <v>45047</v>
      </c>
    </row>
    <row r="2" spans="1:50" x14ac:dyDescent="0.3">
      <c r="A2" t="s">
        <v>108</v>
      </c>
      <c r="D2" t="s">
        <v>101</v>
      </c>
      <c r="E2" s="32">
        <v>45054</v>
      </c>
      <c r="G2">
        <v>21632</v>
      </c>
      <c r="H2">
        <v>2175.8000000000002</v>
      </c>
      <c r="I2" s="42">
        <v>0.10059999999999999</v>
      </c>
      <c r="J2">
        <v>494</v>
      </c>
      <c r="L2">
        <v>19456.2</v>
      </c>
      <c r="M2" t="s">
        <v>18</v>
      </c>
      <c r="R2">
        <v>155</v>
      </c>
      <c r="S2">
        <v>716</v>
      </c>
      <c r="T2">
        <v>1207.9000000000001</v>
      </c>
      <c r="U2">
        <v>1893</v>
      </c>
      <c r="V2">
        <v>2287.5</v>
      </c>
      <c r="W2">
        <v>2287.1999999999998</v>
      </c>
      <c r="X2">
        <v>2168.4</v>
      </c>
      <c r="Y2">
        <v>1885.8</v>
      </c>
      <c r="Z2">
        <v>1742.8</v>
      </c>
      <c r="AA2">
        <v>1504</v>
      </c>
      <c r="AB2">
        <v>1271.3</v>
      </c>
      <c r="AC2">
        <v>785.9</v>
      </c>
      <c r="AD2">
        <v>632.5</v>
      </c>
      <c r="AE2">
        <v>447.1</v>
      </c>
      <c r="AF2">
        <v>219</v>
      </c>
      <c r="AG2">
        <v>155</v>
      </c>
      <c r="AH2">
        <v>80.599999999999994</v>
      </c>
      <c r="AI2">
        <v>17</v>
      </c>
    </row>
    <row r="6" spans="1:50" x14ac:dyDescent="0.3">
      <c r="P6" t="s">
        <v>13</v>
      </c>
      <c r="Q6" t="s">
        <v>14</v>
      </c>
      <c r="R6" t="s">
        <v>87</v>
      </c>
      <c r="S6" t="s">
        <v>16</v>
      </c>
      <c r="T6" t="s">
        <v>17</v>
      </c>
      <c r="U6" t="s">
        <v>88</v>
      </c>
      <c r="V6" t="s">
        <v>89</v>
      </c>
      <c r="W6" t="s">
        <v>90</v>
      </c>
      <c r="X6" t="s">
        <v>91</v>
      </c>
      <c r="Y6" t="s">
        <v>15</v>
      </c>
      <c r="Z6" t="s">
        <v>19</v>
      </c>
      <c r="AA6" t="s">
        <v>18</v>
      </c>
      <c r="AB6" t="s">
        <v>20</v>
      </c>
      <c r="AC6" s="32">
        <v>44409</v>
      </c>
      <c r="AD6" s="32">
        <v>44440</v>
      </c>
      <c r="AE6" s="32">
        <v>44470</v>
      </c>
      <c r="AF6" s="32">
        <v>44501</v>
      </c>
      <c r="AG6" s="32">
        <v>44531</v>
      </c>
      <c r="AH6" s="32">
        <v>44562</v>
      </c>
      <c r="AI6" s="32">
        <v>44593</v>
      </c>
      <c r="AJ6" s="32">
        <v>44621</v>
      </c>
      <c r="AK6" s="32">
        <v>44652</v>
      </c>
      <c r="AL6" s="32">
        <v>44682</v>
      </c>
      <c r="AM6" s="32">
        <v>44713</v>
      </c>
      <c r="AN6" s="32">
        <v>44743</v>
      </c>
      <c r="AO6" s="32">
        <v>44774</v>
      </c>
      <c r="AP6" s="32">
        <v>44805</v>
      </c>
      <c r="AQ6" s="32">
        <v>44835</v>
      </c>
      <c r="AR6" s="32">
        <v>44866</v>
      </c>
      <c r="AS6" s="32">
        <v>44896</v>
      </c>
      <c r="AT6" s="32">
        <v>44927</v>
      </c>
      <c r="AU6" s="32">
        <v>44958</v>
      </c>
      <c r="AV6" s="32">
        <v>44986</v>
      </c>
      <c r="AW6" s="32">
        <v>45017</v>
      </c>
      <c r="AX6" s="32">
        <v>45047</v>
      </c>
    </row>
    <row r="7" spans="1:50" x14ac:dyDescent="0.3">
      <c r="P7" t="s">
        <v>23</v>
      </c>
      <c r="S7" t="s">
        <v>99</v>
      </c>
      <c r="T7" s="32">
        <v>44988</v>
      </c>
      <c r="V7">
        <v>12602.7</v>
      </c>
      <c r="W7">
        <v>1439.6</v>
      </c>
      <c r="X7" s="42">
        <v>0.1142</v>
      </c>
      <c r="Y7">
        <v>428</v>
      </c>
      <c r="AA7">
        <v>11163.1</v>
      </c>
      <c r="AB7" t="s">
        <v>18</v>
      </c>
      <c r="AG7">
        <v>149.30000000000001</v>
      </c>
      <c r="AH7">
        <v>524.1</v>
      </c>
      <c r="AI7">
        <v>856.3</v>
      </c>
      <c r="AJ7">
        <v>1272.5999999999999</v>
      </c>
      <c r="AK7">
        <v>1470.7</v>
      </c>
      <c r="AL7">
        <v>1448.3</v>
      </c>
      <c r="AM7">
        <v>1222.5</v>
      </c>
      <c r="AN7">
        <v>1039.9000000000001</v>
      </c>
      <c r="AO7">
        <v>918</v>
      </c>
      <c r="AP7">
        <v>788.5</v>
      </c>
      <c r="AQ7">
        <v>685.2</v>
      </c>
      <c r="AR7">
        <v>355.8</v>
      </c>
      <c r="AS7">
        <v>237.1</v>
      </c>
      <c r="AT7">
        <v>142.30000000000001</v>
      </c>
      <c r="AU7">
        <v>52</v>
      </c>
      <c r="AV7">
        <v>0.4</v>
      </c>
    </row>
    <row r="8" spans="1:50" x14ac:dyDescent="0.3">
      <c r="P8" t="s">
        <v>46</v>
      </c>
      <c r="S8" t="s">
        <v>101</v>
      </c>
      <c r="T8" s="32">
        <v>45054</v>
      </c>
      <c r="V8">
        <v>9029.2999999999993</v>
      </c>
      <c r="W8">
        <v>736.2</v>
      </c>
      <c r="X8" s="42">
        <v>8.1500000000000003E-2</v>
      </c>
      <c r="Y8">
        <v>494</v>
      </c>
      <c r="AA8">
        <v>8293.1</v>
      </c>
      <c r="AB8" t="s">
        <v>18</v>
      </c>
      <c r="AG8">
        <v>5.7</v>
      </c>
      <c r="AH8">
        <v>191.9</v>
      </c>
      <c r="AI8">
        <v>351.6</v>
      </c>
      <c r="AJ8">
        <v>620.4</v>
      </c>
      <c r="AK8">
        <v>816.8</v>
      </c>
      <c r="AL8">
        <v>838.9</v>
      </c>
      <c r="AM8">
        <v>945.9</v>
      </c>
      <c r="AN8">
        <v>845.9</v>
      </c>
      <c r="AO8">
        <v>824.8</v>
      </c>
      <c r="AP8">
        <v>715.5</v>
      </c>
      <c r="AQ8">
        <v>586.1</v>
      </c>
      <c r="AR8">
        <v>430.1</v>
      </c>
      <c r="AS8">
        <v>395.4</v>
      </c>
      <c r="AT8">
        <v>304.8</v>
      </c>
      <c r="AU8">
        <v>167</v>
      </c>
      <c r="AV8">
        <v>154.69999999999999</v>
      </c>
      <c r="AW8">
        <v>80.599999999999994</v>
      </c>
      <c r="AX8">
        <v>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T197"/>
  <sheetViews>
    <sheetView zoomScale="25" zoomScaleNormal="25" workbookViewId="0">
      <selection activeCell="C81" sqref="C81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84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33149.5</v>
      </c>
      <c r="D37" s="159"/>
      <c r="E37" s="9"/>
      <c r="F37" s="9">
        <f>DATABASE!I16</f>
        <v>0</v>
      </c>
      <c r="G37" s="9">
        <f>DATABASE!J16</f>
        <v>0</v>
      </c>
      <c r="H37" s="9">
        <f>DATABASE!K16</f>
        <v>0</v>
      </c>
      <c r="I37" s="9">
        <f>DATABASE!L16</f>
        <v>0</v>
      </c>
      <c r="J37" s="9">
        <f>DATABASE!M16</f>
        <v>0</v>
      </c>
      <c r="K37" s="9">
        <f>DATABASE!N16</f>
        <v>0</v>
      </c>
      <c r="L37" s="9">
        <f>DATABASE!O16</f>
        <v>0</v>
      </c>
      <c r="M37" s="9">
        <f>DATABASE!P16</f>
        <v>0</v>
      </c>
      <c r="N37" s="9">
        <f>DATABASE!Q16</f>
        <v>0</v>
      </c>
      <c r="O37" s="9">
        <f>DATABASE!R16</f>
        <v>0</v>
      </c>
      <c r="P37" s="9">
        <f>DATABASE!S16</f>
        <v>0</v>
      </c>
      <c r="Q37" s="9">
        <f>DATABASE!T16</f>
        <v>0</v>
      </c>
      <c r="R37" s="9">
        <f>DATABASE!U16</f>
        <v>0</v>
      </c>
      <c r="S37" s="9">
        <f>DATABASE!V16</f>
        <v>3247.5</v>
      </c>
      <c r="T37" s="9">
        <f>DATABASE!W16</f>
        <v>2164.3000000000002</v>
      </c>
      <c r="U37" s="9">
        <f>DATABASE!X16</f>
        <v>1164.3</v>
      </c>
      <c r="V37" s="9">
        <f>DATABASE!Y16</f>
        <v>998.9</v>
      </c>
      <c r="W37" s="9">
        <f>DATABASE!Z16</f>
        <v>1280.9000000000001</v>
      </c>
      <c r="X37" s="9">
        <f>DATABASE!AA16</f>
        <v>3044.6</v>
      </c>
      <c r="Y37" s="9">
        <f>DATABASE!AB16</f>
        <v>4204.7</v>
      </c>
      <c r="Z37" s="9">
        <f>DATABASE!AC16</f>
        <v>2636.2</v>
      </c>
      <c r="AA37" s="9">
        <f>DATABASE!AD16</f>
        <v>1264.5999999999999</v>
      </c>
      <c r="AB37" s="9">
        <f>DATABASE!AE16</f>
        <v>1084.9000000000001</v>
      </c>
      <c r="AC37" s="9">
        <f>DATABASE!AF16</f>
        <v>1538</v>
      </c>
      <c r="AD37" s="9">
        <f>DATABASE!AG16</f>
        <v>176.9</v>
      </c>
      <c r="AE37" s="9">
        <f>DATABASE!AH16</f>
        <v>2609</v>
      </c>
      <c r="AF37" s="9">
        <f>DATABASE!AI16</f>
        <v>4746.5</v>
      </c>
      <c r="AG37" s="9">
        <f>DATABASE!AJ16</f>
        <v>2988.2</v>
      </c>
      <c r="AH37" s="9">
        <f>DATABASE!AK16</f>
        <v>0</v>
      </c>
      <c r="AI37" s="9">
        <f>DATABASE!AL16</f>
        <v>0</v>
      </c>
      <c r="AJ37" s="9">
        <f>DATABASE!AM16</f>
        <v>0</v>
      </c>
      <c r="AK37" s="9">
        <f>DATABASE!AN16</f>
        <v>0</v>
      </c>
      <c r="AL37" s="9">
        <f>DATABASE!AO16</f>
        <v>0</v>
      </c>
      <c r="AM37" s="9">
        <f>DATABASE!AP16</f>
        <v>0</v>
      </c>
      <c r="AN37" s="9">
        <f>DATABASE!AQ16</f>
        <v>0</v>
      </c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54536.500000000007</v>
      </c>
      <c r="D38" s="159"/>
      <c r="E38" s="9"/>
      <c r="F38" s="9">
        <f>DATABASE!I41</f>
        <v>0</v>
      </c>
      <c r="G38" s="9">
        <f>DATABASE!J41</f>
        <v>0</v>
      </c>
      <c r="H38" s="9">
        <f>DATABASE!K41</f>
        <v>0</v>
      </c>
      <c r="I38" s="9">
        <f>DATABASE!L41</f>
        <v>0</v>
      </c>
      <c r="J38" s="9">
        <f>DATABASE!M41</f>
        <v>0</v>
      </c>
      <c r="K38" s="9">
        <f>DATABASE!N41</f>
        <v>0</v>
      </c>
      <c r="L38" s="9">
        <f>DATABASE!O41</f>
        <v>0</v>
      </c>
      <c r="M38" s="9">
        <f>DATABASE!P41</f>
        <v>0</v>
      </c>
      <c r="N38" s="9">
        <f>DATABASE!Q41</f>
        <v>0</v>
      </c>
      <c r="O38" s="9">
        <f>DATABASE!R41</f>
        <v>0</v>
      </c>
      <c r="P38" s="9">
        <f>DATABASE!S41</f>
        <v>0</v>
      </c>
      <c r="Q38" s="9">
        <f>DATABASE!T41</f>
        <v>0</v>
      </c>
      <c r="R38" s="9">
        <f>DATABASE!U41</f>
        <v>0</v>
      </c>
      <c r="S38" s="9">
        <f>DATABASE!V41</f>
        <v>36.700000000000003</v>
      </c>
      <c r="T38" s="9">
        <f>DATABASE!W41</f>
        <v>1785.6</v>
      </c>
      <c r="U38" s="9">
        <f>DATABASE!X41</f>
        <v>3222</v>
      </c>
      <c r="V38" s="9">
        <f>DATABASE!Y41</f>
        <v>3309.2</v>
      </c>
      <c r="W38" s="9">
        <f>DATABASE!Z41</f>
        <v>3162.6</v>
      </c>
      <c r="X38" s="9">
        <f>DATABASE!AA41</f>
        <v>1446.2</v>
      </c>
      <c r="Y38" s="9">
        <f>DATABASE!AB41</f>
        <v>1460.7</v>
      </c>
      <c r="Z38" s="9">
        <f>DATABASE!AC41</f>
        <v>3393.1</v>
      </c>
      <c r="AA38" s="9">
        <f>DATABASE!AD41</f>
        <v>5277.8</v>
      </c>
      <c r="AB38" s="9">
        <f>DATABASE!AE41</f>
        <v>6449.8</v>
      </c>
      <c r="AC38" s="9">
        <f>DATABASE!AF41</f>
        <v>6723.6</v>
      </c>
      <c r="AD38" s="9">
        <f>DATABASE!AG41</f>
        <v>8471.6</v>
      </c>
      <c r="AE38" s="9">
        <f>DATABASE!AH41</f>
        <v>5360.8</v>
      </c>
      <c r="AF38" s="9">
        <f>DATABASE!AI41</f>
        <v>2773</v>
      </c>
      <c r="AG38" s="9">
        <f>DATABASE!AJ41</f>
        <v>1663.8</v>
      </c>
      <c r="AH38" s="9">
        <f>DATABASE!AK41</f>
        <v>0</v>
      </c>
      <c r="AI38" s="9">
        <f>DATABASE!AL41</f>
        <v>0</v>
      </c>
      <c r="AJ38" s="9">
        <f>DATABASE!AM41</f>
        <v>0</v>
      </c>
      <c r="AK38" s="9">
        <f>DATABASE!AN41</f>
        <v>0</v>
      </c>
      <c r="AL38" s="9">
        <f>DATABASE!AO41</f>
        <v>0</v>
      </c>
      <c r="AM38" s="9">
        <f>DATABASE!AP41</f>
        <v>0</v>
      </c>
      <c r="AN38" s="9">
        <f>DATABASE!AQ41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87686.000000000015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0</v>
      </c>
      <c r="S39" s="9">
        <f t="shared" si="0"/>
        <v>3284.2</v>
      </c>
      <c r="T39" s="9">
        <f t="shared" si="0"/>
        <v>3949.9</v>
      </c>
      <c r="U39" s="9">
        <f t="shared" si="0"/>
        <v>4386.3</v>
      </c>
      <c r="V39" s="9">
        <f t="shared" si="0"/>
        <v>4308.0999999999995</v>
      </c>
      <c r="W39" s="9">
        <f t="shared" si="0"/>
        <v>4443.5</v>
      </c>
      <c r="X39" s="9">
        <f t="shared" si="0"/>
        <v>4490.8</v>
      </c>
      <c r="Y39" s="9">
        <f t="shared" si="0"/>
        <v>5665.4</v>
      </c>
      <c r="Z39" s="9">
        <f t="shared" si="0"/>
        <v>6029.2999999999993</v>
      </c>
      <c r="AA39" s="9">
        <f t="shared" si="0"/>
        <v>6542.4</v>
      </c>
      <c r="AB39" s="9">
        <f t="shared" si="0"/>
        <v>7534.7000000000007</v>
      </c>
      <c r="AC39" s="9">
        <f t="shared" si="0"/>
        <v>8261.6</v>
      </c>
      <c r="AD39" s="9">
        <f t="shared" si="0"/>
        <v>8648.5</v>
      </c>
      <c r="AE39" s="9">
        <f t="shared" si="0"/>
        <v>7969.8</v>
      </c>
      <c r="AF39" s="9">
        <f t="shared" si="0"/>
        <v>7519.5</v>
      </c>
      <c r="AG39" s="9">
        <f t="shared" si="0"/>
        <v>4652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0</v>
      </c>
      <c r="S40" s="10">
        <f t="shared" si="1"/>
        <v>3284.2</v>
      </c>
      <c r="T40" s="10">
        <f t="shared" si="1"/>
        <v>7234.1</v>
      </c>
      <c r="U40" s="10">
        <f t="shared" si="1"/>
        <v>11620.400000000001</v>
      </c>
      <c r="V40" s="10">
        <f t="shared" si="1"/>
        <v>15928.5</v>
      </c>
      <c r="W40" s="10">
        <f t="shared" si="1"/>
        <v>20372</v>
      </c>
      <c r="X40" s="10">
        <f t="shared" si="1"/>
        <v>24862.799999999999</v>
      </c>
      <c r="Y40" s="10">
        <f t="shared" si="1"/>
        <v>30528.199999999997</v>
      </c>
      <c r="Z40" s="10">
        <f t="shared" si="1"/>
        <v>36557.5</v>
      </c>
      <c r="AA40" s="10">
        <f t="shared" si="1"/>
        <v>43099.9</v>
      </c>
      <c r="AB40" s="10">
        <f t="shared" si="1"/>
        <v>50634.600000000006</v>
      </c>
      <c r="AC40" s="10">
        <f t="shared" si="1"/>
        <v>58896.200000000004</v>
      </c>
      <c r="AD40" s="10">
        <f t="shared" si="1"/>
        <v>67544.700000000012</v>
      </c>
      <c r="AE40" s="10">
        <f t="shared" si="1"/>
        <v>75514.500000000015</v>
      </c>
      <c r="AF40" s="10">
        <f t="shared" si="1"/>
        <v>83034.000000000015</v>
      </c>
      <c r="AG40" s="10">
        <f t="shared" si="1"/>
        <v>87686.000000000015</v>
      </c>
      <c r="AH40" s="10">
        <f t="shared" si="1"/>
        <v>87686.000000000015</v>
      </c>
      <c r="AI40" s="10">
        <f t="shared" si="1"/>
        <v>87686.000000000015</v>
      </c>
      <c r="AJ40" s="10">
        <f t="shared" si="1"/>
        <v>87686.000000000015</v>
      </c>
      <c r="AK40" s="10">
        <f t="shared" si="1"/>
        <v>87686.000000000015</v>
      </c>
      <c r="AL40" s="10">
        <f t="shared" si="1"/>
        <v>87686.000000000015</v>
      </c>
      <c r="AM40" s="10">
        <f t="shared" si="1"/>
        <v>87686.000000000015</v>
      </c>
      <c r="AN40" s="23">
        <f t="shared" si="1"/>
        <v>87686.000000000015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83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DATABASE!F68</f>
        <v>92464.599999999991</v>
      </c>
      <c r="D79" s="28">
        <f>C79/11480516</f>
        <v>8.0540456543939307E-3</v>
      </c>
      <c r="E79" s="18"/>
      <c r="F79" s="18">
        <f>F37/$C$39</f>
        <v>0</v>
      </c>
      <c r="G79" s="18">
        <f t="shared" ref="G79:AN79" si="2">G37/$C$39</f>
        <v>0</v>
      </c>
      <c r="H79" s="18">
        <f t="shared" si="2"/>
        <v>0</v>
      </c>
      <c r="I79" s="18">
        <f t="shared" si="2"/>
        <v>0</v>
      </c>
      <c r="J79" s="18">
        <f t="shared" si="2"/>
        <v>0</v>
      </c>
      <c r="K79" s="18">
        <f t="shared" si="2"/>
        <v>0</v>
      </c>
      <c r="L79" s="18">
        <f t="shared" si="2"/>
        <v>0</v>
      </c>
      <c r="M79" s="18">
        <f t="shared" si="2"/>
        <v>0</v>
      </c>
      <c r="N79" s="18">
        <f t="shared" si="2"/>
        <v>0</v>
      </c>
      <c r="O79" s="18">
        <f t="shared" si="2"/>
        <v>0</v>
      </c>
      <c r="P79" s="18">
        <f t="shared" si="2"/>
        <v>0</v>
      </c>
      <c r="Q79" s="18">
        <f t="shared" si="2"/>
        <v>0</v>
      </c>
      <c r="R79" s="18">
        <f t="shared" si="2"/>
        <v>0</v>
      </c>
      <c r="S79" s="18">
        <f t="shared" si="2"/>
        <v>3.7035558698081783E-2</v>
      </c>
      <c r="T79" s="18">
        <f t="shared" si="2"/>
        <v>2.4682389435029536E-2</v>
      </c>
      <c r="U79" s="18">
        <f t="shared" si="2"/>
        <v>1.3278060351709507E-2</v>
      </c>
      <c r="V79" s="18">
        <f t="shared" si="2"/>
        <v>1.1391784321328374E-2</v>
      </c>
      <c r="W79" s="18">
        <f t="shared" si="2"/>
        <v>1.4607805122824623E-2</v>
      </c>
      <c r="X79" s="18">
        <f t="shared" si="2"/>
        <v>3.4721620327076153E-2</v>
      </c>
      <c r="Y79" s="18">
        <f t="shared" si="2"/>
        <v>4.795178249663571E-2</v>
      </c>
      <c r="Z79" s="18">
        <f t="shared" si="2"/>
        <v>3.0064092329448251E-2</v>
      </c>
      <c r="AA79" s="18">
        <f t="shared" si="2"/>
        <v>1.4421914558766505E-2</v>
      </c>
      <c r="AB79" s="18">
        <f t="shared" si="2"/>
        <v>1.2372556622493898E-2</v>
      </c>
      <c r="AC79" s="18">
        <f t="shared" si="2"/>
        <v>1.7539858130146201E-2</v>
      </c>
      <c r="AD79" s="18">
        <f t="shared" si="2"/>
        <v>2.0174258148393126E-3</v>
      </c>
      <c r="AE79" s="18">
        <f t="shared" si="2"/>
        <v>2.9753894578381949E-2</v>
      </c>
      <c r="AF79" s="18">
        <f t="shared" si="2"/>
        <v>5.4130647993978508E-2</v>
      </c>
      <c r="AG79" s="18">
        <f t="shared" si="2"/>
        <v>3.4078416166776898E-2</v>
      </c>
      <c r="AH79" s="18">
        <f t="shared" si="2"/>
        <v>0</v>
      </c>
      <c r="AI79" s="18">
        <f t="shared" si="2"/>
        <v>0</v>
      </c>
      <c r="AJ79" s="18">
        <f t="shared" si="2"/>
        <v>0</v>
      </c>
      <c r="AK79" s="18">
        <f t="shared" si="2"/>
        <v>0</v>
      </c>
      <c r="AL79" s="18">
        <f t="shared" si="2"/>
        <v>0</v>
      </c>
      <c r="AM79" s="18">
        <f t="shared" si="2"/>
        <v>0</v>
      </c>
      <c r="AN79" s="18">
        <f t="shared" si="2"/>
        <v>0</v>
      </c>
    </row>
    <row r="80" spans="1:40" ht="26.25" customHeight="1" x14ac:dyDescent="0.35">
      <c r="A80" s="6"/>
      <c r="B80" s="26" t="s">
        <v>2</v>
      </c>
      <c r="C80" s="27">
        <f>DATABASE!F99</f>
        <v>150592.9</v>
      </c>
      <c r="D80" s="28">
        <f>C80/11480516</f>
        <v>1.3117258840978923E-2</v>
      </c>
      <c r="E80" s="18">
        <v>0</v>
      </c>
      <c r="F80" s="18">
        <f>F38/$C$39</f>
        <v>0</v>
      </c>
      <c r="G80" s="18">
        <f t="shared" ref="G80:AN80" si="3">G38/$C$39</f>
        <v>0</v>
      </c>
      <c r="H80" s="18">
        <f t="shared" si="3"/>
        <v>0</v>
      </c>
      <c r="I80" s="18">
        <f t="shared" si="3"/>
        <v>0</v>
      </c>
      <c r="J80" s="18">
        <f t="shared" si="3"/>
        <v>0</v>
      </c>
      <c r="K80" s="18">
        <f t="shared" si="3"/>
        <v>0</v>
      </c>
      <c r="L80" s="18">
        <f t="shared" si="3"/>
        <v>0</v>
      </c>
      <c r="M80" s="18">
        <f t="shared" si="3"/>
        <v>0</v>
      </c>
      <c r="N80" s="18">
        <f t="shared" si="3"/>
        <v>0</v>
      </c>
      <c r="O80" s="18">
        <f t="shared" si="3"/>
        <v>0</v>
      </c>
      <c r="P80" s="18">
        <f t="shared" si="3"/>
        <v>0</v>
      </c>
      <c r="Q80" s="18">
        <f t="shared" si="3"/>
        <v>0</v>
      </c>
      <c r="R80" s="18">
        <f t="shared" si="3"/>
        <v>0</v>
      </c>
      <c r="S80" s="18">
        <f t="shared" si="3"/>
        <v>4.18538877357845E-4</v>
      </c>
      <c r="T80" s="18">
        <f t="shared" si="3"/>
        <v>2.0363570011176238E-2</v>
      </c>
      <c r="U80" s="18">
        <f t="shared" si="3"/>
        <v>3.6744748306457124E-2</v>
      </c>
      <c r="V80" s="18">
        <f t="shared" si="3"/>
        <v>3.773920580252263E-2</v>
      </c>
      <c r="W80" s="18">
        <f t="shared" si="3"/>
        <v>3.6067331158907916E-2</v>
      </c>
      <c r="X80" s="18">
        <f t="shared" si="3"/>
        <v>1.6492940720297423E-2</v>
      </c>
      <c r="Y80" s="18">
        <f t="shared" si="3"/>
        <v>1.6658303492005564E-2</v>
      </c>
      <c r="Z80" s="18">
        <f t="shared" si="3"/>
        <v>3.8696029012613181E-2</v>
      </c>
      <c r="AA80" s="18">
        <f t="shared" si="3"/>
        <v>6.0189768035946438E-2</v>
      </c>
      <c r="AB80" s="18">
        <f t="shared" si="3"/>
        <v>7.3555641721597509E-2</v>
      </c>
      <c r="AC80" s="18">
        <f t="shared" si="3"/>
        <v>7.6678147024610538E-2</v>
      </c>
      <c r="AD80" s="18">
        <f t="shared" si="3"/>
        <v>9.6612914262253935E-2</v>
      </c>
      <c r="AE80" s="18">
        <f t="shared" si="3"/>
        <v>6.1136327349861998E-2</v>
      </c>
      <c r="AF80" s="18">
        <f t="shared" si="3"/>
        <v>3.1624204548046431E-2</v>
      </c>
      <c r="AG80" s="18">
        <f t="shared" si="3"/>
        <v>1.897452272882786E-2</v>
      </c>
      <c r="AH80" s="18">
        <f t="shared" si="3"/>
        <v>0</v>
      </c>
      <c r="AI80" s="18">
        <f t="shared" si="3"/>
        <v>0</v>
      </c>
      <c r="AJ80" s="18">
        <f t="shared" si="3"/>
        <v>0</v>
      </c>
      <c r="AK80" s="18">
        <f t="shared" si="3"/>
        <v>0</v>
      </c>
      <c r="AL80" s="18">
        <f t="shared" si="3"/>
        <v>0</v>
      </c>
      <c r="AM80" s="18">
        <f t="shared" si="3"/>
        <v>0</v>
      </c>
      <c r="AN80" s="18">
        <f t="shared" si="3"/>
        <v>0</v>
      </c>
    </row>
    <row r="81" spans="1:40" ht="26.25" customHeight="1" x14ac:dyDescent="0.35">
      <c r="A81" s="6"/>
      <c r="B81" s="26" t="s">
        <v>3</v>
      </c>
      <c r="C81" s="27">
        <f>C79+C80</f>
        <v>243057.5</v>
      </c>
      <c r="D81" s="28">
        <f>(C79+C80)/11480516</f>
        <v>2.1171304495372856E-2</v>
      </c>
      <c r="E81" s="18">
        <f>(E79*$C$79/$C$81)+(E80*$C$80/$C$81)</f>
        <v>0</v>
      </c>
      <c r="F81" s="18">
        <f>F79+F80</f>
        <v>0</v>
      </c>
      <c r="G81" s="18">
        <f t="shared" ref="G81:AN81" si="4">G79+G80</f>
        <v>0</v>
      </c>
      <c r="H81" s="18">
        <f t="shared" si="4"/>
        <v>0</v>
      </c>
      <c r="I81" s="18">
        <f t="shared" si="4"/>
        <v>0</v>
      </c>
      <c r="J81" s="18">
        <f t="shared" si="4"/>
        <v>0</v>
      </c>
      <c r="K81" s="18">
        <f t="shared" si="4"/>
        <v>0</v>
      </c>
      <c r="L81" s="18">
        <f t="shared" si="4"/>
        <v>0</v>
      </c>
      <c r="M81" s="18">
        <f t="shared" si="4"/>
        <v>0</v>
      </c>
      <c r="N81" s="18">
        <f t="shared" si="4"/>
        <v>0</v>
      </c>
      <c r="O81" s="18">
        <f t="shared" si="4"/>
        <v>0</v>
      </c>
      <c r="P81" s="18">
        <f t="shared" si="4"/>
        <v>0</v>
      </c>
      <c r="Q81" s="18">
        <f t="shared" si="4"/>
        <v>0</v>
      </c>
      <c r="R81" s="18">
        <f t="shared" si="4"/>
        <v>0</v>
      </c>
      <c r="S81" s="18">
        <f t="shared" si="4"/>
        <v>3.7454097575439625E-2</v>
      </c>
      <c r="T81" s="18">
        <f t="shared" si="4"/>
        <v>4.5045959446205777E-2</v>
      </c>
      <c r="U81" s="18">
        <f t="shared" si="4"/>
        <v>5.0022808658166634E-2</v>
      </c>
      <c r="V81" s="18">
        <f t="shared" si="4"/>
        <v>4.9130990123851005E-2</v>
      </c>
      <c r="W81" s="18">
        <f t="shared" si="4"/>
        <v>5.0675136281732536E-2</v>
      </c>
      <c r="X81" s="18">
        <f t="shared" si="4"/>
        <v>5.1214561047373576E-2</v>
      </c>
      <c r="Y81" s="18">
        <f t="shared" si="4"/>
        <v>6.4610085988641278E-2</v>
      </c>
      <c r="Z81" s="18">
        <f t="shared" si="4"/>
        <v>6.8760121342061428E-2</v>
      </c>
      <c r="AA81" s="18">
        <f t="shared" si="4"/>
        <v>7.4611682594712944E-2</v>
      </c>
      <c r="AB81" s="18">
        <f t="shared" si="4"/>
        <v>8.5928198344091405E-2</v>
      </c>
      <c r="AC81" s="18">
        <f t="shared" si="4"/>
        <v>9.4218005154756743E-2</v>
      </c>
      <c r="AD81" s="18">
        <f t="shared" si="4"/>
        <v>9.8630340077093245E-2</v>
      </c>
      <c r="AE81" s="18">
        <f t="shared" si="4"/>
        <v>9.0890221928243947E-2</v>
      </c>
      <c r="AF81" s="18">
        <f t="shared" si="4"/>
        <v>8.5754852542024945E-2</v>
      </c>
      <c r="AG81" s="18">
        <f t="shared" si="4"/>
        <v>5.3052938895604758E-2</v>
      </c>
      <c r="AH81" s="18">
        <f t="shared" si="4"/>
        <v>0</v>
      </c>
      <c r="AI81" s="18">
        <f t="shared" si="4"/>
        <v>0</v>
      </c>
      <c r="AJ81" s="18">
        <f t="shared" si="4"/>
        <v>0</v>
      </c>
      <c r="AK81" s="18">
        <f t="shared" si="4"/>
        <v>0</v>
      </c>
      <c r="AL81" s="18">
        <f t="shared" si="4"/>
        <v>0</v>
      </c>
      <c r="AM81" s="18">
        <f t="shared" si="4"/>
        <v>0</v>
      </c>
      <c r="AN81" s="18">
        <f t="shared" si="4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243057.5</v>
      </c>
      <c r="D82" s="155"/>
      <c r="E82" s="19">
        <f>E81</f>
        <v>0</v>
      </c>
      <c r="F82" s="19">
        <f t="shared" ref="F82:AN82" si="5">F81+E82</f>
        <v>0</v>
      </c>
      <c r="G82" s="19">
        <f t="shared" si="5"/>
        <v>0</v>
      </c>
      <c r="H82" s="19">
        <f t="shared" si="5"/>
        <v>0</v>
      </c>
      <c r="I82" s="19">
        <f t="shared" si="5"/>
        <v>0</v>
      </c>
      <c r="J82" s="19">
        <f t="shared" si="5"/>
        <v>0</v>
      </c>
      <c r="K82" s="19">
        <f t="shared" si="5"/>
        <v>0</v>
      </c>
      <c r="L82" s="19">
        <f t="shared" si="5"/>
        <v>0</v>
      </c>
      <c r="M82" s="19">
        <f t="shared" si="5"/>
        <v>0</v>
      </c>
      <c r="N82" s="19">
        <f t="shared" si="5"/>
        <v>0</v>
      </c>
      <c r="O82" s="19">
        <f t="shared" si="5"/>
        <v>0</v>
      </c>
      <c r="P82" s="19">
        <f t="shared" si="5"/>
        <v>0</v>
      </c>
      <c r="Q82" s="19">
        <f t="shared" si="5"/>
        <v>0</v>
      </c>
      <c r="R82" s="19">
        <f t="shared" si="5"/>
        <v>0</v>
      </c>
      <c r="S82" s="19">
        <f t="shared" si="5"/>
        <v>3.7454097575439625E-2</v>
      </c>
      <c r="T82" s="19">
        <f t="shared" si="5"/>
        <v>8.2500057021645395E-2</v>
      </c>
      <c r="U82" s="19">
        <f t="shared" si="5"/>
        <v>0.13252286567981203</v>
      </c>
      <c r="V82" s="19">
        <f t="shared" si="5"/>
        <v>0.18165385580366303</v>
      </c>
      <c r="W82" s="19">
        <f t="shared" si="5"/>
        <v>0.23232899208539556</v>
      </c>
      <c r="X82" s="19">
        <f t="shared" si="5"/>
        <v>0.28354355313276913</v>
      </c>
      <c r="Y82" s="19">
        <f t="shared" si="5"/>
        <v>0.3481536391214104</v>
      </c>
      <c r="Z82" s="19">
        <f t="shared" si="5"/>
        <v>0.41691376046347184</v>
      </c>
      <c r="AA82" s="19">
        <f t="shared" si="5"/>
        <v>0.4915254430581848</v>
      </c>
      <c r="AB82" s="19">
        <f t="shared" si="5"/>
        <v>0.57745364140227617</v>
      </c>
      <c r="AC82" s="19">
        <f t="shared" si="5"/>
        <v>0.67167164655703293</v>
      </c>
      <c r="AD82" s="19">
        <f t="shared" si="5"/>
        <v>0.77030198663412619</v>
      </c>
      <c r="AE82" s="19">
        <f t="shared" si="5"/>
        <v>0.86119220856237011</v>
      </c>
      <c r="AF82" s="19">
        <f t="shared" si="5"/>
        <v>0.94694706110439508</v>
      </c>
      <c r="AG82" s="19">
        <f t="shared" si="5"/>
        <v>0.99999999999999989</v>
      </c>
      <c r="AH82" s="19">
        <f t="shared" si="5"/>
        <v>0.99999999999999989</v>
      </c>
      <c r="AI82" s="19">
        <f t="shared" si="5"/>
        <v>0.99999999999999989</v>
      </c>
      <c r="AJ82" s="19">
        <f t="shared" si="5"/>
        <v>0.99999999999999989</v>
      </c>
      <c r="AK82" s="19">
        <f t="shared" si="5"/>
        <v>0.99999999999999989</v>
      </c>
      <c r="AL82" s="19">
        <f t="shared" si="5"/>
        <v>0.99999999999999989</v>
      </c>
      <c r="AM82" s="19">
        <f t="shared" si="5"/>
        <v>0.99999999999999989</v>
      </c>
      <c r="AN82" s="21">
        <f t="shared" si="5"/>
        <v>0.99999999999999989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spans="1:40" x14ac:dyDescent="0.35">
      <c r="A144" s="6"/>
      <c r="B144" s="6"/>
      <c r="C144" s="6"/>
      <c r="D144" s="6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E151" s="16"/>
      <c r="F151" s="1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E159" s="16"/>
      <c r="F159" s="1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F167" s="16"/>
    </row>
    <row r="168" spans="5:6" x14ac:dyDescent="0.35">
      <c r="E168" s="16"/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F173" s="16"/>
    </row>
    <row r="174" spans="5:6" x14ac:dyDescent="0.35">
      <c r="E174" s="16"/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T166"/>
  <sheetViews>
    <sheetView zoomScale="25" zoomScaleNormal="25" workbookViewId="0">
      <selection activeCell="C81" sqref="C81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81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1816.3000000000002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>
        <v>137.19999999999999</v>
      </c>
      <c r="V37" s="9">
        <v>584.29999999999995</v>
      </c>
      <c r="W37" s="9">
        <v>584.29999999999995</v>
      </c>
      <c r="X37" s="9">
        <v>447.1</v>
      </c>
      <c r="Y37" s="9">
        <v>16</v>
      </c>
      <c r="Z37" s="9">
        <v>16</v>
      </c>
      <c r="AA37" s="9">
        <v>15.4</v>
      </c>
      <c r="AB37" s="9">
        <v>16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1815.1</v>
      </c>
      <c r="D38" s="159"/>
      <c r="E38" s="9"/>
      <c r="F38" s="9">
        <f>DATABASE!I36</f>
        <v>0</v>
      </c>
      <c r="G38" s="9">
        <f>DATABASE!J36</f>
        <v>0</v>
      </c>
      <c r="H38" s="9">
        <f>DATABASE!K36</f>
        <v>0</v>
      </c>
      <c r="I38" s="9">
        <f>DATABASE!L36</f>
        <v>0</v>
      </c>
      <c r="J38" s="9">
        <f>DATABASE!M36</f>
        <v>0</v>
      </c>
      <c r="K38" s="9"/>
      <c r="L38" s="9"/>
      <c r="M38" s="9"/>
      <c r="N38" s="9"/>
      <c r="O38" s="9"/>
      <c r="P38" s="9"/>
      <c r="Q38" s="9"/>
      <c r="R38" s="9">
        <v>12.9</v>
      </c>
      <c r="S38" s="9">
        <v>308.89999999999998</v>
      </c>
      <c r="T38" s="9">
        <v>347.5</v>
      </c>
      <c r="U38" s="9">
        <v>380.8</v>
      </c>
      <c r="V38" s="9">
        <v>300.89999999999998</v>
      </c>
      <c r="W38" s="9">
        <v>133.6</v>
      </c>
      <c r="X38" s="9">
        <v>109.2</v>
      </c>
      <c r="Y38" s="9">
        <v>32.700000000000003</v>
      </c>
      <c r="Z38" s="9">
        <v>8.5</v>
      </c>
      <c r="AA38" s="9">
        <v>48.5</v>
      </c>
      <c r="AB38" s="9">
        <v>90</v>
      </c>
      <c r="AC38" s="9">
        <v>41.6</v>
      </c>
      <c r="AD38" s="9"/>
      <c r="AE38" s="9"/>
      <c r="AF38" s="9"/>
      <c r="AG38" s="9"/>
      <c r="AH38" s="9"/>
      <c r="AI38" s="9"/>
      <c r="AJ38" s="9"/>
      <c r="AK38" s="9"/>
      <c r="AL38" s="9">
        <f>DATABASE!AO36</f>
        <v>0</v>
      </c>
      <c r="AM38" s="9">
        <f>DATABASE!AP36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3631.4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12.9</v>
      </c>
      <c r="S39" s="9">
        <f t="shared" si="0"/>
        <v>308.89999999999998</v>
      </c>
      <c r="T39" s="9">
        <f t="shared" si="0"/>
        <v>347.5</v>
      </c>
      <c r="U39" s="9">
        <f t="shared" si="0"/>
        <v>518</v>
      </c>
      <c r="V39" s="9">
        <f t="shared" si="0"/>
        <v>885.19999999999993</v>
      </c>
      <c r="W39" s="9">
        <f t="shared" si="0"/>
        <v>717.9</v>
      </c>
      <c r="X39" s="9">
        <f t="shared" si="0"/>
        <v>556.30000000000007</v>
      </c>
      <c r="Y39" s="9">
        <f t="shared" si="0"/>
        <v>48.7</v>
      </c>
      <c r="Z39" s="9">
        <f t="shared" si="0"/>
        <v>24.5</v>
      </c>
      <c r="AA39" s="9">
        <f t="shared" si="0"/>
        <v>63.9</v>
      </c>
      <c r="AB39" s="9">
        <f t="shared" si="0"/>
        <v>106</v>
      </c>
      <c r="AC39" s="9">
        <f t="shared" si="0"/>
        <v>41.6</v>
      </c>
      <c r="AD39" s="9">
        <f t="shared" si="0"/>
        <v>0</v>
      </c>
      <c r="AE39" s="9">
        <f t="shared" si="0"/>
        <v>0</v>
      </c>
      <c r="AF39" s="9">
        <f t="shared" si="0"/>
        <v>0</v>
      </c>
      <c r="AG39" s="9">
        <f t="shared" si="0"/>
        <v>0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12.9</v>
      </c>
      <c r="S40" s="10">
        <f t="shared" si="1"/>
        <v>321.79999999999995</v>
      </c>
      <c r="T40" s="10">
        <f t="shared" si="1"/>
        <v>669.3</v>
      </c>
      <c r="U40" s="10">
        <f t="shared" si="1"/>
        <v>1187.3</v>
      </c>
      <c r="V40" s="10">
        <f t="shared" si="1"/>
        <v>2072.5</v>
      </c>
      <c r="W40" s="10">
        <f t="shared" si="1"/>
        <v>2790.4</v>
      </c>
      <c r="X40" s="10">
        <f t="shared" si="1"/>
        <v>3346.7000000000003</v>
      </c>
      <c r="Y40" s="10">
        <f t="shared" si="1"/>
        <v>3395.4</v>
      </c>
      <c r="Z40" s="10">
        <f t="shared" si="1"/>
        <v>3419.9</v>
      </c>
      <c r="AA40" s="10">
        <f t="shared" si="1"/>
        <v>3483.8</v>
      </c>
      <c r="AB40" s="10">
        <f t="shared" si="1"/>
        <v>3589.8</v>
      </c>
      <c r="AC40" s="10">
        <f t="shared" si="1"/>
        <v>3631.4</v>
      </c>
      <c r="AD40" s="10">
        <f t="shared" si="1"/>
        <v>3631.4</v>
      </c>
      <c r="AE40" s="10">
        <f t="shared" si="1"/>
        <v>3631.4</v>
      </c>
      <c r="AF40" s="10">
        <f t="shared" si="1"/>
        <v>3631.4</v>
      </c>
      <c r="AG40" s="10">
        <f t="shared" si="1"/>
        <v>3631.4</v>
      </c>
      <c r="AH40" s="10">
        <f t="shared" si="1"/>
        <v>3631.4</v>
      </c>
      <c r="AI40" s="10">
        <f t="shared" si="1"/>
        <v>3631.4</v>
      </c>
      <c r="AJ40" s="10">
        <f t="shared" si="1"/>
        <v>3631.4</v>
      </c>
      <c r="AK40" s="10">
        <f t="shared" si="1"/>
        <v>3631.4</v>
      </c>
      <c r="AL40" s="10">
        <f t="shared" si="1"/>
        <v>3631.4</v>
      </c>
      <c r="AM40" s="10">
        <f t="shared" si="1"/>
        <v>3631.4</v>
      </c>
      <c r="AN40" s="23">
        <f t="shared" si="1"/>
        <v>3631.4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82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39342</v>
      </c>
      <c r="D79" s="28">
        <f>C79/11480516</f>
        <v>3.4268494551987034E-3</v>
      </c>
      <c r="E79" s="18"/>
      <c r="F79" s="18">
        <f>F37/$C$39</f>
        <v>0</v>
      </c>
      <c r="G79" s="18">
        <f t="shared" ref="G79:AN79" si="2">G37/$C$39</f>
        <v>0</v>
      </c>
      <c r="H79" s="18">
        <f t="shared" si="2"/>
        <v>0</v>
      </c>
      <c r="I79" s="18">
        <f t="shared" si="2"/>
        <v>0</v>
      </c>
      <c r="J79" s="18">
        <f t="shared" si="2"/>
        <v>0</v>
      </c>
      <c r="K79" s="18">
        <f t="shared" si="2"/>
        <v>0</v>
      </c>
      <c r="L79" s="18">
        <f t="shared" si="2"/>
        <v>0</v>
      </c>
      <c r="M79" s="18">
        <f t="shared" si="2"/>
        <v>0</v>
      </c>
      <c r="N79" s="18">
        <f t="shared" si="2"/>
        <v>0</v>
      </c>
      <c r="O79" s="18">
        <f t="shared" si="2"/>
        <v>0</v>
      </c>
      <c r="P79" s="18">
        <f t="shared" si="2"/>
        <v>0</v>
      </c>
      <c r="Q79" s="18">
        <f t="shared" si="2"/>
        <v>0</v>
      </c>
      <c r="R79" s="18">
        <f t="shared" si="2"/>
        <v>0</v>
      </c>
      <c r="S79" s="18">
        <f t="shared" si="2"/>
        <v>0</v>
      </c>
      <c r="T79" s="18">
        <f t="shared" si="2"/>
        <v>0</v>
      </c>
      <c r="U79" s="18">
        <f t="shared" si="2"/>
        <v>3.7781571845569198E-2</v>
      </c>
      <c r="V79" s="18">
        <f t="shared" si="2"/>
        <v>0.16090213140937379</v>
      </c>
      <c r="W79" s="18">
        <f t="shared" si="2"/>
        <v>0.16090213140937379</v>
      </c>
      <c r="X79" s="18">
        <f t="shared" si="2"/>
        <v>0.12312055956380459</v>
      </c>
      <c r="Y79" s="18">
        <f t="shared" si="2"/>
        <v>4.4060142093958251E-3</v>
      </c>
      <c r="Z79" s="18">
        <f t="shared" si="2"/>
        <v>4.4060142093958251E-3</v>
      </c>
      <c r="AA79" s="18">
        <f t="shared" si="2"/>
        <v>4.2407886765434815E-3</v>
      </c>
      <c r="AB79" s="18">
        <f t="shared" si="2"/>
        <v>4.4060142093958251E-3</v>
      </c>
      <c r="AC79" s="18">
        <f t="shared" si="2"/>
        <v>0</v>
      </c>
      <c r="AD79" s="18">
        <f t="shared" si="2"/>
        <v>0</v>
      </c>
      <c r="AE79" s="18">
        <f t="shared" si="2"/>
        <v>0</v>
      </c>
      <c r="AF79" s="18">
        <f t="shared" si="2"/>
        <v>0</v>
      </c>
      <c r="AG79" s="18">
        <f t="shared" si="2"/>
        <v>0</v>
      </c>
      <c r="AH79" s="18">
        <f t="shared" si="2"/>
        <v>0</v>
      </c>
      <c r="AI79" s="18">
        <f t="shared" si="2"/>
        <v>0</v>
      </c>
      <c r="AJ79" s="18">
        <f t="shared" si="2"/>
        <v>0</v>
      </c>
      <c r="AK79" s="18">
        <f t="shared" si="2"/>
        <v>0</v>
      </c>
      <c r="AL79" s="18">
        <f t="shared" si="2"/>
        <v>0</v>
      </c>
      <c r="AM79" s="18">
        <f t="shared" si="2"/>
        <v>0</v>
      </c>
      <c r="AN79" s="20">
        <f t="shared" si="2"/>
        <v>0</v>
      </c>
    </row>
    <row r="80" spans="1:40" ht="26.25" customHeight="1" x14ac:dyDescent="0.35">
      <c r="A80" s="6"/>
      <c r="B80" s="26" t="s">
        <v>2</v>
      </c>
      <c r="C80" s="27">
        <v>19760</v>
      </c>
      <c r="D80" s="28">
        <f>C80/11480516</f>
        <v>1.7211769923930248E-3</v>
      </c>
      <c r="E80" s="18"/>
      <c r="F80" s="18">
        <f>F38/$C$39</f>
        <v>0</v>
      </c>
      <c r="G80" s="18">
        <f t="shared" ref="G80:AN80" si="3">G38/$C$39</f>
        <v>0</v>
      </c>
      <c r="H80" s="18">
        <f t="shared" si="3"/>
        <v>0</v>
      </c>
      <c r="I80" s="18">
        <f t="shared" si="3"/>
        <v>0</v>
      </c>
      <c r="J80" s="18">
        <f t="shared" si="3"/>
        <v>0</v>
      </c>
      <c r="K80" s="18">
        <f t="shared" si="3"/>
        <v>0</v>
      </c>
      <c r="L80" s="18">
        <f t="shared" si="3"/>
        <v>0</v>
      </c>
      <c r="M80" s="18">
        <f t="shared" si="3"/>
        <v>0</v>
      </c>
      <c r="N80" s="18">
        <f t="shared" si="3"/>
        <v>0</v>
      </c>
      <c r="O80" s="18">
        <f t="shared" si="3"/>
        <v>0</v>
      </c>
      <c r="P80" s="18">
        <f t="shared" si="3"/>
        <v>0</v>
      </c>
      <c r="Q80" s="18">
        <f t="shared" si="3"/>
        <v>0</v>
      </c>
      <c r="R80" s="18">
        <f t="shared" si="3"/>
        <v>3.5523489563253842E-3</v>
      </c>
      <c r="S80" s="18">
        <f t="shared" si="3"/>
        <v>8.5063611830148142E-2</v>
      </c>
      <c r="T80" s="18">
        <f t="shared" si="3"/>
        <v>9.5693121110315582E-2</v>
      </c>
      <c r="U80" s="18">
        <f t="shared" si="3"/>
        <v>0.10486313818362064</v>
      </c>
      <c r="V80" s="18">
        <f t="shared" si="3"/>
        <v>8.2860604725450232E-2</v>
      </c>
      <c r="W80" s="18">
        <f t="shared" si="3"/>
        <v>3.6790218648455136E-2</v>
      </c>
      <c r="X80" s="18">
        <f t="shared" si="3"/>
        <v>3.0071046979126506E-2</v>
      </c>
      <c r="Y80" s="18">
        <f t="shared" si="3"/>
        <v>9.0047915404527189E-3</v>
      </c>
      <c r="Z80" s="18">
        <f t="shared" si="3"/>
        <v>2.3406950487415319E-3</v>
      </c>
      <c r="AA80" s="18">
        <f t="shared" si="3"/>
        <v>1.3355730572231096E-2</v>
      </c>
      <c r="AB80" s="18">
        <f t="shared" si="3"/>
        <v>2.4783829927851518E-2</v>
      </c>
      <c r="AC80" s="18">
        <f t="shared" si="3"/>
        <v>1.1455636944429146E-2</v>
      </c>
      <c r="AD80" s="18">
        <f t="shared" si="3"/>
        <v>0</v>
      </c>
      <c r="AE80" s="18">
        <f t="shared" si="3"/>
        <v>0</v>
      </c>
      <c r="AF80" s="18">
        <f t="shared" si="3"/>
        <v>0</v>
      </c>
      <c r="AG80" s="18">
        <f t="shared" si="3"/>
        <v>0</v>
      </c>
      <c r="AH80" s="18">
        <f t="shared" si="3"/>
        <v>0</v>
      </c>
      <c r="AI80" s="18">
        <f t="shared" si="3"/>
        <v>0</v>
      </c>
      <c r="AJ80" s="18">
        <f t="shared" si="3"/>
        <v>0</v>
      </c>
      <c r="AK80" s="18">
        <f t="shared" si="3"/>
        <v>0</v>
      </c>
      <c r="AL80" s="18">
        <f t="shared" si="3"/>
        <v>0</v>
      </c>
      <c r="AM80" s="18">
        <f t="shared" si="3"/>
        <v>0</v>
      </c>
      <c r="AN80" s="18">
        <f t="shared" si="3"/>
        <v>0</v>
      </c>
    </row>
    <row r="81" spans="1:40" ht="26.25" customHeight="1" x14ac:dyDescent="0.35">
      <c r="A81" s="6"/>
      <c r="B81" s="26" t="s">
        <v>3</v>
      </c>
      <c r="C81" s="27">
        <f>C79+C80</f>
        <v>59102</v>
      </c>
      <c r="D81" s="28">
        <f>(C79+C80)/11480516</f>
        <v>5.1480264475917284E-3</v>
      </c>
      <c r="E81" s="18">
        <f t="shared" ref="E81:AN81" si="4">E79+E80</f>
        <v>0</v>
      </c>
      <c r="F81" s="18">
        <f t="shared" si="4"/>
        <v>0</v>
      </c>
      <c r="G81" s="18">
        <f t="shared" si="4"/>
        <v>0</v>
      </c>
      <c r="H81" s="18">
        <f t="shared" si="4"/>
        <v>0</v>
      </c>
      <c r="I81" s="18">
        <f t="shared" si="4"/>
        <v>0</v>
      </c>
      <c r="J81" s="18">
        <f t="shared" si="4"/>
        <v>0</v>
      </c>
      <c r="K81" s="18">
        <f t="shared" si="4"/>
        <v>0</v>
      </c>
      <c r="L81" s="18">
        <f t="shared" si="4"/>
        <v>0</v>
      </c>
      <c r="M81" s="18">
        <f t="shared" si="4"/>
        <v>0</v>
      </c>
      <c r="N81" s="18">
        <f t="shared" si="4"/>
        <v>0</v>
      </c>
      <c r="O81" s="18">
        <f t="shared" si="4"/>
        <v>0</v>
      </c>
      <c r="P81" s="18">
        <f t="shared" si="4"/>
        <v>0</v>
      </c>
      <c r="Q81" s="18">
        <f t="shared" si="4"/>
        <v>0</v>
      </c>
      <c r="R81" s="18">
        <f t="shared" si="4"/>
        <v>3.5523489563253842E-3</v>
      </c>
      <c r="S81" s="18">
        <f t="shared" si="4"/>
        <v>8.5063611830148142E-2</v>
      </c>
      <c r="T81" s="18">
        <f t="shared" si="4"/>
        <v>9.5693121110315582E-2</v>
      </c>
      <c r="U81" s="18">
        <f t="shared" si="4"/>
        <v>0.14264471002918983</v>
      </c>
      <c r="V81" s="18">
        <f t="shared" si="4"/>
        <v>0.24376273613482402</v>
      </c>
      <c r="W81" s="18">
        <f t="shared" si="4"/>
        <v>0.19769235005782893</v>
      </c>
      <c r="X81" s="18">
        <f t="shared" si="4"/>
        <v>0.1531916065429311</v>
      </c>
      <c r="Y81" s="18">
        <f t="shared" si="4"/>
        <v>1.3410805749848544E-2</v>
      </c>
      <c r="Z81" s="18">
        <f t="shared" si="4"/>
        <v>6.746709258137357E-3</v>
      </c>
      <c r="AA81" s="18">
        <f t="shared" si="4"/>
        <v>1.7596519248774575E-2</v>
      </c>
      <c r="AB81" s="18">
        <f t="shared" si="4"/>
        <v>2.9189844137247345E-2</v>
      </c>
      <c r="AC81" s="18">
        <f t="shared" si="4"/>
        <v>1.1455636944429146E-2</v>
      </c>
      <c r="AD81" s="18">
        <f t="shared" si="4"/>
        <v>0</v>
      </c>
      <c r="AE81" s="18">
        <f t="shared" si="4"/>
        <v>0</v>
      </c>
      <c r="AF81" s="18">
        <f t="shared" si="4"/>
        <v>0</v>
      </c>
      <c r="AG81" s="18">
        <f t="shared" si="4"/>
        <v>0</v>
      </c>
      <c r="AH81" s="18">
        <f t="shared" si="4"/>
        <v>0</v>
      </c>
      <c r="AI81" s="18">
        <f t="shared" si="4"/>
        <v>0</v>
      </c>
      <c r="AJ81" s="18">
        <f t="shared" si="4"/>
        <v>0</v>
      </c>
      <c r="AK81" s="18">
        <f t="shared" si="4"/>
        <v>0</v>
      </c>
      <c r="AL81" s="18">
        <f t="shared" si="4"/>
        <v>0</v>
      </c>
      <c r="AM81" s="18">
        <f t="shared" si="4"/>
        <v>0</v>
      </c>
      <c r="AN81" s="20">
        <f t="shared" si="4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59102</v>
      </c>
      <c r="D82" s="155"/>
      <c r="E82" s="19">
        <f>E81</f>
        <v>0</v>
      </c>
      <c r="F82" s="19">
        <f t="shared" ref="F82:AN82" si="5">F81+E82</f>
        <v>0</v>
      </c>
      <c r="G82" s="19">
        <f t="shared" si="5"/>
        <v>0</v>
      </c>
      <c r="H82" s="19">
        <f t="shared" si="5"/>
        <v>0</v>
      </c>
      <c r="I82" s="19">
        <f t="shared" si="5"/>
        <v>0</v>
      </c>
      <c r="J82" s="19">
        <f t="shared" si="5"/>
        <v>0</v>
      </c>
      <c r="K82" s="19">
        <f t="shared" si="5"/>
        <v>0</v>
      </c>
      <c r="L82" s="19">
        <f t="shared" si="5"/>
        <v>0</v>
      </c>
      <c r="M82" s="19">
        <f t="shared" si="5"/>
        <v>0</v>
      </c>
      <c r="N82" s="19">
        <f t="shared" si="5"/>
        <v>0</v>
      </c>
      <c r="O82" s="19">
        <f t="shared" si="5"/>
        <v>0</v>
      </c>
      <c r="P82" s="19">
        <f t="shared" si="5"/>
        <v>0</v>
      </c>
      <c r="Q82" s="19">
        <f t="shared" si="5"/>
        <v>0</v>
      </c>
      <c r="R82" s="19">
        <f t="shared" si="5"/>
        <v>3.5523489563253842E-3</v>
      </c>
      <c r="S82" s="19">
        <f t="shared" si="5"/>
        <v>8.8615960786473533E-2</v>
      </c>
      <c r="T82" s="19">
        <f t="shared" si="5"/>
        <v>0.18430908189678913</v>
      </c>
      <c r="U82" s="19">
        <f t="shared" si="5"/>
        <v>0.32695379192597895</v>
      </c>
      <c r="V82" s="19">
        <f t="shared" si="5"/>
        <v>0.57071652806080297</v>
      </c>
      <c r="W82" s="19">
        <f t="shared" si="5"/>
        <v>0.7684088781186319</v>
      </c>
      <c r="X82" s="19">
        <f t="shared" si="5"/>
        <v>0.92160048466156297</v>
      </c>
      <c r="Y82" s="19">
        <f t="shared" si="5"/>
        <v>0.93501129041141151</v>
      </c>
      <c r="Z82" s="19">
        <f t="shared" si="5"/>
        <v>0.94175799966954887</v>
      </c>
      <c r="AA82" s="19">
        <f t="shared" si="5"/>
        <v>0.95935451891832346</v>
      </c>
      <c r="AB82" s="19">
        <f t="shared" si="5"/>
        <v>0.98854436305557081</v>
      </c>
      <c r="AC82" s="19">
        <f t="shared" si="5"/>
        <v>1</v>
      </c>
      <c r="AD82" s="19">
        <f t="shared" si="5"/>
        <v>1</v>
      </c>
      <c r="AE82" s="19">
        <f t="shared" si="5"/>
        <v>1</v>
      </c>
      <c r="AF82" s="19">
        <f t="shared" si="5"/>
        <v>1</v>
      </c>
      <c r="AG82" s="19">
        <f t="shared" si="5"/>
        <v>1</v>
      </c>
      <c r="AH82" s="19">
        <f t="shared" si="5"/>
        <v>1</v>
      </c>
      <c r="AI82" s="19">
        <f t="shared" si="5"/>
        <v>1</v>
      </c>
      <c r="AJ82" s="19">
        <f t="shared" si="5"/>
        <v>1</v>
      </c>
      <c r="AK82" s="19">
        <f t="shared" si="5"/>
        <v>1</v>
      </c>
      <c r="AL82" s="19">
        <f t="shared" si="5"/>
        <v>1</v>
      </c>
      <c r="AM82" s="19">
        <f t="shared" si="5"/>
        <v>1</v>
      </c>
      <c r="AN82" s="21">
        <f t="shared" si="5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T227"/>
  <sheetViews>
    <sheetView topLeftCell="A13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66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x14ac:dyDescent="0.35">
      <c r="B36" s="72"/>
      <c r="C36" s="170" t="s">
        <v>4</v>
      </c>
      <c r="D36" s="171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73" t="s">
        <v>1</v>
      </c>
      <c r="C37" s="172">
        <f>SUM(E37:AN37)</f>
        <v>396290.30000000005</v>
      </c>
      <c r="D37" s="173"/>
      <c r="E37" s="70">
        <v>0</v>
      </c>
      <c r="F37" s="70">
        <f>SUM(F38:F40)</f>
        <v>0</v>
      </c>
      <c r="G37" s="70">
        <f t="shared" ref="G37:AM37" si="0">SUM(G38:G40)</f>
        <v>0</v>
      </c>
      <c r="H37" s="70">
        <f t="shared" si="0"/>
        <v>0</v>
      </c>
      <c r="I37" s="70">
        <f t="shared" si="0"/>
        <v>0</v>
      </c>
      <c r="J37" s="70">
        <f t="shared" si="0"/>
        <v>0</v>
      </c>
      <c r="K37" s="70">
        <f t="shared" si="0"/>
        <v>0</v>
      </c>
      <c r="L37" s="70">
        <f t="shared" si="0"/>
        <v>0</v>
      </c>
      <c r="M37" s="70">
        <f t="shared" si="0"/>
        <v>0</v>
      </c>
      <c r="N37" s="70">
        <f t="shared" si="0"/>
        <v>541</v>
      </c>
      <c r="O37" s="70">
        <f t="shared" si="0"/>
        <v>1623</v>
      </c>
      <c r="P37" s="70">
        <f t="shared" si="0"/>
        <v>2372.1999999999998</v>
      </c>
      <c r="Q37" s="70">
        <f t="shared" si="0"/>
        <v>23224.5</v>
      </c>
      <c r="R37" s="70">
        <f t="shared" si="0"/>
        <v>22798.3</v>
      </c>
      <c r="S37" s="70">
        <f t="shared" si="0"/>
        <v>25839.1</v>
      </c>
      <c r="T37" s="70">
        <f t="shared" si="0"/>
        <v>25973.300000000003</v>
      </c>
      <c r="U37" s="70">
        <f t="shared" si="0"/>
        <v>29630.400000000001</v>
      </c>
      <c r="V37" s="70">
        <f t="shared" si="0"/>
        <v>30369.9</v>
      </c>
      <c r="W37" s="70">
        <f t="shared" si="0"/>
        <v>32945.199999999997</v>
      </c>
      <c r="X37" s="70">
        <f t="shared" si="0"/>
        <v>33413.599999999999</v>
      </c>
      <c r="Y37" s="70">
        <f t="shared" si="0"/>
        <v>36249.599999999999</v>
      </c>
      <c r="Z37" s="70">
        <f t="shared" si="0"/>
        <v>38076.1</v>
      </c>
      <c r="AA37" s="70">
        <f t="shared" si="0"/>
        <v>31649.9</v>
      </c>
      <c r="AB37" s="70">
        <f t="shared" si="0"/>
        <v>27702.1</v>
      </c>
      <c r="AC37" s="70">
        <f t="shared" si="0"/>
        <v>16784.199999999997</v>
      </c>
      <c r="AD37" s="70">
        <f t="shared" si="0"/>
        <v>12134.7</v>
      </c>
      <c r="AE37" s="70">
        <f t="shared" si="0"/>
        <v>3481.7</v>
      </c>
      <c r="AF37" s="70">
        <f t="shared" si="0"/>
        <v>1394.4</v>
      </c>
      <c r="AG37" s="70">
        <f t="shared" si="0"/>
        <v>87.1</v>
      </c>
      <c r="AH37" s="70">
        <f t="shared" si="0"/>
        <v>0</v>
      </c>
      <c r="AI37" s="70">
        <f t="shared" si="0"/>
        <v>0</v>
      </c>
      <c r="AJ37" s="70">
        <f t="shared" si="0"/>
        <v>0</v>
      </c>
      <c r="AK37" s="70">
        <f t="shared" si="0"/>
        <v>0</v>
      </c>
      <c r="AL37" s="70">
        <f t="shared" si="0"/>
        <v>0</v>
      </c>
      <c r="AM37" s="70">
        <f t="shared" si="0"/>
        <v>0</v>
      </c>
      <c r="AN37" s="71"/>
      <c r="AO37" s="8"/>
      <c r="AP37" s="8"/>
      <c r="AQ37" s="8"/>
      <c r="AR37" s="8"/>
      <c r="AS37" s="8"/>
      <c r="AT37" s="8"/>
    </row>
    <row r="38" spans="2:46" ht="99.9" hidden="1" customHeight="1" x14ac:dyDescent="0.35">
      <c r="B38" s="74" t="s">
        <v>69</v>
      </c>
      <c r="C38" s="178">
        <f t="shared" ref="C38:C40" si="1">SUM(E38:AN38)</f>
        <v>0</v>
      </c>
      <c r="D38" s="179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1"/>
      <c r="AO38" s="8"/>
      <c r="AP38" s="8"/>
      <c r="AQ38" s="8"/>
      <c r="AR38" s="8"/>
      <c r="AS38" s="8"/>
      <c r="AT38" s="8"/>
    </row>
    <row r="39" spans="2:46" ht="99.9" customHeight="1" x14ac:dyDescent="0.35">
      <c r="B39" s="74" t="s">
        <v>70</v>
      </c>
      <c r="C39" s="178">
        <f t="shared" si="1"/>
        <v>215928.19999999998</v>
      </c>
      <c r="D39" s="179"/>
      <c r="E39" s="70">
        <v>0</v>
      </c>
      <c r="F39" s="70">
        <f>DATABASE!I20</f>
        <v>0</v>
      </c>
      <c r="G39" s="70">
        <f>DATABASE!J20</f>
        <v>0</v>
      </c>
      <c r="H39" s="70">
        <f>DATABASE!K20</f>
        <v>0</v>
      </c>
      <c r="I39" s="70">
        <f>DATABASE!L20</f>
        <v>0</v>
      </c>
      <c r="J39" s="70">
        <f>DATABASE!M20</f>
        <v>0</v>
      </c>
      <c r="K39" s="70">
        <f>DATABASE!N20</f>
        <v>0</v>
      </c>
      <c r="L39" s="70">
        <v>0</v>
      </c>
      <c r="M39" s="70">
        <v>0</v>
      </c>
      <c r="N39" s="70">
        <v>541</v>
      </c>
      <c r="O39" s="70">
        <v>1623</v>
      </c>
      <c r="P39" s="70">
        <v>2372.1999999999998</v>
      </c>
      <c r="Q39" s="70">
        <v>23224.5</v>
      </c>
      <c r="R39" s="70">
        <v>22022</v>
      </c>
      <c r="S39" s="70">
        <v>22401.3</v>
      </c>
      <c r="T39" s="70">
        <v>22646.400000000001</v>
      </c>
      <c r="U39" s="70">
        <v>24202.5</v>
      </c>
      <c r="V39" s="70">
        <v>22438.3</v>
      </c>
      <c r="W39" s="70">
        <v>20153.3</v>
      </c>
      <c r="X39" s="70">
        <v>13629.1</v>
      </c>
      <c r="Y39" s="70">
        <v>13019</v>
      </c>
      <c r="Z39" s="70">
        <v>13093.1</v>
      </c>
      <c r="AA39" s="70">
        <v>7614.5</v>
      </c>
      <c r="AB39" s="70">
        <v>6945.9</v>
      </c>
      <c r="AC39" s="70">
        <v>2.1</v>
      </c>
      <c r="AD39" s="70">
        <f>DATABASE!AG20</f>
        <v>0</v>
      </c>
      <c r="AE39" s="70">
        <f>DATABASE!AH20</f>
        <v>0</v>
      </c>
      <c r="AF39" s="70">
        <f>DATABASE!AI20</f>
        <v>0</v>
      </c>
      <c r="AG39" s="70">
        <f>DATABASE!AJ20</f>
        <v>0</v>
      </c>
      <c r="AH39" s="70">
        <f>DATABASE!AK20</f>
        <v>0</v>
      </c>
      <c r="AI39" s="70">
        <f>DATABASE!AL20</f>
        <v>0</v>
      </c>
      <c r="AJ39" s="70">
        <f>DATABASE!AM20</f>
        <v>0</v>
      </c>
      <c r="AK39" s="70">
        <f>DATABASE!AN20</f>
        <v>0</v>
      </c>
      <c r="AL39" s="70">
        <f>DATABASE!AO20</f>
        <v>0</v>
      </c>
      <c r="AM39" s="70">
        <f>DATABASE!AP20</f>
        <v>0</v>
      </c>
      <c r="AN39" s="71"/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75" t="s">
        <v>71</v>
      </c>
      <c r="C40" s="180">
        <f t="shared" si="1"/>
        <v>180362.10000000003</v>
      </c>
      <c r="D40" s="181"/>
      <c r="E40" s="53">
        <v>0</v>
      </c>
      <c r="F40" s="53">
        <f>DATABASE!I21</f>
        <v>0</v>
      </c>
      <c r="G40" s="53">
        <f>DATABASE!J21</f>
        <v>0</v>
      </c>
      <c r="H40" s="53">
        <f>DATABASE!K21</f>
        <v>0</v>
      </c>
      <c r="I40" s="53">
        <f>DATABASE!L21</f>
        <v>0</v>
      </c>
      <c r="J40" s="53">
        <f>DATABASE!M21</f>
        <v>0</v>
      </c>
      <c r="K40" s="53">
        <f>DATABASE!N21</f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776.3</v>
      </c>
      <c r="S40" s="53">
        <v>3437.8</v>
      </c>
      <c r="T40" s="53">
        <v>3326.9</v>
      </c>
      <c r="U40" s="53">
        <v>5427.9</v>
      </c>
      <c r="V40" s="53">
        <v>7931.6</v>
      </c>
      <c r="W40" s="53">
        <v>12791.9</v>
      </c>
      <c r="X40" s="53">
        <v>19784.5</v>
      </c>
      <c r="Y40" s="53">
        <v>23230.6</v>
      </c>
      <c r="Z40" s="53">
        <v>24983</v>
      </c>
      <c r="AA40" s="53">
        <v>24035.4</v>
      </c>
      <c r="AB40" s="53">
        <v>20756.2</v>
      </c>
      <c r="AC40" s="53">
        <v>16782.099999999999</v>
      </c>
      <c r="AD40" s="53">
        <v>12134.7</v>
      </c>
      <c r="AE40" s="53">
        <v>3481.7</v>
      </c>
      <c r="AF40" s="53">
        <v>1394.4</v>
      </c>
      <c r="AG40" s="53">
        <v>87.1</v>
      </c>
      <c r="AH40" s="53">
        <v>0</v>
      </c>
      <c r="AI40" s="53">
        <v>0</v>
      </c>
      <c r="AJ40" s="53"/>
      <c r="AK40" s="53">
        <f>DATABASE!AN21</f>
        <v>0</v>
      </c>
      <c r="AL40" s="53">
        <f>DATABASE!AO21</f>
        <v>0</v>
      </c>
      <c r="AM40" s="53">
        <f>DATABASE!AP21</f>
        <v>0</v>
      </c>
      <c r="AN40" s="54"/>
      <c r="AO40" s="8"/>
      <c r="AP40" s="8"/>
      <c r="AQ40" s="8"/>
      <c r="AR40" s="8"/>
      <c r="AS40" s="8"/>
      <c r="AT40" s="8"/>
    </row>
    <row r="41" spans="2:46" ht="99.9" customHeight="1" x14ac:dyDescent="0.35">
      <c r="B41" s="76" t="s">
        <v>2</v>
      </c>
      <c r="C41" s="174">
        <f>SUM(E41:AN41)</f>
        <v>181747.39999999997</v>
      </c>
      <c r="D41" s="175"/>
      <c r="E41" s="51">
        <v>0</v>
      </c>
      <c r="F41" s="51">
        <f>SUM(F42:F44)</f>
        <v>0</v>
      </c>
      <c r="G41" s="51">
        <f t="shared" ref="G41:AM41" si="2">SUM(G42:G44)</f>
        <v>0</v>
      </c>
      <c r="H41" s="51">
        <f t="shared" si="2"/>
        <v>0</v>
      </c>
      <c r="I41" s="51">
        <f t="shared" si="2"/>
        <v>0</v>
      </c>
      <c r="J41" s="51">
        <f t="shared" si="2"/>
        <v>0</v>
      </c>
      <c r="K41" s="51">
        <f t="shared" si="2"/>
        <v>0</v>
      </c>
      <c r="L41" s="51">
        <f t="shared" si="2"/>
        <v>0</v>
      </c>
      <c r="M41" s="51">
        <f t="shared" si="2"/>
        <v>0</v>
      </c>
      <c r="N41" s="51">
        <f t="shared" si="2"/>
        <v>0</v>
      </c>
      <c r="O41" s="51">
        <f t="shared" si="2"/>
        <v>0</v>
      </c>
      <c r="P41" s="51">
        <f t="shared" si="2"/>
        <v>314.89999999999998</v>
      </c>
      <c r="Q41" s="51">
        <f t="shared" si="2"/>
        <v>8761.7000000000007</v>
      </c>
      <c r="R41" s="51">
        <f t="shared" si="2"/>
        <v>9817.1</v>
      </c>
      <c r="S41" s="51">
        <f t="shared" si="2"/>
        <v>9761.7000000000007</v>
      </c>
      <c r="T41" s="51">
        <f t="shared" si="2"/>
        <v>9371</v>
      </c>
      <c r="U41" s="51">
        <f t="shared" si="2"/>
        <v>10429.199999999999</v>
      </c>
      <c r="V41" s="51">
        <f t="shared" si="2"/>
        <v>10638</v>
      </c>
      <c r="W41" s="51">
        <f t="shared" si="2"/>
        <v>11459.3</v>
      </c>
      <c r="X41" s="51">
        <f t="shared" si="2"/>
        <v>12975.2</v>
      </c>
      <c r="Y41" s="51">
        <f t="shared" si="2"/>
        <v>15519.5</v>
      </c>
      <c r="Z41" s="51">
        <f t="shared" si="2"/>
        <v>16266.8</v>
      </c>
      <c r="AA41" s="51">
        <f t="shared" si="2"/>
        <v>15964.4</v>
      </c>
      <c r="AB41" s="51">
        <f t="shared" si="2"/>
        <v>13719.4</v>
      </c>
      <c r="AC41" s="51">
        <f t="shared" si="2"/>
        <v>8611.5</v>
      </c>
      <c r="AD41" s="51">
        <f t="shared" si="2"/>
        <v>7073.8</v>
      </c>
      <c r="AE41" s="51">
        <f t="shared" si="2"/>
        <v>7388.8</v>
      </c>
      <c r="AF41" s="51">
        <f t="shared" si="2"/>
        <v>6369.9</v>
      </c>
      <c r="AG41" s="51">
        <f t="shared" si="2"/>
        <v>4798</v>
      </c>
      <c r="AH41" s="51">
        <f t="shared" si="2"/>
        <v>1914.2</v>
      </c>
      <c r="AI41" s="51">
        <f t="shared" si="2"/>
        <v>593</v>
      </c>
      <c r="AJ41" s="51">
        <f t="shared" si="2"/>
        <v>0</v>
      </c>
      <c r="AK41" s="51">
        <f t="shared" si="2"/>
        <v>0</v>
      </c>
      <c r="AL41" s="51">
        <f t="shared" si="2"/>
        <v>0</v>
      </c>
      <c r="AM41" s="51">
        <f t="shared" si="2"/>
        <v>0</v>
      </c>
      <c r="AN41" s="52"/>
      <c r="AO41" s="8"/>
      <c r="AP41" s="8"/>
      <c r="AQ41" s="8"/>
      <c r="AR41" s="8"/>
      <c r="AS41" s="8"/>
      <c r="AT41" s="8"/>
    </row>
    <row r="42" spans="2:46" ht="99.9" hidden="1" customHeight="1" x14ac:dyDescent="0.35">
      <c r="B42" s="74" t="s">
        <v>69</v>
      </c>
      <c r="C42" s="178">
        <f t="shared" ref="C42:C44" si="3">SUM(E42:AN42)</f>
        <v>0</v>
      </c>
      <c r="D42" s="17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1"/>
      <c r="AO42" s="8"/>
      <c r="AP42" s="8"/>
      <c r="AQ42" s="8"/>
      <c r="AR42" s="8"/>
      <c r="AS42" s="8"/>
      <c r="AT42" s="8"/>
    </row>
    <row r="43" spans="2:46" ht="99.9" customHeight="1" x14ac:dyDescent="0.35">
      <c r="B43" s="74" t="s">
        <v>70</v>
      </c>
      <c r="C43" s="178">
        <f t="shared" si="3"/>
        <v>102271.3</v>
      </c>
      <c r="D43" s="179"/>
      <c r="E43" s="70">
        <v>0</v>
      </c>
      <c r="F43" s="70">
        <f>DATABASE!I45</f>
        <v>0</v>
      </c>
      <c r="G43" s="70">
        <f>DATABASE!J45</f>
        <v>0</v>
      </c>
      <c r="H43" s="70">
        <f>DATABASE!K45</f>
        <v>0</v>
      </c>
      <c r="I43" s="70">
        <f>DATABASE!L45</f>
        <v>0</v>
      </c>
      <c r="J43" s="70">
        <f>DATABASE!M45</f>
        <v>0</v>
      </c>
      <c r="K43" s="70">
        <f>DATABASE!N45</f>
        <v>0</v>
      </c>
      <c r="L43" s="70">
        <v>0</v>
      </c>
      <c r="M43" s="70">
        <v>0</v>
      </c>
      <c r="N43" s="70">
        <v>0</v>
      </c>
      <c r="O43" s="70">
        <v>0</v>
      </c>
      <c r="P43" s="70">
        <v>314.89999999999998</v>
      </c>
      <c r="Q43" s="70">
        <v>8761.7000000000007</v>
      </c>
      <c r="R43" s="70">
        <v>9817.1</v>
      </c>
      <c r="S43" s="70">
        <v>9761.7000000000007</v>
      </c>
      <c r="T43" s="70">
        <v>9371</v>
      </c>
      <c r="U43" s="70">
        <v>9671.2999999999993</v>
      </c>
      <c r="V43" s="70">
        <v>8848.4</v>
      </c>
      <c r="W43" s="70">
        <v>8687.1</v>
      </c>
      <c r="X43" s="70">
        <v>8687.1</v>
      </c>
      <c r="Y43" s="70">
        <v>8406.9</v>
      </c>
      <c r="Z43" s="70">
        <v>7619</v>
      </c>
      <c r="AA43" s="70">
        <v>6861</v>
      </c>
      <c r="AB43" s="70">
        <v>5464.1</v>
      </c>
      <c r="AC43" s="70">
        <f>DATABASE!AF45</f>
        <v>0</v>
      </c>
      <c r="AD43" s="70">
        <f>DATABASE!AG45</f>
        <v>0</v>
      </c>
      <c r="AE43" s="70">
        <f>DATABASE!AH45</f>
        <v>0</v>
      </c>
      <c r="AF43" s="70">
        <f>DATABASE!AI45</f>
        <v>0</v>
      </c>
      <c r="AG43" s="70">
        <f>DATABASE!AJ45</f>
        <v>0</v>
      </c>
      <c r="AH43" s="70">
        <f>DATABASE!AK45</f>
        <v>0</v>
      </c>
      <c r="AI43" s="70">
        <f>DATABASE!AL45</f>
        <v>0</v>
      </c>
      <c r="AJ43" s="70">
        <f>DATABASE!AM45</f>
        <v>0</v>
      </c>
      <c r="AK43" s="70">
        <f>DATABASE!AN45</f>
        <v>0</v>
      </c>
      <c r="AL43" s="70">
        <f>DATABASE!AO45</f>
        <v>0</v>
      </c>
      <c r="AM43" s="70">
        <f>DATABASE!AP45</f>
        <v>0</v>
      </c>
      <c r="AN43" s="71"/>
      <c r="AO43" s="8"/>
      <c r="AP43" s="8"/>
      <c r="AQ43" s="8"/>
      <c r="AR43" s="8"/>
      <c r="AS43" s="8"/>
      <c r="AT43" s="8"/>
    </row>
    <row r="44" spans="2:46" ht="99.9" customHeight="1" thickBot="1" x14ac:dyDescent="0.4">
      <c r="B44" s="75" t="s">
        <v>71</v>
      </c>
      <c r="C44" s="180">
        <f t="shared" si="3"/>
        <v>79476.099999999991</v>
      </c>
      <c r="D44" s="181"/>
      <c r="E44" s="53">
        <v>0</v>
      </c>
      <c r="F44" s="53">
        <f>DATABASE!I46</f>
        <v>0</v>
      </c>
      <c r="G44" s="53">
        <f>DATABASE!J46</f>
        <v>0</v>
      </c>
      <c r="H44" s="53">
        <f>DATABASE!K46</f>
        <v>0</v>
      </c>
      <c r="I44" s="53">
        <f>DATABASE!L46</f>
        <v>0</v>
      </c>
      <c r="J44" s="53">
        <f>DATABASE!M46</f>
        <v>0</v>
      </c>
      <c r="K44" s="53">
        <f>DATABASE!N46</f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757.9</v>
      </c>
      <c r="V44" s="53">
        <v>1789.6</v>
      </c>
      <c r="W44" s="53">
        <v>2772.2</v>
      </c>
      <c r="X44" s="53">
        <v>4288.1000000000004</v>
      </c>
      <c r="Y44" s="53">
        <v>7112.6</v>
      </c>
      <c r="Z44" s="53">
        <v>8647.7999999999993</v>
      </c>
      <c r="AA44" s="53">
        <v>9103.4</v>
      </c>
      <c r="AB44" s="53">
        <v>8255.2999999999993</v>
      </c>
      <c r="AC44" s="53">
        <v>8611.5</v>
      </c>
      <c r="AD44" s="53">
        <v>7073.8</v>
      </c>
      <c r="AE44" s="53">
        <v>7388.8</v>
      </c>
      <c r="AF44" s="53">
        <v>6369.9</v>
      </c>
      <c r="AG44" s="53">
        <v>4798</v>
      </c>
      <c r="AH44" s="53">
        <v>1914.2</v>
      </c>
      <c r="AI44" s="53">
        <v>593</v>
      </c>
      <c r="AJ44" s="53">
        <f>DATABASE!AM46</f>
        <v>0</v>
      </c>
      <c r="AK44" s="53">
        <f>DATABASE!AN46</f>
        <v>0</v>
      </c>
      <c r="AL44" s="53">
        <f>DATABASE!AO46</f>
        <v>0</v>
      </c>
      <c r="AM44" s="53">
        <f>DATABASE!AP46</f>
        <v>0</v>
      </c>
      <c r="AN44" s="54"/>
      <c r="AO44" s="8"/>
      <c r="AP44" s="8"/>
      <c r="AQ44" s="8"/>
      <c r="AR44" s="8"/>
      <c r="AS44" s="8"/>
      <c r="AT44" s="8"/>
    </row>
    <row r="45" spans="2:46" ht="99.9" customHeight="1" x14ac:dyDescent="0.35">
      <c r="B45" s="77" t="s">
        <v>3</v>
      </c>
      <c r="C45" s="176">
        <f>SUM(E45:AN45)</f>
        <v>578037.69999999995</v>
      </c>
      <c r="D45" s="177"/>
      <c r="E45" s="78">
        <v>0</v>
      </c>
      <c r="F45" s="78">
        <f t="shared" ref="F45:AN45" si="4">F37+F41</f>
        <v>0</v>
      </c>
      <c r="G45" s="78">
        <f t="shared" si="4"/>
        <v>0</v>
      </c>
      <c r="H45" s="78">
        <f t="shared" si="4"/>
        <v>0</v>
      </c>
      <c r="I45" s="78">
        <f t="shared" si="4"/>
        <v>0</v>
      </c>
      <c r="J45" s="78">
        <f t="shared" si="4"/>
        <v>0</v>
      </c>
      <c r="K45" s="78">
        <f t="shared" si="4"/>
        <v>0</v>
      </c>
      <c r="L45" s="78">
        <f t="shared" si="4"/>
        <v>0</v>
      </c>
      <c r="M45" s="78">
        <f t="shared" si="4"/>
        <v>0</v>
      </c>
      <c r="N45" s="78">
        <f t="shared" si="4"/>
        <v>541</v>
      </c>
      <c r="O45" s="78">
        <f t="shared" si="4"/>
        <v>1623</v>
      </c>
      <c r="P45" s="78">
        <f t="shared" si="4"/>
        <v>2687.1</v>
      </c>
      <c r="Q45" s="78">
        <f t="shared" si="4"/>
        <v>31986.2</v>
      </c>
      <c r="R45" s="78">
        <f t="shared" si="4"/>
        <v>32615.4</v>
      </c>
      <c r="S45" s="78">
        <f t="shared" si="4"/>
        <v>35600.800000000003</v>
      </c>
      <c r="T45" s="78">
        <f t="shared" si="4"/>
        <v>35344.300000000003</v>
      </c>
      <c r="U45" s="78">
        <f t="shared" si="4"/>
        <v>40059.599999999999</v>
      </c>
      <c r="V45" s="78">
        <f t="shared" si="4"/>
        <v>41007.9</v>
      </c>
      <c r="W45" s="78">
        <f t="shared" si="4"/>
        <v>44404.5</v>
      </c>
      <c r="X45" s="78">
        <f t="shared" si="4"/>
        <v>46388.800000000003</v>
      </c>
      <c r="Y45" s="78">
        <f t="shared" si="4"/>
        <v>51769.1</v>
      </c>
      <c r="Z45" s="78">
        <f t="shared" si="4"/>
        <v>54342.899999999994</v>
      </c>
      <c r="AA45" s="78">
        <f t="shared" si="4"/>
        <v>47614.3</v>
      </c>
      <c r="AB45" s="78">
        <f t="shared" si="4"/>
        <v>41421.5</v>
      </c>
      <c r="AC45" s="78">
        <f t="shared" si="4"/>
        <v>25395.699999999997</v>
      </c>
      <c r="AD45" s="78">
        <f t="shared" si="4"/>
        <v>19208.5</v>
      </c>
      <c r="AE45" s="78">
        <f t="shared" si="4"/>
        <v>10870.5</v>
      </c>
      <c r="AF45" s="78">
        <f t="shared" si="4"/>
        <v>7764.2999999999993</v>
      </c>
      <c r="AG45" s="78">
        <f t="shared" si="4"/>
        <v>4885.1000000000004</v>
      </c>
      <c r="AH45" s="78">
        <f t="shared" si="4"/>
        <v>1914.2</v>
      </c>
      <c r="AI45" s="78">
        <f t="shared" si="4"/>
        <v>593</v>
      </c>
      <c r="AJ45" s="78">
        <f t="shared" si="4"/>
        <v>0</v>
      </c>
      <c r="AK45" s="78">
        <f t="shared" si="4"/>
        <v>0</v>
      </c>
      <c r="AL45" s="78">
        <f t="shared" si="4"/>
        <v>0</v>
      </c>
      <c r="AM45" s="78">
        <f t="shared" si="4"/>
        <v>0</v>
      </c>
      <c r="AN45" s="79">
        <f t="shared" si="4"/>
        <v>0</v>
      </c>
      <c r="AO45" s="8"/>
      <c r="AP45" s="8"/>
      <c r="AQ45" s="8"/>
      <c r="AR45" s="8"/>
      <c r="AS45" s="8"/>
      <c r="AT45" s="8"/>
    </row>
    <row r="46" spans="2:46" ht="99.9" customHeight="1" thickBot="1" x14ac:dyDescent="0.4">
      <c r="B46" s="80" t="s">
        <v>0</v>
      </c>
      <c r="C46" s="182">
        <f>AH46</f>
        <v>577444.69999999995</v>
      </c>
      <c r="D46" s="183"/>
      <c r="E46" s="53">
        <f>E45</f>
        <v>0</v>
      </c>
      <c r="F46" s="53">
        <f t="shared" ref="F46:AN46" si="5">F45+E46</f>
        <v>0</v>
      </c>
      <c r="G46" s="53">
        <f t="shared" si="5"/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 t="shared" si="5"/>
        <v>0</v>
      </c>
      <c r="L46" s="53">
        <f t="shared" si="5"/>
        <v>0</v>
      </c>
      <c r="M46" s="53">
        <f t="shared" si="5"/>
        <v>0</v>
      </c>
      <c r="N46" s="53">
        <f t="shared" si="5"/>
        <v>541</v>
      </c>
      <c r="O46" s="53">
        <f t="shared" si="5"/>
        <v>2164</v>
      </c>
      <c r="P46" s="53">
        <f t="shared" si="5"/>
        <v>4851.1000000000004</v>
      </c>
      <c r="Q46" s="53">
        <f t="shared" si="5"/>
        <v>36837.300000000003</v>
      </c>
      <c r="R46" s="53">
        <f t="shared" si="5"/>
        <v>69452.700000000012</v>
      </c>
      <c r="S46" s="53">
        <f t="shared" si="5"/>
        <v>105053.50000000001</v>
      </c>
      <c r="T46" s="53">
        <f t="shared" si="5"/>
        <v>140397.80000000002</v>
      </c>
      <c r="U46" s="53">
        <f t="shared" si="5"/>
        <v>180457.40000000002</v>
      </c>
      <c r="V46" s="53">
        <f t="shared" si="5"/>
        <v>221465.30000000002</v>
      </c>
      <c r="W46" s="53">
        <f t="shared" si="5"/>
        <v>265869.80000000005</v>
      </c>
      <c r="X46" s="53">
        <f t="shared" si="5"/>
        <v>312258.60000000003</v>
      </c>
      <c r="Y46" s="53">
        <f t="shared" si="5"/>
        <v>364027.7</v>
      </c>
      <c r="Z46" s="53">
        <f t="shared" si="5"/>
        <v>418370.6</v>
      </c>
      <c r="AA46" s="53">
        <f t="shared" si="5"/>
        <v>465984.89999999997</v>
      </c>
      <c r="AB46" s="53">
        <f t="shared" si="5"/>
        <v>507406.39999999997</v>
      </c>
      <c r="AC46" s="53">
        <f t="shared" si="5"/>
        <v>532802.1</v>
      </c>
      <c r="AD46" s="53">
        <f t="shared" si="5"/>
        <v>552010.6</v>
      </c>
      <c r="AE46" s="53">
        <f t="shared" si="5"/>
        <v>562881.1</v>
      </c>
      <c r="AF46" s="53">
        <f t="shared" si="5"/>
        <v>570645.4</v>
      </c>
      <c r="AG46" s="53">
        <f t="shared" si="5"/>
        <v>575530.5</v>
      </c>
      <c r="AH46" s="53">
        <f t="shared" si="5"/>
        <v>577444.69999999995</v>
      </c>
      <c r="AI46" s="53">
        <f t="shared" si="5"/>
        <v>578037.69999999995</v>
      </c>
      <c r="AJ46" s="53">
        <f t="shared" si="5"/>
        <v>578037.69999999995</v>
      </c>
      <c r="AK46" s="53">
        <f t="shared" si="5"/>
        <v>578037.69999999995</v>
      </c>
      <c r="AL46" s="53">
        <f t="shared" si="5"/>
        <v>578037.69999999995</v>
      </c>
      <c r="AM46" s="53">
        <f t="shared" si="5"/>
        <v>578037.69999999995</v>
      </c>
      <c r="AN46" s="54">
        <f t="shared" si="5"/>
        <v>578037.69999999995</v>
      </c>
      <c r="AO46" s="8"/>
      <c r="AP46" s="8"/>
      <c r="AQ46" s="8"/>
      <c r="AR46" s="8"/>
      <c r="AS46" s="8"/>
      <c r="AT46" s="8"/>
    </row>
    <row r="47" spans="2:46" ht="99.9" customHeight="1" thickBot="1" x14ac:dyDescent="0.4">
      <c r="B47" s="81" t="s">
        <v>174</v>
      </c>
      <c r="C47" s="184">
        <f>AH47</f>
        <v>579242.39999999991</v>
      </c>
      <c r="D47" s="185"/>
      <c r="E47" s="53">
        <f>E46</f>
        <v>0</v>
      </c>
      <c r="F47" s="53">
        <f t="shared" ref="F47" si="6">F46+E47</f>
        <v>0</v>
      </c>
      <c r="G47" s="53">
        <f t="shared" ref="G47" si="7">G46+F47</f>
        <v>0</v>
      </c>
      <c r="H47" s="53">
        <f t="shared" ref="H47" si="8">H46+G47</f>
        <v>0</v>
      </c>
      <c r="I47" s="53">
        <f t="shared" ref="I47" si="9">I46+H47</f>
        <v>0</v>
      </c>
      <c r="J47" s="53">
        <v>13193.745716024463</v>
      </c>
      <c r="K47" s="53">
        <v>41171.931268684384</v>
      </c>
      <c r="L47" s="53">
        <v>87108.912723918678</v>
      </c>
      <c r="M47" s="53">
        <v>143658.85772453982</v>
      </c>
      <c r="N47" s="53">
        <v>200705.80874075243</v>
      </c>
      <c r="O47" s="53">
        <v>271820.72753517493</v>
      </c>
      <c r="P47" s="53">
        <v>339377.10379426158</v>
      </c>
      <c r="Q47" s="53">
        <v>397265.57252542418</v>
      </c>
      <c r="R47" s="53">
        <v>445272.99249015097</v>
      </c>
      <c r="S47" s="53">
        <v>482619.5943016861</v>
      </c>
      <c r="T47" s="53">
        <v>513832.95999999996</v>
      </c>
      <c r="U47" s="53">
        <v>545143.45699435694</v>
      </c>
      <c r="V47" s="53">
        <v>562250.55151865468</v>
      </c>
      <c r="W47" s="53">
        <v>579242.39999999991</v>
      </c>
      <c r="X47" s="53">
        <v>579242.39999999991</v>
      </c>
      <c r="Y47" s="53">
        <v>579242.39999999991</v>
      </c>
      <c r="Z47" s="53">
        <v>579242.39999999991</v>
      </c>
      <c r="AA47" s="53">
        <v>579242.39999999991</v>
      </c>
      <c r="AB47" s="53">
        <v>579242.39999999991</v>
      </c>
      <c r="AC47" s="53">
        <v>579242.39999999991</v>
      </c>
      <c r="AD47" s="53">
        <v>579242.39999999991</v>
      </c>
      <c r="AE47" s="53">
        <v>579242.39999999991</v>
      </c>
      <c r="AF47" s="53">
        <v>579242.39999999991</v>
      </c>
      <c r="AG47" s="53">
        <v>579242.39999999991</v>
      </c>
      <c r="AH47" s="53">
        <v>579242.39999999991</v>
      </c>
      <c r="AI47" s="53">
        <v>579242.39999999991</v>
      </c>
      <c r="AJ47" s="53">
        <v>579242.39999999991</v>
      </c>
      <c r="AK47" s="53">
        <v>579242.39999999991</v>
      </c>
      <c r="AL47" s="53">
        <v>579242.39999999991</v>
      </c>
      <c r="AM47" s="53">
        <v>579242.39999999991</v>
      </c>
      <c r="AN47" s="54">
        <v>579242.39999999991</v>
      </c>
      <c r="AO47" s="8"/>
      <c r="AP47" s="8"/>
      <c r="AQ47" s="8"/>
      <c r="AR47" s="8"/>
      <c r="AS47" s="8"/>
      <c r="AT47" s="8"/>
    </row>
    <row r="48" spans="2:46" x14ac:dyDescent="0.35">
      <c r="B48" s="121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3"/>
    </row>
    <row r="49" spans="1:40" x14ac:dyDescent="0.35">
      <c r="B49" s="124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6"/>
    </row>
    <row r="50" spans="1:40" ht="15.6" thickBot="1" x14ac:dyDescent="0.4">
      <c r="B50" s="127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9"/>
    </row>
    <row r="51" spans="1:40" ht="36.75" hidden="1" customHeight="1" x14ac:dyDescent="0.35">
      <c r="B51" s="136" t="s">
        <v>65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8"/>
    </row>
    <row r="52" spans="1:40" ht="36.75" hidden="1" customHeight="1" thickBot="1" x14ac:dyDescent="0.4">
      <c r="B52" s="139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1"/>
    </row>
    <row r="53" spans="1:40" ht="26.25" hidden="1" customHeight="1" x14ac:dyDescent="0.35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35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x14ac:dyDescent="0.35">
      <c r="A79" s="6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4"/>
    </row>
    <row r="81" spans="1:40" ht="26.25" hidden="1" customHeight="1" x14ac:dyDescent="0.35">
      <c r="A81" s="6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4"/>
    </row>
    <row r="82" spans="1:40" ht="26.25" hidden="1" customHeight="1" x14ac:dyDescent="0.35">
      <c r="A82" s="6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4"/>
    </row>
    <row r="83" spans="1:40" ht="26.25" hidden="1" customHeight="1" x14ac:dyDescent="0.35">
      <c r="A83" s="6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4"/>
    </row>
    <row r="84" spans="1:40" ht="26.25" hidden="1" customHeight="1" thickBot="1" x14ac:dyDescent="0.4">
      <c r="A84" s="6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4"/>
    </row>
    <row r="85" spans="1:40" ht="26.25" hidden="1" customHeight="1" x14ac:dyDescent="0.35">
      <c r="A85" s="6"/>
      <c r="B85" s="24"/>
      <c r="C85" s="25" t="s">
        <v>11</v>
      </c>
      <c r="D85" s="25" t="s">
        <v>12</v>
      </c>
      <c r="E85" s="30">
        <v>44197</v>
      </c>
      <c r="F85" s="30">
        <v>44228</v>
      </c>
      <c r="G85" s="30">
        <v>44256</v>
      </c>
      <c r="H85" s="30">
        <v>44287</v>
      </c>
      <c r="I85" s="30">
        <v>44317</v>
      </c>
      <c r="J85" s="30">
        <v>44348</v>
      </c>
      <c r="K85" s="30">
        <v>44378</v>
      </c>
      <c r="L85" s="30">
        <v>44409</v>
      </c>
      <c r="M85" s="30">
        <v>44440</v>
      </c>
      <c r="N85" s="30">
        <v>44470</v>
      </c>
      <c r="O85" s="30">
        <v>44501</v>
      </c>
      <c r="P85" s="30">
        <v>44531</v>
      </c>
      <c r="Q85" s="30">
        <v>44562</v>
      </c>
      <c r="R85" s="30">
        <v>44593</v>
      </c>
      <c r="S85" s="30">
        <v>44621</v>
      </c>
      <c r="T85" s="30">
        <v>44652</v>
      </c>
      <c r="U85" s="30">
        <v>44682</v>
      </c>
      <c r="V85" s="30">
        <v>44713</v>
      </c>
      <c r="W85" s="30">
        <v>44743</v>
      </c>
      <c r="X85" s="30">
        <v>44774</v>
      </c>
      <c r="Y85" s="30">
        <v>44805</v>
      </c>
      <c r="Z85" s="30">
        <v>44835</v>
      </c>
      <c r="AA85" s="30">
        <v>44866</v>
      </c>
      <c r="AB85" s="30">
        <v>44896</v>
      </c>
      <c r="AC85" s="30">
        <v>44927</v>
      </c>
      <c r="AD85" s="30">
        <v>44958</v>
      </c>
      <c r="AE85" s="30">
        <v>44986</v>
      </c>
      <c r="AF85" s="30">
        <v>45017</v>
      </c>
      <c r="AG85" s="30">
        <v>45047</v>
      </c>
      <c r="AH85" s="30">
        <v>45078</v>
      </c>
      <c r="AI85" s="30">
        <v>45108</v>
      </c>
      <c r="AJ85" s="30">
        <v>45139</v>
      </c>
      <c r="AK85" s="30">
        <v>45170</v>
      </c>
      <c r="AL85" s="30">
        <v>45200</v>
      </c>
      <c r="AM85" s="30">
        <v>45231</v>
      </c>
      <c r="AN85" s="31">
        <v>45261</v>
      </c>
    </row>
    <row r="86" spans="1:40" ht="26.25" hidden="1" customHeight="1" x14ac:dyDescent="0.35">
      <c r="A86" s="6"/>
      <c r="B86" s="26" t="s">
        <v>1</v>
      </c>
      <c r="C86" s="27">
        <f>DATABASE!F71+DATABASE!F72+DATABASE!F73</f>
        <v>1609119.7</v>
      </c>
      <c r="D86" s="28">
        <f>C86/11480516</f>
        <v>0.14016092133837887</v>
      </c>
      <c r="E86" s="18">
        <v>0</v>
      </c>
      <c r="F86" s="18">
        <f>SUM(F87:F89)</f>
        <v>0</v>
      </c>
      <c r="G86" s="18">
        <f t="shared" ref="G86:AN86" si="10">SUM(G87:G89)</f>
        <v>0</v>
      </c>
      <c r="H86" s="18">
        <f t="shared" si="10"/>
        <v>0</v>
      </c>
      <c r="I86" s="18">
        <f t="shared" si="10"/>
        <v>0</v>
      </c>
      <c r="J86" s="18">
        <f t="shared" si="10"/>
        <v>0</v>
      </c>
      <c r="K86" s="18">
        <f t="shared" si="10"/>
        <v>0</v>
      </c>
      <c r="L86" s="18">
        <f t="shared" si="10"/>
        <v>2.9250513858013697E-3</v>
      </c>
      <c r="M86" s="18">
        <f t="shared" si="10"/>
        <v>3.8025458013164477E-3</v>
      </c>
      <c r="N86" s="18">
        <f t="shared" si="10"/>
        <v>3.8025458013164477E-3</v>
      </c>
      <c r="O86" s="18">
        <f t="shared" si="10"/>
        <v>7.4043294484549818E-3</v>
      </c>
      <c r="P86" s="18">
        <f t="shared" si="10"/>
        <v>1.3427579077923505E-2</v>
      </c>
      <c r="Q86" s="18">
        <f t="shared" si="10"/>
        <v>2.2547416933783697E-2</v>
      </c>
      <c r="R86" s="18">
        <f t="shared" si="10"/>
        <v>3.2192645427085428E-2</v>
      </c>
      <c r="S86" s="18">
        <f t="shared" si="10"/>
        <v>4.4283840165604979E-2</v>
      </c>
      <c r="T86" s="18">
        <f t="shared" si="10"/>
        <v>4.7969869716702057E-2</v>
      </c>
      <c r="U86" s="18">
        <f t="shared" si="10"/>
        <v>4.9136957239551179E-2</v>
      </c>
      <c r="V86" s="18">
        <f t="shared" si="10"/>
        <v>5.0069507245812744E-2</v>
      </c>
      <c r="W86" s="18">
        <f t="shared" si="10"/>
        <v>4.5068653586652983E-2</v>
      </c>
      <c r="X86" s="18">
        <f t="shared" si="10"/>
        <v>4.7234406825185232E-2</v>
      </c>
      <c r="Y86" s="18">
        <f t="shared" si="10"/>
        <v>4.2950220855869775E-2</v>
      </c>
      <c r="Z86" s="18">
        <f t="shared" si="10"/>
        <v>4.2017740850359322E-2</v>
      </c>
      <c r="AA86" s="18">
        <f t="shared" si="10"/>
        <v>3.7415226465379967E-2</v>
      </c>
      <c r="AB86" s="18">
        <f t="shared" si="10"/>
        <v>3.0333110474275386E-2</v>
      </c>
      <c r="AC86" s="18">
        <f t="shared" si="10"/>
        <v>1.8542708963267176E-2</v>
      </c>
      <c r="AD86" s="18">
        <f t="shared" si="10"/>
        <v>1.0168414107083369E-2</v>
      </c>
      <c r="AE86" s="18">
        <f t="shared" si="10"/>
        <v>7.5706162327121764E-3</v>
      </c>
      <c r="AF86" s="18">
        <f t="shared" si="10"/>
        <v>4.1194392015826324E-3</v>
      </c>
      <c r="AG86" s="18">
        <f t="shared" si="10"/>
        <v>2.1511230815506651E-4</v>
      </c>
      <c r="AH86" s="18">
        <f t="shared" si="10"/>
        <v>0</v>
      </c>
      <c r="AI86" s="18">
        <f t="shared" si="10"/>
        <v>0</v>
      </c>
      <c r="AJ86" s="18">
        <f t="shared" si="10"/>
        <v>0</v>
      </c>
      <c r="AK86" s="18">
        <f t="shared" si="10"/>
        <v>0</v>
      </c>
      <c r="AL86" s="18">
        <f t="shared" si="10"/>
        <v>0</v>
      </c>
      <c r="AM86" s="18">
        <f t="shared" si="10"/>
        <v>0</v>
      </c>
      <c r="AN86" s="20">
        <f t="shared" si="10"/>
        <v>0</v>
      </c>
    </row>
    <row r="87" spans="1:40" ht="26.25" hidden="1" customHeight="1" x14ac:dyDescent="0.35">
      <c r="A87" s="6"/>
      <c r="B87" s="36" t="s">
        <v>69</v>
      </c>
      <c r="C87" s="27">
        <f>DATABASE!F71</f>
        <v>334830.3</v>
      </c>
      <c r="D87" s="28">
        <f t="shared" ref="D87:D89" si="11">C87/11480516</f>
        <v>2.9165091534213268E-2</v>
      </c>
      <c r="E87" s="18">
        <v>0</v>
      </c>
      <c r="F87" s="18">
        <f>DATABASE!I71/PIPING!$C$94</f>
        <v>0</v>
      </c>
      <c r="G87" s="18">
        <f>DATABASE!J71/PIPING!$C$94</f>
        <v>0</v>
      </c>
      <c r="H87" s="18">
        <f>DATABASE!K71/PIPING!$C$94</f>
        <v>0</v>
      </c>
      <c r="I87" s="18">
        <f>DATABASE!L71/PIPING!$C$94</f>
        <v>0</v>
      </c>
      <c r="J87" s="18">
        <f>DATABASE!M71/PIPING!$C$94</f>
        <v>0</v>
      </c>
      <c r="K87" s="18">
        <f>DATABASE!N71/PIPING!$C$94</f>
        <v>0</v>
      </c>
      <c r="L87" s="18">
        <f>DATABASE!O71/PIPING!$C$94</f>
        <v>0</v>
      </c>
      <c r="M87" s="18">
        <f>DATABASE!P71/PIPING!$C$94</f>
        <v>0</v>
      </c>
      <c r="N87" s="18">
        <f>DATABASE!Q71/PIPING!$C$94</f>
        <v>0</v>
      </c>
      <c r="O87" s="18">
        <f>DATABASE!R71/PIPING!$C$94</f>
        <v>0</v>
      </c>
      <c r="P87" s="18">
        <f>DATABASE!S71/PIPING!$C$94</f>
        <v>0</v>
      </c>
      <c r="Q87" s="18">
        <f>DATABASE!T71/PIPING!$C$94</f>
        <v>0</v>
      </c>
      <c r="R87" s="18">
        <f>DATABASE!U71/PIPING!$C$94</f>
        <v>0</v>
      </c>
      <c r="S87" s="18">
        <f>DATABASE!V71/PIPING!$C$94</f>
        <v>0</v>
      </c>
      <c r="T87" s="18">
        <f>DATABASE!W71/PIPING!$C$94</f>
        <v>2.7860298941007634E-5</v>
      </c>
      <c r="U87" s="18">
        <f>DATABASE!X71/PIPING!$C$94</f>
        <v>2.5154769910681142E-4</v>
      </c>
      <c r="V87" s="18">
        <f>DATABASE!Y71/PIPING!$C$94</f>
        <v>3.3600360531868507E-4</v>
      </c>
      <c r="W87" s="18">
        <f>DATABASE!Z71/PIPING!$C$94</f>
        <v>4.7447559112309273E-3</v>
      </c>
      <c r="X87" s="18">
        <f>DATABASE!AA71/PIPING!$C$94</f>
        <v>1.2101484848932429E-2</v>
      </c>
      <c r="Y87" s="18">
        <f>DATABASE!AB71/PIPING!$C$94</f>
        <v>1.6929541653981944E-2</v>
      </c>
      <c r="Z87" s="18">
        <f>DATABASE!AC71/PIPING!$C$94</f>
        <v>1.9094244881247575E-2</v>
      </c>
      <c r="AA87" s="18">
        <f>DATABASE!AD71/PIPING!$C$94</f>
        <v>1.9335747472570379E-2</v>
      </c>
      <c r="AB87" s="18">
        <f>DATABASE!AE71/PIPING!$C$94</f>
        <v>1.8531018837832126E-2</v>
      </c>
      <c r="AC87" s="18">
        <f>DATABASE!AF71/PIPING!$C$94</f>
        <v>1.2058924392258728E-2</v>
      </c>
      <c r="AD87" s="18">
        <f>DATABASE!AG71/PIPING!$C$94</f>
        <v>6.6562664217387048E-3</v>
      </c>
      <c r="AE87" s="18">
        <f>DATABASE!AH71/PIPING!$C$94</f>
        <v>3.8146209308825879E-3</v>
      </c>
      <c r="AF87" s="18">
        <f>DATABASE!AI71/PIPING!$C$94</f>
        <v>3.0947332064873052E-3</v>
      </c>
      <c r="AG87" s="18">
        <f>DATABASE!AJ71/PIPING!$C$94</f>
        <v>2.1511230815506651E-4</v>
      </c>
      <c r="AH87" s="18">
        <f>DATABASE!AK71/PIPING!$C$94</f>
        <v>0</v>
      </c>
      <c r="AI87" s="18">
        <f>DATABASE!AL71/PIPING!$C$94</f>
        <v>0</v>
      </c>
      <c r="AJ87" s="18">
        <f>DATABASE!AM71/PIPING!$C$94</f>
        <v>0</v>
      </c>
      <c r="AK87" s="18">
        <f>DATABASE!AN71/PIPING!$C$94</f>
        <v>0</v>
      </c>
      <c r="AL87" s="18">
        <f>DATABASE!AO71/PIPING!$C$94</f>
        <v>0</v>
      </c>
      <c r="AM87" s="18">
        <f>DATABASE!AP71/PIPING!$C$94</f>
        <v>0</v>
      </c>
      <c r="AN87" s="20">
        <f>DATABASE!AQ71/PIPING!$C$94</f>
        <v>0</v>
      </c>
    </row>
    <row r="88" spans="1:40" ht="26.25" hidden="1" customHeight="1" x14ac:dyDescent="0.35">
      <c r="A88" s="6"/>
      <c r="B88" s="36" t="s">
        <v>70</v>
      </c>
      <c r="C88" s="27">
        <f>DATABASE!F72</f>
        <v>843198.39999999991</v>
      </c>
      <c r="D88" s="28">
        <f t="shared" si="11"/>
        <v>7.3446036746083534E-2</v>
      </c>
      <c r="E88" s="18">
        <v>0</v>
      </c>
      <c r="F88" s="18">
        <f>DATABASE!I72/PIPING!$C$94</f>
        <v>0</v>
      </c>
      <c r="G88" s="18">
        <f>DATABASE!J72/PIPING!$C$94</f>
        <v>0</v>
      </c>
      <c r="H88" s="18">
        <f>DATABASE!K72/PIPING!$C$94</f>
        <v>0</v>
      </c>
      <c r="I88" s="18">
        <f>DATABASE!L72/PIPING!$C$94</f>
        <v>0</v>
      </c>
      <c r="J88" s="18">
        <f>DATABASE!M72/PIPING!$C$94</f>
        <v>0</v>
      </c>
      <c r="K88" s="18">
        <f>DATABASE!N72/PIPING!$C$94</f>
        <v>0</v>
      </c>
      <c r="L88" s="18">
        <f>DATABASE!O72/PIPING!$C$94</f>
        <v>2.9250513858013697E-3</v>
      </c>
      <c r="M88" s="18">
        <f>DATABASE!P72/PIPING!$C$94</f>
        <v>3.8025458013164477E-3</v>
      </c>
      <c r="N88" s="18">
        <f>DATABASE!Q72/PIPING!$C$94</f>
        <v>3.8025458013164477E-3</v>
      </c>
      <c r="O88" s="18">
        <f>DATABASE!R72/PIPING!$C$94</f>
        <v>7.4043294484549818E-3</v>
      </c>
      <c r="P88" s="18">
        <f>DATABASE!S72/PIPING!$C$94</f>
        <v>1.3427579077923505E-2</v>
      </c>
      <c r="Q88" s="18">
        <f>DATABASE!T72/PIPING!$C$94</f>
        <v>2.2547416933783697E-2</v>
      </c>
      <c r="R88" s="18">
        <f>DATABASE!U72/PIPING!$C$94</f>
        <v>3.1296285809146729E-2</v>
      </c>
      <c r="S88" s="18">
        <f>DATABASE!V72/PIPING!$C$94</f>
        <v>4.0235311724894807E-2</v>
      </c>
      <c r="T88" s="18">
        <f>DATABASE!W72/PIPING!$C$94</f>
        <v>4.1696752406153316E-2</v>
      </c>
      <c r="U88" s="18">
        <f>DATABASE!X72/PIPING!$C$94</f>
        <v>4.089902384652587E-2</v>
      </c>
      <c r="V88" s="18">
        <f>DATABASE!Y72/PIPING!$C$94</f>
        <v>3.4847843917365229E-2</v>
      </c>
      <c r="W88" s="18">
        <f>DATABASE!Z72/PIPING!$C$94</f>
        <v>2.0933829619991823E-2</v>
      </c>
      <c r="X88" s="18">
        <f>DATABASE!AA72/PIPING!$C$94</f>
        <v>1.48554543990257E-2</v>
      </c>
      <c r="Y88" s="18">
        <f>DATABASE!AB72/PIPING!$C$94</f>
        <v>9.3106249030052088E-3</v>
      </c>
      <c r="Z88" s="18">
        <f>DATABASE!AC72/PIPING!$C$94</f>
        <v>5.2155459628081807E-3</v>
      </c>
      <c r="AA88" s="18">
        <f>DATABASE!AD72/PIPING!$C$94</f>
        <v>1.9224656280561888E-3</v>
      </c>
      <c r="AB88" s="18">
        <f>DATABASE!AE72/PIPING!$C$94</f>
        <v>0</v>
      </c>
      <c r="AC88" s="18">
        <f>DATABASE!AF72/PIPING!$C$94</f>
        <v>0</v>
      </c>
      <c r="AD88" s="18">
        <f>DATABASE!AG72/PIPING!$C$94</f>
        <v>0</v>
      </c>
      <c r="AE88" s="18">
        <f>DATABASE!AH72/PIPING!$C$94</f>
        <v>0</v>
      </c>
      <c r="AF88" s="18">
        <f>DATABASE!AI72/PIPING!$C$94</f>
        <v>0</v>
      </c>
      <c r="AG88" s="18">
        <f>DATABASE!AJ72/PIPING!$C$94</f>
        <v>0</v>
      </c>
      <c r="AH88" s="18">
        <f>DATABASE!AK72/PIPING!$C$94</f>
        <v>0</v>
      </c>
      <c r="AI88" s="18">
        <f>DATABASE!AL72/PIPING!$C$94</f>
        <v>0</v>
      </c>
      <c r="AJ88" s="18">
        <f>DATABASE!AM72/PIPING!$C$94</f>
        <v>0</v>
      </c>
      <c r="AK88" s="18">
        <f>DATABASE!AN72/PIPING!$C$94</f>
        <v>0</v>
      </c>
      <c r="AL88" s="18">
        <f>DATABASE!AO72/PIPING!$C$94</f>
        <v>0</v>
      </c>
      <c r="AM88" s="18">
        <f>DATABASE!AP72/PIPING!$C$94</f>
        <v>0</v>
      </c>
      <c r="AN88" s="20">
        <f>DATABASE!AQ72/PIPING!$C$94</f>
        <v>0</v>
      </c>
    </row>
    <row r="89" spans="1:40" ht="26.25" hidden="1" customHeight="1" x14ac:dyDescent="0.35">
      <c r="A89" s="6"/>
      <c r="B89" s="36" t="s">
        <v>71</v>
      </c>
      <c r="C89" s="27">
        <f>DATABASE!F73</f>
        <v>431091.00000000006</v>
      </c>
      <c r="D89" s="28">
        <f t="shared" si="11"/>
        <v>3.7549793058082065E-2</v>
      </c>
      <c r="E89" s="18">
        <v>0</v>
      </c>
      <c r="F89" s="18">
        <f>DATABASE!I73/PIPING!$C$94</f>
        <v>0</v>
      </c>
      <c r="G89" s="18">
        <f>DATABASE!J73/PIPING!$C$94</f>
        <v>0</v>
      </c>
      <c r="H89" s="18">
        <f>DATABASE!K73/PIPING!$C$94</f>
        <v>0</v>
      </c>
      <c r="I89" s="18">
        <f>DATABASE!L73/PIPING!$C$94</f>
        <v>0</v>
      </c>
      <c r="J89" s="18">
        <f>DATABASE!M73/PIPING!$C$94</f>
        <v>0</v>
      </c>
      <c r="K89" s="18">
        <f>DATABASE!N73/PIPING!$C$94</f>
        <v>0</v>
      </c>
      <c r="L89" s="18">
        <f>DATABASE!O73/PIPING!$C$94</f>
        <v>0</v>
      </c>
      <c r="M89" s="18">
        <f>DATABASE!P73/PIPING!$C$94</f>
        <v>0</v>
      </c>
      <c r="N89" s="18">
        <f>DATABASE!Q73/PIPING!$C$94</f>
        <v>0</v>
      </c>
      <c r="O89" s="18">
        <f>DATABASE!R73/PIPING!$C$94</f>
        <v>0</v>
      </c>
      <c r="P89" s="18">
        <f>DATABASE!S73/PIPING!$C$94</f>
        <v>0</v>
      </c>
      <c r="Q89" s="18">
        <f>DATABASE!T73/PIPING!$C$94</f>
        <v>0</v>
      </c>
      <c r="R89" s="18">
        <f>DATABASE!U73/PIPING!$C$94</f>
        <v>8.9635961793870043E-4</v>
      </c>
      <c r="S89" s="18">
        <f>DATABASE!V73/PIPING!$C$94</f>
        <v>4.0485284407101689E-3</v>
      </c>
      <c r="T89" s="18">
        <f>DATABASE!W73/PIPING!$C$94</f>
        <v>6.2452570116077345E-3</v>
      </c>
      <c r="U89" s="18">
        <f>DATABASE!X73/PIPING!$C$94</f>
        <v>7.9863856939184959E-3</v>
      </c>
      <c r="V89" s="18">
        <f>DATABASE!Y73/PIPING!$C$94</f>
        <v>1.4885659723128828E-2</v>
      </c>
      <c r="W89" s="18">
        <f>DATABASE!Z73/PIPING!$C$94</f>
        <v>1.9390068055430233E-2</v>
      </c>
      <c r="X89" s="18">
        <f>DATABASE!AA73/PIPING!$C$94</f>
        <v>2.0277467577227103E-2</v>
      </c>
      <c r="Y89" s="18">
        <f>DATABASE!AB73/PIPING!$C$94</f>
        <v>1.6710054298882625E-2</v>
      </c>
      <c r="Z89" s="18">
        <f>DATABASE!AC73/PIPING!$C$94</f>
        <v>1.7707950006303565E-2</v>
      </c>
      <c r="AA89" s="18">
        <f>DATABASE!AD73/PIPING!$C$94</f>
        <v>1.6157013364753402E-2</v>
      </c>
      <c r="AB89" s="18">
        <f>DATABASE!AE73/PIPING!$C$94</f>
        <v>1.1802091636443258E-2</v>
      </c>
      <c r="AC89" s="18">
        <f>DATABASE!AF73/PIPING!$C$94</f>
        <v>6.4837845710084474E-3</v>
      </c>
      <c r="AD89" s="18">
        <f>DATABASE!AG73/PIPING!$C$94</f>
        <v>3.5121476853446636E-3</v>
      </c>
      <c r="AE89" s="18">
        <f>DATABASE!AH73/PIPING!$C$94</f>
        <v>3.7559953018295881E-3</v>
      </c>
      <c r="AF89" s="18">
        <f>DATABASE!AI73/PIPING!$C$94</f>
        <v>1.0247059950953272E-3</v>
      </c>
      <c r="AG89" s="18">
        <f>DATABASE!AJ73/PIPING!$C$94</f>
        <v>0</v>
      </c>
      <c r="AH89" s="18">
        <f>DATABASE!AK73/PIPING!$C$94</f>
        <v>0</v>
      </c>
      <c r="AI89" s="18">
        <f>DATABASE!AL73/PIPING!$C$94</f>
        <v>0</v>
      </c>
      <c r="AJ89" s="18">
        <f>DATABASE!AM73/PIPING!$C$94</f>
        <v>0</v>
      </c>
      <c r="AK89" s="18">
        <f>DATABASE!AN73/PIPING!$C$94</f>
        <v>0</v>
      </c>
      <c r="AL89" s="18">
        <f>DATABASE!AO73/PIPING!$C$94</f>
        <v>0</v>
      </c>
      <c r="AM89" s="18">
        <f>DATABASE!AP73/PIPING!$C$94</f>
        <v>0</v>
      </c>
      <c r="AN89" s="20">
        <f>DATABASE!AQ73/PIPING!$C$94</f>
        <v>0</v>
      </c>
    </row>
    <row r="90" spans="1:40" ht="26.25" hidden="1" customHeight="1" x14ac:dyDescent="0.35">
      <c r="A90" s="6"/>
      <c r="B90" s="26" t="s">
        <v>2</v>
      </c>
      <c r="C90" s="27">
        <f>DATABASE!F102+DATABASE!F103+DATABASE!F104</f>
        <v>1247992.5000000002</v>
      </c>
      <c r="D90" s="28">
        <f>C90/11480516</f>
        <v>0.10870526202829213</v>
      </c>
      <c r="E90" s="18">
        <v>0</v>
      </c>
      <c r="F90" s="18">
        <f>SUM(F91:F93)</f>
        <v>0</v>
      </c>
      <c r="G90" s="18">
        <f t="shared" ref="G90:AN90" si="12">SUM(G91:G93)</f>
        <v>0</v>
      </c>
      <c r="H90" s="18">
        <f t="shared" si="12"/>
        <v>0</v>
      </c>
      <c r="I90" s="18">
        <f t="shared" si="12"/>
        <v>0</v>
      </c>
      <c r="J90" s="18">
        <f t="shared" si="12"/>
        <v>0</v>
      </c>
      <c r="K90" s="18">
        <f t="shared" si="12"/>
        <v>0</v>
      </c>
      <c r="L90" s="18">
        <f t="shared" si="12"/>
        <v>3.8191359793290584E-3</v>
      </c>
      <c r="M90" s="18">
        <f t="shared" si="12"/>
        <v>4.3590867730010736E-3</v>
      </c>
      <c r="N90" s="18">
        <f t="shared" si="12"/>
        <v>5.8481777509472675E-3</v>
      </c>
      <c r="O90" s="18">
        <f t="shared" si="12"/>
        <v>9.0884775193637822E-3</v>
      </c>
      <c r="P90" s="18">
        <f t="shared" si="12"/>
        <v>1.4359534077800653E-2</v>
      </c>
      <c r="Q90" s="18">
        <f t="shared" si="12"/>
        <v>1.731797582188057E-2</v>
      </c>
      <c r="R90" s="18">
        <f t="shared" si="12"/>
        <v>2.0054725187201257E-2</v>
      </c>
      <c r="S90" s="18">
        <f t="shared" si="12"/>
        <v>3.7075477819877002E-2</v>
      </c>
      <c r="T90" s="18">
        <f t="shared" si="12"/>
        <v>3.6341449943757896E-2</v>
      </c>
      <c r="U90" s="18">
        <f t="shared" si="12"/>
        <v>3.8475562842789301E-2</v>
      </c>
      <c r="V90" s="18">
        <f t="shared" si="12"/>
        <v>3.6917416123875002E-2</v>
      </c>
      <c r="W90" s="18">
        <f t="shared" si="12"/>
        <v>3.81933198143216E-2</v>
      </c>
      <c r="X90" s="18">
        <f t="shared" si="12"/>
        <v>3.2720906095322404E-2</v>
      </c>
      <c r="Y90" s="18">
        <f t="shared" si="12"/>
        <v>2.9910235936831599E-2</v>
      </c>
      <c r="Z90" s="18">
        <f t="shared" si="12"/>
        <v>2.8174112308225065E-2</v>
      </c>
      <c r="AA90" s="18">
        <f t="shared" si="12"/>
        <v>2.4320115954844193E-2</v>
      </c>
      <c r="AB90" s="18">
        <f t="shared" si="12"/>
        <v>2.1734078206659155E-2</v>
      </c>
      <c r="AC90" s="18">
        <f t="shared" si="12"/>
        <v>1.4772328507084879E-2</v>
      </c>
      <c r="AD90" s="18">
        <f t="shared" si="12"/>
        <v>8.3258193360414741E-3</v>
      </c>
      <c r="AE90" s="18">
        <f t="shared" si="12"/>
        <v>6.4991847362522188E-3</v>
      </c>
      <c r="AF90" s="18">
        <f t="shared" si="12"/>
        <v>4.9404430109535073E-3</v>
      </c>
      <c r="AG90" s="18">
        <f t="shared" si="12"/>
        <v>3.5544981397650395E-3</v>
      </c>
      <c r="AH90" s="18">
        <f t="shared" si="12"/>
        <v>0</v>
      </c>
      <c r="AI90" s="18">
        <f t="shared" si="12"/>
        <v>0</v>
      </c>
      <c r="AJ90" s="18">
        <f t="shared" si="12"/>
        <v>0</v>
      </c>
      <c r="AK90" s="18">
        <f t="shared" si="12"/>
        <v>0</v>
      </c>
      <c r="AL90" s="18">
        <f t="shared" si="12"/>
        <v>0</v>
      </c>
      <c r="AM90" s="18">
        <f t="shared" si="12"/>
        <v>0</v>
      </c>
      <c r="AN90" s="20">
        <f t="shared" si="12"/>
        <v>0</v>
      </c>
    </row>
    <row r="91" spans="1:40" ht="26.25" hidden="1" customHeight="1" x14ac:dyDescent="0.35">
      <c r="A91" s="6"/>
      <c r="B91" s="36" t="s">
        <v>69</v>
      </c>
      <c r="C91" s="27">
        <f>DATABASE!F102</f>
        <v>215604.7</v>
      </c>
      <c r="D91" s="28">
        <f t="shared" ref="D91:D93" si="13">C91/11480516</f>
        <v>1.8780053091690306E-2</v>
      </c>
      <c r="E91" s="18">
        <v>0</v>
      </c>
      <c r="F91" s="18">
        <f>DATABASE!I102/PIPING!$C$94</f>
        <v>0</v>
      </c>
      <c r="G91" s="18">
        <f>DATABASE!J102/PIPING!$C$94</f>
        <v>0</v>
      </c>
      <c r="H91" s="18">
        <f>DATABASE!K102/PIPING!$C$94</f>
        <v>0</v>
      </c>
      <c r="I91" s="18">
        <f>DATABASE!L102/PIPING!$C$94</f>
        <v>0</v>
      </c>
      <c r="J91" s="18">
        <f>DATABASE!M102/PIPING!$C$94</f>
        <v>0</v>
      </c>
      <c r="K91" s="18">
        <f>DATABASE!N102/PIPING!$C$94</f>
        <v>0</v>
      </c>
      <c r="L91" s="18">
        <f>DATABASE!O102/PIPING!$C$94</f>
        <v>0</v>
      </c>
      <c r="M91" s="18">
        <f>DATABASE!P102/PIPING!$C$94</f>
        <v>0</v>
      </c>
      <c r="N91" s="18">
        <f>DATABASE!Q102/PIPING!$C$94</f>
        <v>0</v>
      </c>
      <c r="O91" s="18">
        <f>DATABASE!R102/PIPING!$C$94</f>
        <v>0</v>
      </c>
      <c r="P91" s="18">
        <f>DATABASE!S102/PIPING!$C$94</f>
        <v>0</v>
      </c>
      <c r="Q91" s="18">
        <f>DATABASE!T102/PIPING!$C$94</f>
        <v>0</v>
      </c>
      <c r="R91" s="18">
        <f>DATABASE!U102/PIPING!$C$94</f>
        <v>0</v>
      </c>
      <c r="S91" s="18">
        <f>DATABASE!V102/PIPING!$C$94</f>
        <v>0</v>
      </c>
      <c r="T91" s="18">
        <f>DATABASE!W102/PIPING!$C$94</f>
        <v>1.2447883565790661E-3</v>
      </c>
      <c r="U91" s="18">
        <f>DATABASE!X102/PIPING!$C$94</f>
        <v>3.8442312486012971E-3</v>
      </c>
      <c r="V91" s="18">
        <f>DATABASE!Y102/PIPING!$C$94</f>
        <v>3.8442312486012971E-3</v>
      </c>
      <c r="W91" s="18">
        <f>DATABASE!Z102/PIPING!$C$94</f>
        <v>3.9052019028164172E-3</v>
      </c>
      <c r="X91" s="18">
        <f>DATABASE!AA102/PIPING!$C$94</f>
        <v>5.7232964109704895E-3</v>
      </c>
      <c r="Y91" s="18">
        <f>DATABASE!AB102/PIPING!$C$94</f>
        <v>5.4929939398249738E-3</v>
      </c>
      <c r="Z91" s="18">
        <f>DATABASE!AC102/PIPING!$C$94</f>
        <v>7.3906093012378014E-3</v>
      </c>
      <c r="AA91" s="18">
        <f>DATABASE!AD102/PIPING!$C$94</f>
        <v>9.2393291380016493E-3</v>
      </c>
      <c r="AB91" s="18">
        <f>DATABASE!AE102/PIPING!$C$94</f>
        <v>9.5122270661964197E-3</v>
      </c>
      <c r="AC91" s="18">
        <f>DATABASE!AF102/PIPING!$C$94</f>
        <v>8.7145685073200824E-3</v>
      </c>
      <c r="AD91" s="18">
        <f>DATABASE!AG102/PIPING!$C$94</f>
        <v>4.953218148030728E-3</v>
      </c>
      <c r="AE91" s="18">
        <f>DATABASE!AH102/PIPING!$C$94</f>
        <v>4.1767348163645789E-3</v>
      </c>
      <c r="AF91" s="18">
        <f>DATABASE!AI102/PIPING!$C$94</f>
        <v>3.8665264878292144E-3</v>
      </c>
      <c r="AG91" s="18">
        <f>DATABASE!AJ102/PIPING!$C$94</f>
        <v>3.5544981397650395E-3</v>
      </c>
      <c r="AH91" s="18">
        <f>DATABASE!AK102/PIPING!$C$94</f>
        <v>0</v>
      </c>
      <c r="AI91" s="18">
        <f>DATABASE!AL102/PIPING!$C$94</f>
        <v>0</v>
      </c>
      <c r="AJ91" s="18">
        <f>DATABASE!AM102/PIPING!$C$94</f>
        <v>0</v>
      </c>
      <c r="AK91" s="18">
        <f>DATABASE!AN102/PIPING!$C$94</f>
        <v>0</v>
      </c>
      <c r="AL91" s="18">
        <f>DATABASE!AO102/PIPING!$C$94</f>
        <v>0</v>
      </c>
      <c r="AM91" s="18">
        <f>DATABASE!AP102/PIPING!$C$94</f>
        <v>0</v>
      </c>
      <c r="AN91" s="20">
        <f>DATABASE!AQ102/PIPING!$C$94</f>
        <v>0</v>
      </c>
    </row>
    <row r="92" spans="1:40" ht="26.25" hidden="1" customHeight="1" x14ac:dyDescent="0.35">
      <c r="A92" s="6"/>
      <c r="B92" s="36" t="s">
        <v>70</v>
      </c>
      <c r="C92" s="27">
        <f>DATABASE!F103</f>
        <v>679398.00000000012</v>
      </c>
      <c r="D92" s="28">
        <f t="shared" si="13"/>
        <v>5.9178350520133427E-2</v>
      </c>
      <c r="E92" s="18">
        <v>0</v>
      </c>
      <c r="F92" s="18">
        <f>DATABASE!I103/PIPING!$C$94</f>
        <v>0</v>
      </c>
      <c r="G92" s="18">
        <f>DATABASE!J103/PIPING!$C$94</f>
        <v>0</v>
      </c>
      <c r="H92" s="18">
        <f>DATABASE!K103/PIPING!$C$94</f>
        <v>0</v>
      </c>
      <c r="I92" s="18">
        <f>DATABASE!L103/PIPING!$C$94</f>
        <v>0</v>
      </c>
      <c r="J92" s="18">
        <f>DATABASE!M103/PIPING!$C$94</f>
        <v>0</v>
      </c>
      <c r="K92" s="18">
        <f>DATABASE!N103/PIPING!$C$94</f>
        <v>0</v>
      </c>
      <c r="L92" s="18">
        <f>DATABASE!O103/PIPING!$C$94</f>
        <v>3.8191359793290584E-3</v>
      </c>
      <c r="M92" s="18">
        <f>DATABASE!P103/PIPING!$C$94</f>
        <v>4.3590867730010736E-3</v>
      </c>
      <c r="N92" s="18">
        <f>DATABASE!Q103/PIPING!$C$94</f>
        <v>5.8481777509472675E-3</v>
      </c>
      <c r="O92" s="18">
        <f>DATABASE!R103/PIPING!$C$94</f>
        <v>9.0884775193637822E-3</v>
      </c>
      <c r="P92" s="18">
        <f>DATABASE!S103/PIPING!$C$94</f>
        <v>1.3871383839948601E-2</v>
      </c>
      <c r="Q92" s="18">
        <f>DATABASE!T103/PIPING!$C$94</f>
        <v>1.6000001680018028E-2</v>
      </c>
      <c r="R92" s="18">
        <f>DATABASE!U103/PIPING!$C$94</f>
        <v>1.7711660046112292E-2</v>
      </c>
      <c r="S92" s="18">
        <f>DATABASE!V103/PIPING!$C$94</f>
        <v>3.1803581252426834E-2</v>
      </c>
      <c r="T92" s="18">
        <f>DATABASE!W103/PIPING!$C$94</f>
        <v>2.914138268703623E-2</v>
      </c>
      <c r="U92" s="18">
        <f>DATABASE!X103/PIPING!$C$94</f>
        <v>2.5881447707933904E-2</v>
      </c>
      <c r="V92" s="18">
        <f>DATABASE!Y103/PIPING!$C$94</f>
        <v>2.3700924310917852E-2</v>
      </c>
      <c r="W92" s="18">
        <f>DATABASE!Z103/PIPING!$C$94</f>
        <v>2.3549092681764472E-2</v>
      </c>
      <c r="X92" s="18">
        <f>DATABASE!AA103/PIPING!$C$94</f>
        <v>1.4403634550998733E-2</v>
      </c>
      <c r="Y92" s="18">
        <f>DATABASE!AB103/PIPING!$C$94</f>
        <v>9.6792138579646948E-3</v>
      </c>
      <c r="Z92" s="18">
        <f>DATABASE!AC103/PIPING!$C$94</f>
        <v>6.8871288988930843E-3</v>
      </c>
      <c r="AA92" s="18">
        <f>DATABASE!AD103/PIPING!$C$94</f>
        <v>2.0475219699107369E-3</v>
      </c>
      <c r="AB92" s="18">
        <f>DATABASE!AE103/PIPING!$C$94</f>
        <v>0</v>
      </c>
      <c r="AC92" s="18">
        <f>DATABASE!AF103/PIPING!$C$94</f>
        <v>0</v>
      </c>
      <c r="AD92" s="18">
        <f>DATABASE!AG103/PIPING!$C$94</f>
        <v>0</v>
      </c>
      <c r="AE92" s="18">
        <f>DATABASE!AH103/PIPING!$C$94</f>
        <v>0</v>
      </c>
      <c r="AF92" s="18">
        <f>DATABASE!AI103/PIPING!$C$94</f>
        <v>0</v>
      </c>
      <c r="AG92" s="18">
        <f>DATABASE!AJ103/PIPING!$C$94</f>
        <v>0</v>
      </c>
      <c r="AH92" s="18">
        <f>DATABASE!AK103/PIPING!$C$94</f>
        <v>0</v>
      </c>
      <c r="AI92" s="18">
        <f>DATABASE!AL103/PIPING!$C$94</f>
        <v>0</v>
      </c>
      <c r="AJ92" s="18">
        <f>DATABASE!AM103/PIPING!$C$94</f>
        <v>0</v>
      </c>
      <c r="AK92" s="18">
        <f>DATABASE!AN103/PIPING!$C$94</f>
        <v>0</v>
      </c>
      <c r="AL92" s="18">
        <f>DATABASE!AO103/PIPING!$C$94</f>
        <v>0</v>
      </c>
      <c r="AM92" s="18">
        <f>DATABASE!AP103/PIPING!$C$94</f>
        <v>0</v>
      </c>
      <c r="AN92" s="20">
        <f>DATABASE!AQ103/PIPING!$C$94</f>
        <v>0</v>
      </c>
    </row>
    <row r="93" spans="1:40" ht="26.25" hidden="1" customHeight="1" x14ac:dyDescent="0.35">
      <c r="A93" s="6"/>
      <c r="B93" s="36" t="s">
        <v>71</v>
      </c>
      <c r="C93" s="27">
        <f>DATABASE!F104</f>
        <v>352989.80000000005</v>
      </c>
      <c r="D93" s="28">
        <f t="shared" si="13"/>
        <v>3.0746858416468393E-2</v>
      </c>
      <c r="E93" s="18">
        <v>0</v>
      </c>
      <c r="F93" s="18">
        <f>DATABASE!I104/PIPING!$C$94</f>
        <v>0</v>
      </c>
      <c r="G93" s="18">
        <f>DATABASE!J104/PIPING!$C$94</f>
        <v>0</v>
      </c>
      <c r="H93" s="18">
        <f>DATABASE!K104/PIPING!$C$94</f>
        <v>0</v>
      </c>
      <c r="I93" s="18">
        <f>DATABASE!L104/PIPING!$C$94</f>
        <v>0</v>
      </c>
      <c r="J93" s="18">
        <f>DATABASE!M104/PIPING!$C$94</f>
        <v>0</v>
      </c>
      <c r="K93" s="18">
        <f>DATABASE!N104/PIPING!$C$94</f>
        <v>0</v>
      </c>
      <c r="L93" s="18">
        <f>DATABASE!O104/PIPING!$C$94</f>
        <v>0</v>
      </c>
      <c r="M93" s="18">
        <f>DATABASE!P104/PIPING!$C$94</f>
        <v>0</v>
      </c>
      <c r="N93" s="18">
        <f>DATABASE!Q104/PIPING!$C$94</f>
        <v>0</v>
      </c>
      <c r="O93" s="18">
        <f>DATABASE!R104/PIPING!$C$94</f>
        <v>0</v>
      </c>
      <c r="P93" s="18">
        <f>DATABASE!S104/PIPING!$C$94</f>
        <v>4.8815023785205215E-4</v>
      </c>
      <c r="Q93" s="18">
        <f>DATABASE!T104/PIPING!$C$94</f>
        <v>1.3179741418625421E-3</v>
      </c>
      <c r="R93" s="18">
        <f>DATABASE!U104/PIPING!$C$94</f>
        <v>2.3430651410889635E-3</v>
      </c>
      <c r="S93" s="18">
        <f>DATABASE!V104/PIPING!$C$94</f>
        <v>5.2718965674501683E-3</v>
      </c>
      <c r="T93" s="18">
        <f>DATABASE!W104/PIPING!$C$94</f>
        <v>5.955278900142599E-3</v>
      </c>
      <c r="U93" s="18">
        <f>DATABASE!X104/PIPING!$C$94</f>
        <v>8.7498838862540996E-3</v>
      </c>
      <c r="V93" s="18">
        <f>DATABASE!Y104/PIPING!$C$94</f>
        <v>9.372260564355854E-3</v>
      </c>
      <c r="W93" s="18">
        <f>DATABASE!Z104/PIPING!$C$94</f>
        <v>1.0739025229740714E-2</v>
      </c>
      <c r="X93" s="18">
        <f>DATABASE!AA104/PIPING!$C$94</f>
        <v>1.2593975133353181E-2</v>
      </c>
      <c r="Y93" s="18">
        <f>DATABASE!AB104/PIPING!$C$94</f>
        <v>1.4738028139041929E-2</v>
      </c>
      <c r="Z93" s="18">
        <f>DATABASE!AC104/PIPING!$C$94</f>
        <v>1.3896374108094179E-2</v>
      </c>
      <c r="AA93" s="18">
        <f>DATABASE!AD104/PIPING!$C$94</f>
        <v>1.3033264846931807E-2</v>
      </c>
      <c r="AB93" s="18">
        <f>DATABASE!AE104/PIPING!$C$94</f>
        <v>1.2221851140462736E-2</v>
      </c>
      <c r="AC93" s="18">
        <f>DATABASE!AF104/PIPING!$C$94</f>
        <v>6.0577599997647972E-3</v>
      </c>
      <c r="AD93" s="18">
        <f>DATABASE!AG104/PIPING!$C$94</f>
        <v>3.372601188010747E-3</v>
      </c>
      <c r="AE93" s="18">
        <f>DATABASE!AH104/PIPING!$C$94</f>
        <v>2.3224499198876403E-3</v>
      </c>
      <c r="AF93" s="18">
        <f>DATABASE!AI104/PIPING!$C$94</f>
        <v>1.0739165231242931E-3</v>
      </c>
      <c r="AG93" s="18">
        <f>DATABASE!AJ104/PIPING!$C$94</f>
        <v>0</v>
      </c>
      <c r="AH93" s="18">
        <f>DATABASE!AK104/PIPING!$C$94</f>
        <v>0</v>
      </c>
      <c r="AI93" s="18">
        <f>DATABASE!AL104/PIPING!$C$94</f>
        <v>0</v>
      </c>
      <c r="AJ93" s="18">
        <f>DATABASE!AM104/PIPING!$C$94</f>
        <v>0</v>
      </c>
      <c r="AK93" s="18">
        <f>DATABASE!AN104/PIPING!$C$94</f>
        <v>0</v>
      </c>
      <c r="AL93" s="18">
        <f>DATABASE!AO104/PIPING!$C$94</f>
        <v>0</v>
      </c>
      <c r="AM93" s="18">
        <f>DATABASE!AP104/PIPING!$C$94</f>
        <v>0</v>
      </c>
      <c r="AN93" s="20">
        <f>DATABASE!AQ104/PIPING!$C$94</f>
        <v>0</v>
      </c>
    </row>
    <row r="94" spans="1:40" ht="26.25" hidden="1" customHeight="1" x14ac:dyDescent="0.35">
      <c r="A94" s="6"/>
      <c r="B94" s="26" t="s">
        <v>3</v>
      </c>
      <c r="C94" s="27">
        <f>C86+C90</f>
        <v>2857112.2</v>
      </c>
      <c r="D94" s="28">
        <f>(C86+C90)/11480516</f>
        <v>0.24886618336667099</v>
      </c>
      <c r="E94" s="18">
        <f t="shared" ref="E94:AN94" si="14">E86+E90</f>
        <v>0</v>
      </c>
      <c r="F94" s="18">
        <f t="shared" si="14"/>
        <v>0</v>
      </c>
      <c r="G94" s="18">
        <f t="shared" si="14"/>
        <v>0</v>
      </c>
      <c r="H94" s="18">
        <f t="shared" si="14"/>
        <v>0</v>
      </c>
      <c r="I94" s="18">
        <f t="shared" si="14"/>
        <v>0</v>
      </c>
      <c r="J94" s="18">
        <f t="shared" si="14"/>
        <v>0</v>
      </c>
      <c r="K94" s="18">
        <f t="shared" si="14"/>
        <v>0</v>
      </c>
      <c r="L94" s="18">
        <f t="shared" si="14"/>
        <v>6.7441873651304281E-3</v>
      </c>
      <c r="M94" s="18">
        <f t="shared" si="14"/>
        <v>8.1616325743175209E-3</v>
      </c>
      <c r="N94" s="18">
        <f t="shared" si="14"/>
        <v>9.6507235522637156E-3</v>
      </c>
      <c r="O94" s="18">
        <f t="shared" si="14"/>
        <v>1.6492806967818765E-2</v>
      </c>
      <c r="P94" s="18">
        <f t="shared" si="14"/>
        <v>2.7787113155724158E-2</v>
      </c>
      <c r="Q94" s="18">
        <f t="shared" si="14"/>
        <v>3.9865392755664267E-2</v>
      </c>
      <c r="R94" s="18">
        <f t="shared" si="14"/>
        <v>5.2247370614286685E-2</v>
      </c>
      <c r="S94" s="18">
        <f t="shared" si="14"/>
        <v>8.1359317985481988E-2</v>
      </c>
      <c r="T94" s="18">
        <f t="shared" si="14"/>
        <v>8.431131966045996E-2</v>
      </c>
      <c r="U94" s="18">
        <f t="shared" si="14"/>
        <v>8.7612520082340481E-2</v>
      </c>
      <c r="V94" s="18">
        <f t="shared" si="14"/>
        <v>8.6986923369687746E-2</v>
      </c>
      <c r="W94" s="18">
        <f t="shared" si="14"/>
        <v>8.3261973400974576E-2</v>
      </c>
      <c r="X94" s="18">
        <f t="shared" si="14"/>
        <v>7.9955312920507643E-2</v>
      </c>
      <c r="Y94" s="18">
        <f t="shared" si="14"/>
        <v>7.2860456792701367E-2</v>
      </c>
      <c r="Z94" s="18">
        <f t="shared" si="14"/>
        <v>7.0191853158584394E-2</v>
      </c>
      <c r="AA94" s="18">
        <f t="shared" si="14"/>
        <v>6.173534242022416E-2</v>
      </c>
      <c r="AB94" s="18">
        <f t="shared" si="14"/>
        <v>5.2067188680934545E-2</v>
      </c>
      <c r="AC94" s="18">
        <f t="shared" si="14"/>
        <v>3.3315037470352055E-2</v>
      </c>
      <c r="AD94" s="18">
        <f t="shared" si="14"/>
        <v>1.8494233443124841E-2</v>
      </c>
      <c r="AE94" s="18">
        <f t="shared" si="14"/>
        <v>1.4069800968964395E-2</v>
      </c>
      <c r="AF94" s="18">
        <f t="shared" si="14"/>
        <v>9.0598822125361397E-3</v>
      </c>
      <c r="AG94" s="18">
        <f t="shared" si="14"/>
        <v>3.769610447920106E-3</v>
      </c>
      <c r="AH94" s="18">
        <f t="shared" si="14"/>
        <v>0</v>
      </c>
      <c r="AI94" s="18">
        <f t="shared" si="14"/>
        <v>0</v>
      </c>
      <c r="AJ94" s="18">
        <f t="shared" si="14"/>
        <v>0</v>
      </c>
      <c r="AK94" s="18">
        <f t="shared" si="14"/>
        <v>0</v>
      </c>
      <c r="AL94" s="18">
        <f t="shared" si="14"/>
        <v>0</v>
      </c>
      <c r="AM94" s="18">
        <f t="shared" si="14"/>
        <v>0</v>
      </c>
      <c r="AN94" s="20">
        <f t="shared" si="14"/>
        <v>0</v>
      </c>
    </row>
    <row r="95" spans="1:40" ht="26.25" hidden="1" customHeight="1" thickBot="1" x14ac:dyDescent="0.4">
      <c r="A95" s="6"/>
      <c r="B95" s="29" t="s">
        <v>0</v>
      </c>
      <c r="C95" s="154">
        <f>C86+C90</f>
        <v>2857112.2</v>
      </c>
      <c r="D95" s="155"/>
      <c r="E95" s="19">
        <f>E94</f>
        <v>0</v>
      </c>
      <c r="F95" s="19">
        <f t="shared" ref="F95:AN95" si="15">F94+E95</f>
        <v>0</v>
      </c>
      <c r="G95" s="19">
        <f t="shared" si="15"/>
        <v>0</v>
      </c>
      <c r="H95" s="19">
        <f t="shared" si="15"/>
        <v>0</v>
      </c>
      <c r="I95" s="19">
        <f t="shared" si="15"/>
        <v>0</v>
      </c>
      <c r="J95" s="19">
        <f t="shared" si="15"/>
        <v>0</v>
      </c>
      <c r="K95" s="19">
        <f t="shared" si="15"/>
        <v>0</v>
      </c>
      <c r="L95" s="19">
        <f t="shared" si="15"/>
        <v>6.7441873651304281E-3</v>
      </c>
      <c r="M95" s="19">
        <f t="shared" si="15"/>
        <v>1.4905819939447949E-2</v>
      </c>
      <c r="N95" s="19">
        <f t="shared" si="15"/>
        <v>2.4556543491711665E-2</v>
      </c>
      <c r="O95" s="19">
        <f t="shared" si="15"/>
        <v>4.1049350459530426E-2</v>
      </c>
      <c r="P95" s="19">
        <f t="shared" si="15"/>
        <v>6.8836463615254584E-2</v>
      </c>
      <c r="Q95" s="19">
        <f t="shared" si="15"/>
        <v>0.10870185637091885</v>
      </c>
      <c r="R95" s="19">
        <f t="shared" si="15"/>
        <v>0.16094922698520553</v>
      </c>
      <c r="S95" s="19">
        <f t="shared" si="15"/>
        <v>0.24230854497068752</v>
      </c>
      <c r="T95" s="19">
        <f t="shared" si="15"/>
        <v>0.32661986463114745</v>
      </c>
      <c r="U95" s="19">
        <f t="shared" si="15"/>
        <v>0.41423238471348794</v>
      </c>
      <c r="V95" s="19">
        <f t="shared" si="15"/>
        <v>0.50121930808317572</v>
      </c>
      <c r="W95" s="19">
        <f t="shared" si="15"/>
        <v>0.58448128148415024</v>
      </c>
      <c r="X95" s="19">
        <f t="shared" si="15"/>
        <v>0.66443659440465785</v>
      </c>
      <c r="Y95" s="19">
        <f t="shared" si="15"/>
        <v>0.73729705119735922</v>
      </c>
      <c r="Z95" s="19">
        <f t="shared" si="15"/>
        <v>0.80748890435594367</v>
      </c>
      <c r="AA95" s="19">
        <f t="shared" si="15"/>
        <v>0.86922424677616783</v>
      </c>
      <c r="AB95" s="19">
        <f t="shared" si="15"/>
        <v>0.92129143545710235</v>
      </c>
      <c r="AC95" s="19">
        <f t="shared" si="15"/>
        <v>0.95460647292745437</v>
      </c>
      <c r="AD95" s="19">
        <f t="shared" si="15"/>
        <v>0.97310070637057922</v>
      </c>
      <c r="AE95" s="19">
        <f t="shared" si="15"/>
        <v>0.98717050733954359</v>
      </c>
      <c r="AF95" s="19">
        <f t="shared" si="15"/>
        <v>0.99623038955207976</v>
      </c>
      <c r="AG95" s="19">
        <f t="shared" si="15"/>
        <v>0.99999999999999989</v>
      </c>
      <c r="AH95" s="19">
        <f t="shared" si="15"/>
        <v>0.99999999999999989</v>
      </c>
      <c r="AI95" s="19">
        <f t="shared" si="15"/>
        <v>0.99999999999999989</v>
      </c>
      <c r="AJ95" s="19">
        <f t="shared" si="15"/>
        <v>0.99999999999999989</v>
      </c>
      <c r="AK95" s="19">
        <f t="shared" si="15"/>
        <v>0.99999999999999989</v>
      </c>
      <c r="AL95" s="19">
        <f t="shared" si="15"/>
        <v>0.99999999999999989</v>
      </c>
      <c r="AM95" s="19">
        <f t="shared" si="15"/>
        <v>0.99999999999999989</v>
      </c>
      <c r="AN95" s="21">
        <f t="shared" si="15"/>
        <v>0.99999999999999989</v>
      </c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</row>
    <row r="118" spans="1:41" x14ac:dyDescent="0.35">
      <c r="A118" s="6"/>
      <c r="B118" s="6"/>
      <c r="C118" s="6"/>
      <c r="D118" s="6"/>
      <c r="E118" s="6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1" x14ac:dyDescent="0.35">
      <c r="A119" s="6"/>
      <c r="B119" s="6"/>
      <c r="C119" s="6"/>
      <c r="D119" s="6"/>
      <c r="E119" s="6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1" x14ac:dyDescent="0.35">
      <c r="A120" s="6"/>
      <c r="B120" s="6"/>
      <c r="C120" s="6"/>
      <c r="D120" s="6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1" x14ac:dyDescent="0.35">
      <c r="A121" s="6"/>
      <c r="B121" s="6"/>
      <c r="C121" s="6"/>
      <c r="D121" s="6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1" x14ac:dyDescent="0.35">
      <c r="A122" s="6"/>
      <c r="B122" s="6"/>
      <c r="C122" s="6"/>
      <c r="D122" s="6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1" x14ac:dyDescent="0.35">
      <c r="A123" s="6"/>
      <c r="B123" s="6"/>
      <c r="C123" s="6"/>
      <c r="D123" s="6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1" x14ac:dyDescent="0.35">
      <c r="A124" s="6"/>
      <c r="B124" s="6"/>
      <c r="C124" s="6"/>
      <c r="D124" s="6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1" x14ac:dyDescent="0.35">
      <c r="A125" s="6"/>
      <c r="B125" s="6"/>
      <c r="C125" s="6"/>
      <c r="D125" s="6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1" x14ac:dyDescent="0.35">
      <c r="A126" s="6"/>
      <c r="B126" s="6"/>
      <c r="C126" s="6"/>
      <c r="D126" s="6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1" x14ac:dyDescent="0.35">
      <c r="A127" s="6"/>
      <c r="B127" s="6"/>
      <c r="C127" s="6"/>
      <c r="D127" s="6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1" x14ac:dyDescent="0.35">
      <c r="A128" s="6"/>
      <c r="B128" s="6"/>
      <c r="C128" s="6"/>
      <c r="D128" s="6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hidden="1" x14ac:dyDescent="0.35">
      <c r="A130" s="6"/>
      <c r="B130" s="6"/>
      <c r="C130" s="6"/>
      <c r="D130" s="6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17"/>
      <c r="F141" s="17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17"/>
      <c r="F142" s="17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17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6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A154" s="6"/>
      <c r="B154" s="6"/>
      <c r="C154" s="6"/>
      <c r="D154" s="6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spans="1:40" x14ac:dyDescent="0.35">
      <c r="A155" s="6"/>
      <c r="B155" s="6"/>
      <c r="C155" s="6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 spans="1:40" x14ac:dyDescent="0.35">
      <c r="A156" s="6"/>
      <c r="B156" s="6"/>
      <c r="C156" s="6"/>
      <c r="D156" s="6"/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 spans="1:40" x14ac:dyDescent="0.35">
      <c r="A157" s="6"/>
      <c r="B157" s="6"/>
      <c r="C157" s="6"/>
      <c r="D157" s="6"/>
      <c r="E157" s="17"/>
      <c r="F157" s="17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 spans="1:40" x14ac:dyDescent="0.35">
      <c r="A158" s="6"/>
      <c r="B158" s="6"/>
      <c r="C158" s="6"/>
      <c r="D158" s="6"/>
      <c r="E158" s="17"/>
      <c r="F158" s="17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A159" s="6"/>
      <c r="B159" s="6"/>
      <c r="C159" s="6"/>
      <c r="D159" s="6"/>
      <c r="E159" s="17"/>
      <c r="F159" s="17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spans="1:40" x14ac:dyDescent="0.35">
      <c r="A160" s="6"/>
      <c r="B160" s="6"/>
      <c r="C160" s="6"/>
      <c r="D160" s="6"/>
      <c r="E160" s="17"/>
      <c r="F160" s="17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 spans="1:40" x14ac:dyDescent="0.35">
      <c r="A161" s="6"/>
      <c r="B161" s="6"/>
      <c r="C161" s="6"/>
      <c r="D161" s="6"/>
      <c r="E161" s="17"/>
      <c r="F161" s="17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spans="1:40" x14ac:dyDescent="0.35">
      <c r="A162" s="6"/>
      <c r="B162" s="6"/>
      <c r="C162" s="6"/>
      <c r="D162" s="6"/>
      <c r="E162" s="17"/>
      <c r="F162" s="17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 spans="1:40" x14ac:dyDescent="0.35">
      <c r="A163" s="6"/>
      <c r="B163" s="6"/>
      <c r="C163" s="6"/>
      <c r="D163" s="6"/>
      <c r="E163" s="17"/>
      <c r="F163" s="17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 spans="1:40" x14ac:dyDescent="0.35">
      <c r="A164" s="6"/>
      <c r="B164" s="6"/>
      <c r="C164" s="6"/>
      <c r="D164" s="6"/>
      <c r="E164" s="17"/>
      <c r="F164" s="17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 spans="1:40" x14ac:dyDescent="0.35">
      <c r="A165" s="6"/>
      <c r="B165" s="6"/>
      <c r="C165" s="6"/>
      <c r="D165" s="6"/>
      <c r="E165" s="17"/>
      <c r="F165" s="17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 spans="1:40" x14ac:dyDescent="0.35">
      <c r="A166" s="6"/>
      <c r="B166" s="6"/>
      <c r="C166" s="6"/>
      <c r="D166" s="6"/>
      <c r="E166" s="17"/>
      <c r="F166" s="17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 spans="1:40" x14ac:dyDescent="0.35">
      <c r="A167" s="6"/>
      <c r="B167" s="6"/>
      <c r="C167" s="6"/>
      <c r="D167" s="6"/>
      <c r="E167" s="17"/>
      <c r="F167" s="17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 spans="1:40" x14ac:dyDescent="0.35">
      <c r="A168" s="6"/>
      <c r="B168" s="6"/>
      <c r="C168" s="6"/>
      <c r="D168" s="6"/>
      <c r="E168" s="17"/>
      <c r="F168" s="17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 spans="1:40" x14ac:dyDescent="0.35">
      <c r="A169" s="6"/>
      <c r="B169" s="6"/>
      <c r="C169" s="6"/>
      <c r="D169" s="6"/>
      <c r="E169" s="17"/>
      <c r="F169" s="17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 spans="1:40" x14ac:dyDescent="0.35">
      <c r="A170" s="6"/>
      <c r="B170" s="6"/>
      <c r="C170" s="6"/>
      <c r="D170" s="6"/>
      <c r="E170" s="17"/>
      <c r="F170" s="17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 spans="1:40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 spans="1:40" x14ac:dyDescent="0.3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 spans="1:40" x14ac:dyDescent="0.35">
      <c r="A173" s="6"/>
      <c r="B173" s="6"/>
      <c r="C173" s="6"/>
      <c r="D173" s="6"/>
      <c r="E173" s="6"/>
      <c r="F173" s="6"/>
      <c r="G173" s="6"/>
      <c r="H173" s="6"/>
      <c r="I173" s="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</row>
    <row r="174" spans="1:40" x14ac:dyDescent="0.35">
      <c r="A174" s="6"/>
      <c r="B174" s="6"/>
      <c r="C174" s="6"/>
      <c r="D174" s="6"/>
      <c r="E174" s="17"/>
      <c r="F174" s="17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 spans="1:40" x14ac:dyDescent="0.35">
      <c r="A175" s="6"/>
      <c r="B175" s="6"/>
      <c r="C175" s="6"/>
      <c r="D175" s="6"/>
      <c r="E175" s="17"/>
      <c r="F175" s="17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 spans="1:40" x14ac:dyDescent="0.35">
      <c r="A176" s="6"/>
      <c r="B176" s="6"/>
      <c r="C176" s="6"/>
      <c r="D176" s="6"/>
      <c r="E176" s="17"/>
      <c r="F176" s="17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 spans="1:40" x14ac:dyDescent="0.35">
      <c r="A177" s="6"/>
      <c r="B177" s="6"/>
      <c r="C177" s="6"/>
      <c r="D177" s="6"/>
      <c r="E177" s="17"/>
      <c r="F177" s="17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 spans="1:40" x14ac:dyDescent="0.35">
      <c r="A178" s="6"/>
      <c r="B178" s="6"/>
      <c r="C178" s="6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 spans="1:40" x14ac:dyDescent="0.35">
      <c r="A179" s="6"/>
      <c r="B179" s="6"/>
      <c r="C179" s="6"/>
      <c r="D179" s="6"/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 spans="1:40" x14ac:dyDescent="0.35">
      <c r="A180" s="6"/>
      <c r="B180" s="6"/>
      <c r="C180" s="6"/>
      <c r="D180" s="6"/>
      <c r="E180" s="17"/>
      <c r="F180" s="17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 spans="1:40" x14ac:dyDescent="0.35">
      <c r="E181" s="16"/>
      <c r="F181" s="16"/>
      <c r="AK181" s="6"/>
      <c r="AL181" s="6"/>
      <c r="AM181" s="6"/>
      <c r="AN181" s="6"/>
    </row>
    <row r="182" spans="1:40" x14ac:dyDescent="0.35">
      <c r="E182" s="16"/>
      <c r="F182" s="16"/>
      <c r="AK182" s="6"/>
      <c r="AL182" s="6"/>
      <c r="AM182" s="6"/>
      <c r="AN182" s="6"/>
    </row>
    <row r="183" spans="1:40" x14ac:dyDescent="0.35">
      <c r="E183" s="16"/>
      <c r="F183" s="16"/>
      <c r="AK183" s="6"/>
      <c r="AL183" s="6"/>
      <c r="AM183" s="6"/>
      <c r="AN183" s="6"/>
    </row>
    <row r="184" spans="1:40" x14ac:dyDescent="0.35">
      <c r="E184" s="16"/>
      <c r="F184" s="16"/>
      <c r="AK184" s="6"/>
      <c r="AL184" s="6"/>
      <c r="AM184" s="6"/>
      <c r="AN184" s="6"/>
    </row>
    <row r="185" spans="1:40" x14ac:dyDescent="0.35">
      <c r="E185" s="16"/>
      <c r="F185" s="16"/>
      <c r="AK185" s="6"/>
      <c r="AL185" s="6"/>
      <c r="AM185" s="6"/>
      <c r="AN185" s="6"/>
    </row>
    <row r="186" spans="1:40" x14ac:dyDescent="0.35">
      <c r="E186" s="16"/>
      <c r="F186" s="16"/>
      <c r="AK186" s="6"/>
      <c r="AL186" s="6"/>
      <c r="AM186" s="6"/>
      <c r="AN186" s="6"/>
    </row>
    <row r="187" spans="1:40" x14ac:dyDescent="0.35">
      <c r="E187" s="16"/>
      <c r="F187" s="16"/>
      <c r="AK187" s="6"/>
      <c r="AL187" s="6"/>
      <c r="AM187" s="6"/>
      <c r="AN187" s="6"/>
    </row>
    <row r="188" spans="1:40" x14ac:dyDescent="0.35">
      <c r="E188" s="16"/>
      <c r="F188" s="1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 spans="1:40" x14ac:dyDescent="0.35">
      <c r="E189" s="16"/>
      <c r="F189" s="16"/>
    </row>
    <row r="190" spans="1:40" x14ac:dyDescent="0.35">
      <c r="E190" s="16"/>
      <c r="F190" s="16"/>
    </row>
    <row r="191" spans="1:40" x14ac:dyDescent="0.35">
      <c r="E191" s="16"/>
      <c r="F191" s="16"/>
    </row>
    <row r="192" spans="1:40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  <row r="201" spans="5:6" x14ac:dyDescent="0.35">
      <c r="E201" s="16"/>
      <c r="F201" s="16"/>
    </row>
    <row r="202" spans="5:6" x14ac:dyDescent="0.35">
      <c r="E202" s="16"/>
      <c r="F202" s="16"/>
    </row>
    <row r="203" spans="5:6" x14ac:dyDescent="0.35">
      <c r="F203" s="16"/>
    </row>
    <row r="204" spans="5:6" x14ac:dyDescent="0.35">
      <c r="E204" s="16"/>
      <c r="F204" s="16"/>
    </row>
    <row r="205" spans="5:6" x14ac:dyDescent="0.35">
      <c r="E205" s="16"/>
      <c r="F205" s="16"/>
    </row>
    <row r="206" spans="5:6" x14ac:dyDescent="0.35">
      <c r="E206" s="16"/>
      <c r="F206" s="16"/>
    </row>
    <row r="207" spans="5:6" x14ac:dyDescent="0.35">
      <c r="E207" s="16"/>
      <c r="F207" s="16"/>
    </row>
    <row r="208" spans="5:6" x14ac:dyDescent="0.35">
      <c r="E208" s="16"/>
      <c r="F208" s="16"/>
    </row>
    <row r="209" spans="5:6" x14ac:dyDescent="0.35">
      <c r="E209" s="16"/>
      <c r="F209" s="16"/>
    </row>
    <row r="210" spans="5:6" x14ac:dyDescent="0.35">
      <c r="E210" s="16"/>
      <c r="F210" s="16"/>
    </row>
    <row r="211" spans="5:6" x14ac:dyDescent="0.35">
      <c r="E211" s="16"/>
      <c r="F211" s="16"/>
    </row>
    <row r="212" spans="5:6" x14ac:dyDescent="0.35">
      <c r="E212" s="16"/>
      <c r="F212" s="16"/>
    </row>
    <row r="213" spans="5:6" x14ac:dyDescent="0.35">
      <c r="E213" s="16"/>
      <c r="F213" s="16"/>
    </row>
    <row r="214" spans="5:6" x14ac:dyDescent="0.35">
      <c r="E214" s="16"/>
      <c r="F214" s="16"/>
    </row>
    <row r="215" spans="5:6" x14ac:dyDescent="0.35">
      <c r="E215" s="16"/>
      <c r="F215" s="16"/>
    </row>
    <row r="216" spans="5:6" x14ac:dyDescent="0.35">
      <c r="E216" s="16"/>
      <c r="F216" s="16"/>
    </row>
    <row r="217" spans="5:6" x14ac:dyDescent="0.35">
      <c r="E217" s="16"/>
      <c r="F217" s="16"/>
    </row>
    <row r="218" spans="5:6" x14ac:dyDescent="0.35">
      <c r="E218" s="16"/>
      <c r="F218" s="16"/>
    </row>
    <row r="219" spans="5:6" x14ac:dyDescent="0.35">
      <c r="E219" s="16"/>
      <c r="F219" s="16"/>
    </row>
    <row r="220" spans="5:6" x14ac:dyDescent="0.35">
      <c r="E220" s="16"/>
      <c r="F220" s="16"/>
    </row>
    <row r="221" spans="5:6" x14ac:dyDescent="0.35">
      <c r="E221" s="16"/>
      <c r="F221" s="16"/>
    </row>
    <row r="222" spans="5:6" x14ac:dyDescent="0.35">
      <c r="E222" s="16"/>
      <c r="F222" s="16"/>
    </row>
    <row r="223" spans="5:6" x14ac:dyDescent="0.35">
      <c r="E223" s="16"/>
      <c r="F223" s="16"/>
    </row>
    <row r="224" spans="5:6" x14ac:dyDescent="0.35">
      <c r="E224" s="16"/>
      <c r="F224" s="16"/>
    </row>
    <row r="225" spans="5:6" x14ac:dyDescent="0.35">
      <c r="E225" s="16"/>
      <c r="F225" s="16"/>
    </row>
    <row r="226" spans="5:6" x14ac:dyDescent="0.35">
      <c r="E226" s="16"/>
      <c r="F226" s="16"/>
    </row>
    <row r="227" spans="5:6" x14ac:dyDescent="0.35">
      <c r="E227" s="16"/>
      <c r="F227" s="16"/>
    </row>
  </sheetData>
  <mergeCells count="16">
    <mergeCell ref="B48:AN50"/>
    <mergeCell ref="B51:AN52"/>
    <mergeCell ref="C95:D95"/>
    <mergeCell ref="C38:D38"/>
    <mergeCell ref="C39:D39"/>
    <mergeCell ref="C40:D40"/>
    <mergeCell ref="C42:D42"/>
    <mergeCell ref="C43:D43"/>
    <mergeCell ref="C44:D44"/>
    <mergeCell ref="C46:D46"/>
    <mergeCell ref="C47:D47"/>
    <mergeCell ref="B2:AN3"/>
    <mergeCell ref="C36:D36"/>
    <mergeCell ref="C37:D37"/>
    <mergeCell ref="C41:D41"/>
    <mergeCell ref="C45:D45"/>
  </mergeCells>
  <pageMargins left="0.7" right="0.7" top="0.75" bottom="0.75" header="0.3" footer="0.3"/>
  <pageSetup paperSize="8" scale="2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92A8-BD93-41B3-BE64-5A3D4E390F10}">
  <dimension ref="A4:AM50"/>
  <sheetViews>
    <sheetView topLeftCell="D1" workbookViewId="0">
      <selection activeCell="L49" sqref="L49:Z50"/>
    </sheetView>
  </sheetViews>
  <sheetFormatPr defaultRowHeight="14.4" x14ac:dyDescent="0.3"/>
  <cols>
    <col min="1" max="1" width="33.33203125" bestFit="1" customWidth="1"/>
    <col min="12" max="12" width="10.109375" bestFit="1" customWidth="1"/>
    <col min="14" max="14" width="10.109375" bestFit="1" customWidth="1"/>
    <col min="18" max="18" width="10.109375" bestFit="1" customWidth="1"/>
    <col min="26" max="26" width="10.109375" bestFit="1" customWidth="1"/>
  </cols>
  <sheetData>
    <row r="4" spans="1:33" x14ac:dyDescent="0.3">
      <c r="A4" t="s">
        <v>13</v>
      </c>
      <c r="B4" t="s">
        <v>14</v>
      </c>
      <c r="C4" t="s">
        <v>87</v>
      </c>
      <c r="D4" t="s">
        <v>16</v>
      </c>
      <c r="E4" t="s">
        <v>17</v>
      </c>
      <c r="F4" t="s">
        <v>89</v>
      </c>
      <c r="G4" t="s">
        <v>90</v>
      </c>
      <c r="H4" t="s">
        <v>91</v>
      </c>
      <c r="I4" t="s">
        <v>18</v>
      </c>
      <c r="J4" t="s">
        <v>19</v>
      </c>
      <c r="K4" t="s">
        <v>20</v>
      </c>
      <c r="L4" s="32">
        <v>44470</v>
      </c>
      <c r="M4" s="32">
        <v>44501</v>
      </c>
      <c r="N4" s="32">
        <v>44531</v>
      </c>
      <c r="O4" s="32">
        <v>44562</v>
      </c>
      <c r="P4" s="32">
        <v>44593</v>
      </c>
      <c r="Q4" s="32">
        <v>44621</v>
      </c>
      <c r="R4" s="32">
        <v>44652</v>
      </c>
      <c r="S4" s="32">
        <v>44682</v>
      </c>
      <c r="T4" s="32">
        <v>44713</v>
      </c>
      <c r="U4" s="32">
        <v>44743</v>
      </c>
      <c r="V4" s="32">
        <v>44774</v>
      </c>
      <c r="W4" s="32">
        <v>44805</v>
      </c>
      <c r="X4" s="32">
        <v>44835</v>
      </c>
      <c r="Y4" s="32">
        <v>44866</v>
      </c>
      <c r="Z4" s="32">
        <v>44896</v>
      </c>
      <c r="AA4" s="32">
        <v>44927</v>
      </c>
      <c r="AB4" s="32">
        <v>44958</v>
      </c>
      <c r="AC4" s="32">
        <v>44986</v>
      </c>
      <c r="AD4" s="32">
        <v>45017</v>
      </c>
      <c r="AE4" s="32">
        <v>45047</v>
      </c>
      <c r="AF4" s="32">
        <v>45078</v>
      </c>
      <c r="AG4" s="32">
        <v>45108</v>
      </c>
    </row>
    <row r="5" spans="1:33" x14ac:dyDescent="0.3">
      <c r="A5" t="s">
        <v>31</v>
      </c>
      <c r="D5" s="32">
        <v>44621</v>
      </c>
      <c r="E5" s="32">
        <v>45056</v>
      </c>
      <c r="F5">
        <v>62394.5</v>
      </c>
      <c r="G5">
        <v>0</v>
      </c>
      <c r="H5" s="43">
        <v>0</v>
      </c>
      <c r="I5">
        <v>62394.5</v>
      </c>
      <c r="K5" t="s">
        <v>100</v>
      </c>
      <c r="Q5">
        <v>1340.9</v>
      </c>
      <c r="R5">
        <v>1505.8</v>
      </c>
      <c r="S5">
        <v>1771</v>
      </c>
      <c r="T5">
        <v>2081.1999999999998</v>
      </c>
      <c r="U5">
        <v>3061.9</v>
      </c>
      <c r="V5">
        <v>4526.7</v>
      </c>
      <c r="W5">
        <v>5814.3</v>
      </c>
      <c r="X5">
        <v>8464.2999999999993</v>
      </c>
      <c r="Y5">
        <v>8638.7999999999993</v>
      </c>
      <c r="Z5">
        <v>8670.7000000000007</v>
      </c>
      <c r="AA5">
        <v>7450.6</v>
      </c>
      <c r="AB5">
        <v>5274.7</v>
      </c>
      <c r="AC5">
        <v>1955.5</v>
      </c>
      <c r="AD5">
        <v>1378.6</v>
      </c>
      <c r="AE5">
        <v>459.5</v>
      </c>
    </row>
    <row r="6" spans="1:33" x14ac:dyDescent="0.3">
      <c r="A6" t="s">
        <v>32</v>
      </c>
      <c r="D6" t="s">
        <v>105</v>
      </c>
      <c r="E6" s="32">
        <v>44930</v>
      </c>
      <c r="F6">
        <v>215928.3</v>
      </c>
      <c r="G6">
        <v>3787</v>
      </c>
      <c r="H6" s="42">
        <v>1.7500000000000002E-2</v>
      </c>
      <c r="I6">
        <v>212141.3</v>
      </c>
      <c r="K6" t="s">
        <v>100</v>
      </c>
      <c r="L6">
        <v>541</v>
      </c>
      <c r="M6">
        <v>1623</v>
      </c>
      <c r="N6">
        <v>2372.1999999999998</v>
      </c>
      <c r="O6">
        <v>23224.5</v>
      </c>
      <c r="P6">
        <v>21022</v>
      </c>
      <c r="Q6">
        <v>23401.3</v>
      </c>
      <c r="R6">
        <v>22646.400000000001</v>
      </c>
      <c r="S6">
        <v>24202.5</v>
      </c>
      <c r="T6">
        <v>22438.3</v>
      </c>
      <c r="U6">
        <v>20153.3</v>
      </c>
      <c r="V6">
        <v>13629.1</v>
      </c>
      <c r="W6">
        <v>13019</v>
      </c>
      <c r="X6">
        <v>13093.1</v>
      </c>
      <c r="Y6">
        <v>7614.5</v>
      </c>
      <c r="Z6">
        <v>6945.9</v>
      </c>
      <c r="AA6">
        <v>2.1</v>
      </c>
    </row>
    <row r="7" spans="1:33" x14ac:dyDescent="0.3">
      <c r="A7" t="s">
        <v>33</v>
      </c>
      <c r="D7" s="32">
        <v>44614</v>
      </c>
      <c r="E7" s="32">
        <v>45032</v>
      </c>
      <c r="F7">
        <v>180275</v>
      </c>
      <c r="G7">
        <v>0</v>
      </c>
      <c r="H7" s="43">
        <v>0</v>
      </c>
      <c r="I7">
        <v>180275</v>
      </c>
      <c r="K7" t="s">
        <v>100</v>
      </c>
      <c r="P7">
        <v>776.3</v>
      </c>
      <c r="Q7">
        <v>3437.8</v>
      </c>
      <c r="R7">
        <v>3326.9</v>
      </c>
      <c r="S7">
        <v>5427.9</v>
      </c>
      <c r="T7">
        <v>7931.6</v>
      </c>
      <c r="U7">
        <v>12791.9</v>
      </c>
      <c r="V7">
        <v>19784.5</v>
      </c>
      <c r="W7">
        <v>23230.6</v>
      </c>
      <c r="X7">
        <v>24983</v>
      </c>
      <c r="Y7">
        <v>24035.4</v>
      </c>
      <c r="Z7">
        <v>20756.2</v>
      </c>
      <c r="AA7">
        <v>16782.099999999999</v>
      </c>
      <c r="AB7">
        <v>12134.7</v>
      </c>
      <c r="AC7">
        <v>3481.7</v>
      </c>
      <c r="AD7">
        <v>1394.4</v>
      </c>
    </row>
    <row r="8" spans="1:33" x14ac:dyDescent="0.3">
      <c r="A8" t="s">
        <v>31</v>
      </c>
      <c r="D8" s="32">
        <v>44733</v>
      </c>
      <c r="E8" s="32">
        <v>45120</v>
      </c>
      <c r="F8">
        <v>27799.5</v>
      </c>
      <c r="G8">
        <v>0</v>
      </c>
      <c r="H8" s="43">
        <v>0</v>
      </c>
      <c r="I8">
        <v>27799.5</v>
      </c>
      <c r="K8" t="s">
        <v>100</v>
      </c>
      <c r="T8">
        <v>30.8</v>
      </c>
      <c r="U8">
        <v>440.7</v>
      </c>
      <c r="V8">
        <v>671.5</v>
      </c>
      <c r="W8">
        <v>630.5</v>
      </c>
      <c r="X8">
        <v>675.7</v>
      </c>
      <c r="Y8">
        <v>2090.1</v>
      </c>
      <c r="Z8">
        <v>3183</v>
      </c>
      <c r="AA8">
        <v>3471.8</v>
      </c>
      <c r="AB8">
        <v>3824.2</v>
      </c>
      <c r="AC8">
        <v>4030.3</v>
      </c>
      <c r="AD8">
        <v>3664.5</v>
      </c>
      <c r="AE8">
        <v>3496.8</v>
      </c>
      <c r="AF8">
        <v>1199.5</v>
      </c>
      <c r="AG8">
        <v>390.1</v>
      </c>
    </row>
    <row r="9" spans="1:33" x14ac:dyDescent="0.3">
      <c r="A9" t="s">
        <v>32</v>
      </c>
      <c r="D9" s="32">
        <v>44561</v>
      </c>
      <c r="E9" s="32">
        <v>44926</v>
      </c>
      <c r="F9">
        <v>102271.2</v>
      </c>
      <c r="G9">
        <v>0</v>
      </c>
      <c r="H9" s="43">
        <v>0</v>
      </c>
      <c r="I9">
        <v>102271.2</v>
      </c>
      <c r="K9" t="s">
        <v>100</v>
      </c>
      <c r="N9">
        <v>314.89999999999998</v>
      </c>
      <c r="O9">
        <v>9761.7000000000007</v>
      </c>
      <c r="P9">
        <v>8817.1</v>
      </c>
      <c r="Q9">
        <v>9761.7000000000007</v>
      </c>
      <c r="R9">
        <v>9371</v>
      </c>
      <c r="S9">
        <v>9671.2999999999993</v>
      </c>
      <c r="T9">
        <v>8848.4</v>
      </c>
      <c r="U9">
        <v>8687.1</v>
      </c>
      <c r="V9">
        <v>8687.1</v>
      </c>
      <c r="W9">
        <v>8406.9</v>
      </c>
      <c r="X9">
        <v>7619</v>
      </c>
      <c r="Y9">
        <v>6861</v>
      </c>
      <c r="Z9">
        <v>5464.1</v>
      </c>
    </row>
    <row r="10" spans="1:33" x14ac:dyDescent="0.3">
      <c r="A10" t="s">
        <v>33</v>
      </c>
      <c r="D10" s="32">
        <v>44695</v>
      </c>
      <c r="E10" s="32">
        <v>45120</v>
      </c>
      <c r="F10">
        <v>79476</v>
      </c>
      <c r="G10">
        <v>0</v>
      </c>
      <c r="H10" s="43">
        <v>0</v>
      </c>
      <c r="I10">
        <v>79476</v>
      </c>
      <c r="K10" t="s">
        <v>100</v>
      </c>
      <c r="S10">
        <v>757.9</v>
      </c>
      <c r="T10">
        <v>1789.6</v>
      </c>
      <c r="U10">
        <v>2772.2</v>
      </c>
      <c r="V10">
        <v>4288.1000000000004</v>
      </c>
      <c r="W10">
        <v>7112.6</v>
      </c>
      <c r="X10">
        <v>8647.7999999999993</v>
      </c>
      <c r="Y10">
        <v>9103.4</v>
      </c>
      <c r="Z10">
        <v>8255.2999999999993</v>
      </c>
      <c r="AA10">
        <v>8611.5</v>
      </c>
      <c r="AB10">
        <v>7073.8</v>
      </c>
      <c r="AC10">
        <v>7388.8</v>
      </c>
      <c r="AD10">
        <v>6369.9</v>
      </c>
      <c r="AE10">
        <v>4798</v>
      </c>
      <c r="AF10">
        <v>1914.2</v>
      </c>
      <c r="AG10">
        <v>593</v>
      </c>
    </row>
    <row r="28" spans="7:39" x14ac:dyDescent="0.3">
      <c r="G28" t="s">
        <v>13</v>
      </c>
      <c r="H28" t="s">
        <v>14</v>
      </c>
      <c r="I28" t="s">
        <v>87</v>
      </c>
      <c r="J28" t="s">
        <v>16</v>
      </c>
      <c r="K28" t="s">
        <v>17</v>
      </c>
      <c r="L28" t="s">
        <v>89</v>
      </c>
      <c r="M28" t="s">
        <v>90</v>
      </c>
      <c r="N28" t="s">
        <v>91</v>
      </c>
      <c r="O28" t="s">
        <v>18</v>
      </c>
      <c r="P28" t="s">
        <v>19</v>
      </c>
      <c r="Q28" t="s">
        <v>20</v>
      </c>
      <c r="R28" s="32">
        <v>44409</v>
      </c>
      <c r="S28" s="32">
        <v>44440</v>
      </c>
      <c r="T28" s="32">
        <v>44470</v>
      </c>
      <c r="U28" s="32">
        <v>44501</v>
      </c>
      <c r="V28" s="32">
        <v>44531</v>
      </c>
      <c r="W28" s="32">
        <v>44562</v>
      </c>
      <c r="X28" s="32">
        <v>44593</v>
      </c>
      <c r="Y28" s="32">
        <v>44621</v>
      </c>
      <c r="Z28" s="32">
        <v>44652</v>
      </c>
      <c r="AA28" s="32">
        <v>44682</v>
      </c>
      <c r="AB28" s="32">
        <v>44713</v>
      </c>
      <c r="AC28" s="32">
        <v>44743</v>
      </c>
      <c r="AD28" s="32">
        <v>44774</v>
      </c>
      <c r="AE28" s="32">
        <v>44805</v>
      </c>
      <c r="AF28" s="32">
        <v>44835</v>
      </c>
      <c r="AG28" s="32">
        <v>44866</v>
      </c>
      <c r="AH28" s="32">
        <v>44896</v>
      </c>
      <c r="AI28" s="32">
        <v>44927</v>
      </c>
      <c r="AJ28" s="32">
        <v>44958</v>
      </c>
      <c r="AK28" s="32">
        <v>44986</v>
      </c>
      <c r="AL28" s="32">
        <v>45017</v>
      </c>
      <c r="AM28" s="32">
        <v>45047</v>
      </c>
    </row>
    <row r="29" spans="7:39" x14ac:dyDescent="0.3">
      <c r="G29" t="s">
        <v>26</v>
      </c>
      <c r="J29" t="s">
        <v>99</v>
      </c>
      <c r="K29" s="32">
        <v>44988</v>
      </c>
      <c r="L29">
        <v>12602.7</v>
      </c>
      <c r="M29">
        <v>1406.4</v>
      </c>
      <c r="N29" s="42">
        <v>0.1116</v>
      </c>
      <c r="O29">
        <v>11196.2</v>
      </c>
      <c r="Q29" t="s">
        <v>100</v>
      </c>
      <c r="S29">
        <v>7.8</v>
      </c>
      <c r="T29">
        <v>221.6</v>
      </c>
      <c r="U29">
        <v>456.5</v>
      </c>
      <c r="V29">
        <v>869.8</v>
      </c>
      <c r="W29">
        <v>359.8</v>
      </c>
      <c r="X29">
        <v>561.20000000000005</v>
      </c>
      <c r="Y29">
        <v>1058.8</v>
      </c>
      <c r="Z29">
        <v>1260.9000000000001</v>
      </c>
      <c r="AA29">
        <v>1520.5</v>
      </c>
      <c r="AB29">
        <v>1504.4</v>
      </c>
      <c r="AC29">
        <v>1293.9000000000001</v>
      </c>
      <c r="AD29">
        <v>1126.4000000000001</v>
      </c>
      <c r="AE29">
        <v>899.1</v>
      </c>
      <c r="AF29">
        <v>685.4</v>
      </c>
      <c r="AG29">
        <v>346.9</v>
      </c>
      <c r="AH29">
        <v>239.6</v>
      </c>
      <c r="AI29">
        <v>140.1</v>
      </c>
      <c r="AJ29">
        <v>49.6</v>
      </c>
      <c r="AK29">
        <v>0.4</v>
      </c>
    </row>
    <row r="30" spans="7:39" x14ac:dyDescent="0.3">
      <c r="G30" t="s">
        <v>26</v>
      </c>
      <c r="J30" t="s">
        <v>101</v>
      </c>
      <c r="K30" s="32">
        <v>45054</v>
      </c>
      <c r="L30">
        <v>9029.2999999999993</v>
      </c>
      <c r="M30">
        <v>736.2</v>
      </c>
      <c r="N30" s="42">
        <v>8.1500000000000003E-2</v>
      </c>
      <c r="O30">
        <v>8293.1</v>
      </c>
      <c r="Q30" t="s">
        <v>100</v>
      </c>
      <c r="R30">
        <v>34</v>
      </c>
      <c r="S30">
        <v>171.5</v>
      </c>
      <c r="T30">
        <v>175.5</v>
      </c>
      <c r="U30">
        <v>150.1</v>
      </c>
      <c r="V30">
        <v>210.8</v>
      </c>
      <c r="W30">
        <v>175.1</v>
      </c>
      <c r="X30">
        <v>206.3</v>
      </c>
      <c r="Y30">
        <v>593.5</v>
      </c>
      <c r="Z30">
        <v>876.5</v>
      </c>
      <c r="AA30">
        <v>882.7</v>
      </c>
      <c r="AB30">
        <v>1016</v>
      </c>
      <c r="AC30">
        <v>833.2</v>
      </c>
      <c r="AD30">
        <v>824.8</v>
      </c>
      <c r="AE30">
        <v>715.5</v>
      </c>
      <c r="AF30">
        <v>587.29999999999995</v>
      </c>
      <c r="AG30">
        <v>457.1</v>
      </c>
      <c r="AH30">
        <v>395.4</v>
      </c>
      <c r="AI30">
        <v>304.8</v>
      </c>
      <c r="AJ30">
        <v>167</v>
      </c>
      <c r="AK30">
        <v>154.69999999999999</v>
      </c>
      <c r="AL30">
        <v>80.599999999999994</v>
      </c>
      <c r="AM30">
        <v>17</v>
      </c>
    </row>
    <row r="37" spans="1:27" x14ac:dyDescent="0.3">
      <c r="A37" t="s">
        <v>13</v>
      </c>
      <c r="B37" t="s">
        <v>14</v>
      </c>
      <c r="C37" t="s">
        <v>87</v>
      </c>
      <c r="D37" t="s">
        <v>16</v>
      </c>
      <c r="E37" t="s">
        <v>17</v>
      </c>
      <c r="F37" t="s">
        <v>89</v>
      </c>
      <c r="G37" t="s">
        <v>90</v>
      </c>
      <c r="H37" t="s">
        <v>91</v>
      </c>
      <c r="I37" t="s">
        <v>18</v>
      </c>
      <c r="J37" t="s">
        <v>19</v>
      </c>
      <c r="K37" t="s">
        <v>20</v>
      </c>
      <c r="L37" s="32">
        <v>44682</v>
      </c>
      <c r="M37" s="32">
        <v>44713</v>
      </c>
      <c r="N37" s="32">
        <v>44743</v>
      </c>
      <c r="O37" s="32">
        <v>44774</v>
      </c>
      <c r="P37" s="32">
        <v>44805</v>
      </c>
      <c r="Q37" s="32">
        <v>44835</v>
      </c>
      <c r="R37" s="32">
        <v>44866</v>
      </c>
      <c r="S37" s="32">
        <v>44896</v>
      </c>
      <c r="T37" s="32">
        <v>44927</v>
      </c>
      <c r="U37" s="32">
        <v>44958</v>
      </c>
      <c r="V37" s="32">
        <v>44986</v>
      </c>
      <c r="W37" s="32">
        <v>45017</v>
      </c>
      <c r="X37" s="32">
        <v>45047</v>
      </c>
      <c r="Y37" s="32">
        <v>45078</v>
      </c>
      <c r="Z37" s="32">
        <v>45108</v>
      </c>
      <c r="AA37" s="32">
        <v>45139</v>
      </c>
    </row>
    <row r="38" spans="1:27" x14ac:dyDescent="0.3">
      <c r="A38" t="s">
        <v>177</v>
      </c>
      <c r="D38" s="32">
        <v>44708</v>
      </c>
      <c r="E38" s="32">
        <v>45127</v>
      </c>
      <c r="F38">
        <v>744841</v>
      </c>
      <c r="G38">
        <v>0</v>
      </c>
      <c r="H38" s="43">
        <v>0</v>
      </c>
      <c r="I38">
        <v>744841</v>
      </c>
      <c r="K38" t="s">
        <v>100</v>
      </c>
      <c r="L38">
        <v>672.9</v>
      </c>
      <c r="M38">
        <v>13386</v>
      </c>
      <c r="N38">
        <v>59018.9</v>
      </c>
      <c r="O38">
        <v>71127.3</v>
      </c>
      <c r="P38">
        <v>26482.3</v>
      </c>
      <c r="Q38">
        <v>36551</v>
      </c>
      <c r="R38">
        <v>66050.899999999994</v>
      </c>
      <c r="S38">
        <v>95792.1</v>
      </c>
      <c r="T38">
        <v>150280.79999999999</v>
      </c>
      <c r="U38">
        <v>77531</v>
      </c>
      <c r="V38">
        <v>47099.7</v>
      </c>
      <c r="W38">
        <v>35557.5</v>
      </c>
      <c r="X38">
        <v>34738.400000000001</v>
      </c>
      <c r="Y38">
        <v>22096.5</v>
      </c>
      <c r="Z38">
        <v>8455.7999999999993</v>
      </c>
    </row>
    <row r="39" spans="1:27" x14ac:dyDescent="0.3">
      <c r="A39" t="s">
        <v>94</v>
      </c>
      <c r="D39" s="32">
        <v>44713</v>
      </c>
      <c r="E39" s="32">
        <v>45079</v>
      </c>
      <c r="F39">
        <v>441691</v>
      </c>
      <c r="G39">
        <v>0</v>
      </c>
      <c r="H39" s="43">
        <v>0</v>
      </c>
      <c r="I39">
        <v>441691</v>
      </c>
      <c r="K39" t="s">
        <v>100</v>
      </c>
      <c r="M39">
        <v>2155.1</v>
      </c>
      <c r="N39">
        <v>26653.8</v>
      </c>
      <c r="O39">
        <v>45939.199999999997</v>
      </c>
      <c r="P39">
        <v>16725</v>
      </c>
      <c r="Q39">
        <v>25259.4</v>
      </c>
      <c r="R39">
        <v>49479.1</v>
      </c>
      <c r="S39">
        <v>78186.2</v>
      </c>
      <c r="T39">
        <v>115748.8</v>
      </c>
      <c r="U39">
        <v>45229.9</v>
      </c>
      <c r="V39">
        <v>17279.900000000001</v>
      </c>
      <c r="W39">
        <v>9064.2000000000007</v>
      </c>
      <c r="X39">
        <v>9366.2999999999993</v>
      </c>
      <c r="Y39">
        <v>604.29999999999995</v>
      </c>
    </row>
    <row r="40" spans="1:27" x14ac:dyDescent="0.3">
      <c r="A40" t="s">
        <v>96</v>
      </c>
      <c r="D40" s="32">
        <v>44708</v>
      </c>
      <c r="E40" s="32">
        <v>45127</v>
      </c>
      <c r="F40">
        <v>303150</v>
      </c>
      <c r="G40">
        <v>0</v>
      </c>
      <c r="H40" s="43">
        <v>0</v>
      </c>
      <c r="I40">
        <v>303150</v>
      </c>
      <c r="K40" t="s">
        <v>100</v>
      </c>
      <c r="L40">
        <v>672.9</v>
      </c>
      <c r="M40">
        <v>11231</v>
      </c>
      <c r="N40">
        <v>32365.1</v>
      </c>
      <c r="O40">
        <v>25188.2</v>
      </c>
      <c r="P40">
        <v>9757.2999999999993</v>
      </c>
      <c r="Q40">
        <v>11291.6</v>
      </c>
      <c r="R40">
        <v>16571.8</v>
      </c>
      <c r="S40">
        <v>17605.900000000001</v>
      </c>
      <c r="T40">
        <v>34531.9</v>
      </c>
      <c r="U40">
        <v>32301.1</v>
      </c>
      <c r="V40">
        <v>29819.8</v>
      </c>
      <c r="W40">
        <v>26493.3</v>
      </c>
      <c r="X40">
        <v>25372.1</v>
      </c>
      <c r="Y40">
        <v>21492.2</v>
      </c>
      <c r="Z40">
        <v>8455.7999999999993</v>
      </c>
    </row>
    <row r="41" spans="1:27" x14ac:dyDescent="0.3">
      <c r="A41" t="s">
        <v>178</v>
      </c>
      <c r="D41" s="32">
        <v>44723</v>
      </c>
      <c r="E41" s="32">
        <v>45140</v>
      </c>
      <c r="F41">
        <v>1116824</v>
      </c>
      <c r="G41">
        <v>0</v>
      </c>
      <c r="H41" s="43">
        <v>0</v>
      </c>
      <c r="I41">
        <v>1116824</v>
      </c>
      <c r="K41" t="s">
        <v>100</v>
      </c>
      <c r="M41">
        <v>14414.6</v>
      </c>
      <c r="N41">
        <v>34099.699999999997</v>
      </c>
      <c r="O41">
        <v>44524.2</v>
      </c>
      <c r="P41">
        <v>34664</v>
      </c>
      <c r="Q41">
        <v>67189.8</v>
      </c>
      <c r="R41">
        <v>75158.100000000006</v>
      </c>
      <c r="S41">
        <v>118295.3</v>
      </c>
      <c r="T41">
        <v>159717.29999999999</v>
      </c>
      <c r="U41">
        <v>174597.2</v>
      </c>
      <c r="V41">
        <v>175365.1</v>
      </c>
      <c r="W41">
        <v>99850.7</v>
      </c>
      <c r="X41">
        <v>61971.4</v>
      </c>
      <c r="Y41">
        <v>35325.300000000003</v>
      </c>
      <c r="Z41">
        <v>20533.400000000001</v>
      </c>
      <c r="AA41">
        <v>1118</v>
      </c>
    </row>
    <row r="42" spans="1:27" x14ac:dyDescent="0.3">
      <c r="A42" t="s">
        <v>94</v>
      </c>
      <c r="D42" s="32">
        <v>44723</v>
      </c>
      <c r="E42" s="32">
        <v>45079</v>
      </c>
      <c r="F42">
        <v>746102.1</v>
      </c>
      <c r="G42">
        <v>0</v>
      </c>
      <c r="H42" s="43">
        <v>0</v>
      </c>
      <c r="I42">
        <v>746102.1</v>
      </c>
      <c r="K42" t="s">
        <v>100</v>
      </c>
      <c r="M42">
        <v>13877.2</v>
      </c>
      <c r="N42">
        <v>31322.7</v>
      </c>
      <c r="O42">
        <v>41747.199999999997</v>
      </c>
      <c r="P42">
        <v>27451.8</v>
      </c>
      <c r="Q42">
        <v>52002.5</v>
      </c>
      <c r="R42">
        <v>60460.7</v>
      </c>
      <c r="S42">
        <v>94355.7</v>
      </c>
      <c r="T42">
        <v>125974.8</v>
      </c>
      <c r="U42">
        <v>136035.4</v>
      </c>
      <c r="V42">
        <v>111843.2</v>
      </c>
      <c r="W42">
        <v>38764.400000000001</v>
      </c>
      <c r="X42">
        <v>11523.1</v>
      </c>
      <c r="Y42">
        <v>743.4</v>
      </c>
    </row>
    <row r="43" spans="1:27" x14ac:dyDescent="0.3">
      <c r="A43" t="s">
        <v>96</v>
      </c>
      <c r="D43" s="32">
        <v>44737</v>
      </c>
      <c r="E43" s="32">
        <v>45140</v>
      </c>
      <c r="F43">
        <v>370721.9</v>
      </c>
      <c r="G43">
        <v>0</v>
      </c>
      <c r="H43" s="43">
        <v>0</v>
      </c>
      <c r="I43">
        <v>370721.9</v>
      </c>
      <c r="K43" t="s">
        <v>100</v>
      </c>
      <c r="M43">
        <v>537.5</v>
      </c>
      <c r="N43">
        <v>2776.9</v>
      </c>
      <c r="O43">
        <v>2776.9</v>
      </c>
      <c r="P43">
        <v>7212.2</v>
      </c>
      <c r="Q43">
        <v>15187.3</v>
      </c>
      <c r="R43">
        <v>14697.3</v>
      </c>
      <c r="S43">
        <v>23939.7</v>
      </c>
      <c r="T43">
        <v>33742.5</v>
      </c>
      <c r="U43">
        <v>38561.9</v>
      </c>
      <c r="V43">
        <v>63521.9</v>
      </c>
      <c r="W43">
        <v>61086.3</v>
      </c>
      <c r="X43">
        <v>50448.3</v>
      </c>
      <c r="Y43">
        <v>34581.800000000003</v>
      </c>
      <c r="Z43">
        <v>20533.400000000001</v>
      </c>
      <c r="AA43">
        <v>1118</v>
      </c>
    </row>
    <row r="47" spans="1:27" x14ac:dyDescent="0.3">
      <c r="A47" t="s">
        <v>13</v>
      </c>
      <c r="B47" t="s">
        <v>14</v>
      </c>
      <c r="C47" t="s">
        <v>87</v>
      </c>
      <c r="D47" t="s">
        <v>16</v>
      </c>
      <c r="E47" t="s">
        <v>17</v>
      </c>
      <c r="F47" t="s">
        <v>89</v>
      </c>
      <c r="G47" t="s">
        <v>90</v>
      </c>
      <c r="H47" t="s">
        <v>91</v>
      </c>
      <c r="I47" t="s">
        <v>18</v>
      </c>
      <c r="J47" t="s">
        <v>19</v>
      </c>
      <c r="K47" t="s">
        <v>20</v>
      </c>
      <c r="L47" s="32">
        <v>44682</v>
      </c>
      <c r="M47" s="32">
        <v>44713</v>
      </c>
      <c r="N47" s="32">
        <v>44743</v>
      </c>
      <c r="O47" s="32">
        <v>44774</v>
      </c>
      <c r="P47" s="32">
        <v>44805</v>
      </c>
      <c r="Q47" s="32">
        <v>44835</v>
      </c>
      <c r="R47" s="32">
        <v>44866</v>
      </c>
      <c r="S47" s="32">
        <v>44896</v>
      </c>
      <c r="T47" s="32">
        <v>44927</v>
      </c>
      <c r="U47" s="32">
        <v>44958</v>
      </c>
      <c r="V47" s="32">
        <v>44986</v>
      </c>
      <c r="W47" s="32">
        <v>45017</v>
      </c>
      <c r="X47" s="32">
        <v>45047</v>
      </c>
      <c r="Y47" s="32">
        <v>45078</v>
      </c>
      <c r="Z47" s="32">
        <v>45108</v>
      </c>
    </row>
    <row r="48" spans="1:27" x14ac:dyDescent="0.3">
      <c r="A48" t="s">
        <v>177</v>
      </c>
      <c r="D48" s="32">
        <v>44708</v>
      </c>
      <c r="E48" s="32">
        <v>45127</v>
      </c>
      <c r="F48">
        <v>744840.9</v>
      </c>
      <c r="G48">
        <v>0</v>
      </c>
      <c r="H48" s="43">
        <v>0</v>
      </c>
      <c r="I48">
        <v>744840.9</v>
      </c>
      <c r="K48" t="s">
        <v>18</v>
      </c>
      <c r="L48">
        <v>672.9</v>
      </c>
      <c r="M48">
        <v>14309.6</v>
      </c>
      <c r="N48">
        <v>65830.100000000006</v>
      </c>
      <c r="O48">
        <v>70740.800000000003</v>
      </c>
      <c r="P48">
        <v>74020.7</v>
      </c>
      <c r="Q48">
        <v>87321.8</v>
      </c>
      <c r="R48">
        <v>89671.2</v>
      </c>
      <c r="S48">
        <v>69294.899999999994</v>
      </c>
      <c r="T48">
        <v>70050.899999999994</v>
      </c>
      <c r="U48">
        <v>52574.9</v>
      </c>
      <c r="V48">
        <v>43296.7</v>
      </c>
      <c r="W48">
        <v>42222.5</v>
      </c>
      <c r="X48">
        <v>34318.9</v>
      </c>
      <c r="Y48">
        <v>22059.3</v>
      </c>
      <c r="Z48">
        <v>8455.7999999999993</v>
      </c>
    </row>
    <row r="49" spans="1:26" x14ac:dyDescent="0.3">
      <c r="A49" t="s">
        <v>94</v>
      </c>
      <c r="D49" s="32">
        <v>44713</v>
      </c>
      <c r="E49" s="32">
        <v>45079</v>
      </c>
      <c r="F49">
        <v>441690.9</v>
      </c>
      <c r="G49">
        <v>0</v>
      </c>
      <c r="H49" s="43">
        <v>0</v>
      </c>
      <c r="I49">
        <v>441690.9</v>
      </c>
      <c r="K49" t="s">
        <v>18</v>
      </c>
      <c r="M49">
        <v>3078.6</v>
      </c>
      <c r="N49">
        <v>33465</v>
      </c>
      <c r="O49">
        <v>45552.6</v>
      </c>
      <c r="P49">
        <v>64263.3</v>
      </c>
      <c r="Q49">
        <v>76030.2</v>
      </c>
      <c r="R49">
        <v>73099.399999999994</v>
      </c>
      <c r="S49">
        <v>51689.1</v>
      </c>
      <c r="T49">
        <v>35519</v>
      </c>
      <c r="U49">
        <v>20273.8</v>
      </c>
      <c r="V49">
        <v>13476.9</v>
      </c>
      <c r="W49">
        <v>15729.1</v>
      </c>
      <c r="X49">
        <v>8946.7999999999993</v>
      </c>
      <c r="Y49">
        <v>567.1</v>
      </c>
    </row>
    <row r="50" spans="1:26" x14ac:dyDescent="0.3">
      <c r="A50" t="s">
        <v>96</v>
      </c>
      <c r="D50" s="32">
        <v>44708</v>
      </c>
      <c r="E50" s="32">
        <v>45127</v>
      </c>
      <c r="F50">
        <v>303150</v>
      </c>
      <c r="G50">
        <v>0</v>
      </c>
      <c r="H50" s="43">
        <v>0</v>
      </c>
      <c r="I50">
        <v>303150</v>
      </c>
      <c r="K50" t="s">
        <v>18</v>
      </c>
      <c r="L50">
        <v>672.9</v>
      </c>
      <c r="M50">
        <v>11231</v>
      </c>
      <c r="N50">
        <v>32365.1</v>
      </c>
      <c r="O50">
        <v>25188.2</v>
      </c>
      <c r="P50">
        <v>9757.2999999999993</v>
      </c>
      <c r="Q50">
        <v>11291.6</v>
      </c>
      <c r="R50">
        <v>16571.8</v>
      </c>
      <c r="S50">
        <v>17605.900000000001</v>
      </c>
      <c r="T50">
        <v>34531.9</v>
      </c>
      <c r="U50">
        <v>32301.1</v>
      </c>
      <c r="V50">
        <v>29819.8</v>
      </c>
      <c r="W50">
        <v>26493.3</v>
      </c>
      <c r="X50">
        <v>25372.1</v>
      </c>
      <c r="Y50">
        <v>21492.2</v>
      </c>
      <c r="Z50">
        <v>8455.7999999999993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Y161"/>
  <sheetViews>
    <sheetView view="pageBreakPreview" topLeftCell="C1" zoomScale="40" zoomScaleNormal="40" zoomScaleSheetLayoutView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1" width="7" style="6" customWidth="1"/>
    <col min="42" max="42" width="13.44140625" style="6" customWidth="1"/>
    <col min="43" max="43" width="63.44140625" style="6" bestFit="1" customWidth="1"/>
    <col min="44" max="44" width="43.109375" style="6" bestFit="1" customWidth="1"/>
    <col min="45" max="45" width="25.33203125" style="6" customWidth="1"/>
    <col min="46" max="46" width="14.33203125" style="6" customWidth="1"/>
    <col min="47" max="16384" width="9.109375" style="6"/>
  </cols>
  <sheetData>
    <row r="1" spans="2:51" ht="15.6" thickBot="1" x14ac:dyDescent="0.4"/>
    <row r="2" spans="2:51" ht="30" customHeight="1" x14ac:dyDescent="0.35">
      <c r="B2" s="130" t="s">
        <v>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51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51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51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51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51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51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51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51" ht="30" customHeight="1" thickBot="1" x14ac:dyDescent="0.4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51" ht="30" customHeight="1" thickBot="1" x14ac:dyDescent="0.4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  <c r="AP11" s="59" t="s">
        <v>144</v>
      </c>
      <c r="AQ11" s="60" t="s">
        <v>145</v>
      </c>
      <c r="AR11" s="60" t="s">
        <v>146</v>
      </c>
      <c r="AS11" s="60" t="s">
        <v>147</v>
      </c>
      <c r="AT11" s="60" t="s">
        <v>148</v>
      </c>
      <c r="AW11" s="58"/>
      <c r="AX11" s="58"/>
      <c r="AY11" s="8"/>
    </row>
    <row r="12" spans="2:51" ht="30" customHeight="1" thickBot="1" x14ac:dyDescent="0.4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  <c r="AP12" s="61" t="s">
        <v>109</v>
      </c>
      <c r="AQ12" s="62" t="s">
        <v>110</v>
      </c>
      <c r="AR12" s="62" t="s">
        <v>149</v>
      </c>
      <c r="AS12" s="63" t="s">
        <v>150</v>
      </c>
      <c r="AT12" s="62" t="s">
        <v>151</v>
      </c>
      <c r="AW12" s="58"/>
      <c r="AX12" s="58"/>
      <c r="AY12" s="8"/>
    </row>
    <row r="13" spans="2:51" ht="30" customHeight="1" thickBot="1" x14ac:dyDescent="0.4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  <c r="AP13" s="61" t="s">
        <v>111</v>
      </c>
      <c r="AQ13" s="62" t="s">
        <v>112</v>
      </c>
      <c r="AR13" s="62" t="s">
        <v>152</v>
      </c>
      <c r="AS13" s="63" t="s">
        <v>150</v>
      </c>
      <c r="AT13" s="62" t="s">
        <v>151</v>
      </c>
      <c r="AW13" s="58"/>
      <c r="AX13" s="58"/>
      <c r="AY13" s="8"/>
    </row>
    <row r="14" spans="2:51" ht="30" customHeight="1" thickBot="1" x14ac:dyDescent="0.4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  <c r="AP14" s="61" t="s">
        <v>113</v>
      </c>
      <c r="AQ14" s="62" t="s">
        <v>114</v>
      </c>
      <c r="AR14" s="62" t="s">
        <v>152</v>
      </c>
      <c r="AS14" s="63" t="s">
        <v>150</v>
      </c>
      <c r="AT14" s="62" t="s">
        <v>151</v>
      </c>
      <c r="AW14" s="58"/>
      <c r="AX14" s="58"/>
      <c r="AY14" s="8"/>
    </row>
    <row r="15" spans="2:51" ht="30" customHeight="1" thickBot="1" x14ac:dyDescent="0.4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  <c r="AP15" s="61" t="s">
        <v>115</v>
      </c>
      <c r="AQ15" s="62" t="s">
        <v>116</v>
      </c>
      <c r="AR15" s="62" t="s">
        <v>152</v>
      </c>
      <c r="AS15" s="63" t="s">
        <v>150</v>
      </c>
      <c r="AT15" s="62" t="s">
        <v>151</v>
      </c>
      <c r="AW15" s="58"/>
      <c r="AX15" s="58"/>
      <c r="AY15" s="8"/>
    </row>
    <row r="16" spans="2:51" ht="30" customHeight="1" thickBot="1" x14ac:dyDescent="0.4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  <c r="AP16" s="61" t="s">
        <v>117</v>
      </c>
      <c r="AQ16" s="62" t="s">
        <v>118</v>
      </c>
      <c r="AR16" s="62" t="s">
        <v>149</v>
      </c>
      <c r="AS16" s="63" t="s">
        <v>153</v>
      </c>
      <c r="AT16" s="62" t="s">
        <v>154</v>
      </c>
      <c r="AW16" s="58"/>
      <c r="AX16" s="58"/>
      <c r="AY16" s="8"/>
    </row>
    <row r="17" spans="2:51" ht="30" customHeight="1" thickBot="1" x14ac:dyDescent="0.4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  <c r="AP17" s="61" t="s">
        <v>117</v>
      </c>
      <c r="AQ17" s="62" t="s">
        <v>119</v>
      </c>
      <c r="AR17" s="62" t="s">
        <v>149</v>
      </c>
      <c r="AS17" s="63" t="s">
        <v>150</v>
      </c>
      <c r="AT17" s="62" t="s">
        <v>151</v>
      </c>
      <c r="AW17" s="58"/>
      <c r="AX17" s="58"/>
      <c r="AY17" s="8"/>
    </row>
    <row r="18" spans="2:51" ht="30" customHeight="1" thickBot="1" x14ac:dyDescent="0.4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  <c r="AP18" s="61" t="s">
        <v>120</v>
      </c>
      <c r="AQ18" s="62" t="s">
        <v>121</v>
      </c>
      <c r="AR18" s="62" t="s">
        <v>149</v>
      </c>
      <c r="AS18" s="63" t="s">
        <v>155</v>
      </c>
      <c r="AT18" s="62" t="s">
        <v>151</v>
      </c>
      <c r="AW18" s="58"/>
      <c r="AX18" s="58"/>
      <c r="AY18" s="8"/>
    </row>
    <row r="19" spans="2:51" ht="30" customHeight="1" thickBot="1" x14ac:dyDescent="0.4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  <c r="AP19" s="61" t="s">
        <v>122</v>
      </c>
      <c r="AQ19" s="62" t="s">
        <v>123</v>
      </c>
      <c r="AR19" s="62" t="s">
        <v>156</v>
      </c>
      <c r="AS19" s="63" t="s">
        <v>157</v>
      </c>
      <c r="AT19" s="62" t="s">
        <v>154</v>
      </c>
      <c r="AW19" s="58"/>
      <c r="AX19" s="58"/>
      <c r="AY19" s="8"/>
    </row>
    <row r="20" spans="2:51" ht="30" customHeight="1" thickBot="1" x14ac:dyDescent="0.4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  <c r="AP20" s="61" t="s">
        <v>124</v>
      </c>
      <c r="AQ20" s="62" t="s">
        <v>125</v>
      </c>
      <c r="AR20" s="62" t="s">
        <v>156</v>
      </c>
      <c r="AS20" s="63" t="s">
        <v>158</v>
      </c>
      <c r="AT20" s="62" t="s">
        <v>154</v>
      </c>
      <c r="AW20" s="58"/>
      <c r="AX20" s="58"/>
      <c r="AY20" s="8"/>
    </row>
    <row r="21" spans="2:51" ht="30" customHeight="1" thickBot="1" x14ac:dyDescent="0.4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  <c r="AP21" s="61" t="s">
        <v>126</v>
      </c>
      <c r="AQ21" s="62" t="s">
        <v>127</v>
      </c>
      <c r="AR21" s="62" t="s">
        <v>156</v>
      </c>
      <c r="AS21" s="63" t="s">
        <v>150</v>
      </c>
      <c r="AT21" s="62" t="s">
        <v>159</v>
      </c>
      <c r="AW21" s="58"/>
      <c r="AX21" s="58"/>
      <c r="AY21" s="8"/>
    </row>
    <row r="22" spans="2:51" ht="30" customHeight="1" thickBot="1" x14ac:dyDescent="0.4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  <c r="AP22" s="61" t="s">
        <v>128</v>
      </c>
      <c r="AQ22" s="62" t="s">
        <v>129</v>
      </c>
      <c r="AR22" s="62" t="s">
        <v>156</v>
      </c>
      <c r="AS22" s="63" t="s">
        <v>150</v>
      </c>
      <c r="AT22" s="62" t="s">
        <v>159</v>
      </c>
      <c r="AW22" s="58"/>
      <c r="AX22" s="58"/>
      <c r="AY22" s="8"/>
    </row>
    <row r="23" spans="2:51" ht="30" customHeight="1" thickBot="1" x14ac:dyDescent="0.4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  <c r="AP23" s="61" t="s">
        <v>130</v>
      </c>
      <c r="AQ23" s="62" t="s">
        <v>131</v>
      </c>
      <c r="AR23" s="62" t="s">
        <v>156</v>
      </c>
      <c r="AS23" s="63" t="s">
        <v>150</v>
      </c>
      <c r="AT23" s="62" t="s">
        <v>159</v>
      </c>
      <c r="AW23" s="58"/>
      <c r="AX23" s="58"/>
      <c r="AY23" s="8"/>
    </row>
    <row r="24" spans="2:51" ht="30" customHeight="1" thickBot="1" x14ac:dyDescent="0.4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  <c r="AP24" s="61" t="s">
        <v>132</v>
      </c>
      <c r="AQ24" s="62" t="s">
        <v>133</v>
      </c>
      <c r="AR24" s="62" t="s">
        <v>156</v>
      </c>
      <c r="AS24" s="63" t="s">
        <v>150</v>
      </c>
      <c r="AT24" s="62" t="s">
        <v>159</v>
      </c>
      <c r="AW24" s="58"/>
      <c r="AX24" s="58"/>
      <c r="AY24" s="8"/>
    </row>
    <row r="25" spans="2:51" ht="30" customHeight="1" thickBot="1" x14ac:dyDescent="0.4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  <c r="AP25" s="61" t="s">
        <v>134</v>
      </c>
      <c r="AQ25" s="62" t="s">
        <v>135</v>
      </c>
      <c r="AR25" s="62" t="s">
        <v>152</v>
      </c>
      <c r="AS25" s="63" t="s">
        <v>150</v>
      </c>
      <c r="AT25" s="62" t="s">
        <v>159</v>
      </c>
      <c r="AW25" s="58"/>
      <c r="AX25" s="58"/>
      <c r="AY25" s="8"/>
    </row>
    <row r="26" spans="2:51" ht="30" customHeight="1" thickBot="1" x14ac:dyDescent="0.4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  <c r="AP26" s="61" t="s">
        <v>136</v>
      </c>
      <c r="AQ26" s="62" t="s">
        <v>137</v>
      </c>
      <c r="AR26" s="62" t="s">
        <v>156</v>
      </c>
      <c r="AS26" s="63" t="s">
        <v>158</v>
      </c>
      <c r="AT26" s="62" t="s">
        <v>154</v>
      </c>
      <c r="AW26" s="58"/>
      <c r="AX26" s="58"/>
      <c r="AY26" s="8"/>
    </row>
    <row r="27" spans="2:51" ht="30" customHeight="1" thickBot="1" x14ac:dyDescent="0.4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  <c r="AP27" s="61" t="s">
        <v>138</v>
      </c>
      <c r="AQ27" s="62" t="s">
        <v>139</v>
      </c>
      <c r="AR27" s="62" t="s">
        <v>160</v>
      </c>
      <c r="AS27" s="63" t="s">
        <v>161</v>
      </c>
      <c r="AT27" s="62" t="s">
        <v>162</v>
      </c>
      <c r="AW27" s="58"/>
      <c r="AX27" s="58"/>
      <c r="AY27" s="8"/>
    </row>
    <row r="28" spans="2:51" ht="30" customHeight="1" thickBot="1" x14ac:dyDescent="0.4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  <c r="AP28" s="61" t="s">
        <v>140</v>
      </c>
      <c r="AQ28" s="62" t="s">
        <v>141</v>
      </c>
      <c r="AR28" s="62" t="s">
        <v>160</v>
      </c>
      <c r="AS28" s="63" t="s">
        <v>163</v>
      </c>
      <c r="AT28" s="62" t="s">
        <v>162</v>
      </c>
      <c r="AW28" s="58"/>
      <c r="AX28" s="58"/>
      <c r="AY28" s="8"/>
    </row>
    <row r="29" spans="2:51" ht="30" customHeight="1" thickBot="1" x14ac:dyDescent="0.4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  <c r="AP29" s="61" t="s">
        <v>142</v>
      </c>
      <c r="AQ29" s="62" t="s">
        <v>143</v>
      </c>
      <c r="AR29" s="62" t="s">
        <v>160</v>
      </c>
      <c r="AS29" s="63" t="s">
        <v>163</v>
      </c>
      <c r="AT29" s="62" t="s">
        <v>162</v>
      </c>
      <c r="AW29" s="8"/>
      <c r="AX29" s="8"/>
      <c r="AY29" s="8"/>
    </row>
    <row r="30" spans="2:51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  <c r="AP30" s="64"/>
      <c r="AQ30" s="65"/>
      <c r="AR30" s="65"/>
      <c r="AS30" s="65"/>
      <c r="AT30" s="65"/>
    </row>
    <row r="31" spans="2:51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  <c r="AP31" s="64" t="s">
        <v>164</v>
      </c>
      <c r="AQ31" s="65"/>
      <c r="AR31" s="65"/>
      <c r="AS31" s="65"/>
      <c r="AT31" s="65"/>
    </row>
    <row r="32" spans="2:51" ht="30" customHeight="1" thickBot="1" x14ac:dyDescent="0.4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  <c r="AP32" s="64"/>
      <c r="AQ32" s="65"/>
      <c r="AR32" s="65"/>
      <c r="AS32" s="65"/>
      <c r="AT32" s="65"/>
    </row>
    <row r="33" spans="1:46" ht="30" customHeight="1" thickBot="1" x14ac:dyDescent="0.4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  <c r="AP33" s="59" t="s">
        <v>144</v>
      </c>
      <c r="AQ33" s="60" t="s">
        <v>145</v>
      </c>
      <c r="AR33" s="60" t="s">
        <v>146</v>
      </c>
      <c r="AS33" s="60" t="s">
        <v>147</v>
      </c>
      <c r="AT33" s="60" t="s">
        <v>148</v>
      </c>
    </row>
    <row r="34" spans="1:46" ht="30" customHeight="1" thickBot="1" x14ac:dyDescent="0.4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  <c r="AP34" s="61" t="s">
        <v>165</v>
      </c>
      <c r="AQ34" s="62" t="s">
        <v>166</v>
      </c>
      <c r="AR34" s="62" t="s">
        <v>167</v>
      </c>
      <c r="AS34" s="63" t="s">
        <v>168</v>
      </c>
      <c r="AT34" s="62" t="s">
        <v>169</v>
      </c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  <c r="AP35" s="61" t="s">
        <v>170</v>
      </c>
      <c r="AQ35" s="62" t="s">
        <v>171</v>
      </c>
      <c r="AR35" s="62" t="s">
        <v>167</v>
      </c>
      <c r="AS35" s="63" t="s">
        <v>168</v>
      </c>
      <c r="AT35" s="62" t="s">
        <v>169</v>
      </c>
    </row>
    <row r="36" spans="1:46" s="5" customFormat="1" ht="99.9" customHeight="1" thickBot="1" x14ac:dyDescent="0.4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61" t="s">
        <v>172</v>
      </c>
      <c r="AQ36" s="62" t="s">
        <v>173</v>
      </c>
      <c r="AR36" s="62" t="s">
        <v>167</v>
      </c>
      <c r="AS36" s="63" t="s">
        <v>168</v>
      </c>
      <c r="AT36" s="62" t="s">
        <v>169</v>
      </c>
    </row>
    <row r="37" spans="1:46" ht="99.9" customHeight="1" x14ac:dyDescent="0.35">
      <c r="B37" s="93" t="s">
        <v>1</v>
      </c>
      <c r="C37" s="188">
        <f>SUM(E37:AN37)</f>
        <v>16976.488340619642</v>
      </c>
      <c r="D37" s="189"/>
      <c r="E37" s="70"/>
      <c r="F37" s="70">
        <f>DATABASE!I17</f>
        <v>0</v>
      </c>
      <c r="G37" s="70">
        <f>DATABASE!J17</f>
        <v>0</v>
      </c>
      <c r="H37" s="70">
        <f>DATABASE!K17</f>
        <v>0</v>
      </c>
      <c r="I37" s="70">
        <f>DATABASE!L17</f>
        <v>0</v>
      </c>
      <c r="J37" s="70">
        <f>DATABASE!M17</f>
        <v>0</v>
      </c>
      <c r="K37" s="70">
        <f>DATABASE!N17</f>
        <v>0</v>
      </c>
      <c r="L37" s="70">
        <f>DATABASE!O17</f>
        <v>0</v>
      </c>
      <c r="M37" s="70">
        <f>DATABASE!P17</f>
        <v>0</v>
      </c>
      <c r="N37" s="70">
        <f>DATABASE!Q17</f>
        <v>0</v>
      </c>
      <c r="O37" s="70">
        <v>132.02258721124798</v>
      </c>
      <c r="P37" s="70">
        <v>524.08731268096744</v>
      </c>
      <c r="Q37" s="70">
        <v>520.78634192172467</v>
      </c>
      <c r="R37" s="70">
        <v>641.72568067342615</v>
      </c>
      <c r="S37" s="70">
        <v>1254.5728303907865</v>
      </c>
      <c r="T37" s="70">
        <v>1454.7661488858621</v>
      </c>
      <c r="U37" s="70">
        <v>2832.5423092922001</v>
      </c>
      <c r="V37" s="70">
        <v>2718.2741104502402</v>
      </c>
      <c r="W37" s="70">
        <v>2300.6376499476069</v>
      </c>
      <c r="X37" s="70">
        <v>2036.8826805088499</v>
      </c>
      <c r="Y37" s="70">
        <v>1812.2437755966257</v>
      </c>
      <c r="Z37" s="70">
        <v>406.18363976690739</v>
      </c>
      <c r="AA37" s="70">
        <v>208.37806556624332</v>
      </c>
      <c r="AB37" s="70">
        <v>56.094845362507655</v>
      </c>
      <c r="AC37" s="70">
        <v>49.177064651639547</v>
      </c>
      <c r="AD37" s="70">
        <v>25.557707447587621</v>
      </c>
      <c r="AE37" s="70">
        <v>2.5555902652202582</v>
      </c>
      <c r="AF37" s="70">
        <v>0</v>
      </c>
      <c r="AG37" s="70">
        <v>0</v>
      </c>
      <c r="AH37" s="70">
        <v>0</v>
      </c>
      <c r="AI37" s="70">
        <f>DATABASE!AL17</f>
        <v>0</v>
      </c>
      <c r="AJ37" s="70">
        <f>DATABASE!AM17</f>
        <v>0</v>
      </c>
      <c r="AK37" s="70">
        <f>DATABASE!AN17</f>
        <v>0</v>
      </c>
      <c r="AL37" s="70">
        <f>DATABASE!AO17</f>
        <v>0</v>
      </c>
      <c r="AM37" s="70">
        <f>DATABASE!AP17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7346.5116593803577</v>
      </c>
      <c r="D38" s="189"/>
      <c r="E38" s="70"/>
      <c r="F38" s="70">
        <f>DATABASE!I42</f>
        <v>0</v>
      </c>
      <c r="G38" s="70">
        <f>DATABASE!J42</f>
        <v>0</v>
      </c>
      <c r="H38" s="70">
        <f>DATABASE!K42</f>
        <v>0</v>
      </c>
      <c r="I38" s="70">
        <f>DATABASE!L42</f>
        <v>0</v>
      </c>
      <c r="J38" s="70">
        <f>DATABASE!M42</f>
        <v>0</v>
      </c>
      <c r="K38" s="70">
        <f>DATABASE!N42</f>
        <v>0</v>
      </c>
      <c r="L38" s="70">
        <f>DATABASE!O42</f>
        <v>0</v>
      </c>
      <c r="M38" s="70">
        <f>DATABASE!P42</f>
        <v>0</v>
      </c>
      <c r="N38" s="70">
        <f>DATABASE!Q42</f>
        <v>0</v>
      </c>
      <c r="O38" s="70">
        <v>0</v>
      </c>
      <c r="P38" s="70">
        <v>7.8454455387799875</v>
      </c>
      <c r="Q38" s="70">
        <v>240.86799208777941</v>
      </c>
      <c r="R38" s="70">
        <v>217.5464261222595</v>
      </c>
      <c r="S38" s="70">
        <v>662.06031027670076</v>
      </c>
      <c r="T38" s="70">
        <v>966.73503840727471</v>
      </c>
      <c r="U38" s="70">
        <v>1187.5553633580014</v>
      </c>
      <c r="V38" s="70">
        <v>845.39142548932352</v>
      </c>
      <c r="W38" s="70">
        <v>1018.9405497150157</v>
      </c>
      <c r="X38" s="70">
        <v>544.02849689030268</v>
      </c>
      <c r="Y38" s="70">
        <v>386.27133228373287</v>
      </c>
      <c r="Z38" s="70">
        <v>311.73147808609036</v>
      </c>
      <c r="AA38" s="70">
        <v>235.66476699270174</v>
      </c>
      <c r="AB38" s="70">
        <v>244.48299724401966</v>
      </c>
      <c r="AC38" s="70">
        <v>141.79916381202349</v>
      </c>
      <c r="AD38" s="70">
        <v>59.536590161783813</v>
      </c>
      <c r="AE38" s="70">
        <v>12.619129332217547</v>
      </c>
      <c r="AF38" s="70">
        <v>62.844780102566816</v>
      </c>
      <c r="AG38" s="70">
        <v>129.27749343059824</v>
      </c>
      <c r="AH38" s="70">
        <v>71.312880049186489</v>
      </c>
      <c r="AI38" s="70">
        <f>DATABASE!AL42</f>
        <v>0</v>
      </c>
      <c r="AJ38" s="70">
        <f>DATABASE!AM42</f>
        <v>0</v>
      </c>
      <c r="AK38" s="70">
        <f>DATABASE!AN42</f>
        <v>0</v>
      </c>
      <c r="AL38" s="70">
        <f>DATABASE!AO42</f>
        <v>0</v>
      </c>
      <c r="AM38" s="70">
        <f>DATABASE!AP42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24323.000000000004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132.02258721124798</v>
      </c>
      <c r="P39" s="70">
        <f t="shared" si="0"/>
        <v>531.93275821974748</v>
      </c>
      <c r="Q39" s="70">
        <f t="shared" si="0"/>
        <v>761.65433400950405</v>
      </c>
      <c r="R39" s="70">
        <f t="shared" si="0"/>
        <v>859.27210679568566</v>
      </c>
      <c r="S39" s="70">
        <f t="shared" si="0"/>
        <v>1916.6331406674872</v>
      </c>
      <c r="T39" s="70">
        <f t="shared" si="0"/>
        <v>2421.5011872931368</v>
      </c>
      <c r="U39" s="70">
        <f t="shared" si="0"/>
        <v>4020.0976726502013</v>
      </c>
      <c r="V39" s="70">
        <f t="shared" si="0"/>
        <v>3563.6655359395636</v>
      </c>
      <c r="W39" s="70">
        <f t="shared" si="0"/>
        <v>3319.5781996626224</v>
      </c>
      <c r="X39" s="70">
        <f t="shared" si="0"/>
        <v>2580.9111773991526</v>
      </c>
      <c r="Y39" s="70">
        <f t="shared" si="0"/>
        <v>2198.5151078803588</v>
      </c>
      <c r="Z39" s="70">
        <f t="shared" si="0"/>
        <v>717.91511785299781</v>
      </c>
      <c r="AA39" s="70">
        <f t="shared" si="0"/>
        <v>444.04283255894507</v>
      </c>
      <c r="AB39" s="70">
        <f t="shared" si="0"/>
        <v>300.57784260652733</v>
      </c>
      <c r="AC39" s="70">
        <f t="shared" si="0"/>
        <v>190.97622846366303</v>
      </c>
      <c r="AD39" s="70">
        <f t="shared" si="0"/>
        <v>85.094297609371438</v>
      </c>
      <c r="AE39" s="70">
        <f t="shared" si="0"/>
        <v>15.174719597437806</v>
      </c>
      <c r="AF39" s="70">
        <f t="shared" si="0"/>
        <v>62.844780102566816</v>
      </c>
      <c r="AG39" s="70">
        <f t="shared" si="0"/>
        <v>129.27749343059824</v>
      </c>
      <c r="AH39" s="70">
        <f t="shared" si="0"/>
        <v>71.312880049186489</v>
      </c>
      <c r="AI39" s="70">
        <f t="shared" si="0"/>
        <v>0</v>
      </c>
      <c r="AJ39" s="70">
        <f t="shared" si="0"/>
        <v>0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132.02258721124798</v>
      </c>
      <c r="P40" s="53">
        <f t="shared" si="1"/>
        <v>663.95534543099552</v>
      </c>
      <c r="Q40" s="53">
        <f t="shared" si="1"/>
        <v>1425.6096794404996</v>
      </c>
      <c r="R40" s="53">
        <f t="shared" si="1"/>
        <v>2284.8817862361852</v>
      </c>
      <c r="S40" s="53">
        <f t="shared" si="1"/>
        <v>4201.5149269036719</v>
      </c>
      <c r="T40" s="53">
        <f t="shared" si="1"/>
        <v>6623.0161141968092</v>
      </c>
      <c r="U40" s="53">
        <f t="shared" si="1"/>
        <v>10643.11378684701</v>
      </c>
      <c r="V40" s="53">
        <f t="shared" si="1"/>
        <v>14206.779322786573</v>
      </c>
      <c r="W40" s="53">
        <f t="shared" si="1"/>
        <v>17526.357522449194</v>
      </c>
      <c r="X40" s="53">
        <f t="shared" si="1"/>
        <v>20107.268699848348</v>
      </c>
      <c r="Y40" s="53">
        <f t="shared" si="1"/>
        <v>22305.783807728705</v>
      </c>
      <c r="Z40" s="53">
        <f t="shared" si="1"/>
        <v>23023.698925581702</v>
      </c>
      <c r="AA40" s="53">
        <f t="shared" si="1"/>
        <v>23467.741758140648</v>
      </c>
      <c r="AB40" s="53">
        <f t="shared" si="1"/>
        <v>23768.319600747174</v>
      </c>
      <c r="AC40" s="53">
        <f t="shared" si="1"/>
        <v>23959.295829210838</v>
      </c>
      <c r="AD40" s="53">
        <f t="shared" si="1"/>
        <v>24044.39012682021</v>
      </c>
      <c r="AE40" s="53">
        <f t="shared" si="1"/>
        <v>24059.564846417648</v>
      </c>
      <c r="AF40" s="53">
        <f t="shared" si="1"/>
        <v>24122.409626520217</v>
      </c>
      <c r="AG40" s="53">
        <f t="shared" si="1"/>
        <v>24251.687119950817</v>
      </c>
      <c r="AH40" s="53">
        <f t="shared" si="1"/>
        <v>24323.000000000004</v>
      </c>
      <c r="AI40" s="53">
        <f t="shared" si="1"/>
        <v>24323.000000000004</v>
      </c>
      <c r="AJ40" s="53">
        <f t="shared" si="1"/>
        <v>24323.000000000004</v>
      </c>
      <c r="AK40" s="53">
        <f t="shared" si="1"/>
        <v>24323.000000000004</v>
      </c>
      <c r="AL40" s="53">
        <f t="shared" si="1"/>
        <v>24323.000000000004</v>
      </c>
      <c r="AM40" s="53">
        <f t="shared" si="1"/>
        <v>24323.000000000004</v>
      </c>
      <c r="AN40" s="54">
        <f t="shared" si="1"/>
        <v>24323.000000000004</v>
      </c>
      <c r="AO40" s="8"/>
      <c r="AP40" s="8"/>
      <c r="AQ40" s="8"/>
      <c r="AR40" s="8"/>
      <c r="AS40" s="8"/>
      <c r="AT40" s="8"/>
    </row>
    <row r="41" spans="1:46" hidden="1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hidden="1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hidden="1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63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DATABASE!F69</f>
        <v>568809.10000000009</v>
      </c>
      <c r="D79" s="28">
        <f>C79/11480516</f>
        <v>4.9545604047762322E-2</v>
      </c>
      <c r="E79" s="18"/>
      <c r="F79" s="18">
        <f>DATABASE!I69/EQUIPMENT!$C$81</f>
        <v>0</v>
      </c>
      <c r="G79" s="18">
        <f>DATABASE!J69/EQUIPMENT!$C$81</f>
        <v>0</v>
      </c>
      <c r="H79" s="18">
        <f>DATABASE!K69/EQUIPMENT!$C$81</f>
        <v>0</v>
      </c>
      <c r="I79" s="18">
        <f>DATABASE!L69/EQUIPMENT!$C$81</f>
        <v>0</v>
      </c>
      <c r="J79" s="18">
        <f>DATABASE!M69/EQUIPMENT!$C$81</f>
        <v>0</v>
      </c>
      <c r="K79" s="18">
        <f>DATABASE!N69/EQUIPMENT!$C$81</f>
        <v>0</v>
      </c>
      <c r="L79" s="18">
        <f>DATABASE!O69/EQUIPMENT!$C$81</f>
        <v>0</v>
      </c>
      <c r="M79" s="18">
        <f>DATABASE!P69/EQUIPMENT!$C$81</f>
        <v>0</v>
      </c>
      <c r="N79" s="18">
        <f>DATABASE!Q69/EQUIPMENT!$C$81</f>
        <v>0</v>
      </c>
      <c r="O79" s="18">
        <f>DATABASE!R69/EQUIPMENT!$C$81</f>
        <v>0</v>
      </c>
      <c r="P79" s="18">
        <f>DATABASE!S69/EQUIPMENT!$C$81</f>
        <v>5.1501071801980875E-3</v>
      </c>
      <c r="Q79" s="18">
        <f>DATABASE!T69/EQUIPMENT!$C$81</f>
        <v>1.4715927628659994E-2</v>
      </c>
      <c r="R79" s="18">
        <f>DATABASE!U69/EQUIPMENT!$C$81</f>
        <v>2.1967129811380895E-2</v>
      </c>
      <c r="S79" s="18">
        <f>DATABASE!V69/EQUIPMENT!$C$81</f>
        <v>3.331343421184095E-2</v>
      </c>
      <c r="T79" s="18">
        <f>DATABASE!W69/EQUIPMENT!$C$81</f>
        <v>4.446350160104396E-2</v>
      </c>
      <c r="U79" s="18">
        <f>DATABASE!X69/EQUIPMENT!$C$81</f>
        <v>6.3580248054454072E-2</v>
      </c>
      <c r="V79" s="18">
        <f>DATABASE!Y69/EQUIPMENT!$C$81</f>
        <v>7.4777608019777203E-2</v>
      </c>
      <c r="W79" s="18">
        <f>DATABASE!Z69/EQUIPMENT!$C$81</f>
        <v>7.713734449032246E-2</v>
      </c>
      <c r="X79" s="18">
        <f>DATABASE!AA69/EQUIPMENT!$C$81</f>
        <v>7.9186580736961845E-2</v>
      </c>
      <c r="Y79" s="18">
        <f>DATABASE!AB69/EQUIPMENT!$C$81</f>
        <v>6.5734723872781439E-2</v>
      </c>
      <c r="Z79" s="18">
        <f>DATABASE!AC69/EQUIPMENT!$C$81</f>
        <v>5.201357112113085E-2</v>
      </c>
      <c r="AA79" s="18">
        <f>DATABASE!AD69/EQUIPMENT!$C$81</f>
        <v>3.2924874057695418E-2</v>
      </c>
      <c r="AB79" s="18">
        <f>DATABASE!AE69/EQUIPMENT!$C$81</f>
        <v>2.6791516168462023E-2</v>
      </c>
      <c r="AC79" s="18">
        <f>DATABASE!AF69/EQUIPMENT!$C$81</f>
        <v>1.73146275068191E-2</v>
      </c>
      <c r="AD79" s="18">
        <f>DATABASE!AG69/EQUIPMENT!$C$81</f>
        <v>7.2416349489310833E-3</v>
      </c>
      <c r="AE79" s="18">
        <f>DATABASE!AH69/EQUIPMENT!$C$81</f>
        <v>2.0882662117591953E-3</v>
      </c>
      <c r="AF79" s="18">
        <f>DATABASE!AI69/EQUIPMENT!$C$81</f>
        <v>0</v>
      </c>
      <c r="AG79" s="18">
        <f>DATABASE!AJ69/EQUIPMENT!$C$81</f>
        <v>0</v>
      </c>
      <c r="AH79" s="18">
        <f>DATABASE!AK69/EQUIPMENT!$C$81</f>
        <v>0</v>
      </c>
      <c r="AI79" s="18">
        <f>DATABASE!AL69/EQUIPMENT!$C$81</f>
        <v>0</v>
      </c>
      <c r="AJ79" s="18">
        <f>DATABASE!AM69/EQUIPMENT!$C$81</f>
        <v>0</v>
      </c>
      <c r="AK79" s="18">
        <f>DATABASE!AN69/EQUIPMENT!$C$81</f>
        <v>0</v>
      </c>
      <c r="AL79" s="18">
        <f>DATABASE!AO69/EQUIPMENT!$C$81</f>
        <v>0</v>
      </c>
      <c r="AM79" s="18">
        <f>DATABASE!AP69/EQUIPMENT!$C$81</f>
        <v>0</v>
      </c>
      <c r="AN79" s="20">
        <f>DATABASE!AQ69/EQUIPMENT!$C$81</f>
        <v>0</v>
      </c>
    </row>
    <row r="80" spans="1:40" ht="26.25" hidden="1" customHeight="1" x14ac:dyDescent="0.35">
      <c r="A80" s="6"/>
      <c r="B80" s="26" t="s">
        <v>2</v>
      </c>
      <c r="C80" s="27">
        <f>DATABASE!F100</f>
        <v>350997</v>
      </c>
      <c r="D80" s="28">
        <f>C80/11480516</f>
        <v>3.0573277368369157E-2</v>
      </c>
      <c r="E80" s="18">
        <v>0</v>
      </c>
      <c r="F80" s="18">
        <f>DATABASE!I100/EQUIPMENT!$C$81</f>
        <v>0</v>
      </c>
      <c r="G80" s="18">
        <f>DATABASE!J100/EQUIPMENT!$C$81</f>
        <v>0</v>
      </c>
      <c r="H80" s="18">
        <f>DATABASE!K100/EQUIPMENT!$C$81</f>
        <v>0</v>
      </c>
      <c r="I80" s="18">
        <f>DATABASE!L100/EQUIPMENT!$C$81</f>
        <v>0</v>
      </c>
      <c r="J80" s="18">
        <f>DATABASE!M100/EQUIPMENT!$C$81</f>
        <v>0</v>
      </c>
      <c r="K80" s="18">
        <f>DATABASE!N100/EQUIPMENT!$C$81</f>
        <v>0</v>
      </c>
      <c r="L80" s="18">
        <f>DATABASE!O100/EQUIPMENT!$C$81</f>
        <v>0</v>
      </c>
      <c r="M80" s="18">
        <f>DATABASE!P100/EQUIPMENT!$C$81</f>
        <v>0</v>
      </c>
      <c r="N80" s="18">
        <f>DATABASE!Q100/EQUIPMENT!$C$81</f>
        <v>0</v>
      </c>
      <c r="O80" s="18">
        <f>DATABASE!R100/EQUIPMENT!$C$81</f>
        <v>0</v>
      </c>
      <c r="P80" s="18">
        <f>DATABASE!S100/EQUIPMENT!$C$81</f>
        <v>2.3902863875331984E-3</v>
      </c>
      <c r="Q80" s="18">
        <f>DATABASE!T100/EQUIPMENT!$C$81</f>
        <v>9.325878573755924E-3</v>
      </c>
      <c r="R80" s="18">
        <f>DATABASE!U100/EQUIPMENT!$C$81</f>
        <v>1.2220510388004601E-2</v>
      </c>
      <c r="S80" s="18">
        <f>DATABASE!V100/EQUIPMENT!$C$81</f>
        <v>1.6601759870911923E-2</v>
      </c>
      <c r="T80" s="18">
        <f>DATABASE!W100/EQUIPMENT!$C$81</f>
        <v>1.8996829875340029E-2</v>
      </c>
      <c r="U80" s="18">
        <f>DATABASE!X100/EQUIPMENT!$C$81</f>
        <v>2.1316775350804913E-2</v>
      </c>
      <c r="V80" s="18">
        <f>DATABASE!Y100/EQUIPMENT!$C$81</f>
        <v>2.4963630921777967E-2</v>
      </c>
      <c r="W80" s="18">
        <f>DATABASE!Z100/EQUIPMENT!$C$81</f>
        <v>2.9464035952794832E-2</v>
      </c>
      <c r="X80" s="18">
        <f>DATABASE!AA100/EQUIPMENT!$C$81</f>
        <v>4.0159551018415722E-2</v>
      </c>
      <c r="Y80" s="18">
        <f>DATABASE!AB100/EQUIPMENT!$C$81</f>
        <v>3.9795343823007909E-2</v>
      </c>
      <c r="Z80" s="18">
        <f>DATABASE!AC100/EQUIPMENT!$C$81</f>
        <v>4.1021036933762453E-2</v>
      </c>
      <c r="AA80" s="18">
        <f>DATABASE!AD100/EQUIPMENT!$C$81</f>
        <v>3.9505826282300142E-2</v>
      </c>
      <c r="AB80" s="18">
        <f>DATABASE!AE100/EQUIPMENT!$C$81</f>
        <v>3.0748219651946209E-2</v>
      </c>
      <c r="AC80" s="18">
        <f>DATABASE!AF100/EQUIPMENT!$C$81</f>
        <v>2.8746710855690128E-2</v>
      </c>
      <c r="AD80" s="18">
        <f>DATABASE!AG100/EQUIPMENT!$C$81</f>
        <v>2.1737516200425282E-2</v>
      </c>
      <c r="AE80" s="18">
        <f>DATABASE!AH100/EQUIPMENT!$C$81</f>
        <v>4.4405011012647122E-3</v>
      </c>
      <c r="AF80" s="18">
        <f>DATABASE!AI100/EQUIPMENT!$C$81</f>
        <v>1.6449119004538021E-4</v>
      </c>
      <c r="AG80" s="18">
        <f>DATABASE!AJ100/EQUIPMENT!$C$81</f>
        <v>0</v>
      </c>
      <c r="AH80" s="18">
        <f>DATABASE!AK100/EQUIPMENT!$C$81</f>
        <v>0</v>
      </c>
      <c r="AI80" s="18">
        <f>DATABASE!AL100/EQUIPMENT!$C$81</f>
        <v>0</v>
      </c>
      <c r="AJ80" s="18">
        <f>DATABASE!AM100/EQUIPMENT!$C$81</f>
        <v>0</v>
      </c>
      <c r="AK80" s="18">
        <f>DATABASE!AN100/EQUIPMENT!$C$81</f>
        <v>0</v>
      </c>
      <c r="AL80" s="18">
        <f>DATABASE!AO100/EQUIPMENT!$C$81</f>
        <v>0</v>
      </c>
      <c r="AM80" s="18">
        <f>DATABASE!AP100/EQUIPMENT!$C$81</f>
        <v>0</v>
      </c>
      <c r="AN80" s="20">
        <f>DATABASE!AQ100/EQUIPMENT!$C$81</f>
        <v>0</v>
      </c>
    </row>
    <row r="81" spans="1:40" ht="26.25" hidden="1" customHeight="1" x14ac:dyDescent="0.35">
      <c r="A81" s="6"/>
      <c r="B81" s="26" t="s">
        <v>3</v>
      </c>
      <c r="C81" s="27">
        <f>C79+C80</f>
        <v>919806.10000000009</v>
      </c>
      <c r="D81" s="28">
        <f>(C79+C80)/11480516</f>
        <v>8.0118881416131479E-2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7.5403935677312859E-3</v>
      </c>
      <c r="Q81" s="18">
        <f t="shared" si="2"/>
        <v>2.4041806202415916E-2</v>
      </c>
      <c r="R81" s="18">
        <f t="shared" si="2"/>
        <v>3.4187640199385499E-2</v>
      </c>
      <c r="S81" s="18">
        <f t="shared" si="2"/>
        <v>4.991519408275287E-2</v>
      </c>
      <c r="T81" s="18">
        <f t="shared" si="2"/>
        <v>6.3460331476383997E-2</v>
      </c>
      <c r="U81" s="18">
        <f t="shared" si="2"/>
        <v>8.4897023405258981E-2</v>
      </c>
      <c r="V81" s="18">
        <f t="shared" si="2"/>
        <v>9.9741238941555177E-2</v>
      </c>
      <c r="W81" s="18">
        <f t="shared" si="2"/>
        <v>0.10660138044311729</v>
      </c>
      <c r="X81" s="18">
        <f t="shared" si="2"/>
        <v>0.11934613175537756</v>
      </c>
      <c r="Y81" s="18">
        <f t="shared" si="2"/>
        <v>0.10553006769578935</v>
      </c>
      <c r="Z81" s="18">
        <f t="shared" si="2"/>
        <v>9.3034608054893303E-2</v>
      </c>
      <c r="AA81" s="18">
        <f t="shared" si="2"/>
        <v>7.243070033999556E-2</v>
      </c>
      <c r="AB81" s="18">
        <f t="shared" si="2"/>
        <v>5.7539735820408236E-2</v>
      </c>
      <c r="AC81" s="18">
        <f t="shared" si="2"/>
        <v>4.6061338362509224E-2</v>
      </c>
      <c r="AD81" s="18">
        <f t="shared" si="2"/>
        <v>2.8979151149356366E-2</v>
      </c>
      <c r="AE81" s="18">
        <f t="shared" si="2"/>
        <v>6.5287673130239076E-3</v>
      </c>
      <c r="AF81" s="18">
        <f t="shared" si="2"/>
        <v>1.6449119004538021E-4</v>
      </c>
      <c r="AG81" s="18">
        <f t="shared" si="2"/>
        <v>0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919806.10000000009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7.5403935677312859E-3</v>
      </c>
      <c r="Q82" s="19">
        <f t="shared" si="3"/>
        <v>3.1582199770147201E-2</v>
      </c>
      <c r="R82" s="19">
        <f t="shared" si="3"/>
        <v>6.5769839969532701E-2</v>
      </c>
      <c r="S82" s="19">
        <f t="shared" si="3"/>
        <v>0.11568503405228557</v>
      </c>
      <c r="T82" s="19">
        <f t="shared" si="3"/>
        <v>0.17914536552866955</v>
      </c>
      <c r="U82" s="19">
        <f t="shared" si="3"/>
        <v>0.26404238893392851</v>
      </c>
      <c r="V82" s="19">
        <f t="shared" si="3"/>
        <v>0.36378362787548368</v>
      </c>
      <c r="W82" s="19">
        <f t="shared" si="3"/>
        <v>0.47038500831860097</v>
      </c>
      <c r="X82" s="19">
        <f t="shared" si="3"/>
        <v>0.58973114007397853</v>
      </c>
      <c r="Y82" s="19">
        <f t="shared" si="3"/>
        <v>0.69526120776976785</v>
      </c>
      <c r="Z82" s="19">
        <f t="shared" si="3"/>
        <v>0.78829581582466113</v>
      </c>
      <c r="AA82" s="19">
        <f t="shared" si="3"/>
        <v>0.86072651616465667</v>
      </c>
      <c r="AB82" s="19">
        <f t="shared" si="3"/>
        <v>0.91826625198506495</v>
      </c>
      <c r="AC82" s="19">
        <f t="shared" si="3"/>
        <v>0.9643275903475742</v>
      </c>
      <c r="AD82" s="19">
        <f t="shared" si="3"/>
        <v>0.99330674149693055</v>
      </c>
      <c r="AE82" s="19">
        <f t="shared" si="3"/>
        <v>0.99983550880995442</v>
      </c>
      <c r="AF82" s="19">
        <f t="shared" si="3"/>
        <v>0.99999999999999978</v>
      </c>
      <c r="AG82" s="19">
        <f t="shared" si="3"/>
        <v>0.99999999999999978</v>
      </c>
      <c r="AH82" s="19">
        <f t="shared" si="3"/>
        <v>0.99999999999999978</v>
      </c>
      <c r="AI82" s="19">
        <f t="shared" si="3"/>
        <v>0.99999999999999978</v>
      </c>
      <c r="AJ82" s="19">
        <f t="shared" si="3"/>
        <v>0.99999999999999978</v>
      </c>
      <c r="AK82" s="19">
        <f t="shared" si="3"/>
        <v>0.99999999999999978</v>
      </c>
      <c r="AL82" s="19">
        <f t="shared" si="3"/>
        <v>0.99999999999999978</v>
      </c>
      <c r="AM82" s="19">
        <f t="shared" si="3"/>
        <v>0.99999999999999978</v>
      </c>
      <c r="AN82" s="21">
        <f t="shared" si="3"/>
        <v>0.99999999999999978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</row>
    <row r="108" spans="1:40" x14ac:dyDescent="0.35">
      <c r="A108" s="6"/>
      <c r="B108" s="6"/>
      <c r="C108" s="6"/>
      <c r="D108" s="6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17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17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E115" s="16"/>
      <c r="F115" s="16"/>
      <c r="AK115" s="6"/>
      <c r="AL115" s="6"/>
      <c r="AM115" s="6"/>
      <c r="AN115" s="6"/>
    </row>
    <row r="116" spans="1:40" x14ac:dyDescent="0.35">
      <c r="E116" s="16"/>
      <c r="F116" s="16"/>
      <c r="AK116" s="6"/>
      <c r="AL116" s="6"/>
      <c r="AM116" s="6"/>
      <c r="AN116" s="6"/>
    </row>
    <row r="117" spans="1:40" x14ac:dyDescent="0.35">
      <c r="E117" s="16"/>
      <c r="F117" s="16"/>
      <c r="AK117" s="6"/>
      <c r="AL117" s="6"/>
      <c r="AM117" s="6"/>
      <c r="AN117" s="6"/>
    </row>
    <row r="118" spans="1:40" x14ac:dyDescent="0.35">
      <c r="E118" s="16"/>
      <c r="F118" s="16"/>
      <c r="AK118" s="6"/>
      <c r="AL118" s="6"/>
      <c r="AM118" s="6"/>
      <c r="AN118" s="6"/>
    </row>
    <row r="119" spans="1:40" x14ac:dyDescent="0.35">
      <c r="E119" s="16"/>
      <c r="F119" s="1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E123" s="16"/>
      <c r="F123" s="16"/>
    </row>
    <row r="124" spans="1:40" x14ac:dyDescent="0.35">
      <c r="E124" s="16"/>
      <c r="F124" s="16"/>
    </row>
    <row r="125" spans="1:40" x14ac:dyDescent="0.35">
      <c r="E125" s="16"/>
      <c r="F125" s="16"/>
    </row>
    <row r="126" spans="1:40" x14ac:dyDescent="0.35">
      <c r="E126" s="16"/>
      <c r="F126" s="16"/>
    </row>
    <row r="127" spans="1:40" x14ac:dyDescent="0.35">
      <c r="E127" s="16"/>
      <c r="F127" s="1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24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T197"/>
  <sheetViews>
    <sheetView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6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72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99.9" customHeight="1" x14ac:dyDescent="0.35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1:46" ht="99.9" customHeight="1" x14ac:dyDescent="0.35">
      <c r="B37" s="93" t="s">
        <v>1</v>
      </c>
      <c r="C37" s="188">
        <f>SUM(E37:AN37)</f>
        <v>441690.89999999991</v>
      </c>
      <c r="D37" s="189"/>
      <c r="E37" s="70"/>
      <c r="F37" s="70">
        <f>DATABASE!I22</f>
        <v>0</v>
      </c>
      <c r="G37" s="70">
        <f>DATABASE!J22</f>
        <v>0</v>
      </c>
      <c r="H37" s="70">
        <f>DATABASE!K22</f>
        <v>0</v>
      </c>
      <c r="I37" s="70">
        <f>DATABASE!L22</f>
        <v>0</v>
      </c>
      <c r="J37" s="70">
        <f>DATABASE!M22</f>
        <v>0</v>
      </c>
      <c r="K37" s="70">
        <f>DATABASE!N22</f>
        <v>0</v>
      </c>
      <c r="L37" s="70">
        <f>DATABASE!O22</f>
        <v>0</v>
      </c>
      <c r="M37" s="70">
        <f>DATABASE!P22</f>
        <v>0</v>
      </c>
      <c r="N37" s="70">
        <f>DATABASE!Q22</f>
        <v>0</v>
      </c>
      <c r="O37" s="70">
        <f>DATABASE!R22</f>
        <v>0</v>
      </c>
      <c r="P37" s="70">
        <f>DATABASE!S22</f>
        <v>0</v>
      </c>
      <c r="Q37" s="70">
        <f>DATABASE!T22</f>
        <v>0</v>
      </c>
      <c r="R37" s="70">
        <f>DATABASE!U22</f>
        <v>0</v>
      </c>
      <c r="S37" s="70">
        <f>DATABASE!V22</f>
        <v>0</v>
      </c>
      <c r="T37" s="70">
        <f>DATABASE!W22</f>
        <v>0</v>
      </c>
      <c r="U37" s="70">
        <v>0</v>
      </c>
      <c r="V37" s="70">
        <v>3078.6</v>
      </c>
      <c r="W37" s="70">
        <v>33465</v>
      </c>
      <c r="X37" s="70">
        <v>45552.6</v>
      </c>
      <c r="Y37" s="70">
        <v>64263.3</v>
      </c>
      <c r="Z37" s="70">
        <v>76030.2</v>
      </c>
      <c r="AA37" s="70">
        <v>73099.399999999994</v>
      </c>
      <c r="AB37" s="70">
        <v>51689.1</v>
      </c>
      <c r="AC37" s="70">
        <v>35519</v>
      </c>
      <c r="AD37" s="70">
        <v>20273.8</v>
      </c>
      <c r="AE37" s="70">
        <v>13476.9</v>
      </c>
      <c r="AF37" s="70">
        <v>15729.1</v>
      </c>
      <c r="AG37" s="70">
        <v>8946.7999999999993</v>
      </c>
      <c r="AH37" s="70">
        <v>567.1</v>
      </c>
      <c r="AI37" s="70">
        <v>0</v>
      </c>
      <c r="AJ37" s="70">
        <f>DATABASE!AM22</f>
        <v>0</v>
      </c>
      <c r="AK37" s="70">
        <f>DATABASE!AN22</f>
        <v>0</v>
      </c>
      <c r="AL37" s="70">
        <f>DATABASE!AO22</f>
        <v>0</v>
      </c>
      <c r="AM37" s="70">
        <f>DATABASE!AP22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303150</v>
      </c>
      <c r="D38" s="189"/>
      <c r="E38" s="70"/>
      <c r="F38" s="70">
        <f>DATABASE!I47</f>
        <v>0</v>
      </c>
      <c r="G38" s="70">
        <f>DATABASE!J47</f>
        <v>0</v>
      </c>
      <c r="H38" s="70">
        <f>DATABASE!K47</f>
        <v>0</v>
      </c>
      <c r="I38" s="70">
        <f>DATABASE!L47</f>
        <v>0</v>
      </c>
      <c r="J38" s="70">
        <f>DATABASE!M47</f>
        <v>0</v>
      </c>
      <c r="K38" s="70">
        <f>DATABASE!N47</f>
        <v>0</v>
      </c>
      <c r="L38" s="70">
        <f>DATABASE!O47</f>
        <v>0</v>
      </c>
      <c r="M38" s="70">
        <f>DATABASE!P47</f>
        <v>0</v>
      </c>
      <c r="N38" s="70">
        <f>DATABASE!Q47</f>
        <v>0</v>
      </c>
      <c r="O38" s="70">
        <f>DATABASE!R47</f>
        <v>0</v>
      </c>
      <c r="P38" s="70">
        <f>DATABASE!S47</f>
        <v>0</v>
      </c>
      <c r="Q38" s="70">
        <f>DATABASE!T47</f>
        <v>0</v>
      </c>
      <c r="R38" s="70">
        <f>DATABASE!U47</f>
        <v>0</v>
      </c>
      <c r="S38" s="70">
        <f>DATABASE!V47</f>
        <v>0</v>
      </c>
      <c r="T38" s="70">
        <f>DATABASE!W47</f>
        <v>0</v>
      </c>
      <c r="U38" s="70">
        <v>672.9</v>
      </c>
      <c r="V38" s="70">
        <v>11231</v>
      </c>
      <c r="W38" s="70">
        <v>32365.1</v>
      </c>
      <c r="X38" s="70">
        <v>25188.2</v>
      </c>
      <c r="Y38" s="70">
        <v>9757.2999999999993</v>
      </c>
      <c r="Z38" s="70">
        <v>11291.6</v>
      </c>
      <c r="AA38" s="70">
        <v>16571.8</v>
      </c>
      <c r="AB38" s="70">
        <v>17605.900000000001</v>
      </c>
      <c r="AC38" s="70">
        <v>34531.9</v>
      </c>
      <c r="AD38" s="70">
        <v>32301.1</v>
      </c>
      <c r="AE38" s="70">
        <v>29819.8</v>
      </c>
      <c r="AF38" s="70">
        <v>26493.3</v>
      </c>
      <c r="AG38" s="70">
        <v>25372.1</v>
      </c>
      <c r="AH38" s="70">
        <v>21492.2</v>
      </c>
      <c r="AI38" s="70">
        <v>8455.7999999999993</v>
      </c>
      <c r="AJ38" s="70">
        <f>DATABASE!AM47</f>
        <v>0</v>
      </c>
      <c r="AK38" s="70">
        <f>DATABASE!AN47</f>
        <v>0</v>
      </c>
      <c r="AL38" s="70">
        <f>DATABASE!AO47</f>
        <v>0</v>
      </c>
      <c r="AM38" s="70">
        <f>DATABASE!AP47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744840.90000000014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672.9</v>
      </c>
      <c r="V39" s="70">
        <f t="shared" si="0"/>
        <v>14309.6</v>
      </c>
      <c r="W39" s="70">
        <f t="shared" si="0"/>
        <v>65830.100000000006</v>
      </c>
      <c r="X39" s="70">
        <f t="shared" si="0"/>
        <v>70740.800000000003</v>
      </c>
      <c r="Y39" s="70">
        <f t="shared" si="0"/>
        <v>74020.600000000006</v>
      </c>
      <c r="Z39" s="70">
        <f t="shared" si="0"/>
        <v>87321.8</v>
      </c>
      <c r="AA39" s="70">
        <f t="shared" si="0"/>
        <v>89671.2</v>
      </c>
      <c r="AB39" s="70">
        <f t="shared" si="0"/>
        <v>69295</v>
      </c>
      <c r="AC39" s="70">
        <f t="shared" si="0"/>
        <v>70050.899999999994</v>
      </c>
      <c r="AD39" s="70">
        <f t="shared" si="0"/>
        <v>52574.899999999994</v>
      </c>
      <c r="AE39" s="70">
        <f t="shared" si="0"/>
        <v>43296.7</v>
      </c>
      <c r="AF39" s="70">
        <f t="shared" si="0"/>
        <v>42222.400000000001</v>
      </c>
      <c r="AG39" s="70">
        <f t="shared" si="0"/>
        <v>34318.899999999994</v>
      </c>
      <c r="AH39" s="70">
        <f t="shared" si="0"/>
        <v>22059.3</v>
      </c>
      <c r="AI39" s="70">
        <f t="shared" si="0"/>
        <v>8455.7999999999993</v>
      </c>
      <c r="AJ39" s="70">
        <f t="shared" si="0"/>
        <v>0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672.9</v>
      </c>
      <c r="V40" s="53">
        <f t="shared" si="1"/>
        <v>14982.5</v>
      </c>
      <c r="W40" s="53">
        <f t="shared" si="1"/>
        <v>80812.600000000006</v>
      </c>
      <c r="X40" s="53">
        <f t="shared" si="1"/>
        <v>151553.40000000002</v>
      </c>
      <c r="Y40" s="53">
        <f t="shared" si="1"/>
        <v>225574.00000000003</v>
      </c>
      <c r="Z40" s="53">
        <f t="shared" si="1"/>
        <v>312895.80000000005</v>
      </c>
      <c r="AA40" s="53">
        <f t="shared" si="1"/>
        <v>402567.00000000006</v>
      </c>
      <c r="AB40" s="53">
        <f t="shared" si="1"/>
        <v>471862.00000000006</v>
      </c>
      <c r="AC40" s="53">
        <f t="shared" si="1"/>
        <v>541912.9</v>
      </c>
      <c r="AD40" s="53">
        <f t="shared" si="1"/>
        <v>594487.80000000005</v>
      </c>
      <c r="AE40" s="53">
        <f t="shared" si="1"/>
        <v>637784.5</v>
      </c>
      <c r="AF40" s="53">
        <f t="shared" si="1"/>
        <v>680006.9</v>
      </c>
      <c r="AG40" s="53">
        <f t="shared" si="1"/>
        <v>714325.8</v>
      </c>
      <c r="AH40" s="53">
        <f t="shared" si="1"/>
        <v>736385.10000000009</v>
      </c>
      <c r="AI40" s="53">
        <f t="shared" si="1"/>
        <v>744840.90000000014</v>
      </c>
      <c r="AJ40" s="53">
        <f t="shared" si="1"/>
        <v>744840.90000000014</v>
      </c>
      <c r="AK40" s="53">
        <f t="shared" si="1"/>
        <v>744840.90000000014</v>
      </c>
      <c r="AL40" s="53">
        <f t="shared" si="1"/>
        <v>744840.90000000014</v>
      </c>
      <c r="AM40" s="53">
        <f t="shared" si="1"/>
        <v>744840.90000000014</v>
      </c>
      <c r="AN40" s="54">
        <f t="shared" si="1"/>
        <v>744840.90000000014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hidden="1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73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DATABASE!F75+DATABASE!F76+DATABASE!F77+DATABASE!F78+DATABASE!F79</f>
        <v>623395.4</v>
      </c>
      <c r="D79" s="28">
        <f>C79/11480516</f>
        <v>5.4300294516378883E-2</v>
      </c>
      <c r="E79" s="18"/>
      <c r="F79" s="18">
        <f>(DATABASE!I75+DATABASE!I76+DATABASE!I77+DATABASE!I78+DATABASE!I79)/ELECTRICAL!$C$81</f>
        <v>0</v>
      </c>
      <c r="G79" s="18">
        <f>(DATABASE!J75+DATABASE!J76+DATABASE!J77+DATABASE!J78+DATABASE!J79)/ELECTRICAL!$C$81</f>
        <v>0</v>
      </c>
      <c r="H79" s="18">
        <f>(DATABASE!K75+DATABASE!K76+DATABASE!K77+DATABASE!K78+DATABASE!K79)/ELECTRICAL!$C$81</f>
        <v>0</v>
      </c>
      <c r="I79" s="18">
        <f>(DATABASE!L75+DATABASE!L76+DATABASE!L77+DATABASE!L78+DATABASE!L79)/ELECTRICAL!$C$81</f>
        <v>0</v>
      </c>
      <c r="J79" s="18">
        <f>(DATABASE!M75+DATABASE!M76+DATABASE!M77+DATABASE!M78+DATABASE!M79)/ELECTRICAL!$C$81</f>
        <v>0</v>
      </c>
      <c r="K79" s="18">
        <f>(DATABASE!N75+DATABASE!N76+DATABASE!N77+DATABASE!N78+DATABASE!N79)/ELECTRICAL!$C$81</f>
        <v>0</v>
      </c>
      <c r="L79" s="18">
        <f>(DATABASE!O75+DATABASE!O76+DATABASE!O77+DATABASE!O78+DATABASE!O79)/ELECTRICAL!$C$81</f>
        <v>0</v>
      </c>
      <c r="M79" s="18">
        <f>(DATABASE!P75+DATABASE!P76+DATABASE!P77+DATABASE!P78+DATABASE!P79)/ELECTRICAL!$C$81</f>
        <v>0</v>
      </c>
      <c r="N79" s="18">
        <f>(DATABASE!Q75+DATABASE!Q76+DATABASE!Q77+DATABASE!Q78+DATABASE!Q79)/ELECTRICAL!$C$81</f>
        <v>0</v>
      </c>
      <c r="O79" s="18">
        <f>(DATABASE!R75+DATABASE!R76+DATABASE!R77+DATABASE!R78+DATABASE!R79)/ELECTRICAL!$C$81</f>
        <v>0</v>
      </c>
      <c r="P79" s="18">
        <f>(DATABASE!S75+DATABASE!S76+DATABASE!S77+DATABASE!S78+DATABASE!S79)/ELECTRICAL!$C$81</f>
        <v>0</v>
      </c>
      <c r="Q79" s="18">
        <f>(DATABASE!T75+DATABASE!T76+DATABASE!T77+DATABASE!T78+DATABASE!T79)/ELECTRICAL!$C$81</f>
        <v>0</v>
      </c>
      <c r="R79" s="18">
        <f>(DATABASE!U75+DATABASE!U76+DATABASE!U77+DATABASE!U78+DATABASE!U79)/ELECTRICAL!$C$81</f>
        <v>0</v>
      </c>
      <c r="S79" s="18">
        <f>(DATABASE!V75+DATABASE!V76+DATABASE!V77+DATABASE!V78+DATABASE!V79)/ELECTRICAL!$C$81</f>
        <v>0</v>
      </c>
      <c r="T79" s="18">
        <f>(DATABASE!W75+DATABASE!W76+DATABASE!W77+DATABASE!W78+DATABASE!W79)/ELECTRICAL!$C$81</f>
        <v>0</v>
      </c>
      <c r="U79" s="18">
        <f>(DATABASE!X75+DATABASE!X76+DATABASE!X77+DATABASE!X78+DATABASE!X79)/ELECTRICAL!$C$81</f>
        <v>6.8633506515092984E-4</v>
      </c>
      <c r="V79" s="18">
        <f>(DATABASE!Y75+DATABASE!Y76+DATABASE!Y77+DATABASE!Y78+DATABASE!Y79)/ELECTRICAL!$C$81</f>
        <v>3.8334256652665408E-3</v>
      </c>
      <c r="W79" s="18">
        <f>(DATABASE!Z75+DATABASE!Z76+DATABASE!Z77+DATABASE!Z78+DATABASE!Z79)/ELECTRICAL!$C$81</f>
        <v>1.4343625459477078E-2</v>
      </c>
      <c r="X79" s="18">
        <f>(DATABASE!AA75+DATABASE!AA76+DATABASE!AA77+DATABASE!AA78+DATABASE!AA79)/ELECTRICAL!$C$81</f>
        <v>4.363549166708159E-2</v>
      </c>
      <c r="Y79" s="18">
        <f>(DATABASE!AB75+DATABASE!AB76+DATABASE!AB77+DATABASE!AB78+DATABASE!AB79)/ELECTRICAL!$C$81</f>
        <v>7.8892623915593374E-2</v>
      </c>
      <c r="Z79" s="18">
        <f>(DATABASE!AC75+DATABASE!AC76+DATABASE!AC77+DATABASE!AC78+DATABASE!AC79)/ELECTRICAL!$C$81</f>
        <v>9.6875324495998144E-2</v>
      </c>
      <c r="AA79" s="18">
        <f>(DATABASE!AD75+DATABASE!AD76+DATABASE!AD77+DATABASE!AD78+DATABASE!AD79)/ELECTRICAL!$C$81</f>
        <v>9.5628704575881782E-2</v>
      </c>
      <c r="AB79" s="18">
        <f>(DATABASE!AE75+DATABASE!AE76+DATABASE!AE77+DATABASE!AE78+DATABASE!AE79)/ELECTRICAL!$C$81</f>
        <v>7.768746544493596E-2</v>
      </c>
      <c r="AC79" s="18">
        <f>(DATABASE!AF75+DATABASE!AF76+DATABASE!AF77+DATABASE!AF78+DATABASE!AF79)/ELECTRICAL!$C$81</f>
        <v>6.6724613978172406E-2</v>
      </c>
      <c r="AD79" s="18">
        <f>(DATABASE!AG75+DATABASE!AG76+DATABASE!AG77+DATABASE!AG78+DATABASE!AG79)/ELECTRICAL!$C$81</f>
        <v>3.95209055476715E-2</v>
      </c>
      <c r="AE79" s="18">
        <f>(DATABASE!AH75+DATABASE!AH76+DATABASE!AH77+DATABASE!AH78+DATABASE!AH79)/ELECTRICAL!$C$81</f>
        <v>3.54972014447094E-2</v>
      </c>
      <c r="AF79" s="18">
        <f>(DATABASE!AI75+DATABASE!AI76+DATABASE!AI77+DATABASE!AI78+DATABASE!AI79)/ELECTRICAL!$C$81</f>
        <v>1.7688028136035757E-2</v>
      </c>
      <c r="AG79" s="18">
        <f>(DATABASE!AJ75+DATABASE!AJ76+DATABASE!AJ77+DATABASE!AJ78+DATABASE!AJ79)/ELECTRICAL!$C$81</f>
        <v>5.4977141599549398E-3</v>
      </c>
      <c r="AH79" s="18">
        <f>(DATABASE!AK75+DATABASE!AK76+DATABASE!AK77+DATABASE!AK78+DATABASE!AK79)/ELECTRICAL!$C$81</f>
        <v>4.2775629330199538E-4</v>
      </c>
      <c r="AI79" s="18">
        <f>(DATABASE!AL75+DATABASE!AL76+DATABASE!AL77+DATABASE!AL78+DATABASE!AL79)/ELECTRICAL!$C$81</f>
        <v>0</v>
      </c>
      <c r="AJ79" s="18">
        <f>(DATABASE!AM75+DATABASE!AM76+DATABASE!AM77+DATABASE!AM78+DATABASE!AM79)/ELECTRICAL!$C$81</f>
        <v>0</v>
      </c>
      <c r="AK79" s="18">
        <f>(DATABASE!AN75+DATABASE!AN76+DATABASE!AN77+DATABASE!AN78+DATABASE!AN79)/ELECTRICAL!$C$81</f>
        <v>0</v>
      </c>
      <c r="AL79" s="18">
        <f>(DATABASE!AO75+DATABASE!AO76+DATABASE!AO77+DATABASE!AO78+DATABASE!AO79)/ELECTRICAL!$C$81</f>
        <v>0</v>
      </c>
      <c r="AM79" s="18">
        <f>(DATABASE!AP75+DATABASE!AP76+DATABASE!AP77+DATABASE!AP78+DATABASE!AP79)/ELECTRICAL!$C$81</f>
        <v>0</v>
      </c>
      <c r="AN79" s="20">
        <v>0</v>
      </c>
    </row>
    <row r="80" spans="1:40" ht="26.25" hidden="1" customHeight="1" x14ac:dyDescent="0.35">
      <c r="A80" s="6"/>
      <c r="B80" s="26" t="s">
        <v>2</v>
      </c>
      <c r="C80" s="27">
        <f>DATABASE!F106+DATABASE!F107+DATABASE!F108+DATABASE!F109+DATABASE!F110</f>
        <v>457126.39999999997</v>
      </c>
      <c r="D80" s="28">
        <f>C80/11480516</f>
        <v>3.9817583112117957E-2</v>
      </c>
      <c r="E80" s="18"/>
      <c r="F80" s="18">
        <f>(DATABASE!I106+DATABASE!I107+DATABASE!I108+DATABASE!I109+DATABASE!I110)/$C$81</f>
        <v>0</v>
      </c>
      <c r="G80" s="18">
        <f>(DATABASE!J106+DATABASE!J107+DATABASE!J108+DATABASE!J109+DATABASE!J110)/$C$81</f>
        <v>0</v>
      </c>
      <c r="H80" s="18">
        <f>(DATABASE!K106+DATABASE!K107+DATABASE!K108+DATABASE!K109+DATABASE!K110)/$C$81</f>
        <v>0</v>
      </c>
      <c r="I80" s="18">
        <f>(DATABASE!L106+DATABASE!L107+DATABASE!L108+DATABASE!L109+DATABASE!L110)/$C$81</f>
        <v>0</v>
      </c>
      <c r="J80" s="18">
        <f>(DATABASE!M106+DATABASE!M107+DATABASE!M108+DATABASE!M109+DATABASE!M110)/$C$81</f>
        <v>0</v>
      </c>
      <c r="K80" s="18">
        <f>(DATABASE!N106+DATABASE!N107+DATABASE!N108+DATABASE!N109+DATABASE!N110)/$C$81</f>
        <v>0</v>
      </c>
      <c r="L80" s="18">
        <f>(DATABASE!O106+DATABASE!O107+DATABASE!O108+DATABASE!O109+DATABASE!O110)/$C$81</f>
        <v>0</v>
      </c>
      <c r="M80" s="18">
        <f>(DATABASE!P106+DATABASE!P107+DATABASE!P108+DATABASE!P109+DATABASE!P110)/$C$81</f>
        <v>0</v>
      </c>
      <c r="N80" s="18">
        <f>(DATABASE!Q106+DATABASE!Q107+DATABASE!Q108+DATABASE!Q109+DATABASE!Q110)/$C$81</f>
        <v>0</v>
      </c>
      <c r="O80" s="18">
        <f>(DATABASE!R106+DATABASE!R107+DATABASE!R108+DATABASE!R109+DATABASE!R110)/$C$81</f>
        <v>0</v>
      </c>
      <c r="P80" s="18">
        <f>(DATABASE!S106+DATABASE!S107+DATABASE!S108+DATABASE!S109+DATABASE!S110)/$C$81</f>
        <v>0</v>
      </c>
      <c r="Q80" s="18">
        <f>(DATABASE!T106+DATABASE!T107+DATABASE!T108+DATABASE!T109+DATABASE!T110)/$C$81</f>
        <v>0</v>
      </c>
      <c r="R80" s="18">
        <f>(DATABASE!U106+DATABASE!U107+DATABASE!U108+DATABASE!U109+DATABASE!U110)/$C$81</f>
        <v>0</v>
      </c>
      <c r="S80" s="18">
        <f>(DATABASE!V106+DATABASE!V107+DATABASE!V108+DATABASE!V109+DATABASE!V110)/$C$81</f>
        <v>1.0300578849959343E-4</v>
      </c>
      <c r="T80" s="18">
        <f>(DATABASE!W106+DATABASE!W107+DATABASE!W108+DATABASE!W109+DATABASE!W110)/$C$81</f>
        <v>1.0864195428542025E-3</v>
      </c>
      <c r="U80" s="18">
        <f>(DATABASE!X106+DATABASE!X107+DATABASE!X108+DATABASE!X109+DATABASE!X110)/$C$81</f>
        <v>2.7804159064629703E-3</v>
      </c>
      <c r="V80" s="18">
        <f>(DATABASE!Y106+DATABASE!Y107+DATABASE!Y108+DATABASE!Y109+DATABASE!Y110)/$C$81</f>
        <v>4.5189277995131604E-3</v>
      </c>
      <c r="W80" s="18">
        <f>(DATABASE!Z106+DATABASE!Z107+DATABASE!Z108+DATABASE!Z109+DATABASE!Z110)/$C$81</f>
        <v>1.1133787397903494E-2</v>
      </c>
      <c r="X80" s="18">
        <f>(DATABASE!AA106+DATABASE!AA107+DATABASE!AA108+DATABASE!AA109+DATABASE!AA110)/$C$81</f>
        <v>2.0588108449084506E-2</v>
      </c>
      <c r="Y80" s="18">
        <f>(DATABASE!AB106+DATABASE!AB107+DATABASE!AB108+DATABASE!AB109+DATABASE!AB110)/$C$81</f>
        <v>3.9636405299735736E-2</v>
      </c>
      <c r="Z80" s="18">
        <f>(DATABASE!AC106+DATABASE!AC107+DATABASE!AC108+DATABASE!AC109+DATABASE!AC110)/$C$81</f>
        <v>5.8115810342743657E-2</v>
      </c>
      <c r="AA80" s="18">
        <f>(DATABASE!AD106+DATABASE!AD107+DATABASE!AD108+DATABASE!AD109+DATABASE!AD110)/$C$81</f>
        <v>8.7234334374373557E-2</v>
      </c>
      <c r="AB80" s="18">
        <f>(DATABASE!AE106+DATABASE!AE107+DATABASE!AE108+DATABASE!AE109+DATABASE!AE110)/$C$81</f>
        <v>6.9352140789755462E-2</v>
      </c>
      <c r="AC80" s="18">
        <f>(DATABASE!AF106+DATABASE!AF107+DATABASE!AF108+DATABASE!AF109+DATABASE!AF110)/$C$81</f>
        <v>4.8140629832734511E-2</v>
      </c>
      <c r="AD80" s="18">
        <f>(DATABASE!AG106+DATABASE!AG107+DATABASE!AG108+DATABASE!AG109+DATABASE!AG110)/$C$81</f>
        <v>3.301340148805882E-2</v>
      </c>
      <c r="AE80" s="18">
        <f>(DATABASE!AH106+DATABASE!AH107+DATABASE!AH108+DATABASE!AH109+DATABASE!AH110)/$C$81</f>
        <v>2.0781718610397307E-2</v>
      </c>
      <c r="AF80" s="18">
        <f>(DATABASE!AI106+DATABASE!AI107+DATABASE!AI108+DATABASE!AI109+DATABASE!AI110)/$C$81</f>
        <v>1.3767052177938471E-2</v>
      </c>
      <c r="AG80" s="18">
        <f>(DATABASE!AJ106+DATABASE!AJ107+DATABASE!AJ108+DATABASE!AJ109+DATABASE!AJ110)/$C$81</f>
        <v>1.0919909251252495E-2</v>
      </c>
      <c r="AH80" s="18">
        <f>(DATABASE!AK106+DATABASE!AK107+DATABASE!AK108+DATABASE!AK109+DATABASE!AK110)/$C$81</f>
        <v>1.8887170994606494E-3</v>
      </c>
      <c r="AI80" s="18">
        <f>(DATABASE!AL106+DATABASE!AL107+DATABASE!AL108+DATABASE!AL109+DATABASE!AL110)/$C$81</f>
        <v>0</v>
      </c>
      <c r="AJ80" s="18">
        <f>(DATABASE!AM106+DATABASE!AM107+DATABASE!AM108+DATABASE!AM109+DATABASE!AM110)/$C$81</f>
        <v>0</v>
      </c>
      <c r="AK80" s="18">
        <f>(DATABASE!AN106+DATABASE!AN107+DATABASE!AN108+DATABASE!AN109+DATABASE!AN110)/$C$81</f>
        <v>0</v>
      </c>
      <c r="AL80" s="18">
        <f>(DATABASE!AO106+DATABASE!AO107+DATABASE!AO108+DATABASE!AO109+DATABASE!AO110)/$C$81</f>
        <v>0</v>
      </c>
      <c r="AM80" s="18">
        <f>(DATABASE!AP106+DATABASE!AP107+DATABASE!AP108+DATABASE!AP109+DATABASE!AP110)/$C$81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1080521.8</v>
      </c>
      <c r="D81" s="28">
        <f>(C79+C80)/11480516</f>
        <v>9.411787762849684E-2</v>
      </c>
      <c r="E81" s="18">
        <f>E79+E80</f>
        <v>0</v>
      </c>
      <c r="F81" s="18">
        <f>F79+F80</f>
        <v>0</v>
      </c>
      <c r="G81" s="18">
        <f t="shared" ref="G81:AN81" si="2">G79+G80</f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1.0300578849959343E-4</v>
      </c>
      <c r="T81" s="18">
        <f t="shared" si="2"/>
        <v>1.0864195428542025E-3</v>
      </c>
      <c r="U81" s="18">
        <f t="shared" si="2"/>
        <v>3.4667509716139002E-3</v>
      </c>
      <c r="V81" s="18">
        <f t="shared" si="2"/>
        <v>8.3523534647797007E-3</v>
      </c>
      <c r="W81" s="18">
        <f t="shared" si="2"/>
        <v>2.5477412857380574E-2</v>
      </c>
      <c r="X81" s="18">
        <f t="shared" si="2"/>
        <v>6.4223600116166096E-2</v>
      </c>
      <c r="Y81" s="18">
        <f t="shared" si="2"/>
        <v>0.11852902921532911</v>
      </c>
      <c r="Z81" s="18">
        <f t="shared" si="2"/>
        <v>0.1549911348387418</v>
      </c>
      <c r="AA81" s="18">
        <f t="shared" si="2"/>
        <v>0.18286303895025535</v>
      </c>
      <c r="AB81" s="18">
        <f t="shared" si="2"/>
        <v>0.14703960623469142</v>
      </c>
      <c r="AC81" s="18">
        <f t="shared" si="2"/>
        <v>0.11486524381090692</v>
      </c>
      <c r="AD81" s="18">
        <f t="shared" si="2"/>
        <v>7.2534307035730328E-2</v>
      </c>
      <c r="AE81" s="18">
        <f t="shared" si="2"/>
        <v>5.6278920055106707E-2</v>
      </c>
      <c r="AF81" s="18">
        <f t="shared" si="2"/>
        <v>3.1455080313974232E-2</v>
      </c>
      <c r="AG81" s="18">
        <f t="shared" si="2"/>
        <v>1.6417623411207435E-2</v>
      </c>
      <c r="AH81" s="18">
        <f t="shared" si="2"/>
        <v>2.3164733927626448E-3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1080521.8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1.0300578849959343E-4</v>
      </c>
      <c r="T82" s="19">
        <f t="shared" si="3"/>
        <v>1.189425331353796E-3</v>
      </c>
      <c r="U82" s="19">
        <f t="shared" si="3"/>
        <v>4.6561763029676958E-3</v>
      </c>
      <c r="V82" s="19">
        <f t="shared" si="3"/>
        <v>1.3008529767747396E-2</v>
      </c>
      <c r="W82" s="19">
        <f t="shared" si="3"/>
        <v>3.8485942625127972E-2</v>
      </c>
      <c r="X82" s="19">
        <f t="shared" si="3"/>
        <v>0.10270954274129407</v>
      </c>
      <c r="Y82" s="19">
        <f t="shared" si="3"/>
        <v>0.22123857195662316</v>
      </c>
      <c r="Z82" s="19">
        <f t="shared" si="3"/>
        <v>0.37622970679536494</v>
      </c>
      <c r="AA82" s="19">
        <f t="shared" si="3"/>
        <v>0.55909274574562029</v>
      </c>
      <c r="AB82" s="19">
        <f t="shared" si="3"/>
        <v>0.70613235198031177</v>
      </c>
      <c r="AC82" s="19">
        <f t="shared" si="3"/>
        <v>0.82099759579121867</v>
      </c>
      <c r="AD82" s="19">
        <f t="shared" si="3"/>
        <v>0.89353190282694905</v>
      </c>
      <c r="AE82" s="19">
        <f t="shared" si="3"/>
        <v>0.94981082288205576</v>
      </c>
      <c r="AF82" s="19">
        <f t="shared" si="3"/>
        <v>0.98126590319603002</v>
      </c>
      <c r="AG82" s="19">
        <f t="shared" si="3"/>
        <v>0.99768352660723747</v>
      </c>
      <c r="AH82" s="19">
        <f t="shared" si="3"/>
        <v>1.0000000000000002</v>
      </c>
      <c r="AI82" s="19">
        <f t="shared" si="3"/>
        <v>1.0000000000000002</v>
      </c>
      <c r="AJ82" s="19">
        <f t="shared" si="3"/>
        <v>1.0000000000000002</v>
      </c>
      <c r="AK82" s="19">
        <f t="shared" si="3"/>
        <v>1.0000000000000002</v>
      </c>
      <c r="AL82" s="19">
        <f t="shared" si="3"/>
        <v>1.0000000000000002</v>
      </c>
      <c r="AM82" s="19">
        <f t="shared" si="3"/>
        <v>1.0000000000000002</v>
      </c>
      <c r="AN82" s="21">
        <f t="shared" si="3"/>
        <v>1.0000000000000002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spans="1:40" x14ac:dyDescent="0.35">
      <c r="A144" s="6"/>
      <c r="B144" s="6"/>
      <c r="C144" s="6"/>
      <c r="D144" s="6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E151" s="16"/>
      <c r="F151" s="1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E159" s="16"/>
      <c r="F159" s="1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F167" s="16"/>
    </row>
    <row r="168" spans="5:6" x14ac:dyDescent="0.35">
      <c r="E168" s="16"/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F173" s="16"/>
    </row>
    <row r="174" spans="5:6" x14ac:dyDescent="0.35">
      <c r="E174" s="16"/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1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2AF6-A64A-49F2-8B54-93FC9C967FC9}">
  <dimension ref="A1:AQ12"/>
  <sheetViews>
    <sheetView topLeftCell="P1" workbookViewId="0">
      <selection activeCell="AE4" sqref="AE4:AQ4"/>
    </sheetView>
  </sheetViews>
  <sheetFormatPr defaultRowHeight="14.4" x14ac:dyDescent="0.3"/>
  <cols>
    <col min="14" max="14" width="10.109375" bestFit="1" customWidth="1"/>
    <col min="28" max="28" width="10.109375" bestFit="1" customWidth="1"/>
    <col min="31" max="31" width="10.109375" bestFit="1" customWidth="1"/>
  </cols>
  <sheetData>
    <row r="1" spans="1:43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44287</v>
      </c>
      <c r="O1" s="32">
        <v>44317</v>
      </c>
      <c r="P1" s="32">
        <v>44348</v>
      </c>
      <c r="Q1" s="32">
        <v>44378</v>
      </c>
      <c r="R1" s="32">
        <v>44409</v>
      </c>
      <c r="S1" s="32">
        <v>44440</v>
      </c>
      <c r="T1" s="32">
        <v>44470</v>
      </c>
      <c r="U1" s="32">
        <v>44501</v>
      </c>
      <c r="V1" s="32">
        <v>44531</v>
      </c>
      <c r="W1" s="32">
        <v>44562</v>
      </c>
      <c r="X1" s="32">
        <v>44593</v>
      </c>
      <c r="Y1" s="32">
        <v>44621</v>
      </c>
      <c r="Z1" s="32">
        <v>44652</v>
      </c>
      <c r="AA1" s="32">
        <v>44682</v>
      </c>
      <c r="AB1" s="32">
        <v>44713</v>
      </c>
      <c r="AC1" s="32">
        <v>44743</v>
      </c>
      <c r="AD1" s="32">
        <v>44774</v>
      </c>
      <c r="AE1" s="32">
        <v>44805</v>
      </c>
      <c r="AF1" s="32">
        <v>44835</v>
      </c>
      <c r="AG1" s="32">
        <v>44866</v>
      </c>
      <c r="AH1" s="32">
        <v>44896</v>
      </c>
      <c r="AI1" s="32">
        <v>44927</v>
      </c>
      <c r="AJ1" s="32">
        <v>44958</v>
      </c>
      <c r="AK1" s="32">
        <v>44986</v>
      </c>
      <c r="AL1" s="32">
        <v>45017</v>
      </c>
      <c r="AM1" s="32">
        <v>45047</v>
      </c>
      <c r="AN1" s="32">
        <v>45078</v>
      </c>
      <c r="AO1" s="32">
        <v>45108</v>
      </c>
      <c r="AP1" s="32">
        <v>45139</v>
      </c>
      <c r="AQ1" s="32">
        <v>45170</v>
      </c>
    </row>
    <row r="2" spans="1:43" x14ac:dyDescent="0.3">
      <c r="A2" t="s">
        <v>46</v>
      </c>
      <c r="D2" t="s">
        <v>107</v>
      </c>
      <c r="E2" s="32">
        <v>45184</v>
      </c>
      <c r="G2">
        <v>2318377.1</v>
      </c>
      <c r="H2">
        <v>131585.79999999999</v>
      </c>
      <c r="I2" s="42">
        <v>5.6800000000000003E-2</v>
      </c>
      <c r="J2">
        <v>837</v>
      </c>
      <c r="L2">
        <v>2186791.2999999998</v>
      </c>
      <c r="M2" t="s">
        <v>100</v>
      </c>
      <c r="N2">
        <v>177.4</v>
      </c>
      <c r="O2">
        <v>1603.8</v>
      </c>
      <c r="P2">
        <v>10534.4</v>
      </c>
      <c r="Q2">
        <v>8482.7999999999993</v>
      </c>
      <c r="R2">
        <v>10557</v>
      </c>
      <c r="S2">
        <v>12755.1</v>
      </c>
      <c r="T2">
        <v>19116.099999999999</v>
      </c>
      <c r="U2">
        <v>21416.6</v>
      </c>
      <c r="V2">
        <v>72338.2</v>
      </c>
      <c r="W2">
        <v>111495</v>
      </c>
      <c r="X2">
        <v>42248.9</v>
      </c>
      <c r="Y2">
        <v>50730.6</v>
      </c>
      <c r="Z2">
        <v>27046</v>
      </c>
      <c r="AA2">
        <v>28658.7</v>
      </c>
      <c r="AB2">
        <v>45528.1</v>
      </c>
      <c r="AC2">
        <v>76093.2</v>
      </c>
      <c r="AD2">
        <v>63374.3</v>
      </c>
      <c r="AE2">
        <v>70726.399999999994</v>
      </c>
      <c r="AF2">
        <v>109011.1</v>
      </c>
      <c r="AG2">
        <v>136546.20000000001</v>
      </c>
      <c r="AH2">
        <v>196657.4</v>
      </c>
      <c r="AI2">
        <v>194865.4</v>
      </c>
      <c r="AJ2">
        <v>162066.79999999999</v>
      </c>
      <c r="AK2">
        <v>214159.1</v>
      </c>
      <c r="AL2">
        <v>215493.9</v>
      </c>
      <c r="AM2">
        <v>189278</v>
      </c>
      <c r="AN2">
        <v>137493.20000000001</v>
      </c>
      <c r="AO2">
        <v>71959</v>
      </c>
      <c r="AP2">
        <v>16158.7</v>
      </c>
      <c r="AQ2">
        <v>1805.6</v>
      </c>
    </row>
    <row r="3" spans="1:43" x14ac:dyDescent="0.3">
      <c r="A3" t="s">
        <v>35</v>
      </c>
      <c r="D3" s="32">
        <v>44731</v>
      </c>
      <c r="E3" s="32">
        <v>45131</v>
      </c>
      <c r="G3">
        <v>303150</v>
      </c>
      <c r="H3">
        <v>0</v>
      </c>
      <c r="I3" s="43">
        <v>0</v>
      </c>
      <c r="J3">
        <v>401</v>
      </c>
      <c r="L3">
        <v>303150</v>
      </c>
      <c r="M3" t="s">
        <v>100</v>
      </c>
      <c r="AB3">
        <v>9591.7000000000007</v>
      </c>
      <c r="AC3">
        <v>28193.3</v>
      </c>
      <c r="AD3">
        <v>20906.2</v>
      </c>
      <c r="AE3">
        <v>9757.2999999999993</v>
      </c>
      <c r="AF3">
        <v>11291.6</v>
      </c>
      <c r="AG3">
        <v>20609.099999999999</v>
      </c>
      <c r="AH3">
        <v>21777.7</v>
      </c>
      <c r="AI3">
        <v>35397.699999999997</v>
      </c>
      <c r="AJ3">
        <v>32301.1</v>
      </c>
      <c r="AK3">
        <v>29819.8</v>
      </c>
      <c r="AL3">
        <v>26493.3</v>
      </c>
      <c r="AM3">
        <v>25372.1</v>
      </c>
      <c r="AN3">
        <v>21492.2</v>
      </c>
      <c r="AO3">
        <v>10147</v>
      </c>
    </row>
    <row r="4" spans="1:43" x14ac:dyDescent="0.3">
      <c r="A4" t="s">
        <v>40</v>
      </c>
      <c r="D4" s="32">
        <v>44816</v>
      </c>
      <c r="E4" s="32">
        <v>45149</v>
      </c>
      <c r="G4">
        <v>370721.9</v>
      </c>
      <c r="H4">
        <v>0</v>
      </c>
      <c r="I4" s="43">
        <v>0</v>
      </c>
      <c r="J4">
        <v>334</v>
      </c>
      <c r="L4">
        <v>370721.9</v>
      </c>
      <c r="M4" t="s">
        <v>100</v>
      </c>
      <c r="AE4">
        <v>5420.7</v>
      </c>
      <c r="AF4">
        <v>15187.3</v>
      </c>
      <c r="AG4">
        <v>14786.9</v>
      </c>
      <c r="AH4">
        <v>26716.6</v>
      </c>
      <c r="AI4">
        <v>36519.5</v>
      </c>
      <c r="AJ4">
        <v>47593.599999999999</v>
      </c>
      <c r="AK4">
        <v>65820.3</v>
      </c>
      <c r="AL4">
        <v>57900.9</v>
      </c>
      <c r="AM4">
        <v>47156.800000000003</v>
      </c>
      <c r="AN4">
        <v>31396.5</v>
      </c>
      <c r="AO4">
        <v>17241.900000000001</v>
      </c>
      <c r="AP4">
        <v>4981</v>
      </c>
    </row>
    <row r="10" spans="1:43" x14ac:dyDescent="0.3">
      <c r="R10" t="s">
        <v>13</v>
      </c>
      <c r="S10" t="s">
        <v>14</v>
      </c>
      <c r="T10" t="s">
        <v>87</v>
      </c>
      <c r="U10" t="s">
        <v>16</v>
      </c>
      <c r="V10" t="s">
        <v>17</v>
      </c>
      <c r="W10" t="s">
        <v>88</v>
      </c>
      <c r="X10" t="s">
        <v>89</v>
      </c>
      <c r="Y10" t="s">
        <v>90</v>
      </c>
      <c r="Z10" t="s">
        <v>91</v>
      </c>
      <c r="AA10" t="s">
        <v>15</v>
      </c>
      <c r="AB10" t="s">
        <v>19</v>
      </c>
      <c r="AC10" t="s">
        <v>18</v>
      </c>
      <c r="AD10" t="s">
        <v>20</v>
      </c>
      <c r="AE10" s="32">
        <v>44713</v>
      </c>
      <c r="AF10" s="32">
        <v>44743</v>
      </c>
      <c r="AG10" s="32">
        <v>44774</v>
      </c>
      <c r="AH10" s="32">
        <v>44805</v>
      </c>
      <c r="AI10" s="32">
        <v>44835</v>
      </c>
      <c r="AJ10" s="32">
        <v>44866</v>
      </c>
      <c r="AK10" s="32">
        <v>44896</v>
      </c>
      <c r="AL10" s="32">
        <v>44927</v>
      </c>
      <c r="AM10" s="32">
        <v>44958</v>
      </c>
      <c r="AN10" s="32">
        <v>44986</v>
      </c>
      <c r="AO10" s="32">
        <v>45017</v>
      </c>
      <c r="AP10" s="32">
        <v>45047</v>
      </c>
      <c r="AQ10" s="32">
        <v>45078</v>
      </c>
    </row>
    <row r="11" spans="1:43" x14ac:dyDescent="0.3">
      <c r="R11" t="s">
        <v>35</v>
      </c>
      <c r="U11" s="32">
        <v>44713</v>
      </c>
      <c r="V11" s="32">
        <v>45094</v>
      </c>
      <c r="X11">
        <v>441691</v>
      </c>
      <c r="Y11">
        <v>0</v>
      </c>
      <c r="Z11" s="43">
        <v>0</v>
      </c>
      <c r="AA11">
        <v>382</v>
      </c>
      <c r="AC11">
        <v>441691</v>
      </c>
      <c r="AD11" t="s">
        <v>100</v>
      </c>
      <c r="AE11">
        <v>1963.3</v>
      </c>
      <c r="AF11">
        <v>9244.5</v>
      </c>
      <c r="AG11">
        <v>29373.599999999999</v>
      </c>
      <c r="AH11">
        <v>63021.9</v>
      </c>
      <c r="AI11">
        <v>87547</v>
      </c>
      <c r="AJ11">
        <v>74230.7</v>
      </c>
      <c r="AK11">
        <v>71261.600000000006</v>
      </c>
      <c r="AL11">
        <v>37185</v>
      </c>
      <c r="AM11">
        <v>26544.3</v>
      </c>
      <c r="AN11">
        <v>16523</v>
      </c>
      <c r="AO11">
        <v>10293.4</v>
      </c>
      <c r="AP11">
        <v>9366.2999999999993</v>
      </c>
      <c r="AQ11">
        <v>5136.3999999999996</v>
      </c>
    </row>
    <row r="12" spans="1:43" x14ac:dyDescent="0.3">
      <c r="R12" t="s">
        <v>40</v>
      </c>
      <c r="U12" s="32">
        <v>44723</v>
      </c>
      <c r="V12" s="32">
        <v>45094</v>
      </c>
      <c r="X12">
        <v>746102.1</v>
      </c>
      <c r="Y12">
        <v>0</v>
      </c>
      <c r="Z12" s="43">
        <v>0</v>
      </c>
      <c r="AA12">
        <v>372</v>
      </c>
      <c r="AC12">
        <v>746102.1</v>
      </c>
      <c r="AD12" t="s">
        <v>100</v>
      </c>
      <c r="AE12">
        <v>2385.6999999999998</v>
      </c>
      <c r="AF12">
        <v>3697.8</v>
      </c>
      <c r="AG12">
        <v>16510.099999999999</v>
      </c>
      <c r="AH12">
        <v>59341.5</v>
      </c>
      <c r="AI12">
        <v>96339.7</v>
      </c>
      <c r="AJ12">
        <v>80083.8</v>
      </c>
      <c r="AK12">
        <v>113985.60000000001</v>
      </c>
      <c r="AL12">
        <v>102121.8</v>
      </c>
      <c r="AM12">
        <v>105759.7</v>
      </c>
      <c r="AN12">
        <v>109269.8</v>
      </c>
      <c r="AO12">
        <v>38764.400000000001</v>
      </c>
      <c r="AP12">
        <v>11523.1</v>
      </c>
      <c r="AQ12">
        <v>6319.1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T166"/>
  <sheetViews>
    <sheetView topLeftCell="A22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5.88671875" style="1" bestFit="1" customWidth="1"/>
    <col min="6" max="6" width="16.5546875" style="1" bestFit="1" customWidth="1"/>
    <col min="7" max="7" width="17" style="1" bestFit="1" customWidth="1"/>
    <col min="8" max="8" width="15.88671875" style="1" bestFit="1" customWidth="1"/>
    <col min="9" max="9" width="17.33203125" style="1" bestFit="1" customWidth="1"/>
    <col min="10" max="10" width="15.88671875" style="1" bestFit="1" customWidth="1"/>
    <col min="11" max="11" width="14.5546875" style="1" bestFit="1" customWidth="1"/>
    <col min="12" max="12" width="16.33203125" style="1" bestFit="1" customWidth="1"/>
    <col min="13" max="13" width="16.5546875" style="1" bestFit="1" customWidth="1"/>
    <col min="14" max="14" width="15.5546875" style="1" bestFit="1" customWidth="1"/>
    <col min="15" max="16" width="16.5546875" style="1" bestFit="1" customWidth="1"/>
    <col min="17" max="17" width="15.88671875" style="1" bestFit="1" customWidth="1"/>
    <col min="18" max="18" width="16.5546875" style="1" bestFit="1" customWidth="1"/>
    <col min="19" max="19" width="17" style="1" bestFit="1" customWidth="1"/>
    <col min="20" max="20" width="15.88671875" style="1" bestFit="1" customWidth="1"/>
    <col min="21" max="21" width="17.33203125" style="1" bestFit="1" customWidth="1"/>
    <col min="22" max="22" width="15.88671875" style="1" bestFit="1" customWidth="1"/>
    <col min="23" max="23" width="14.5546875" style="1" bestFit="1" customWidth="1"/>
    <col min="24" max="24" width="16.33203125" style="1" bestFit="1" customWidth="1"/>
    <col min="25" max="30" width="16.5546875" style="1" bestFit="1" customWidth="1"/>
    <col min="31" max="31" width="17" style="1" bestFit="1" customWidth="1"/>
    <col min="32" max="32" width="16.5546875" style="1" bestFit="1" customWidth="1"/>
    <col min="33" max="40" width="20.10937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74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82" customFormat="1" ht="106.5" customHeight="1" x14ac:dyDescent="0.4">
      <c r="B36" s="92"/>
      <c r="C36" s="186" t="s">
        <v>4</v>
      </c>
      <c r="D36" s="187"/>
      <c r="E36" s="83">
        <v>44197</v>
      </c>
      <c r="F36" s="83">
        <v>44228</v>
      </c>
      <c r="G36" s="83">
        <v>44256</v>
      </c>
      <c r="H36" s="83">
        <v>44287</v>
      </c>
      <c r="I36" s="83">
        <v>44317</v>
      </c>
      <c r="J36" s="83">
        <v>44348</v>
      </c>
      <c r="K36" s="83">
        <v>44378</v>
      </c>
      <c r="L36" s="83">
        <v>44409</v>
      </c>
      <c r="M36" s="83">
        <v>44440</v>
      </c>
      <c r="N36" s="83">
        <v>44470</v>
      </c>
      <c r="O36" s="83">
        <v>44501</v>
      </c>
      <c r="P36" s="83">
        <v>44531</v>
      </c>
      <c r="Q36" s="83">
        <v>44562</v>
      </c>
      <c r="R36" s="83">
        <v>44593</v>
      </c>
      <c r="S36" s="83">
        <v>44621</v>
      </c>
      <c r="T36" s="83">
        <v>44652</v>
      </c>
      <c r="U36" s="83">
        <v>44682</v>
      </c>
      <c r="V36" s="83">
        <v>44713</v>
      </c>
      <c r="W36" s="83">
        <v>44743</v>
      </c>
      <c r="X36" s="83">
        <v>44774</v>
      </c>
      <c r="Y36" s="83">
        <v>44805</v>
      </c>
      <c r="Z36" s="83">
        <v>44835</v>
      </c>
      <c r="AA36" s="83">
        <v>44866</v>
      </c>
      <c r="AB36" s="83">
        <v>44896</v>
      </c>
      <c r="AC36" s="83">
        <v>44927</v>
      </c>
      <c r="AD36" s="83">
        <v>44958</v>
      </c>
      <c r="AE36" s="83">
        <v>44986</v>
      </c>
      <c r="AF36" s="83">
        <v>45017</v>
      </c>
      <c r="AG36" s="83">
        <v>45047</v>
      </c>
      <c r="AH36" s="83">
        <v>45078</v>
      </c>
      <c r="AI36" s="83">
        <v>45108</v>
      </c>
      <c r="AJ36" s="83">
        <v>45139</v>
      </c>
      <c r="AK36" s="83">
        <v>45170</v>
      </c>
      <c r="AL36" s="83">
        <v>45200</v>
      </c>
      <c r="AM36" s="83">
        <v>45231</v>
      </c>
      <c r="AN36" s="84">
        <v>45261</v>
      </c>
      <c r="AO36" s="85"/>
      <c r="AP36" s="85"/>
      <c r="AQ36" s="85"/>
      <c r="AR36" s="85"/>
      <c r="AS36" s="85"/>
      <c r="AT36" s="85"/>
    </row>
    <row r="37" spans="1:46" s="88" customFormat="1" ht="106.5" customHeight="1" x14ac:dyDescent="0.4">
      <c r="A37" s="86"/>
      <c r="B37" s="93" t="s">
        <v>1</v>
      </c>
      <c r="C37" s="188">
        <f>SUM(E37:AN37)</f>
        <v>746102</v>
      </c>
      <c r="D37" s="189"/>
      <c r="E37" s="70"/>
      <c r="F37" s="70">
        <f>DATABASE!I23</f>
        <v>0</v>
      </c>
      <c r="G37" s="70">
        <f>DATABASE!J23</f>
        <v>0</v>
      </c>
      <c r="H37" s="70">
        <f>DATABASE!K23</f>
        <v>0</v>
      </c>
      <c r="I37" s="70">
        <f>DATABASE!L23</f>
        <v>0</v>
      </c>
      <c r="J37" s="70">
        <f>DATABASE!M23</f>
        <v>0</v>
      </c>
      <c r="K37" s="70">
        <f>DATABASE!N23</f>
        <v>0</v>
      </c>
      <c r="L37" s="70">
        <f>DATABASE!O23</f>
        <v>0</v>
      </c>
      <c r="M37" s="70">
        <f>DATABASE!P23</f>
        <v>0</v>
      </c>
      <c r="N37" s="70">
        <f>DATABASE!Q23</f>
        <v>0</v>
      </c>
      <c r="O37" s="70">
        <f>DATABASE!R23</f>
        <v>0</v>
      </c>
      <c r="P37" s="70">
        <f>DATABASE!S23</f>
        <v>0</v>
      </c>
      <c r="Q37" s="70">
        <f>DATABASE!T23</f>
        <v>0</v>
      </c>
      <c r="R37" s="70">
        <f>DATABASE!U23</f>
        <v>0</v>
      </c>
      <c r="S37" s="70">
        <f>DATABASE!V23</f>
        <v>0</v>
      </c>
      <c r="T37" s="70">
        <f>DATABASE!W23</f>
        <v>0</v>
      </c>
      <c r="U37" s="70">
        <f>DATABASE!X23</f>
        <v>0</v>
      </c>
      <c r="V37" s="70">
        <v>13877.2</v>
      </c>
      <c r="W37" s="70">
        <v>31322.7</v>
      </c>
      <c r="X37" s="70">
        <v>31747.200000000001</v>
      </c>
      <c r="Y37" s="70">
        <v>37894.699999999997</v>
      </c>
      <c r="Z37" s="70">
        <v>61216.3</v>
      </c>
      <c r="AA37" s="70">
        <v>74279.899999999994</v>
      </c>
      <c r="AB37" s="70">
        <v>109264</v>
      </c>
      <c r="AC37" s="70">
        <v>112438.7</v>
      </c>
      <c r="AD37" s="70">
        <v>111187.2</v>
      </c>
      <c r="AE37" s="70">
        <v>111843.2</v>
      </c>
      <c r="AF37" s="70">
        <v>38764.400000000001</v>
      </c>
      <c r="AG37" s="70">
        <v>11523.1</v>
      </c>
      <c r="AH37" s="70">
        <v>743.4</v>
      </c>
      <c r="AI37" s="70">
        <v>0</v>
      </c>
      <c r="AJ37" s="70"/>
      <c r="AK37" s="70">
        <f>DATABASE!AN23</f>
        <v>0</v>
      </c>
      <c r="AL37" s="70">
        <f>DATABASE!AO23</f>
        <v>0</v>
      </c>
      <c r="AM37" s="70">
        <f>DATABASE!AP23</f>
        <v>0</v>
      </c>
      <c r="AN37" s="71">
        <v>0</v>
      </c>
      <c r="AO37" s="87"/>
      <c r="AP37" s="87"/>
      <c r="AQ37" s="87"/>
      <c r="AR37" s="87"/>
      <c r="AS37" s="87"/>
      <c r="AT37" s="87"/>
    </row>
    <row r="38" spans="1:46" s="88" customFormat="1" ht="106.5" customHeight="1" x14ac:dyDescent="0.4">
      <c r="A38" s="86"/>
      <c r="B38" s="93" t="s">
        <v>2</v>
      </c>
      <c r="C38" s="188">
        <f>SUM(E38:AN38)</f>
        <v>370721.9</v>
      </c>
      <c r="D38" s="189"/>
      <c r="E38" s="70"/>
      <c r="F38" s="70">
        <f>DATABASE!I48</f>
        <v>0</v>
      </c>
      <c r="G38" s="70">
        <f>DATABASE!J48</f>
        <v>0</v>
      </c>
      <c r="H38" s="70">
        <f>DATABASE!K48</f>
        <v>0</v>
      </c>
      <c r="I38" s="70">
        <f>DATABASE!L48</f>
        <v>0</v>
      </c>
      <c r="J38" s="70">
        <f>DATABASE!M48</f>
        <v>0</v>
      </c>
      <c r="K38" s="70">
        <f>DATABASE!N48</f>
        <v>0</v>
      </c>
      <c r="L38" s="70">
        <f>DATABASE!O48</f>
        <v>0</v>
      </c>
      <c r="M38" s="70">
        <f>DATABASE!P48</f>
        <v>0</v>
      </c>
      <c r="N38" s="70">
        <f>DATABASE!Q48</f>
        <v>0</v>
      </c>
      <c r="O38" s="70">
        <f>DATABASE!R48</f>
        <v>0</v>
      </c>
      <c r="P38" s="70">
        <f>DATABASE!S48</f>
        <v>0</v>
      </c>
      <c r="Q38" s="70">
        <f>DATABASE!T48</f>
        <v>0</v>
      </c>
      <c r="R38" s="70">
        <f>DATABASE!U48</f>
        <v>0</v>
      </c>
      <c r="S38" s="70">
        <f>DATABASE!V48</f>
        <v>0</v>
      </c>
      <c r="T38" s="70">
        <f>DATABASE!W48</f>
        <v>0</v>
      </c>
      <c r="U38" s="70">
        <f>DATABASE!X48</f>
        <v>0</v>
      </c>
      <c r="V38" s="70">
        <v>537.5</v>
      </c>
      <c r="W38" s="70">
        <v>2776.9</v>
      </c>
      <c r="X38" s="70">
        <v>2776.9</v>
      </c>
      <c r="Y38" s="70">
        <v>7212.2</v>
      </c>
      <c r="Z38" s="70">
        <v>15187.3</v>
      </c>
      <c r="AA38" s="70">
        <v>14697.3</v>
      </c>
      <c r="AB38" s="70">
        <v>23939.7</v>
      </c>
      <c r="AC38" s="70">
        <v>33742.5</v>
      </c>
      <c r="AD38" s="70">
        <v>38561.9</v>
      </c>
      <c r="AE38" s="70">
        <v>63521.9</v>
      </c>
      <c r="AF38" s="70">
        <v>61086.3</v>
      </c>
      <c r="AG38" s="70">
        <v>50448.3</v>
      </c>
      <c r="AH38" s="70">
        <v>34581.800000000003</v>
      </c>
      <c r="AI38" s="70">
        <v>20533.400000000001</v>
      </c>
      <c r="AJ38" s="70">
        <v>1118</v>
      </c>
      <c r="AK38" s="70"/>
      <c r="AL38" s="70">
        <f>DATABASE!AO48</f>
        <v>0</v>
      </c>
      <c r="AM38" s="70">
        <f>DATABASE!AP48</f>
        <v>0</v>
      </c>
      <c r="AN38" s="71">
        <v>0</v>
      </c>
      <c r="AO38" s="87"/>
      <c r="AP38" s="87"/>
      <c r="AQ38" s="87"/>
      <c r="AR38" s="87"/>
      <c r="AS38" s="87"/>
      <c r="AT38" s="87"/>
    </row>
    <row r="39" spans="1:46" s="88" customFormat="1" ht="106.5" customHeight="1" x14ac:dyDescent="0.4">
      <c r="A39" s="86"/>
      <c r="B39" s="93" t="s">
        <v>3</v>
      </c>
      <c r="C39" s="188">
        <f>SUM(E39:AN39)</f>
        <v>1116823.8999999997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0</v>
      </c>
      <c r="V39" s="70">
        <f t="shared" si="0"/>
        <v>14414.7</v>
      </c>
      <c r="W39" s="70">
        <f t="shared" si="0"/>
        <v>34099.599999999999</v>
      </c>
      <c r="X39" s="70">
        <f t="shared" si="0"/>
        <v>34524.1</v>
      </c>
      <c r="Y39" s="70">
        <f t="shared" si="0"/>
        <v>45106.899999999994</v>
      </c>
      <c r="Z39" s="70">
        <f t="shared" si="0"/>
        <v>76403.600000000006</v>
      </c>
      <c r="AA39" s="70">
        <f t="shared" si="0"/>
        <v>88977.2</v>
      </c>
      <c r="AB39" s="70">
        <f t="shared" si="0"/>
        <v>133203.70000000001</v>
      </c>
      <c r="AC39" s="70">
        <f t="shared" si="0"/>
        <v>146181.20000000001</v>
      </c>
      <c r="AD39" s="70">
        <f t="shared" si="0"/>
        <v>149749.1</v>
      </c>
      <c r="AE39" s="70">
        <f t="shared" si="0"/>
        <v>175365.1</v>
      </c>
      <c r="AF39" s="70">
        <f t="shared" si="0"/>
        <v>99850.700000000012</v>
      </c>
      <c r="AG39" s="70">
        <f t="shared" si="0"/>
        <v>61971.4</v>
      </c>
      <c r="AH39" s="70">
        <f t="shared" si="0"/>
        <v>35325.200000000004</v>
      </c>
      <c r="AI39" s="70">
        <f t="shared" si="0"/>
        <v>20533.400000000001</v>
      </c>
      <c r="AJ39" s="70">
        <f t="shared" si="0"/>
        <v>1118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7"/>
      <c r="AP39" s="87"/>
      <c r="AQ39" s="87"/>
      <c r="AR39" s="87"/>
      <c r="AS39" s="87"/>
      <c r="AT39" s="87"/>
    </row>
    <row r="40" spans="1:46" s="88" customFormat="1" ht="106.5" customHeight="1" thickBot="1" x14ac:dyDescent="0.45">
      <c r="A40" s="86"/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0</v>
      </c>
      <c r="V40" s="53">
        <f t="shared" si="1"/>
        <v>14414.7</v>
      </c>
      <c r="W40" s="53">
        <f t="shared" si="1"/>
        <v>48514.3</v>
      </c>
      <c r="X40" s="53">
        <f t="shared" si="1"/>
        <v>83038.399999999994</v>
      </c>
      <c r="Y40" s="53">
        <f t="shared" si="1"/>
        <v>128145.29999999999</v>
      </c>
      <c r="Z40" s="53">
        <f t="shared" si="1"/>
        <v>204548.9</v>
      </c>
      <c r="AA40" s="53">
        <f t="shared" si="1"/>
        <v>293526.09999999998</v>
      </c>
      <c r="AB40" s="53">
        <f t="shared" si="1"/>
        <v>426729.8</v>
      </c>
      <c r="AC40" s="53">
        <f t="shared" si="1"/>
        <v>572911</v>
      </c>
      <c r="AD40" s="53">
        <f t="shared" si="1"/>
        <v>722660.1</v>
      </c>
      <c r="AE40" s="53">
        <f t="shared" si="1"/>
        <v>898025.2</v>
      </c>
      <c r="AF40" s="53">
        <f t="shared" si="1"/>
        <v>997875.89999999991</v>
      </c>
      <c r="AG40" s="53">
        <f t="shared" si="1"/>
        <v>1059847.2999999998</v>
      </c>
      <c r="AH40" s="53">
        <f t="shared" si="1"/>
        <v>1095172.4999999998</v>
      </c>
      <c r="AI40" s="53">
        <f t="shared" si="1"/>
        <v>1115705.8999999997</v>
      </c>
      <c r="AJ40" s="53">
        <f t="shared" si="1"/>
        <v>1116823.8999999997</v>
      </c>
      <c r="AK40" s="53">
        <f t="shared" si="1"/>
        <v>1116823.8999999997</v>
      </c>
      <c r="AL40" s="53">
        <f t="shared" si="1"/>
        <v>1116823.8999999997</v>
      </c>
      <c r="AM40" s="53">
        <f t="shared" si="1"/>
        <v>1116823.8999999997</v>
      </c>
      <c r="AN40" s="54">
        <f t="shared" si="1"/>
        <v>1116823.8999999997</v>
      </c>
      <c r="AO40" s="87"/>
      <c r="AP40" s="87"/>
      <c r="AQ40" s="87"/>
      <c r="AR40" s="87"/>
      <c r="AS40" s="87"/>
      <c r="AT40" s="87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75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(DATABASE!F80+DATABASE!F81+DATABASE!F82+DATABASE!F83)</f>
        <v>678446.2</v>
      </c>
      <c r="D79" s="28">
        <f>C79/11480516</f>
        <v>5.909544483889051E-2</v>
      </c>
      <c r="E79" s="18"/>
      <c r="F79" s="18">
        <f>(DATABASE!I80+DATABASE!I81+DATABASE!I82+DATABASE!I83)/INSTRUMENTATION!$C$81</f>
        <v>0</v>
      </c>
      <c r="G79" s="18">
        <f>(DATABASE!J80+DATABASE!J81+DATABASE!J82+DATABASE!J83)/INSTRUMENTATION!$C$81</f>
        <v>0</v>
      </c>
      <c r="H79" s="18">
        <f>(DATABASE!K80+DATABASE!K81+DATABASE!K82+DATABASE!K83)/INSTRUMENTATION!$C$81</f>
        <v>0</v>
      </c>
      <c r="I79" s="18">
        <f>(DATABASE!L80+DATABASE!L81+DATABASE!L82+DATABASE!L83)/INSTRUMENTATION!$C$81</f>
        <v>0</v>
      </c>
      <c r="J79" s="18">
        <f>(DATABASE!M80+DATABASE!M81+DATABASE!M82+DATABASE!M83)/INSTRUMENTATION!$C$81</f>
        <v>0</v>
      </c>
      <c r="K79" s="18">
        <f>(DATABASE!N80+DATABASE!N81+DATABASE!N82+DATABASE!N83)/INSTRUMENTATION!$C$81</f>
        <v>0</v>
      </c>
      <c r="L79" s="18">
        <f>(DATABASE!O80+DATABASE!O81+DATABASE!O82+DATABASE!O83)/INSTRUMENTATION!$C$81</f>
        <v>0</v>
      </c>
      <c r="M79" s="18">
        <f>(DATABASE!P80+DATABASE!P81+DATABASE!P82+DATABASE!P83)/INSTRUMENTATION!$C$81</f>
        <v>0</v>
      </c>
      <c r="N79" s="18">
        <f>(DATABASE!Q80+DATABASE!Q81+DATABASE!Q82+DATABASE!Q83)/INSTRUMENTATION!$C$81</f>
        <v>0</v>
      </c>
      <c r="O79" s="18">
        <f>(DATABASE!R80+DATABASE!R81+DATABASE!R82+DATABASE!R83)/INSTRUMENTATION!$C$81</f>
        <v>0</v>
      </c>
      <c r="P79" s="18">
        <f>(DATABASE!S80+DATABASE!S81+DATABASE!S82+DATABASE!S83)/INSTRUMENTATION!$C$81</f>
        <v>0</v>
      </c>
      <c r="Q79" s="18">
        <f>(DATABASE!T80+DATABASE!T81+DATABASE!T82+DATABASE!T83)/INSTRUMENTATION!$C$81</f>
        <v>0</v>
      </c>
      <c r="R79" s="18">
        <f>(DATABASE!U80+DATABASE!U81+DATABASE!U82+DATABASE!U83)/INSTRUMENTATION!$C$81</f>
        <v>0</v>
      </c>
      <c r="S79" s="18">
        <f>(DATABASE!V80+DATABASE!V81+DATABASE!V82+DATABASE!V83)/INSTRUMENTATION!$C$81</f>
        <v>0</v>
      </c>
      <c r="T79" s="18">
        <f>(DATABASE!W80+DATABASE!W81+DATABASE!W82+DATABASE!W83)/INSTRUMENTATION!$C$81</f>
        <v>0</v>
      </c>
      <c r="U79" s="18">
        <f>(DATABASE!X80+DATABASE!X81+DATABASE!X82+DATABASE!X83)/INSTRUMENTATION!$C$81</f>
        <v>0</v>
      </c>
      <c r="V79" s="18">
        <f>(DATABASE!Y80+DATABASE!Y81+DATABASE!Y82+DATABASE!Y83)/INSTRUMENTATION!$C$81</f>
        <v>0</v>
      </c>
      <c r="W79" s="18">
        <f>(DATABASE!Z80+DATABASE!Z81+DATABASE!Z82+DATABASE!Z83)/INSTRUMENTATION!$C$81</f>
        <v>4.0275275768647907E-3</v>
      </c>
      <c r="X79" s="18">
        <f>(DATABASE!AA80+DATABASE!AA81+DATABASE!AA82+DATABASE!AA83)/INSTRUMENTATION!$C$81</f>
        <v>1.4669025265387492E-2</v>
      </c>
      <c r="Y79" s="18">
        <f>(DATABASE!AB80+DATABASE!AB81+DATABASE!AB82+DATABASE!AB83)/INSTRUMENTATION!$C$81</f>
        <v>2.9951983089728223E-2</v>
      </c>
      <c r="Z79" s="18">
        <f>(DATABASE!AC80+DATABASE!AC81+DATABASE!AC82+DATABASE!AC83)/INSTRUMENTATION!$C$81</f>
        <v>8.1649419503791565E-2</v>
      </c>
      <c r="AA79" s="18">
        <f>(DATABASE!AD80+DATABASE!AD81+DATABASE!AD82+DATABASE!AD83)/INSTRUMENTATION!$C$81</f>
        <v>0.13149449654280412</v>
      </c>
      <c r="AB79" s="18">
        <f>(DATABASE!AE80+DATABASE!AE81+DATABASE!AE82+DATABASE!AE83)/INSTRUMENTATION!$C$81</f>
        <v>0.10669662217032248</v>
      </c>
      <c r="AC79" s="18">
        <f>(DATABASE!AF80+DATABASE!AF81+DATABASE!AF82+DATABASE!AF83)/INSTRUMENTATION!$C$81</f>
        <v>6.4141825010895714E-2</v>
      </c>
      <c r="AD79" s="18">
        <f>(DATABASE!AG80+DATABASE!AG81+DATABASE!AG82+DATABASE!AG83)/INSTRUMENTATION!$C$81</f>
        <v>5.4250207893939618E-2</v>
      </c>
      <c r="AE79" s="18">
        <f>(DATABASE!AH80+DATABASE!AH81+DATABASE!AH82+DATABASE!AH83)/INSTRUMENTATION!$C$81</f>
        <v>4.8904634545382991E-2</v>
      </c>
      <c r="AF79" s="18">
        <f>(DATABASE!AI80+DATABASE!AI81+DATABASE!AI82+DATABASE!AI83)/INSTRUMENTATION!$C$81</f>
        <v>3.4505429073953917E-2</v>
      </c>
      <c r="AG79" s="18">
        <f>(DATABASE!AJ80+DATABASE!AJ81+DATABASE!AJ82+DATABASE!AJ83)/INSTRUMENTATION!$C$81</f>
        <v>2.9952524715276475E-2</v>
      </c>
      <c r="AH79" s="18">
        <f>(DATABASE!AK80+DATABASE!AK81+DATABASE!AK82+DATABASE!AK83)/INSTRUMENTATION!$C$81</f>
        <v>9.5913760213703781E-3</v>
      </c>
      <c r="AI79" s="18">
        <f>(DATABASE!AL80+DATABASE!AL81+DATABASE!AL82+DATABASE!AL83)/INSTRUMENTATION!$C$81</f>
        <v>2.6045869906598483E-3</v>
      </c>
      <c r="AJ79" s="18">
        <f>(DATABASE!AM80+DATABASE!AM81+DATABASE!AM82+DATABASE!AM83)/INSTRUMENTATION!$C$81</f>
        <v>0</v>
      </c>
      <c r="AK79" s="18">
        <f>(DATABASE!AN80+DATABASE!AN81+DATABASE!AN82+DATABASE!AN83)/INSTRUMENTATION!$C$81</f>
        <v>0</v>
      </c>
      <c r="AL79" s="18">
        <f>(DATABASE!AO80+DATABASE!AO81+DATABASE!AO82+DATABASE!AO83)/INSTRUMENTATION!$C$81</f>
        <v>0</v>
      </c>
      <c r="AM79" s="18">
        <f>(DATABASE!AP80+DATABASE!AP81+DATABASE!AP82+DATABASE!AP83)/INSTRUMENTATION!$C$81</f>
        <v>0</v>
      </c>
      <c r="AN79" s="20">
        <v>0</v>
      </c>
    </row>
    <row r="80" spans="1:40" ht="26.25" hidden="1" customHeight="1" x14ac:dyDescent="0.35">
      <c r="A80" s="6"/>
      <c r="B80" s="26" t="s">
        <v>2</v>
      </c>
      <c r="C80" s="27">
        <f>DATABASE!F111+DATABASE!F112+DATABASE!F113</f>
        <v>429330.20000000007</v>
      </c>
      <c r="D80" s="28">
        <f>C80/11480516</f>
        <v>3.7396420160905663E-2</v>
      </c>
      <c r="E80" s="18">
        <v>0</v>
      </c>
      <c r="F80" s="18">
        <f>(DATABASE!I111+DATABASE!I112+DATABASE!I113)/$C$81</f>
        <v>0</v>
      </c>
      <c r="G80" s="18">
        <f>(DATABASE!J111+DATABASE!J112+DATABASE!J113)/$C$81</f>
        <v>0</v>
      </c>
      <c r="H80" s="18">
        <f>(DATABASE!K111+DATABASE!K112+DATABASE!K113)/$C$81</f>
        <v>0</v>
      </c>
      <c r="I80" s="18">
        <f>(DATABASE!L111+DATABASE!L112+DATABASE!L113)/$C$81</f>
        <v>0</v>
      </c>
      <c r="J80" s="18">
        <f>(DATABASE!M111+DATABASE!M112+DATABASE!M113)/$C$81</f>
        <v>0</v>
      </c>
      <c r="K80" s="18">
        <f>(DATABASE!N111+DATABASE!N112+DATABASE!N113)/$C$81</f>
        <v>0</v>
      </c>
      <c r="L80" s="18">
        <f>(DATABASE!O111+DATABASE!O112+DATABASE!O113)/$C$81</f>
        <v>0</v>
      </c>
      <c r="M80" s="18">
        <f>(DATABASE!P111+DATABASE!P112+DATABASE!P113)/$C$81</f>
        <v>0</v>
      </c>
      <c r="N80" s="18">
        <f>(DATABASE!Q111+DATABASE!Q112+DATABASE!Q113)/$C$81</f>
        <v>0</v>
      </c>
      <c r="O80" s="18">
        <f>(DATABASE!R111+DATABASE!R112+DATABASE!R113)/$C$81</f>
        <v>0</v>
      </c>
      <c r="P80" s="18">
        <f>(DATABASE!S111+DATABASE!S112+DATABASE!S113)/$C$81</f>
        <v>0</v>
      </c>
      <c r="Q80" s="18">
        <f>(DATABASE!T111+DATABASE!T112+DATABASE!T113)/$C$81</f>
        <v>0</v>
      </c>
      <c r="R80" s="18">
        <f>(DATABASE!U111+DATABASE!U112+DATABASE!U113)/$C$81</f>
        <v>0</v>
      </c>
      <c r="S80" s="18">
        <f>(DATABASE!V111+DATABASE!V112+DATABASE!V113)/$C$81</f>
        <v>0</v>
      </c>
      <c r="T80" s="18">
        <f>(DATABASE!W111+DATABASE!W112+DATABASE!W113)/$C$81</f>
        <v>0</v>
      </c>
      <c r="U80" s="18">
        <f>(DATABASE!X111+DATABASE!X112+DATABASE!X113)/$C$81</f>
        <v>0</v>
      </c>
      <c r="V80" s="18">
        <f>(DATABASE!Y111+DATABASE!Y112+DATABASE!Y113)/$C$81</f>
        <v>0</v>
      </c>
      <c r="W80" s="18">
        <f>(DATABASE!Z111+DATABASE!Z112+DATABASE!Z113)/$C$81</f>
        <v>7.7696184897963177E-4</v>
      </c>
      <c r="X80" s="18">
        <f>(DATABASE!AA111+DATABASE!AA112+DATABASE!AA113)/$C$81</f>
        <v>1.5783510101858099E-2</v>
      </c>
      <c r="Y80" s="18">
        <f>(DATABASE!AB111+DATABASE!AB112+DATABASE!AB113)/$C$81</f>
        <v>4.5275382288339057E-2</v>
      </c>
      <c r="Z80" s="18">
        <f>(DATABASE!AC111+DATABASE!AC112+DATABASE!AC113)/$C$81</f>
        <v>4.9370974142435249E-2</v>
      </c>
      <c r="AA80" s="18">
        <f>(DATABASE!AD111+DATABASE!AD112+DATABASE!AD113)/$C$81</f>
        <v>5.8956031199075921E-2</v>
      </c>
      <c r="AB80" s="18">
        <f>(DATABASE!AE111+DATABASE!AE112+DATABASE!AE113)/$C$81</f>
        <v>6.1094007779909379E-2</v>
      </c>
      <c r="AC80" s="18">
        <f>(DATABASE!AF111+DATABASE!AF112+DATABASE!AF113)/$C$81</f>
        <v>5.248577239955645E-2</v>
      </c>
      <c r="AD80" s="18">
        <f>(DATABASE!AG111+DATABASE!AG112+DATABASE!AG113)/$C$81</f>
        <v>3.6536795692704772E-2</v>
      </c>
      <c r="AE80" s="18">
        <f>(DATABASE!AH111+DATABASE!AH112+DATABASE!AH113)/$C$81</f>
        <v>2.6946141838732077E-2</v>
      </c>
      <c r="AF80" s="18">
        <f>(DATABASE!AI111+DATABASE!AI112+DATABASE!AI113)/$C$81</f>
        <v>1.7898648138739915E-2</v>
      </c>
      <c r="AG80" s="18">
        <f>(DATABASE!AJ111+DATABASE!AJ112+DATABASE!AJ113)/$C$81</f>
        <v>1.488910577983066E-2</v>
      </c>
      <c r="AH80" s="18">
        <f>(DATABASE!AK111+DATABASE!AK112+DATABASE!AK113)/$C$81</f>
        <v>6.0418329908454452E-3</v>
      </c>
      <c r="AI80" s="18">
        <f>(DATABASE!AL111+DATABASE!AL112+DATABASE!AL113)/$C$81</f>
        <v>1.2603626508020933E-3</v>
      </c>
      <c r="AJ80" s="18">
        <f>(DATABASE!AM111+DATABASE!AM112+DATABASE!AM113)/$C$81</f>
        <v>2.4481474781372847E-4</v>
      </c>
      <c r="AK80" s="18">
        <f>(DATABASE!AN111+DATABASE!AN112+DATABASE!AN113)/$C$81</f>
        <v>0</v>
      </c>
      <c r="AL80" s="18">
        <f>(DATABASE!AO111+DATABASE!AO112+DATABASE!AO113)/$C$81</f>
        <v>0</v>
      </c>
      <c r="AM80" s="18">
        <f>(DATABASE!AP111+DATABASE!AP112+DATABASE!AP113)/$C$81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1107776.3999999999</v>
      </c>
      <c r="D81" s="28">
        <f>(C79+C80)/11480516</f>
        <v>9.6491864999796173E-2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0</v>
      </c>
      <c r="U81" s="18">
        <f t="shared" si="2"/>
        <v>0</v>
      </c>
      <c r="V81" s="18">
        <f t="shared" si="2"/>
        <v>0</v>
      </c>
      <c r="W81" s="18">
        <f t="shared" si="2"/>
        <v>4.8044894258444226E-3</v>
      </c>
      <c r="X81" s="18">
        <f t="shared" si="2"/>
        <v>3.0452535367245591E-2</v>
      </c>
      <c r="Y81" s="18">
        <f t="shared" si="2"/>
        <v>7.5227365378067276E-2</v>
      </c>
      <c r="Z81" s="18">
        <f t="shared" si="2"/>
        <v>0.13102039364622681</v>
      </c>
      <c r="AA81" s="18">
        <f t="shared" si="2"/>
        <v>0.19045052774188004</v>
      </c>
      <c r="AB81" s="18">
        <f t="shared" si="2"/>
        <v>0.16779062995023186</v>
      </c>
      <c r="AC81" s="18">
        <f t="shared" si="2"/>
        <v>0.11662759741045217</v>
      </c>
      <c r="AD81" s="18">
        <f t="shared" si="2"/>
        <v>9.0787003586644391E-2</v>
      </c>
      <c r="AE81" s="18">
        <f t="shared" si="2"/>
        <v>7.5850776384115068E-2</v>
      </c>
      <c r="AF81" s="18">
        <f t="shared" si="2"/>
        <v>5.2404077212693828E-2</v>
      </c>
      <c r="AG81" s="18">
        <f t="shared" si="2"/>
        <v>4.4841630495107136E-2</v>
      </c>
      <c r="AH81" s="18">
        <f t="shared" si="2"/>
        <v>1.5633209012215824E-2</v>
      </c>
      <c r="AI81" s="18">
        <f t="shared" si="2"/>
        <v>3.8649496414619416E-3</v>
      </c>
      <c r="AJ81" s="18">
        <f t="shared" si="2"/>
        <v>2.4481474781372847E-4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1107776.3999999999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0</v>
      </c>
      <c r="U82" s="19">
        <f t="shared" si="3"/>
        <v>0</v>
      </c>
      <c r="V82" s="19">
        <f t="shared" si="3"/>
        <v>0</v>
      </c>
      <c r="W82" s="19">
        <f t="shared" si="3"/>
        <v>4.8044894258444226E-3</v>
      </c>
      <c r="X82" s="19">
        <f t="shared" si="3"/>
        <v>3.5257024793090015E-2</v>
      </c>
      <c r="Y82" s="19">
        <f t="shared" si="3"/>
        <v>0.1104843901711573</v>
      </c>
      <c r="Z82" s="19">
        <f t="shared" si="3"/>
        <v>0.24150478381738411</v>
      </c>
      <c r="AA82" s="19">
        <f t="shared" si="3"/>
        <v>0.43195531155926414</v>
      </c>
      <c r="AB82" s="19">
        <f t="shared" si="3"/>
        <v>0.59974594150949601</v>
      </c>
      <c r="AC82" s="19">
        <f t="shared" si="3"/>
        <v>0.71637353891994815</v>
      </c>
      <c r="AD82" s="19">
        <f t="shared" si="3"/>
        <v>0.80716054250659253</v>
      </c>
      <c r="AE82" s="19">
        <f t="shared" si="3"/>
        <v>0.88301131889070761</v>
      </c>
      <c r="AF82" s="19">
        <f t="shared" si="3"/>
        <v>0.93541539610340141</v>
      </c>
      <c r="AG82" s="19">
        <f t="shared" si="3"/>
        <v>0.98025702659850855</v>
      </c>
      <c r="AH82" s="19">
        <f t="shared" si="3"/>
        <v>0.99589023561072443</v>
      </c>
      <c r="AI82" s="19">
        <f t="shared" si="3"/>
        <v>0.99975518525218632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77832-70A2-4308-88D4-10600866908F}">
  <dimension ref="A1:Z4"/>
  <sheetViews>
    <sheetView topLeftCell="D1" workbookViewId="0">
      <selection activeCell="N24" sqref="N24"/>
    </sheetView>
  </sheetViews>
  <sheetFormatPr defaultRowHeight="14.4" x14ac:dyDescent="0.3"/>
  <cols>
    <col min="12" max="12" width="10.109375" bestFit="1" customWidth="1"/>
  </cols>
  <sheetData>
    <row r="1" spans="1:26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89</v>
      </c>
      <c r="G1" t="s">
        <v>90</v>
      </c>
      <c r="H1" t="s">
        <v>91</v>
      </c>
      <c r="I1" t="s">
        <v>18</v>
      </c>
      <c r="J1" t="s">
        <v>19</v>
      </c>
      <c r="K1" t="s">
        <v>20</v>
      </c>
      <c r="L1" s="32">
        <v>44713</v>
      </c>
      <c r="M1" s="32">
        <v>44743</v>
      </c>
      <c r="N1" s="32">
        <v>44774</v>
      </c>
      <c r="O1" s="32">
        <v>44805</v>
      </c>
      <c r="P1" s="32">
        <v>44835</v>
      </c>
      <c r="Q1" s="32">
        <v>44866</v>
      </c>
      <c r="R1" s="32">
        <v>44896</v>
      </c>
      <c r="S1" s="32">
        <v>44927</v>
      </c>
      <c r="T1" s="32">
        <v>44958</v>
      </c>
      <c r="U1" s="32">
        <v>44986</v>
      </c>
      <c r="V1" s="32">
        <v>45017</v>
      </c>
      <c r="W1" s="32">
        <v>45047</v>
      </c>
      <c r="X1" s="32">
        <v>45078</v>
      </c>
      <c r="Y1" s="32">
        <v>45108</v>
      </c>
      <c r="Z1" s="32">
        <v>45139</v>
      </c>
    </row>
    <row r="2" spans="1:26" x14ac:dyDescent="0.3">
      <c r="A2" t="s">
        <v>178</v>
      </c>
      <c r="D2" s="32">
        <v>44723</v>
      </c>
      <c r="E2" s="32">
        <v>45140</v>
      </c>
      <c r="F2">
        <v>1116824</v>
      </c>
      <c r="G2">
        <v>0</v>
      </c>
      <c r="H2" s="43">
        <v>0</v>
      </c>
      <c r="I2">
        <v>1116824</v>
      </c>
      <c r="K2" t="s">
        <v>18</v>
      </c>
      <c r="L2">
        <v>14414.6</v>
      </c>
      <c r="M2">
        <v>34099.699999999997</v>
      </c>
      <c r="N2">
        <v>44524.2</v>
      </c>
      <c r="O2">
        <v>35107</v>
      </c>
      <c r="P2">
        <v>76403.5</v>
      </c>
      <c r="Q2">
        <v>88977.3</v>
      </c>
      <c r="R2">
        <v>133203.70000000001</v>
      </c>
      <c r="S2">
        <v>146181.20000000001</v>
      </c>
      <c r="T2">
        <v>149749.1</v>
      </c>
      <c r="U2">
        <v>175365.1</v>
      </c>
      <c r="V2">
        <v>99850.7</v>
      </c>
      <c r="W2">
        <v>61971.4</v>
      </c>
      <c r="X2">
        <v>35325.300000000003</v>
      </c>
      <c r="Y2">
        <v>20533.400000000001</v>
      </c>
      <c r="Z2">
        <v>1118</v>
      </c>
    </row>
    <row r="3" spans="1:26" x14ac:dyDescent="0.3">
      <c r="A3" t="s">
        <v>94</v>
      </c>
      <c r="D3" s="32">
        <v>44723</v>
      </c>
      <c r="E3" s="32">
        <v>45079</v>
      </c>
      <c r="F3">
        <v>746102.1</v>
      </c>
      <c r="G3">
        <v>0</v>
      </c>
      <c r="H3" s="43">
        <v>0</v>
      </c>
      <c r="I3">
        <v>746102.1</v>
      </c>
      <c r="K3" t="s">
        <v>18</v>
      </c>
      <c r="L3">
        <v>13877.2</v>
      </c>
      <c r="M3">
        <v>31322.7</v>
      </c>
      <c r="N3">
        <v>41747.199999999997</v>
      </c>
      <c r="O3">
        <v>27894.7</v>
      </c>
      <c r="P3">
        <v>61216.3</v>
      </c>
      <c r="Q3">
        <v>74279.899999999994</v>
      </c>
      <c r="R3">
        <v>109264</v>
      </c>
      <c r="S3">
        <v>112438.7</v>
      </c>
      <c r="T3">
        <v>111187.2</v>
      </c>
      <c r="U3">
        <v>111843.2</v>
      </c>
      <c r="V3">
        <v>38764.400000000001</v>
      </c>
      <c r="W3">
        <v>11523.1</v>
      </c>
      <c r="X3">
        <v>743.4</v>
      </c>
    </row>
    <row r="4" spans="1:26" x14ac:dyDescent="0.3">
      <c r="A4" t="s">
        <v>96</v>
      </c>
      <c r="D4" s="32">
        <v>44737</v>
      </c>
      <c r="E4" s="32">
        <v>45140</v>
      </c>
      <c r="F4">
        <v>370721.9</v>
      </c>
      <c r="G4">
        <v>0</v>
      </c>
      <c r="H4" s="43">
        <v>0</v>
      </c>
      <c r="I4">
        <v>370721.9</v>
      </c>
      <c r="K4" t="s">
        <v>18</v>
      </c>
      <c r="L4">
        <v>537.5</v>
      </c>
      <c r="M4">
        <v>2776.9</v>
      </c>
      <c r="N4">
        <v>2776.9</v>
      </c>
      <c r="O4">
        <v>7212.2</v>
      </c>
      <c r="P4">
        <v>15187.3</v>
      </c>
      <c r="Q4">
        <v>14697.3</v>
      </c>
      <c r="R4">
        <v>23939.7</v>
      </c>
      <c r="S4">
        <v>33742.5</v>
      </c>
      <c r="T4">
        <v>38561.9</v>
      </c>
      <c r="U4">
        <v>63521.9</v>
      </c>
      <c r="V4">
        <v>61086.3</v>
      </c>
      <c r="W4">
        <v>50448.3</v>
      </c>
      <c r="X4">
        <v>34581.800000000003</v>
      </c>
      <c r="Y4">
        <v>20533.400000000001</v>
      </c>
      <c r="Z4">
        <v>1118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42"/>
  <sheetViews>
    <sheetView zoomScale="25" zoomScaleNormal="25" workbookViewId="0">
      <selection activeCell="V110" sqref="V110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102301</v>
      </c>
      <c r="D37" s="159"/>
      <c r="E37" s="9"/>
      <c r="F37" s="9">
        <f>DATABASE!I25</f>
        <v>0</v>
      </c>
      <c r="G37" s="9">
        <f>DATABASE!J25</f>
        <v>0</v>
      </c>
      <c r="H37" s="9">
        <f>DATABASE!K25</f>
        <v>0</v>
      </c>
      <c r="I37" s="9">
        <f>DATABASE!L25</f>
        <v>0</v>
      </c>
      <c r="J37" s="9">
        <f>DATABASE!M25</f>
        <v>0</v>
      </c>
      <c r="K37" s="9">
        <f>DATABASE!N25</f>
        <v>0</v>
      </c>
      <c r="L37" s="9">
        <f>DATABASE!O25</f>
        <v>0</v>
      </c>
      <c r="M37" s="9">
        <f>DATABASE!P25</f>
        <v>0</v>
      </c>
      <c r="N37" s="9">
        <f>DATABASE!Q25</f>
        <v>0</v>
      </c>
      <c r="O37" s="9">
        <f>DATABASE!R25</f>
        <v>39.6</v>
      </c>
      <c r="P37" s="9">
        <f>DATABASE!S25</f>
        <v>153.4</v>
      </c>
      <c r="Q37" s="9">
        <f>DATABASE!T25</f>
        <v>1873.6</v>
      </c>
      <c r="R37" s="9">
        <f>DATABASE!U25</f>
        <v>4580.8</v>
      </c>
      <c r="S37" s="9">
        <f>DATABASE!V25</f>
        <v>10182.6</v>
      </c>
      <c r="T37" s="9">
        <f>DATABASE!W25</f>
        <v>13094.7</v>
      </c>
      <c r="U37" s="9">
        <f>DATABASE!X25</f>
        <v>13924.8</v>
      </c>
      <c r="V37" s="9">
        <f>DATABASE!Y25</f>
        <v>12587.2</v>
      </c>
      <c r="W37" s="9">
        <f>DATABASE!Z25</f>
        <v>12155.3</v>
      </c>
      <c r="X37" s="9">
        <f>DATABASE!AA25</f>
        <v>11390.6</v>
      </c>
      <c r="Y37" s="9">
        <f>DATABASE!AB25</f>
        <v>7206.1</v>
      </c>
      <c r="Z37" s="9">
        <f>DATABASE!AC25</f>
        <v>3190.2</v>
      </c>
      <c r="AA37" s="9">
        <f>DATABASE!AD25</f>
        <v>1002.5</v>
      </c>
      <c r="AB37" s="9">
        <f>DATABASE!AE25</f>
        <v>1037.3</v>
      </c>
      <c r="AC37" s="9">
        <f>DATABASE!AF25</f>
        <v>1590.4</v>
      </c>
      <c r="AD37" s="9">
        <f>DATABASE!AG25</f>
        <v>1735.6</v>
      </c>
      <c r="AE37" s="9">
        <f>DATABASE!AH25</f>
        <v>2011.7</v>
      </c>
      <c r="AF37" s="9">
        <f>DATABASE!AI25</f>
        <v>1771</v>
      </c>
      <c r="AG37" s="9">
        <f>DATABASE!AJ25</f>
        <v>1502.9</v>
      </c>
      <c r="AH37" s="9">
        <f>DATABASE!AK25</f>
        <v>818.5</v>
      </c>
      <c r="AI37" s="9">
        <f>DATABASE!AL25</f>
        <v>391.7</v>
      </c>
      <c r="AJ37" s="9">
        <f>DATABASE!AM25</f>
        <v>60.5</v>
      </c>
      <c r="AK37" s="9">
        <f>DATABASE!AN25</f>
        <v>0</v>
      </c>
      <c r="AL37" s="9">
        <f>DATABASE!AO25</f>
        <v>0</v>
      </c>
      <c r="AM37" s="9">
        <f>DATABASE!AP25</f>
        <v>0</v>
      </c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23429.900000000005</v>
      </c>
      <c r="D38" s="159"/>
      <c r="E38" s="9"/>
      <c r="F38" s="9">
        <f>DATABASE!I50</f>
        <v>0</v>
      </c>
      <c r="G38" s="9">
        <f>DATABASE!J50</f>
        <v>0</v>
      </c>
      <c r="H38" s="9">
        <f>DATABASE!K50</f>
        <v>0</v>
      </c>
      <c r="I38" s="9">
        <f>DATABASE!L50</f>
        <v>0</v>
      </c>
      <c r="J38" s="9">
        <f>DATABASE!M50</f>
        <v>0</v>
      </c>
      <c r="K38" s="9">
        <f>DATABASE!N50</f>
        <v>0</v>
      </c>
      <c r="L38" s="9">
        <f>DATABASE!O50</f>
        <v>0</v>
      </c>
      <c r="M38" s="9">
        <f>DATABASE!P50</f>
        <v>0</v>
      </c>
      <c r="N38" s="9">
        <f>DATABASE!Q50</f>
        <v>0</v>
      </c>
      <c r="O38" s="9">
        <f>DATABASE!R50</f>
        <v>241.5</v>
      </c>
      <c r="P38" s="9">
        <f>DATABASE!S50</f>
        <v>680.1</v>
      </c>
      <c r="Q38" s="9">
        <f>DATABASE!T50</f>
        <v>1160.9000000000001</v>
      </c>
      <c r="R38" s="9">
        <f>DATABASE!U50</f>
        <v>1590</v>
      </c>
      <c r="S38" s="9">
        <f>DATABASE!V50</f>
        <v>2367.9</v>
      </c>
      <c r="T38" s="9">
        <f>DATABASE!W50</f>
        <v>2786.8</v>
      </c>
      <c r="U38" s="9">
        <f>DATABASE!X50</f>
        <v>3338.2</v>
      </c>
      <c r="V38" s="9">
        <f>DATABASE!Y50</f>
        <v>3947.6</v>
      </c>
      <c r="W38" s="9">
        <f>DATABASE!Z50</f>
        <v>3611.7</v>
      </c>
      <c r="X38" s="9">
        <f>DATABASE!AA50</f>
        <v>2565.4</v>
      </c>
      <c r="Y38" s="9">
        <f>DATABASE!AB50</f>
        <v>948.9</v>
      </c>
      <c r="Z38" s="9">
        <f>DATABASE!AC50</f>
        <v>167.2</v>
      </c>
      <c r="AA38" s="9">
        <f>DATABASE!AD50</f>
        <v>23.7</v>
      </c>
      <c r="AB38" s="9">
        <f>DATABASE!AE50</f>
        <v>0</v>
      </c>
      <c r="AC38" s="9">
        <f>DATABASE!AF50</f>
        <v>0</v>
      </c>
      <c r="AD38" s="9">
        <f>DATABASE!AG50</f>
        <v>0</v>
      </c>
      <c r="AE38" s="9">
        <f>DATABASE!AH50</f>
        <v>0</v>
      </c>
      <c r="AF38" s="9">
        <f>DATABASE!AI50</f>
        <v>0</v>
      </c>
      <c r="AG38" s="9">
        <f>DATABASE!AJ50</f>
        <v>0</v>
      </c>
      <c r="AH38" s="9">
        <f>DATABASE!AK50</f>
        <v>0</v>
      </c>
      <c r="AI38" s="9">
        <f>DATABASE!AL50</f>
        <v>0</v>
      </c>
      <c r="AJ38" s="9">
        <f>DATABASE!AM50</f>
        <v>0</v>
      </c>
      <c r="AK38" s="9">
        <f>DATABASE!AN50</f>
        <v>0</v>
      </c>
      <c r="AL38" s="9">
        <f>DATABASE!AO50</f>
        <v>0</v>
      </c>
      <c r="AM38" s="9">
        <f>DATABASE!AP50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125730.89999999998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281.10000000000002</v>
      </c>
      <c r="P39" s="9">
        <f t="shared" si="0"/>
        <v>833.5</v>
      </c>
      <c r="Q39" s="9">
        <f t="shared" si="0"/>
        <v>3034.5</v>
      </c>
      <c r="R39" s="9">
        <f t="shared" si="0"/>
        <v>6170.8</v>
      </c>
      <c r="S39" s="9">
        <f t="shared" si="0"/>
        <v>12550.5</v>
      </c>
      <c r="T39" s="9">
        <f t="shared" si="0"/>
        <v>15881.5</v>
      </c>
      <c r="U39" s="9">
        <f t="shared" si="0"/>
        <v>17263</v>
      </c>
      <c r="V39" s="9">
        <f t="shared" si="0"/>
        <v>16534.8</v>
      </c>
      <c r="W39" s="9">
        <f t="shared" si="0"/>
        <v>15767</v>
      </c>
      <c r="X39" s="9">
        <f t="shared" si="0"/>
        <v>13956</v>
      </c>
      <c r="Y39" s="9">
        <f t="shared" si="0"/>
        <v>8155</v>
      </c>
      <c r="Z39" s="9">
        <f t="shared" si="0"/>
        <v>3357.3999999999996</v>
      </c>
      <c r="AA39" s="9">
        <f t="shared" si="0"/>
        <v>1026.2</v>
      </c>
      <c r="AB39" s="9">
        <f t="shared" si="0"/>
        <v>1037.3</v>
      </c>
      <c r="AC39" s="9">
        <f t="shared" si="0"/>
        <v>1590.4</v>
      </c>
      <c r="AD39" s="9">
        <f t="shared" si="0"/>
        <v>1735.6</v>
      </c>
      <c r="AE39" s="9">
        <f t="shared" si="0"/>
        <v>2011.7</v>
      </c>
      <c r="AF39" s="9">
        <f t="shared" si="0"/>
        <v>1771</v>
      </c>
      <c r="AG39" s="9">
        <f t="shared" si="0"/>
        <v>1502.9</v>
      </c>
      <c r="AH39" s="9">
        <f t="shared" si="0"/>
        <v>818.5</v>
      </c>
      <c r="AI39" s="9">
        <f t="shared" si="0"/>
        <v>391.7</v>
      </c>
      <c r="AJ39" s="9">
        <f t="shared" si="0"/>
        <v>60.5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281.10000000000002</v>
      </c>
      <c r="P40" s="10">
        <f t="shared" si="1"/>
        <v>1114.5999999999999</v>
      </c>
      <c r="Q40" s="10">
        <f t="shared" si="1"/>
        <v>4149.1000000000004</v>
      </c>
      <c r="R40" s="10">
        <f t="shared" si="1"/>
        <v>10319.900000000001</v>
      </c>
      <c r="S40" s="10">
        <f t="shared" si="1"/>
        <v>22870.400000000001</v>
      </c>
      <c r="T40" s="10">
        <f t="shared" si="1"/>
        <v>38751.9</v>
      </c>
      <c r="U40" s="10">
        <f t="shared" si="1"/>
        <v>56014.9</v>
      </c>
      <c r="V40" s="10">
        <f t="shared" si="1"/>
        <v>72549.7</v>
      </c>
      <c r="W40" s="10">
        <f t="shared" si="1"/>
        <v>88316.7</v>
      </c>
      <c r="X40" s="10">
        <f t="shared" si="1"/>
        <v>102272.7</v>
      </c>
      <c r="Y40" s="10">
        <f t="shared" si="1"/>
        <v>110427.7</v>
      </c>
      <c r="Z40" s="10">
        <f t="shared" si="1"/>
        <v>113785.09999999999</v>
      </c>
      <c r="AA40" s="10">
        <f t="shared" si="1"/>
        <v>114811.29999999999</v>
      </c>
      <c r="AB40" s="10">
        <f t="shared" si="1"/>
        <v>115848.59999999999</v>
      </c>
      <c r="AC40" s="10">
        <f t="shared" si="1"/>
        <v>117438.99999999999</v>
      </c>
      <c r="AD40" s="10">
        <f t="shared" si="1"/>
        <v>119174.59999999999</v>
      </c>
      <c r="AE40" s="10">
        <f t="shared" si="1"/>
        <v>121186.29999999999</v>
      </c>
      <c r="AF40" s="10">
        <f t="shared" si="1"/>
        <v>122957.29999999999</v>
      </c>
      <c r="AG40" s="10">
        <f t="shared" si="1"/>
        <v>124460.19999999998</v>
      </c>
      <c r="AH40" s="10">
        <f t="shared" si="1"/>
        <v>125278.69999999998</v>
      </c>
      <c r="AI40" s="10">
        <f t="shared" si="1"/>
        <v>125670.39999999998</v>
      </c>
      <c r="AJ40" s="10">
        <f t="shared" si="1"/>
        <v>125730.89999999998</v>
      </c>
      <c r="AK40" s="10">
        <f t="shared" si="1"/>
        <v>125730.89999999998</v>
      </c>
      <c r="AL40" s="10">
        <f t="shared" si="1"/>
        <v>125730.89999999998</v>
      </c>
      <c r="AM40" s="10">
        <f t="shared" si="1"/>
        <v>125730.89999999998</v>
      </c>
      <c r="AN40" s="23">
        <f t="shared" si="1"/>
        <v>125730.89999999998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67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DATABASE!F84</f>
        <v>298112.40000000002</v>
      </c>
      <c r="D79" s="28">
        <f>C79/11480516</f>
        <v>2.5966811944689597E-2</v>
      </c>
      <c r="E79" s="18"/>
      <c r="F79" s="18">
        <f>DATABASE!I84/PAINTING!$C$81</f>
        <v>0</v>
      </c>
      <c r="G79" s="18">
        <f>DATABASE!J84/PAINTING!$C$81</f>
        <v>0</v>
      </c>
      <c r="H79" s="18">
        <f>DATABASE!K84/PAINTING!$C$81</f>
        <v>0</v>
      </c>
      <c r="I79" s="18">
        <f>DATABASE!L84/PAINTING!$C$81</f>
        <v>0</v>
      </c>
      <c r="J79" s="18">
        <f>DATABASE!M84/PAINTING!$C$81</f>
        <v>0</v>
      </c>
      <c r="K79" s="18">
        <f>DATABASE!N84/PAINTING!$C$81</f>
        <v>0</v>
      </c>
      <c r="L79" s="18">
        <f>DATABASE!O84/PAINTING!$C$81</f>
        <v>0</v>
      </c>
      <c r="M79" s="18">
        <f>DATABASE!P84/PAINTING!$C$81</f>
        <v>0</v>
      </c>
      <c r="N79" s="18">
        <f>DATABASE!Q84/PAINTING!$C$81</f>
        <v>0</v>
      </c>
      <c r="O79" s="18">
        <f>DATABASE!R84/PAINTING!$C$81</f>
        <v>2.0885211663587439E-4</v>
      </c>
      <c r="P79" s="18">
        <f>DATABASE!S84/PAINTING!$C$81</f>
        <v>8.0990759760138831E-4</v>
      </c>
      <c r="Q79" s="18">
        <f>DATABASE!T84/PAINTING!$C$81</f>
        <v>9.8484355854425738E-3</v>
      </c>
      <c r="R79" s="18">
        <f>DATABASE!U84/PAINTING!$C$81</f>
        <v>2.4161053287890786E-2</v>
      </c>
      <c r="S79" s="18">
        <f>DATABASE!V84/PAINTING!$C$81</f>
        <v>5.4037361323087091E-2</v>
      </c>
      <c r="T79" s="18">
        <f>DATABASE!W84/PAINTING!$C$81</f>
        <v>7.0819993191267985E-2</v>
      </c>
      <c r="U79" s="18">
        <f>DATABASE!X84/PAINTING!$C$81</f>
        <v>7.7366321257396842E-2</v>
      </c>
      <c r="V79" s="18">
        <f>DATABASE!Y84/PAINTING!$C$81</f>
        <v>7.2096566690509983E-2</v>
      </c>
      <c r="W79" s="18">
        <f>DATABASE!Z84/PAINTING!$C$81</f>
        <v>7.5157946007010187E-2</v>
      </c>
      <c r="X79" s="18">
        <f>DATABASE!AA84/PAINTING!$C$81</f>
        <v>8.2112542984902212E-2</v>
      </c>
      <c r="Y79" s="18">
        <f>DATABASE!AB84/PAINTING!$C$81</f>
        <v>7.0847279121036041E-2</v>
      </c>
      <c r="Z79" s="18">
        <f>DATABASE!AC84/PAINTING!$C$81</f>
        <v>5.0718933247650408E-2</v>
      </c>
      <c r="AA79" s="18">
        <f>DATABASE!AD84/PAINTING!$C$81</f>
        <v>3.556223678321839E-2</v>
      </c>
      <c r="AB79" s="18">
        <f>DATABASE!AE84/PAINTING!$C$81</f>
        <v>2.143399036322163E-2</v>
      </c>
      <c r="AC79" s="18">
        <f>DATABASE!AF84/PAINTING!$C$81</f>
        <v>2.1507177857085478E-2</v>
      </c>
      <c r="AD79" s="18">
        <f>DATABASE!AG84/PAINTING!$C$81</f>
        <v>3.2820128345873389E-2</v>
      </c>
      <c r="AE79" s="18">
        <f>DATABASE!AH84/PAINTING!$C$81</f>
        <v>2.8508951442520403E-2</v>
      </c>
      <c r="AF79" s="18">
        <f>DATABASE!AI84/PAINTING!$C$81</f>
        <v>1.3439977967249233E-2</v>
      </c>
      <c r="AG79" s="18">
        <f>DATABASE!AJ84/PAINTING!$C$81</f>
        <v>8.8929180261817422E-3</v>
      </c>
      <c r="AH79" s="18">
        <f>DATABASE!AK84/PAINTING!$C$81</f>
        <v>5.136385022319636E-3</v>
      </c>
      <c r="AI79" s="18">
        <f>DATABASE!AL84/PAINTING!$C$81</f>
        <v>4.2948563472300317E-3</v>
      </c>
      <c r="AJ79" s="18">
        <f>DATABASE!AM84/PAINTING!$C$81</f>
        <v>4.3070967643222446E-4</v>
      </c>
      <c r="AK79" s="18">
        <f>DATABASE!AN84/PAINTING!$C$81</f>
        <v>0</v>
      </c>
      <c r="AL79" s="18">
        <f>DATABASE!AO84/PAINTING!$C$81</f>
        <v>0</v>
      </c>
      <c r="AM79" s="18">
        <f>DATABASE!AP84/PAINTING!$C$81</f>
        <v>0</v>
      </c>
      <c r="AN79" s="18">
        <f>DATABASE!AQ84/PAINTING!$C$81</f>
        <v>0</v>
      </c>
    </row>
    <row r="80" spans="1:40" ht="26.25" customHeight="1" x14ac:dyDescent="0.35">
      <c r="A80" s="6"/>
      <c r="B80" s="26" t="s">
        <v>2</v>
      </c>
      <c r="C80" s="27">
        <f>DATABASE!F114</f>
        <v>94031.099999999991</v>
      </c>
      <c r="D80" s="28">
        <f>C80/11480516</f>
        <v>8.1904942251724566E-3</v>
      </c>
      <c r="E80" s="18">
        <v>0</v>
      </c>
      <c r="F80" s="18">
        <f>DATABASE!I114/PAINTING!$C$81</f>
        <v>0</v>
      </c>
      <c r="G80" s="18">
        <f>DATABASE!J114/PAINTING!$C$81</f>
        <v>0</v>
      </c>
      <c r="H80" s="18">
        <f>DATABASE!K114/PAINTING!$C$81</f>
        <v>0</v>
      </c>
      <c r="I80" s="18">
        <f>DATABASE!L114/PAINTING!$C$81</f>
        <v>0</v>
      </c>
      <c r="J80" s="18">
        <f>DATABASE!M114/PAINTING!$C$81</f>
        <v>0</v>
      </c>
      <c r="K80" s="18">
        <f>DATABASE!N114/PAINTING!$C$81</f>
        <v>0</v>
      </c>
      <c r="L80" s="18">
        <f>DATABASE!O114/PAINTING!$C$81</f>
        <v>0</v>
      </c>
      <c r="M80" s="18">
        <f>DATABASE!P114/PAINTING!$C$81</f>
        <v>0</v>
      </c>
      <c r="N80" s="18">
        <f>DATABASE!Q114/PAINTING!$C$81</f>
        <v>0</v>
      </c>
      <c r="O80" s="18">
        <f>DATABASE!R114/PAINTING!$C$81</f>
        <v>1.9497964393136696E-3</v>
      </c>
      <c r="P80" s="18">
        <f>DATABASE!S114/PAINTING!$C$81</f>
        <v>5.5283333779598542E-3</v>
      </c>
      <c r="Q80" s="18">
        <f>DATABASE!T114/PAINTING!$C$81</f>
        <v>1.517658714220687E-2</v>
      </c>
      <c r="R80" s="18">
        <f>DATABASE!U114/PAINTING!$C$81</f>
        <v>1.7810826903926751E-2</v>
      </c>
      <c r="S80" s="18">
        <f>DATABASE!V114/PAINTING!$C$81</f>
        <v>2.6091469066808454E-2</v>
      </c>
      <c r="T80" s="18">
        <f>DATABASE!W114/PAINTING!$C$81</f>
        <v>2.9639149954034681E-2</v>
      </c>
      <c r="U80" s="18">
        <f>DATABASE!X114/PAINTING!$C$81</f>
        <v>3.1352043320876162E-2</v>
      </c>
      <c r="V80" s="18">
        <f>DATABASE!Y114/PAINTING!$C$81</f>
        <v>3.8743215175057091E-2</v>
      </c>
      <c r="W80" s="18">
        <f>DATABASE!Z114/PAINTING!$C$81</f>
        <v>3.4458814184093328E-2</v>
      </c>
      <c r="X80" s="18">
        <f>DATABASE!AA114/PAINTING!$C$81</f>
        <v>2.5845130672827676E-2</v>
      </c>
      <c r="Y80" s="18">
        <f>DATABASE!AB114/PAINTING!$C$81</f>
        <v>9.8731714283164188E-3</v>
      </c>
      <c r="Z80" s="18">
        <f>DATABASE!AC114/PAINTING!$C$81</f>
        <v>3.3189380928155127E-3</v>
      </c>
      <c r="AA80" s="18">
        <f>DATABASE!AD114/PAINTING!$C$81</f>
        <v>0</v>
      </c>
      <c r="AB80" s="18">
        <f>DATABASE!AE114/PAINTING!$C$81</f>
        <v>0</v>
      </c>
      <c r="AC80" s="18">
        <f>DATABASE!AF114/PAINTING!$C$81</f>
        <v>0</v>
      </c>
      <c r="AD80" s="18">
        <f>DATABASE!AG114/PAINTING!$C$81</f>
        <v>0</v>
      </c>
      <c r="AE80" s="18">
        <f>DATABASE!AH114/PAINTING!$C$81</f>
        <v>0</v>
      </c>
      <c r="AF80" s="18">
        <f>DATABASE!AI114/PAINTING!$C$81</f>
        <v>0</v>
      </c>
      <c r="AG80" s="18">
        <f>DATABASE!AJ114/PAINTING!$C$81</f>
        <v>0</v>
      </c>
      <c r="AH80" s="18">
        <f>DATABASE!AK114/PAINTING!$C$81</f>
        <v>0</v>
      </c>
      <c r="AI80" s="18">
        <f>DATABASE!AL114/PAINTING!$C$81</f>
        <v>0</v>
      </c>
      <c r="AJ80" s="18">
        <f>DATABASE!AM114/PAINTING!$C$81</f>
        <v>0</v>
      </c>
      <c r="AK80" s="18">
        <f>DATABASE!AN114/PAINTING!$C$81</f>
        <v>0</v>
      </c>
      <c r="AL80" s="18">
        <f>DATABASE!AO114/PAINTING!$C$81</f>
        <v>0</v>
      </c>
      <c r="AM80" s="18">
        <f>DATABASE!AP114/PAINTING!$C$81</f>
        <v>0</v>
      </c>
      <c r="AN80" s="18">
        <f>DATABASE!AQ114/PAINTING!$C$81</f>
        <v>0</v>
      </c>
    </row>
    <row r="81" spans="1:40" ht="26.25" customHeight="1" x14ac:dyDescent="0.35">
      <c r="A81" s="6"/>
      <c r="B81" s="26" t="s">
        <v>3</v>
      </c>
      <c r="C81" s="27">
        <f>C79+C80</f>
        <v>392143.5</v>
      </c>
      <c r="D81" s="28">
        <f>(C79+C80)/11480516</f>
        <v>3.4157306169862053E-2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2.1586485559495442E-3</v>
      </c>
      <c r="P81" s="18">
        <f t="shared" si="2"/>
        <v>6.3382409755612422E-3</v>
      </c>
      <c r="Q81" s="18">
        <f t="shared" si="2"/>
        <v>2.5025022727649442E-2</v>
      </c>
      <c r="R81" s="18">
        <f t="shared" si="2"/>
        <v>4.1971880191817537E-2</v>
      </c>
      <c r="S81" s="18">
        <f t="shared" si="2"/>
        <v>8.0128830389895545E-2</v>
      </c>
      <c r="T81" s="18">
        <f t="shared" si="2"/>
        <v>0.10045914314530266</v>
      </c>
      <c r="U81" s="18">
        <f t="shared" si="2"/>
        <v>0.108718364578273</v>
      </c>
      <c r="V81" s="18">
        <f t="shared" si="2"/>
        <v>0.11083978186556707</v>
      </c>
      <c r="W81" s="18">
        <f t="shared" si="2"/>
        <v>0.10961676019110352</v>
      </c>
      <c r="X81" s="18">
        <f t="shared" si="2"/>
        <v>0.10795767365772989</v>
      </c>
      <c r="Y81" s="18">
        <f t="shared" si="2"/>
        <v>8.0720450549352465E-2</v>
      </c>
      <c r="Z81" s="18">
        <f t="shared" si="2"/>
        <v>5.4037871340465921E-2</v>
      </c>
      <c r="AA81" s="18">
        <f t="shared" si="2"/>
        <v>3.556223678321839E-2</v>
      </c>
      <c r="AB81" s="18">
        <f t="shared" si="2"/>
        <v>2.143399036322163E-2</v>
      </c>
      <c r="AC81" s="18">
        <f t="shared" si="2"/>
        <v>2.1507177857085478E-2</v>
      </c>
      <c r="AD81" s="18">
        <f t="shared" si="2"/>
        <v>3.2820128345873389E-2</v>
      </c>
      <c r="AE81" s="18">
        <f t="shared" si="2"/>
        <v>2.8508951442520403E-2</v>
      </c>
      <c r="AF81" s="18">
        <f t="shared" si="2"/>
        <v>1.3439977967249233E-2</v>
      </c>
      <c r="AG81" s="18">
        <f t="shared" si="2"/>
        <v>8.8929180261817422E-3</v>
      </c>
      <c r="AH81" s="18">
        <f t="shared" si="2"/>
        <v>5.136385022319636E-3</v>
      </c>
      <c r="AI81" s="18">
        <f t="shared" si="2"/>
        <v>4.2948563472300317E-3</v>
      </c>
      <c r="AJ81" s="18">
        <f t="shared" si="2"/>
        <v>4.3070967643222446E-4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392143.5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2.1586485559495442E-3</v>
      </c>
      <c r="P82" s="19">
        <f t="shared" si="3"/>
        <v>8.4968895315107873E-3</v>
      </c>
      <c r="Q82" s="19">
        <f t="shared" si="3"/>
        <v>3.3521912259160229E-2</v>
      </c>
      <c r="R82" s="19">
        <f t="shared" si="3"/>
        <v>7.5493792450977759E-2</v>
      </c>
      <c r="S82" s="19">
        <f t="shared" si="3"/>
        <v>0.1556226228408733</v>
      </c>
      <c r="T82" s="19">
        <f t="shared" si="3"/>
        <v>0.25608176598617594</v>
      </c>
      <c r="U82" s="19">
        <f t="shared" si="3"/>
        <v>0.36480013056444893</v>
      </c>
      <c r="V82" s="19">
        <f t="shared" si="3"/>
        <v>0.47563991243001602</v>
      </c>
      <c r="W82" s="19">
        <f t="shared" si="3"/>
        <v>0.58525667262111958</v>
      </c>
      <c r="X82" s="19">
        <f t="shared" si="3"/>
        <v>0.69321434627884948</v>
      </c>
      <c r="Y82" s="19">
        <f t="shared" si="3"/>
        <v>0.77393479682820199</v>
      </c>
      <c r="Z82" s="19">
        <f t="shared" si="3"/>
        <v>0.82797266816866788</v>
      </c>
      <c r="AA82" s="19">
        <f t="shared" si="3"/>
        <v>0.86353490495188623</v>
      </c>
      <c r="AB82" s="19">
        <f t="shared" si="3"/>
        <v>0.88496889531510781</v>
      </c>
      <c r="AC82" s="19">
        <f t="shared" si="3"/>
        <v>0.90647607317219325</v>
      </c>
      <c r="AD82" s="19">
        <f t="shared" si="3"/>
        <v>0.93929620151806659</v>
      </c>
      <c r="AE82" s="19">
        <f t="shared" si="3"/>
        <v>0.967805152960587</v>
      </c>
      <c r="AF82" s="19">
        <f t="shared" si="3"/>
        <v>0.98124513092783627</v>
      </c>
      <c r="AG82" s="19">
        <f t="shared" si="3"/>
        <v>0.99013804895401802</v>
      </c>
      <c r="AH82" s="19">
        <f t="shared" si="3"/>
        <v>0.99527443397633764</v>
      </c>
      <c r="AI82" s="19">
        <f t="shared" si="3"/>
        <v>0.99956929032356767</v>
      </c>
      <c r="AJ82" s="19">
        <f t="shared" si="3"/>
        <v>0.99999999999999989</v>
      </c>
      <c r="AK82" s="19">
        <f t="shared" si="3"/>
        <v>0.99999999999999989</v>
      </c>
      <c r="AL82" s="19">
        <f t="shared" si="3"/>
        <v>0.99999999999999989</v>
      </c>
      <c r="AM82" s="19">
        <f t="shared" si="3"/>
        <v>0.99999999999999989</v>
      </c>
      <c r="AN82" s="21">
        <f t="shared" si="3"/>
        <v>0.99999999999999989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E96" s="16"/>
      <c r="F96" s="16"/>
      <c r="AK96" s="6"/>
      <c r="AL96" s="6"/>
      <c r="AM96" s="6"/>
      <c r="AN96" s="6"/>
    </row>
    <row r="97" spans="5:40" x14ac:dyDescent="0.35">
      <c r="E97" s="16"/>
      <c r="F97" s="16"/>
      <c r="AK97" s="6"/>
      <c r="AL97" s="6"/>
      <c r="AM97" s="6"/>
      <c r="AN97" s="6"/>
    </row>
    <row r="98" spans="5:40" x14ac:dyDescent="0.35">
      <c r="E98" s="16"/>
      <c r="F98" s="16"/>
      <c r="AK98" s="6"/>
      <c r="AL98" s="6"/>
      <c r="AM98" s="6"/>
      <c r="AN98" s="6"/>
    </row>
    <row r="99" spans="5:40" x14ac:dyDescent="0.35">
      <c r="E99" s="16"/>
      <c r="F99" s="16"/>
      <c r="AK99" s="6"/>
      <c r="AL99" s="6"/>
      <c r="AM99" s="6"/>
      <c r="AN99" s="6"/>
    </row>
    <row r="100" spans="5:40" x14ac:dyDescent="0.35">
      <c r="E100" s="16"/>
      <c r="F100" s="16"/>
      <c r="AK100" s="6"/>
      <c r="AL100" s="6"/>
      <c r="AM100" s="6"/>
      <c r="AN100" s="6"/>
    </row>
    <row r="101" spans="5:40" x14ac:dyDescent="0.35">
      <c r="E101" s="16"/>
      <c r="F101" s="16"/>
      <c r="AK101" s="6"/>
      <c r="AL101" s="6"/>
      <c r="AM101" s="6"/>
      <c r="AN101" s="6"/>
    </row>
    <row r="102" spans="5:40" x14ac:dyDescent="0.35">
      <c r="E102" s="16"/>
      <c r="F102" s="16"/>
      <c r="AK102" s="6"/>
      <c r="AL102" s="6"/>
      <c r="AM102" s="6"/>
      <c r="AN102" s="6"/>
    </row>
    <row r="103" spans="5:40" x14ac:dyDescent="0.35">
      <c r="E103" s="16"/>
      <c r="F103" s="1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5:40" x14ac:dyDescent="0.35">
      <c r="E104" s="16"/>
      <c r="F104" s="16"/>
    </row>
    <row r="105" spans="5:40" x14ac:dyDescent="0.35">
      <c r="E105" s="16"/>
      <c r="F105" s="16"/>
    </row>
    <row r="106" spans="5:40" x14ac:dyDescent="0.35">
      <c r="E106" s="16"/>
      <c r="F106" s="16"/>
    </row>
    <row r="107" spans="5:40" x14ac:dyDescent="0.35">
      <c r="E107" s="16"/>
      <c r="F107" s="16"/>
    </row>
    <row r="108" spans="5:40" x14ac:dyDescent="0.35">
      <c r="E108" s="16"/>
      <c r="F108" s="16"/>
    </row>
    <row r="109" spans="5:40" x14ac:dyDescent="0.35">
      <c r="E109" s="16"/>
      <c r="F109" s="16"/>
    </row>
    <row r="110" spans="5:40" x14ac:dyDescent="0.35">
      <c r="E110" s="16"/>
      <c r="F110" s="16"/>
    </row>
    <row r="111" spans="5:40" x14ac:dyDescent="0.35">
      <c r="E111" s="16"/>
      <c r="F111" s="16"/>
    </row>
    <row r="112" spans="5:40" x14ac:dyDescent="0.35">
      <c r="F112" s="16"/>
    </row>
    <row r="113" spans="5:6" x14ac:dyDescent="0.35">
      <c r="E113" s="16"/>
      <c r="F113" s="16"/>
    </row>
    <row r="114" spans="5:6" x14ac:dyDescent="0.35">
      <c r="E114" s="16"/>
      <c r="F114" s="16"/>
    </row>
    <row r="115" spans="5:6" x14ac:dyDescent="0.35">
      <c r="E115" s="16"/>
      <c r="F115" s="16"/>
    </row>
    <row r="116" spans="5:6" x14ac:dyDescent="0.35">
      <c r="E116" s="16"/>
      <c r="F116" s="16"/>
    </row>
    <row r="117" spans="5:6" x14ac:dyDescent="0.35">
      <c r="E117" s="16"/>
      <c r="F117" s="16"/>
    </row>
    <row r="118" spans="5:6" x14ac:dyDescent="0.35">
      <c r="F118" s="16"/>
    </row>
    <row r="119" spans="5:6" x14ac:dyDescent="0.35">
      <c r="E119" s="16"/>
      <c r="F119" s="16"/>
    </row>
    <row r="120" spans="5:6" x14ac:dyDescent="0.35">
      <c r="E120" s="16"/>
      <c r="F120" s="16"/>
    </row>
    <row r="121" spans="5:6" x14ac:dyDescent="0.35">
      <c r="E121" s="16"/>
      <c r="F121" s="16"/>
    </row>
    <row r="122" spans="5:6" x14ac:dyDescent="0.35">
      <c r="E122" s="16"/>
      <c r="F122" s="16"/>
    </row>
    <row r="123" spans="5:6" x14ac:dyDescent="0.35">
      <c r="E123" s="16"/>
      <c r="F123" s="16"/>
    </row>
    <row r="124" spans="5:6" x14ac:dyDescent="0.35">
      <c r="E124" s="16"/>
      <c r="F124" s="16"/>
    </row>
    <row r="125" spans="5:6" x14ac:dyDescent="0.35">
      <c r="E125" s="16"/>
      <c r="F125" s="16"/>
    </row>
    <row r="126" spans="5:6" x14ac:dyDescent="0.35">
      <c r="E126" s="16"/>
      <c r="F126" s="16"/>
    </row>
    <row r="127" spans="5:6" x14ac:dyDescent="0.35">
      <c r="E127" s="16"/>
      <c r="F127" s="16"/>
    </row>
    <row r="128" spans="5:6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T142"/>
  <sheetViews>
    <sheetView topLeftCell="B1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99.9" customHeight="1" x14ac:dyDescent="0.35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1:46" ht="99.9" customHeight="1" x14ac:dyDescent="0.35">
      <c r="B37" s="93" t="s">
        <v>1</v>
      </c>
      <c r="C37" s="188">
        <f>SUM(E37:AN37)</f>
        <v>163457.60000000001</v>
      </c>
      <c r="D37" s="189"/>
      <c r="E37" s="70"/>
      <c r="F37" s="70">
        <f>DATABASE!I26</f>
        <v>0</v>
      </c>
      <c r="G37" s="70">
        <f>DATABASE!J26</f>
        <v>0</v>
      </c>
      <c r="H37" s="70">
        <f>DATABASE!K26</f>
        <v>0</v>
      </c>
      <c r="I37" s="70">
        <f>DATABASE!L26</f>
        <v>0</v>
      </c>
      <c r="J37" s="70">
        <f>DATABASE!M26</f>
        <v>0</v>
      </c>
      <c r="K37" s="70">
        <f>DATABASE!N26</f>
        <v>0</v>
      </c>
      <c r="L37" s="70">
        <f>DATABASE!O26</f>
        <v>0</v>
      </c>
      <c r="M37" s="70">
        <f>DATABASE!P26</f>
        <v>0</v>
      </c>
      <c r="N37" s="70">
        <f>DATABASE!Q26</f>
        <v>0</v>
      </c>
      <c r="O37" s="70">
        <f>DATABASE!R26</f>
        <v>0</v>
      </c>
      <c r="P37" s="70">
        <f>DATABASE!S26</f>
        <v>0</v>
      </c>
      <c r="Q37" s="70">
        <f>DATABASE!T26</f>
        <v>0</v>
      </c>
      <c r="R37" s="70">
        <f>DATABASE!U26</f>
        <v>0</v>
      </c>
      <c r="S37" s="70">
        <f>DATABASE!V26</f>
        <v>0</v>
      </c>
      <c r="T37" s="70">
        <f>DATABASE!W26</f>
        <v>0</v>
      </c>
      <c r="U37" s="70">
        <f>DATABASE!X26</f>
        <v>0</v>
      </c>
      <c r="V37" s="70">
        <f>DATABASE!Y26</f>
        <v>0</v>
      </c>
      <c r="W37" s="70">
        <f>DATABASE!Z26</f>
        <v>38.1</v>
      </c>
      <c r="X37" s="70">
        <f>DATABASE!AA26</f>
        <v>244.9</v>
      </c>
      <c r="Y37" s="70">
        <f>DATABASE!AB26</f>
        <v>1220.3</v>
      </c>
      <c r="Z37" s="70">
        <f>DATABASE!AC26</f>
        <v>3370.8</v>
      </c>
      <c r="AA37" s="70">
        <f>DATABASE!AD26</f>
        <v>7429.1</v>
      </c>
      <c r="AB37" s="70">
        <f>DATABASE!AE26</f>
        <v>15159.1</v>
      </c>
      <c r="AC37" s="70">
        <f>DATABASE!AF26</f>
        <v>25645.200000000001</v>
      </c>
      <c r="AD37" s="70">
        <f>DATABASE!AG26</f>
        <v>29709.5</v>
      </c>
      <c r="AE37" s="70">
        <f>DATABASE!AH26</f>
        <v>30725</v>
      </c>
      <c r="AF37" s="70">
        <f>DATABASE!AI26</f>
        <v>17445.7</v>
      </c>
      <c r="AG37" s="70">
        <f>DATABASE!AJ26</f>
        <v>12352.3</v>
      </c>
      <c r="AH37" s="70">
        <f>DATABASE!AK26</f>
        <v>10670.3</v>
      </c>
      <c r="AI37" s="70">
        <f>DATABASE!AL26</f>
        <v>6754.6</v>
      </c>
      <c r="AJ37" s="70">
        <v>2692.7</v>
      </c>
      <c r="AK37" s="70">
        <v>0</v>
      </c>
      <c r="AL37" s="70">
        <f>DATABASE!AO26</f>
        <v>0</v>
      </c>
      <c r="AM37" s="70">
        <f>DATABASE!AP26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73420.099999999991</v>
      </c>
      <c r="D38" s="189"/>
      <c r="E38" s="70"/>
      <c r="F38" s="70">
        <f>DATABASE!I51</f>
        <v>0</v>
      </c>
      <c r="G38" s="70">
        <f>DATABASE!J51</f>
        <v>0</v>
      </c>
      <c r="H38" s="70">
        <f>DATABASE!K51</f>
        <v>0</v>
      </c>
      <c r="I38" s="70">
        <f>DATABASE!L51</f>
        <v>0</v>
      </c>
      <c r="J38" s="70">
        <f>DATABASE!M51</f>
        <v>0</v>
      </c>
      <c r="K38" s="70">
        <f>DATABASE!N51</f>
        <v>0</v>
      </c>
      <c r="L38" s="70">
        <f>DATABASE!O51</f>
        <v>0</v>
      </c>
      <c r="M38" s="70">
        <f>DATABASE!P51</f>
        <v>0</v>
      </c>
      <c r="N38" s="70">
        <f>DATABASE!Q51</f>
        <v>0</v>
      </c>
      <c r="O38" s="70">
        <f>DATABASE!R51</f>
        <v>0</v>
      </c>
      <c r="P38" s="70">
        <f>DATABASE!S51</f>
        <v>0</v>
      </c>
      <c r="Q38" s="70">
        <f>DATABASE!T51</f>
        <v>0</v>
      </c>
      <c r="R38" s="70">
        <f>DATABASE!U51</f>
        <v>0</v>
      </c>
      <c r="S38" s="70">
        <f>DATABASE!V51</f>
        <v>0</v>
      </c>
      <c r="T38" s="70">
        <f>DATABASE!W51</f>
        <v>0</v>
      </c>
      <c r="U38" s="70">
        <f>DATABASE!X51</f>
        <v>0</v>
      </c>
      <c r="V38" s="70">
        <f>DATABASE!Y51</f>
        <v>0</v>
      </c>
      <c r="W38" s="70">
        <f>DATABASE!Z51</f>
        <v>22.5</v>
      </c>
      <c r="X38" s="70">
        <f>DATABASE!AA51</f>
        <v>110.4</v>
      </c>
      <c r="Y38" s="70">
        <f>DATABASE!AB51</f>
        <v>955.1</v>
      </c>
      <c r="Z38" s="70">
        <f>DATABASE!AC51</f>
        <v>3395.6</v>
      </c>
      <c r="AA38" s="70">
        <f>DATABASE!AD51</f>
        <v>7894.5</v>
      </c>
      <c r="AB38" s="70">
        <f>DATABASE!AE51</f>
        <v>11946</v>
      </c>
      <c r="AC38" s="70">
        <f>DATABASE!AF51</f>
        <v>10322.6</v>
      </c>
      <c r="AD38" s="70">
        <f>DATABASE!AG51</f>
        <v>6717.5</v>
      </c>
      <c r="AE38" s="70">
        <f>DATABASE!AH51</f>
        <v>5001.5</v>
      </c>
      <c r="AF38" s="70">
        <f>DATABASE!AI51</f>
        <v>5676.3</v>
      </c>
      <c r="AG38" s="70">
        <f>DATABASE!AJ51</f>
        <v>9047.9</v>
      </c>
      <c r="AH38" s="70">
        <f>DATABASE!AK51</f>
        <v>7875</v>
      </c>
      <c r="AI38" s="70">
        <f>DATABASE!AL51</f>
        <v>3847.5</v>
      </c>
      <c r="AJ38" s="70">
        <f>DATABASE!AM51</f>
        <v>607.70000000000005</v>
      </c>
      <c r="AK38" s="70">
        <v>0</v>
      </c>
      <c r="AL38" s="70">
        <f>DATABASE!AO51</f>
        <v>0</v>
      </c>
      <c r="AM38" s="70">
        <f>DATABASE!AP51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236877.7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0</v>
      </c>
      <c r="V39" s="70">
        <f t="shared" si="0"/>
        <v>0</v>
      </c>
      <c r="W39" s="70">
        <f t="shared" si="0"/>
        <v>60.6</v>
      </c>
      <c r="X39" s="70">
        <f t="shared" si="0"/>
        <v>355.3</v>
      </c>
      <c r="Y39" s="70">
        <f t="shared" si="0"/>
        <v>2175.4</v>
      </c>
      <c r="Z39" s="70">
        <f t="shared" si="0"/>
        <v>6766.4</v>
      </c>
      <c r="AA39" s="70">
        <f t="shared" si="0"/>
        <v>15323.6</v>
      </c>
      <c r="AB39" s="70">
        <f t="shared" si="0"/>
        <v>27105.1</v>
      </c>
      <c r="AC39" s="70">
        <f t="shared" si="0"/>
        <v>35967.800000000003</v>
      </c>
      <c r="AD39" s="70">
        <f t="shared" si="0"/>
        <v>36427</v>
      </c>
      <c r="AE39" s="70">
        <f t="shared" si="0"/>
        <v>35726.5</v>
      </c>
      <c r="AF39" s="70">
        <f t="shared" si="0"/>
        <v>23122</v>
      </c>
      <c r="AG39" s="70">
        <f t="shared" si="0"/>
        <v>21400.199999999997</v>
      </c>
      <c r="AH39" s="70">
        <f t="shared" si="0"/>
        <v>18545.3</v>
      </c>
      <c r="AI39" s="70">
        <f t="shared" si="0"/>
        <v>10602.1</v>
      </c>
      <c r="AJ39" s="70">
        <f t="shared" si="0"/>
        <v>3300.3999999999996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0</v>
      </c>
      <c r="V40" s="53">
        <f t="shared" si="1"/>
        <v>0</v>
      </c>
      <c r="W40" s="53">
        <f t="shared" si="1"/>
        <v>60.6</v>
      </c>
      <c r="X40" s="53">
        <f t="shared" si="1"/>
        <v>415.90000000000003</v>
      </c>
      <c r="Y40" s="53">
        <f t="shared" si="1"/>
        <v>2591.3000000000002</v>
      </c>
      <c r="Z40" s="53">
        <f t="shared" si="1"/>
        <v>9357.7000000000007</v>
      </c>
      <c r="AA40" s="53">
        <f t="shared" si="1"/>
        <v>24681.300000000003</v>
      </c>
      <c r="AB40" s="53">
        <f t="shared" si="1"/>
        <v>51786.400000000001</v>
      </c>
      <c r="AC40" s="53">
        <f t="shared" si="1"/>
        <v>87754.200000000012</v>
      </c>
      <c r="AD40" s="53">
        <f t="shared" si="1"/>
        <v>124181.20000000001</v>
      </c>
      <c r="AE40" s="53">
        <f t="shared" si="1"/>
        <v>159907.70000000001</v>
      </c>
      <c r="AF40" s="53">
        <f t="shared" si="1"/>
        <v>183029.7</v>
      </c>
      <c r="AG40" s="53">
        <f t="shared" si="1"/>
        <v>204429.90000000002</v>
      </c>
      <c r="AH40" s="53">
        <f t="shared" si="1"/>
        <v>222975.2</v>
      </c>
      <c r="AI40" s="53">
        <f t="shared" si="1"/>
        <v>233577.30000000002</v>
      </c>
      <c r="AJ40" s="53">
        <f t="shared" si="1"/>
        <v>236877.7</v>
      </c>
      <c r="AK40" s="53">
        <f t="shared" si="1"/>
        <v>236877.7</v>
      </c>
      <c r="AL40" s="53">
        <f t="shared" si="1"/>
        <v>236877.7</v>
      </c>
      <c r="AM40" s="53">
        <f t="shared" si="1"/>
        <v>236877.7</v>
      </c>
      <c r="AN40" s="54">
        <f t="shared" si="1"/>
        <v>236877.7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68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DATABASE!F85</f>
        <v>714705.79999999981</v>
      </c>
      <c r="D79" s="28">
        <f>C79/11480516</f>
        <v>6.2253804619931699E-2</v>
      </c>
      <c r="E79" s="18"/>
      <c r="F79" s="18">
        <f>DATABASE!I85/INSULATION!$C$81</f>
        <v>0</v>
      </c>
      <c r="G79" s="18">
        <f>DATABASE!J85/INSULATION!$C$81</f>
        <v>0</v>
      </c>
      <c r="H79" s="18">
        <f>DATABASE!K85/INSULATION!$C$81</f>
        <v>0</v>
      </c>
      <c r="I79" s="18">
        <f>DATABASE!L85/INSULATION!$C$81</f>
        <v>0</v>
      </c>
      <c r="J79" s="18">
        <f>DATABASE!M85/INSULATION!$C$81</f>
        <v>0</v>
      </c>
      <c r="K79" s="18">
        <f>DATABASE!N85/INSULATION!$C$81</f>
        <v>0</v>
      </c>
      <c r="L79" s="18">
        <f>DATABASE!O85/INSULATION!$C$81</f>
        <v>0</v>
      </c>
      <c r="M79" s="18">
        <f>DATABASE!P85/INSULATION!$C$81</f>
        <v>0</v>
      </c>
      <c r="N79" s="18">
        <f>DATABASE!Q85/INSULATION!$C$81</f>
        <v>0</v>
      </c>
      <c r="O79" s="18">
        <f>DATABASE!R85/INSULATION!$C$81</f>
        <v>0</v>
      </c>
      <c r="P79" s="18">
        <f>DATABASE!S85/INSULATION!$C$81</f>
        <v>0</v>
      </c>
      <c r="Q79" s="18">
        <f>DATABASE!T85/INSULATION!$C$81</f>
        <v>0</v>
      </c>
      <c r="R79" s="18">
        <f>DATABASE!U85/INSULATION!$C$81</f>
        <v>0</v>
      </c>
      <c r="S79" s="18">
        <f>DATABASE!V85/INSULATION!$C$81</f>
        <v>0</v>
      </c>
      <c r="T79" s="18">
        <f>DATABASE!W85/INSULATION!$C$81</f>
        <v>0</v>
      </c>
      <c r="U79" s="18">
        <f>DATABASE!X85/INSULATION!$C$81</f>
        <v>0</v>
      </c>
      <c r="V79" s="18">
        <f>DATABASE!Y85/INSULATION!$C$81</f>
        <v>0</v>
      </c>
      <c r="W79" s="18">
        <f>DATABASE!Z85/INSULATION!$C$81</f>
        <v>1.1514337785435729E-4</v>
      </c>
      <c r="X79" s="18">
        <f>DATABASE!AA85/INSULATION!$C$81</f>
        <v>7.3566229572736912E-4</v>
      </c>
      <c r="Y79" s="18">
        <f>DATABASE!AB85/INSULATION!$C$81</f>
        <v>4.1527368249841224E-3</v>
      </c>
      <c r="Z79" s="18">
        <f>DATABASE!AC85/INSULATION!$C$81</f>
        <v>1.2523573821027586E-2</v>
      </c>
      <c r="AA79" s="18">
        <f>DATABASE!AD85/INSULATION!$C$81</f>
        <v>3.0795226268100322E-2</v>
      </c>
      <c r="AB79" s="18">
        <f>DATABASE!AE85/INSULATION!$C$81</f>
        <v>6.9074880314194259E-2</v>
      </c>
      <c r="AC79" s="18">
        <f>DATABASE!AF85/INSULATION!$C$81</f>
        <v>0.12261741675615351</v>
      </c>
      <c r="AD79" s="18">
        <f>DATABASE!AG85/INSULATION!$C$81</f>
        <v>0.14217696519932088</v>
      </c>
      <c r="AE79" s="18">
        <f>DATABASE!AH85/INSULATION!$C$81</f>
        <v>0.1415133757322129</v>
      </c>
      <c r="AF79" s="18">
        <f>DATABASE!AI85/INSULATION!$C$81</f>
        <v>7.4471576846354928E-2</v>
      </c>
      <c r="AG79" s="18">
        <f>DATABASE!AJ85/INSULATION!$C$81</f>
        <v>5.5692059857674572E-2</v>
      </c>
      <c r="AH79" s="18">
        <f>DATABASE!AK85/INSULATION!$C$81</f>
        <v>6.2355658198614328E-2</v>
      </c>
      <c r="AI79" s="18">
        <f>DATABASE!AL85/INSULATION!$C$81</f>
        <v>4.5060884766477009E-2</v>
      </c>
      <c r="AJ79" s="18">
        <f>DATABASE!AM85/INSULATION!$C$81</f>
        <v>1.0199170989322943E-2</v>
      </c>
      <c r="AK79" s="18">
        <f>DATABASE!AN85/INSULATION!$C$81</f>
        <v>1.9521347679649916E-3</v>
      </c>
      <c r="AL79" s="18">
        <f>DATABASE!AO85/INSULATION!$C$81</f>
        <v>0</v>
      </c>
      <c r="AM79" s="18">
        <f>DATABASE!AP85/INSULATION!$C$81</f>
        <v>0</v>
      </c>
      <c r="AN79" s="20"/>
    </row>
    <row r="80" spans="1:40" ht="26.25" hidden="1" customHeight="1" x14ac:dyDescent="0.35">
      <c r="A80" s="6"/>
      <c r="B80" s="26" t="s">
        <v>2</v>
      </c>
      <c r="C80" s="27">
        <f>DATABASE!F115</f>
        <v>209359.50000000003</v>
      </c>
      <c r="D80" s="28">
        <f>C80/11480516</f>
        <v>1.8236070573831354E-2</v>
      </c>
      <c r="E80" s="18">
        <v>0</v>
      </c>
      <c r="F80" s="18">
        <f>DATABASE!I115/INSULATION!$C$81</f>
        <v>0</v>
      </c>
      <c r="G80" s="18">
        <f>DATABASE!J115/INSULATION!$C$81</f>
        <v>0</v>
      </c>
      <c r="H80" s="18">
        <f>DATABASE!K115/INSULATION!$C$81</f>
        <v>0</v>
      </c>
      <c r="I80" s="18">
        <f>DATABASE!L115/INSULATION!$C$81</f>
        <v>0</v>
      </c>
      <c r="J80" s="18">
        <f>DATABASE!M115/INSULATION!$C$81</f>
        <v>0</v>
      </c>
      <c r="K80" s="18">
        <f>DATABASE!N115/INSULATION!$C$81</f>
        <v>0</v>
      </c>
      <c r="L80" s="18">
        <f>DATABASE!O115/INSULATION!$C$81</f>
        <v>0</v>
      </c>
      <c r="M80" s="18">
        <f>DATABASE!P115/INSULATION!$C$81</f>
        <v>0</v>
      </c>
      <c r="N80" s="18">
        <f>DATABASE!Q115/INSULATION!$C$81</f>
        <v>0</v>
      </c>
      <c r="O80" s="18">
        <f>DATABASE!R115/INSULATION!$C$81</f>
        <v>0</v>
      </c>
      <c r="P80" s="18">
        <f>DATABASE!S115/INSULATION!$C$81</f>
        <v>0</v>
      </c>
      <c r="Q80" s="18">
        <f>DATABASE!T115/INSULATION!$C$81</f>
        <v>0</v>
      </c>
      <c r="R80" s="18">
        <f>DATABASE!U115/INSULATION!$C$81</f>
        <v>0</v>
      </c>
      <c r="S80" s="18">
        <f>DATABASE!V115/INSULATION!$C$81</f>
        <v>0</v>
      </c>
      <c r="T80" s="18">
        <f>DATABASE!W115/INSULATION!$C$81</f>
        <v>0</v>
      </c>
      <c r="U80" s="18">
        <f>DATABASE!X115/INSULATION!$C$81</f>
        <v>0</v>
      </c>
      <c r="V80" s="18">
        <f>DATABASE!Y115/INSULATION!$C$81</f>
        <v>0</v>
      </c>
      <c r="W80" s="18">
        <f>DATABASE!Z115/INSULATION!$C$81</f>
        <v>6.6986607981059363E-5</v>
      </c>
      <c r="X80" s="18">
        <f>DATABASE!AA115/INSULATION!$C$81</f>
        <v>3.2898107958387795E-4</v>
      </c>
      <c r="Y80" s="18">
        <f>DATABASE!AB115/INSULATION!$C$81</f>
        <v>2.9080195955848579E-3</v>
      </c>
      <c r="Z80" s="18">
        <f>DATABASE!AC115/INSULATION!$C$81</f>
        <v>1.0855077016743299E-2</v>
      </c>
      <c r="AA80" s="18">
        <f>DATABASE!AD115/INSULATION!$C$81</f>
        <v>2.5186423513576375E-2</v>
      </c>
      <c r="AB80" s="18">
        <f>DATABASE!AE115/INSULATION!$C$81</f>
        <v>3.8155420401566865E-2</v>
      </c>
      <c r="AC80" s="18">
        <f>DATABASE!AF115/INSULATION!$C$81</f>
        <v>3.2987062710827908E-2</v>
      </c>
      <c r="AD80" s="18">
        <f>DATABASE!AG115/INSULATION!$C$81</f>
        <v>2.1812094881173444E-2</v>
      </c>
      <c r="AE80" s="18">
        <f>DATABASE!AH115/INSULATION!$C$81</f>
        <v>1.6449811501416625E-2</v>
      </c>
      <c r="AF80" s="18">
        <f>DATABASE!AI115/INSULATION!$C$81</f>
        <v>1.7353643730589171E-2</v>
      </c>
      <c r="AG80" s="18">
        <f>DATABASE!AJ115/INSULATION!$C$81</f>
        <v>2.5941456734713448E-2</v>
      </c>
      <c r="AH80" s="18">
        <f>DATABASE!AK115/INSULATION!$C$81</f>
        <v>2.2004505525745857E-2</v>
      </c>
      <c r="AI80" s="18">
        <f>DATABASE!AL115/INSULATION!$C$81</f>
        <v>1.0753136169056453E-2</v>
      </c>
      <c r="AJ80" s="18">
        <f>DATABASE!AM115/INSULATION!$C$81</f>
        <v>1.7609145154568627E-3</v>
      </c>
      <c r="AK80" s="18">
        <f>DATABASE!AN115/INSULATION!$C$81</f>
        <v>0</v>
      </c>
      <c r="AL80" s="18">
        <f>DATABASE!AO115/INSULATION!$C$81</f>
        <v>0</v>
      </c>
      <c r="AM80" s="18">
        <f>DATABASE!AP115/INSULATION!$C$81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924065.29999999981</v>
      </c>
      <c r="D81" s="28">
        <f>(C79+C80)/11480516</f>
        <v>8.048987519376305E-2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0</v>
      </c>
      <c r="U81" s="18">
        <f t="shared" si="2"/>
        <v>0</v>
      </c>
      <c r="V81" s="18">
        <f t="shared" si="2"/>
        <v>0</v>
      </c>
      <c r="W81" s="18">
        <f t="shared" si="2"/>
        <v>1.8212998583541667E-4</v>
      </c>
      <c r="X81" s="18">
        <f t="shared" si="2"/>
        <v>1.064643375311247E-3</v>
      </c>
      <c r="Y81" s="18">
        <f t="shared" si="2"/>
        <v>7.0607564205689803E-3</v>
      </c>
      <c r="Z81" s="18">
        <f t="shared" si="2"/>
        <v>2.3378650837770885E-2</v>
      </c>
      <c r="AA81" s="18">
        <f t="shared" si="2"/>
        <v>5.5981649781676697E-2</v>
      </c>
      <c r="AB81" s="18">
        <f t="shared" si="2"/>
        <v>0.10723030071576112</v>
      </c>
      <c r="AC81" s="18">
        <f t="shared" si="2"/>
        <v>0.15560447946698142</v>
      </c>
      <c r="AD81" s="18">
        <f t="shared" si="2"/>
        <v>0.16398906008049433</v>
      </c>
      <c r="AE81" s="18">
        <f t="shared" si="2"/>
        <v>0.15796318723362951</v>
      </c>
      <c r="AF81" s="18">
        <f t="shared" si="2"/>
        <v>9.1825220576944103E-2</v>
      </c>
      <c r="AG81" s="18">
        <f t="shared" si="2"/>
        <v>8.1633516592388017E-2</v>
      </c>
      <c r="AH81" s="18">
        <f t="shared" si="2"/>
        <v>8.4360163724360185E-2</v>
      </c>
      <c r="AI81" s="18">
        <f t="shared" si="2"/>
        <v>5.5814020935533462E-2</v>
      </c>
      <c r="AJ81" s="18">
        <f t="shared" si="2"/>
        <v>1.1960085504779807E-2</v>
      </c>
      <c r="AK81" s="18">
        <f t="shared" si="2"/>
        <v>1.9521347679649916E-3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924065.29999999981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0</v>
      </c>
      <c r="U82" s="19">
        <f t="shared" si="3"/>
        <v>0</v>
      </c>
      <c r="V82" s="19">
        <f t="shared" si="3"/>
        <v>0</v>
      </c>
      <c r="W82" s="19">
        <f t="shared" si="3"/>
        <v>1.8212998583541667E-4</v>
      </c>
      <c r="X82" s="19">
        <f t="shared" si="3"/>
        <v>1.2467733611466636E-3</v>
      </c>
      <c r="Y82" s="19">
        <f t="shared" si="3"/>
        <v>8.3075297817156446E-3</v>
      </c>
      <c r="Z82" s="19">
        <f t="shared" si="3"/>
        <v>3.1686180619486526E-2</v>
      </c>
      <c r="AA82" s="19">
        <f t="shared" si="3"/>
        <v>8.7667830401163216E-2</v>
      </c>
      <c r="AB82" s="19">
        <f t="shared" si="3"/>
        <v>0.19489813111692433</v>
      </c>
      <c r="AC82" s="19">
        <f t="shared" si="3"/>
        <v>0.35050261058390575</v>
      </c>
      <c r="AD82" s="19">
        <f t="shared" si="3"/>
        <v>0.51449167066440005</v>
      </c>
      <c r="AE82" s="19">
        <f t="shared" si="3"/>
        <v>0.67245485789802961</v>
      </c>
      <c r="AF82" s="19">
        <f t="shared" si="3"/>
        <v>0.7642800784749737</v>
      </c>
      <c r="AG82" s="19">
        <f t="shared" si="3"/>
        <v>0.84591359506736175</v>
      </c>
      <c r="AH82" s="19">
        <f t="shared" si="3"/>
        <v>0.93027375879172192</v>
      </c>
      <c r="AI82" s="19">
        <f t="shared" si="3"/>
        <v>0.98608777972725536</v>
      </c>
      <c r="AJ82" s="19">
        <f t="shared" si="3"/>
        <v>0.99804786523203515</v>
      </c>
      <c r="AK82" s="19">
        <f t="shared" si="3"/>
        <v>1.0000000000000002</v>
      </c>
      <c r="AL82" s="19">
        <f t="shared" si="3"/>
        <v>1.0000000000000002</v>
      </c>
      <c r="AM82" s="19">
        <f t="shared" si="3"/>
        <v>1.0000000000000002</v>
      </c>
      <c r="AN82" s="21">
        <f t="shared" si="3"/>
        <v>1.0000000000000002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E96" s="16"/>
      <c r="F96" s="16"/>
      <c r="AK96" s="6"/>
      <c r="AL96" s="6"/>
      <c r="AM96" s="6"/>
      <c r="AN96" s="6"/>
    </row>
    <row r="97" spans="5:40" x14ac:dyDescent="0.35">
      <c r="E97" s="16"/>
      <c r="F97" s="16"/>
      <c r="AK97" s="6"/>
      <c r="AL97" s="6"/>
      <c r="AM97" s="6"/>
      <c r="AN97" s="6"/>
    </row>
    <row r="98" spans="5:40" x14ac:dyDescent="0.35">
      <c r="E98" s="16"/>
      <c r="F98" s="16"/>
      <c r="AK98" s="6"/>
      <c r="AL98" s="6"/>
      <c r="AM98" s="6"/>
      <c r="AN98" s="6"/>
    </row>
    <row r="99" spans="5:40" x14ac:dyDescent="0.35">
      <c r="E99" s="16"/>
      <c r="F99" s="16"/>
      <c r="AK99" s="6"/>
      <c r="AL99" s="6"/>
      <c r="AM99" s="6"/>
      <c r="AN99" s="6"/>
    </row>
    <row r="100" spans="5:40" x14ac:dyDescent="0.35">
      <c r="E100" s="16"/>
      <c r="F100" s="16"/>
      <c r="AK100" s="6"/>
      <c r="AL100" s="6"/>
      <c r="AM100" s="6"/>
      <c r="AN100" s="6"/>
    </row>
    <row r="101" spans="5:40" x14ac:dyDescent="0.35">
      <c r="E101" s="16"/>
      <c r="F101" s="16"/>
      <c r="AK101" s="6"/>
      <c r="AL101" s="6"/>
      <c r="AM101" s="6"/>
      <c r="AN101" s="6"/>
    </row>
    <row r="102" spans="5:40" x14ac:dyDescent="0.35">
      <c r="E102" s="16"/>
      <c r="F102" s="16"/>
      <c r="AK102" s="6"/>
      <c r="AL102" s="6"/>
      <c r="AM102" s="6"/>
      <c r="AN102" s="6"/>
    </row>
    <row r="103" spans="5:40" x14ac:dyDescent="0.35">
      <c r="E103" s="16"/>
      <c r="F103" s="1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5:40" x14ac:dyDescent="0.35">
      <c r="E104" s="16"/>
      <c r="F104" s="16"/>
    </row>
    <row r="105" spans="5:40" x14ac:dyDescent="0.35">
      <c r="E105" s="16"/>
      <c r="F105" s="16"/>
    </row>
    <row r="106" spans="5:40" x14ac:dyDescent="0.35">
      <c r="E106" s="16"/>
      <c r="F106" s="16"/>
    </row>
    <row r="107" spans="5:40" x14ac:dyDescent="0.35">
      <c r="E107" s="16"/>
      <c r="F107" s="16"/>
    </row>
    <row r="108" spans="5:40" x14ac:dyDescent="0.35">
      <c r="E108" s="16"/>
      <c r="F108" s="16"/>
    </row>
    <row r="109" spans="5:40" x14ac:dyDescent="0.35">
      <c r="E109" s="16"/>
      <c r="F109" s="16"/>
    </row>
    <row r="110" spans="5:40" x14ac:dyDescent="0.35">
      <c r="E110" s="16"/>
      <c r="F110" s="16"/>
    </row>
    <row r="111" spans="5:40" x14ac:dyDescent="0.35">
      <c r="E111" s="16"/>
      <c r="F111" s="16"/>
    </row>
    <row r="112" spans="5:40" x14ac:dyDescent="0.35">
      <c r="F112" s="16"/>
    </row>
    <row r="113" spans="5:6" x14ac:dyDescent="0.35">
      <c r="E113" s="16"/>
      <c r="F113" s="16"/>
    </row>
    <row r="114" spans="5:6" x14ac:dyDescent="0.35">
      <c r="E114" s="16"/>
      <c r="F114" s="16"/>
    </row>
    <row r="115" spans="5:6" x14ac:dyDescent="0.35">
      <c r="E115" s="16"/>
      <c r="F115" s="16"/>
    </row>
    <row r="116" spans="5:6" x14ac:dyDescent="0.35">
      <c r="E116" s="16"/>
      <c r="F116" s="16"/>
    </row>
    <row r="117" spans="5:6" x14ac:dyDescent="0.35">
      <c r="E117" s="16"/>
      <c r="F117" s="16"/>
    </row>
    <row r="118" spans="5:6" x14ac:dyDescent="0.35">
      <c r="F118" s="16"/>
    </row>
    <row r="119" spans="5:6" x14ac:dyDescent="0.35">
      <c r="E119" s="16"/>
      <c r="F119" s="16"/>
    </row>
    <row r="120" spans="5:6" x14ac:dyDescent="0.35">
      <c r="E120" s="16"/>
      <c r="F120" s="16"/>
    </row>
    <row r="121" spans="5:6" x14ac:dyDescent="0.35">
      <c r="E121" s="16"/>
      <c r="F121" s="16"/>
    </row>
    <row r="122" spans="5:6" x14ac:dyDescent="0.35">
      <c r="E122" s="16"/>
      <c r="F122" s="16"/>
    </row>
    <row r="123" spans="5:6" x14ac:dyDescent="0.35">
      <c r="E123" s="16"/>
      <c r="F123" s="16"/>
    </row>
    <row r="124" spans="5:6" x14ac:dyDescent="0.35">
      <c r="E124" s="16"/>
      <c r="F124" s="16"/>
    </row>
    <row r="125" spans="5:6" x14ac:dyDescent="0.35">
      <c r="E125" s="16"/>
      <c r="F125" s="16"/>
    </row>
    <row r="126" spans="5:6" x14ac:dyDescent="0.35">
      <c r="E126" s="16"/>
      <c r="F126" s="16"/>
    </row>
    <row r="127" spans="5:6" x14ac:dyDescent="0.35">
      <c r="E127" s="16"/>
      <c r="F127" s="16"/>
    </row>
    <row r="128" spans="5:6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AS234"/>
  <sheetViews>
    <sheetView zoomScale="70" zoomScaleNormal="70" workbookViewId="0">
      <selection activeCell="A14" sqref="A14"/>
    </sheetView>
  </sheetViews>
  <sheetFormatPr defaultRowHeight="14.4" x14ac:dyDescent="0.3"/>
  <cols>
    <col min="1" max="1" width="45" bestFit="1" customWidth="1"/>
    <col min="4" max="5" width="10.6640625" bestFit="1" customWidth="1"/>
    <col min="9" max="9" width="10.6640625" bestFit="1" customWidth="1"/>
    <col min="10" max="10" width="10.6640625" customWidth="1"/>
    <col min="11" max="13" width="10.6640625" bestFit="1" customWidth="1"/>
    <col min="14" max="14" width="10.109375" bestFit="1" customWidth="1"/>
    <col min="15" max="15" width="10.6640625" bestFit="1" customWidth="1"/>
    <col min="16" max="16" width="10.109375" bestFit="1" customWidth="1"/>
    <col min="17" max="25" width="10.6640625" bestFit="1" customWidth="1"/>
    <col min="26" max="31" width="12.5546875" bestFit="1" customWidth="1"/>
    <col min="32" max="33" width="11.5546875" bestFit="1" customWidth="1"/>
    <col min="34" max="37" width="12.5546875" bestFit="1" customWidth="1"/>
    <col min="38" max="40" width="10.6640625" bestFit="1" customWidth="1"/>
    <col min="41" max="51" width="10.109375" bestFit="1" customWidth="1"/>
  </cols>
  <sheetData>
    <row r="1" spans="1:42" s="33" customFormat="1" x14ac:dyDescent="0.3">
      <c r="A1" s="37" t="s">
        <v>13</v>
      </c>
      <c r="B1" s="37" t="s">
        <v>14</v>
      </c>
      <c r="C1" s="37" t="s">
        <v>15</v>
      </c>
      <c r="D1" s="37" t="s">
        <v>16</v>
      </c>
      <c r="E1" s="37" t="s">
        <v>17</v>
      </c>
      <c r="F1" s="37" t="s">
        <v>18</v>
      </c>
      <c r="G1" s="37" t="s">
        <v>19</v>
      </c>
      <c r="H1" s="37" t="s">
        <v>20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  <c r="N1" s="38">
        <v>44378</v>
      </c>
      <c r="O1" s="38">
        <v>44409</v>
      </c>
      <c r="P1" s="38">
        <v>44440</v>
      </c>
      <c r="Q1" s="38">
        <v>44470</v>
      </c>
      <c r="R1" s="38">
        <v>44501</v>
      </c>
      <c r="S1" s="38">
        <v>44531</v>
      </c>
      <c r="T1" s="38">
        <v>44562</v>
      </c>
      <c r="U1" s="38">
        <v>44593</v>
      </c>
      <c r="V1" s="38">
        <v>44621</v>
      </c>
      <c r="W1" s="38">
        <v>44652</v>
      </c>
      <c r="X1" s="38">
        <v>44682</v>
      </c>
      <c r="Y1" s="38">
        <v>44713</v>
      </c>
      <c r="Z1" s="38">
        <v>44743</v>
      </c>
      <c r="AA1" s="38">
        <v>44774</v>
      </c>
      <c r="AB1" s="38">
        <v>44805</v>
      </c>
      <c r="AC1" s="38">
        <v>44835</v>
      </c>
      <c r="AD1" s="38">
        <v>44866</v>
      </c>
      <c r="AE1" s="38">
        <v>44896</v>
      </c>
      <c r="AF1" s="38">
        <v>44927</v>
      </c>
      <c r="AG1" s="38">
        <v>44958</v>
      </c>
      <c r="AH1" s="38">
        <v>44986</v>
      </c>
      <c r="AI1" s="38">
        <v>45017</v>
      </c>
      <c r="AJ1" s="38">
        <v>45047</v>
      </c>
      <c r="AK1" s="38">
        <v>45078</v>
      </c>
      <c r="AL1" s="38">
        <v>45108</v>
      </c>
      <c r="AM1" s="38">
        <v>45139</v>
      </c>
      <c r="AN1" s="37"/>
      <c r="AO1" s="37"/>
      <c r="AP1" s="37"/>
    </row>
    <row r="2" spans="1:42" s="33" customFormat="1" x14ac:dyDescent="0.3">
      <c r="A2" s="37" t="s">
        <v>23</v>
      </c>
      <c r="B2" s="37"/>
      <c r="C2" s="37">
        <v>1001</v>
      </c>
      <c r="D2" s="37" t="s">
        <v>60</v>
      </c>
      <c r="E2" s="38">
        <v>45166</v>
      </c>
      <c r="F2" s="37">
        <f>SUM(I2:AP2)</f>
        <v>16718831.700000001</v>
      </c>
      <c r="G2" s="37"/>
      <c r="H2" s="37" t="s">
        <v>18</v>
      </c>
      <c r="I2" s="37"/>
      <c r="J2" s="37"/>
      <c r="K2" s="37"/>
      <c r="L2" s="37">
        <v>24727.8</v>
      </c>
      <c r="M2" s="37">
        <v>45547.7</v>
      </c>
      <c r="N2" s="37">
        <v>43314.7</v>
      </c>
      <c r="O2" s="37">
        <v>178745.8</v>
      </c>
      <c r="P2" s="37">
        <v>380635.5</v>
      </c>
      <c r="Q2" s="37">
        <v>581508.69999999995</v>
      </c>
      <c r="R2" s="37">
        <v>970523</v>
      </c>
      <c r="S2" s="37">
        <v>1080498.3999999999</v>
      </c>
      <c r="T2" s="37">
        <v>1097319.2</v>
      </c>
      <c r="U2" s="37">
        <v>1172049.8</v>
      </c>
      <c r="V2" s="37">
        <v>1242976.3999999999</v>
      </c>
      <c r="W2" s="37">
        <v>1344506</v>
      </c>
      <c r="X2" s="37">
        <v>1381362.5</v>
      </c>
      <c r="Y2" s="37">
        <v>1276470.7</v>
      </c>
      <c r="Z2" s="37">
        <v>1216365.6000000001</v>
      </c>
      <c r="AA2" s="37">
        <v>1039099</v>
      </c>
      <c r="AB2" s="37">
        <v>932665.8</v>
      </c>
      <c r="AC2" s="37">
        <v>759580.1</v>
      </c>
      <c r="AD2" s="37">
        <v>552047</v>
      </c>
      <c r="AE2" s="37">
        <v>516715.4</v>
      </c>
      <c r="AF2" s="37">
        <v>377039.8</v>
      </c>
      <c r="AG2" s="37">
        <v>174091.3</v>
      </c>
      <c r="AH2" s="37">
        <v>169800.3</v>
      </c>
      <c r="AI2" s="37">
        <v>106302.6</v>
      </c>
      <c r="AJ2" s="37">
        <v>37208.699999999997</v>
      </c>
      <c r="AK2" s="37">
        <v>8848</v>
      </c>
      <c r="AL2" s="37">
        <v>6278.4</v>
      </c>
      <c r="AM2" s="37">
        <v>2603.5</v>
      </c>
      <c r="AN2" s="37"/>
      <c r="AO2" s="37"/>
      <c r="AP2" s="37"/>
    </row>
    <row r="3" spans="1:42" x14ac:dyDescent="0.3">
      <c r="A3" s="37" t="s">
        <v>61</v>
      </c>
      <c r="B3" s="37"/>
      <c r="C3" s="37">
        <v>330</v>
      </c>
      <c r="D3" s="37" t="s">
        <v>60</v>
      </c>
      <c r="E3" s="38">
        <v>44495</v>
      </c>
      <c r="F3" s="37">
        <f t="shared" ref="F3:F54" si="0">SUM(I3:AP3)</f>
        <v>0</v>
      </c>
      <c r="G3" s="37"/>
      <c r="H3" s="37" t="s">
        <v>18</v>
      </c>
      <c r="I3" s="37">
        <f t="shared" ref="I3:X12" si="1">SUMIF($A$129:$A$143,$A3,I$129:I$143)</f>
        <v>0</v>
      </c>
      <c r="J3" s="37">
        <f t="shared" si="1"/>
        <v>0</v>
      </c>
      <c r="K3" s="37">
        <f t="shared" si="1"/>
        <v>0</v>
      </c>
      <c r="L3" s="37">
        <f t="shared" si="1"/>
        <v>0</v>
      </c>
      <c r="M3" s="37">
        <f t="shared" si="1"/>
        <v>0</v>
      </c>
      <c r="N3" s="37">
        <f t="shared" si="1"/>
        <v>0</v>
      </c>
      <c r="O3" s="37">
        <f t="shared" si="1"/>
        <v>0</v>
      </c>
      <c r="P3" s="37">
        <f t="shared" si="1"/>
        <v>0</v>
      </c>
      <c r="Q3" s="37">
        <f t="shared" si="1"/>
        <v>0</v>
      </c>
      <c r="R3" s="37">
        <f t="shared" si="1"/>
        <v>0</v>
      </c>
      <c r="S3" s="37">
        <f t="shared" si="1"/>
        <v>0</v>
      </c>
      <c r="T3" s="37">
        <f t="shared" si="1"/>
        <v>0</v>
      </c>
      <c r="U3" s="37">
        <f t="shared" si="1"/>
        <v>0</v>
      </c>
      <c r="V3" s="37">
        <f t="shared" si="1"/>
        <v>0</v>
      </c>
      <c r="W3" s="37">
        <f t="shared" si="1"/>
        <v>0</v>
      </c>
      <c r="X3" s="37">
        <f t="shared" si="1"/>
        <v>0</v>
      </c>
      <c r="Y3" s="37">
        <f t="shared" ref="J3:AM11" si="2">SUMIF($A$129:$A$143,$A3,Y$129:Y$143)</f>
        <v>0</v>
      </c>
      <c r="Z3" s="37">
        <f t="shared" si="2"/>
        <v>0</v>
      </c>
      <c r="AA3" s="37">
        <f t="shared" si="2"/>
        <v>0</v>
      </c>
      <c r="AB3" s="37">
        <f t="shared" si="2"/>
        <v>0</v>
      </c>
      <c r="AC3" s="37">
        <f t="shared" si="2"/>
        <v>0</v>
      </c>
      <c r="AD3" s="37">
        <f t="shared" si="2"/>
        <v>0</v>
      </c>
      <c r="AE3" s="37">
        <f t="shared" si="2"/>
        <v>0</v>
      </c>
      <c r="AF3" s="37">
        <f t="shared" si="2"/>
        <v>0</v>
      </c>
      <c r="AG3" s="37">
        <f t="shared" si="2"/>
        <v>0</v>
      </c>
      <c r="AH3" s="37">
        <f t="shared" si="2"/>
        <v>0</v>
      </c>
      <c r="AI3" s="37">
        <f t="shared" si="2"/>
        <v>0</v>
      </c>
      <c r="AJ3" s="37">
        <f t="shared" si="2"/>
        <v>0</v>
      </c>
      <c r="AK3" s="37">
        <f t="shared" si="2"/>
        <v>0</v>
      </c>
      <c r="AL3" s="37">
        <f t="shared" si="2"/>
        <v>0</v>
      </c>
      <c r="AM3" s="37">
        <f t="shared" si="2"/>
        <v>0</v>
      </c>
      <c r="AN3" s="37"/>
      <c r="AO3" s="37"/>
      <c r="AP3" s="37"/>
    </row>
    <row r="4" spans="1:42" x14ac:dyDescent="0.3">
      <c r="A4" s="37" t="s">
        <v>47</v>
      </c>
      <c r="B4" s="37"/>
      <c r="C4" s="37">
        <v>180</v>
      </c>
      <c r="D4" s="38">
        <v>44327</v>
      </c>
      <c r="E4" s="38">
        <v>44506</v>
      </c>
      <c r="F4" s="37">
        <f t="shared" si="0"/>
        <v>0</v>
      </c>
      <c r="G4" s="37"/>
      <c r="H4" s="37" t="s">
        <v>18</v>
      </c>
      <c r="I4" s="37">
        <f t="shared" si="1"/>
        <v>0</v>
      </c>
      <c r="J4" s="37">
        <f t="shared" si="2"/>
        <v>0</v>
      </c>
      <c r="K4" s="37">
        <f t="shared" si="2"/>
        <v>0</v>
      </c>
      <c r="L4" s="37">
        <f t="shared" si="2"/>
        <v>0</v>
      </c>
      <c r="M4" s="37">
        <f t="shared" si="2"/>
        <v>0</v>
      </c>
      <c r="N4" s="37">
        <f t="shared" si="2"/>
        <v>0</v>
      </c>
      <c r="O4" s="37">
        <f t="shared" si="2"/>
        <v>0</v>
      </c>
      <c r="P4" s="37">
        <f t="shared" si="2"/>
        <v>0</v>
      </c>
      <c r="Q4" s="37">
        <f t="shared" si="2"/>
        <v>0</v>
      </c>
      <c r="R4" s="37">
        <f t="shared" si="2"/>
        <v>0</v>
      </c>
      <c r="S4" s="37">
        <f t="shared" si="2"/>
        <v>0</v>
      </c>
      <c r="T4" s="37">
        <f t="shared" si="2"/>
        <v>0</v>
      </c>
      <c r="U4" s="37">
        <f t="shared" si="2"/>
        <v>0</v>
      </c>
      <c r="V4" s="37">
        <f t="shared" si="2"/>
        <v>0</v>
      </c>
      <c r="W4" s="37">
        <f t="shared" si="2"/>
        <v>0</v>
      </c>
      <c r="X4" s="37">
        <f t="shared" si="2"/>
        <v>0</v>
      </c>
      <c r="Y4" s="37">
        <f t="shared" si="2"/>
        <v>0</v>
      </c>
      <c r="Z4" s="37">
        <f t="shared" si="2"/>
        <v>0</v>
      </c>
      <c r="AA4" s="37">
        <f t="shared" si="2"/>
        <v>0</v>
      </c>
      <c r="AB4" s="37">
        <f t="shared" si="2"/>
        <v>0</v>
      </c>
      <c r="AC4" s="37">
        <f t="shared" si="2"/>
        <v>0</v>
      </c>
      <c r="AD4" s="37">
        <f t="shared" si="2"/>
        <v>0</v>
      </c>
      <c r="AE4" s="37">
        <f t="shared" si="2"/>
        <v>0</v>
      </c>
      <c r="AF4" s="37">
        <f t="shared" si="2"/>
        <v>0</v>
      </c>
      <c r="AG4" s="37">
        <f t="shared" si="2"/>
        <v>0</v>
      </c>
      <c r="AH4" s="37">
        <f t="shared" si="2"/>
        <v>0</v>
      </c>
      <c r="AI4" s="37">
        <f t="shared" si="2"/>
        <v>0</v>
      </c>
      <c r="AJ4" s="37">
        <f t="shared" si="2"/>
        <v>0</v>
      </c>
      <c r="AK4" s="37">
        <f t="shared" si="2"/>
        <v>0</v>
      </c>
      <c r="AL4" s="37">
        <f t="shared" si="2"/>
        <v>0</v>
      </c>
      <c r="AM4" s="37">
        <f t="shared" si="2"/>
        <v>0</v>
      </c>
      <c r="AN4" s="37"/>
      <c r="AO4" s="37"/>
      <c r="AP4" s="37"/>
    </row>
    <row r="5" spans="1:42" x14ac:dyDescent="0.3">
      <c r="A5" s="37" t="s">
        <v>48</v>
      </c>
      <c r="B5" s="37"/>
      <c r="C5" s="37">
        <v>403</v>
      </c>
      <c r="D5" s="38">
        <v>44397</v>
      </c>
      <c r="E5" s="38">
        <v>44799</v>
      </c>
      <c r="F5" s="37">
        <f t="shared" si="0"/>
        <v>0</v>
      </c>
      <c r="G5" s="37"/>
      <c r="H5" s="37" t="s">
        <v>18</v>
      </c>
      <c r="I5" s="37">
        <f>SUMIF($A$129:$A$143,$A5,I$129:I$143)</f>
        <v>0</v>
      </c>
      <c r="J5" s="37">
        <f t="shared" si="2"/>
        <v>0</v>
      </c>
      <c r="K5" s="37">
        <f t="shared" si="2"/>
        <v>0</v>
      </c>
      <c r="L5" s="37">
        <f t="shared" si="2"/>
        <v>0</v>
      </c>
      <c r="M5" s="37">
        <f t="shared" si="2"/>
        <v>0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si="2"/>
        <v>0</v>
      </c>
      <c r="S5" s="37">
        <f t="shared" si="2"/>
        <v>0</v>
      </c>
      <c r="T5" s="37">
        <f t="shared" si="2"/>
        <v>0</v>
      </c>
      <c r="U5" s="37">
        <f t="shared" si="2"/>
        <v>0</v>
      </c>
      <c r="V5" s="37">
        <f t="shared" si="2"/>
        <v>0</v>
      </c>
      <c r="W5" s="37">
        <f t="shared" si="2"/>
        <v>0</v>
      </c>
      <c r="X5" s="37">
        <f t="shared" si="2"/>
        <v>0</v>
      </c>
      <c r="Y5" s="37">
        <f t="shared" si="2"/>
        <v>0</v>
      </c>
      <c r="Z5" s="37">
        <f t="shared" si="2"/>
        <v>0</v>
      </c>
      <c r="AA5" s="37">
        <f t="shared" si="2"/>
        <v>0</v>
      </c>
      <c r="AB5" s="37">
        <f t="shared" si="2"/>
        <v>0</v>
      </c>
      <c r="AC5" s="37">
        <f t="shared" si="2"/>
        <v>0</v>
      </c>
      <c r="AD5" s="37">
        <f t="shared" si="2"/>
        <v>0</v>
      </c>
      <c r="AE5" s="37">
        <f t="shared" si="2"/>
        <v>0</v>
      </c>
      <c r="AF5" s="37">
        <f t="shared" si="2"/>
        <v>0</v>
      </c>
      <c r="AG5" s="37">
        <f t="shared" si="2"/>
        <v>0</v>
      </c>
      <c r="AH5" s="37">
        <f t="shared" si="2"/>
        <v>0</v>
      </c>
      <c r="AI5" s="37">
        <f t="shared" si="2"/>
        <v>0</v>
      </c>
      <c r="AJ5" s="37">
        <f t="shared" si="2"/>
        <v>0</v>
      </c>
      <c r="AK5" s="37">
        <f t="shared" si="2"/>
        <v>0</v>
      </c>
      <c r="AL5" s="37">
        <f t="shared" si="2"/>
        <v>0</v>
      </c>
      <c r="AM5" s="37">
        <f t="shared" si="2"/>
        <v>0</v>
      </c>
      <c r="AN5" s="37"/>
      <c r="AO5" s="37"/>
      <c r="AP5" s="37"/>
    </row>
    <row r="6" spans="1:42" x14ac:dyDescent="0.3">
      <c r="A6" s="37" t="s">
        <v>24</v>
      </c>
      <c r="B6" s="37"/>
      <c r="C6" s="37">
        <v>317</v>
      </c>
      <c r="D6" s="38">
        <v>44439</v>
      </c>
      <c r="E6" s="38">
        <v>44755</v>
      </c>
      <c r="F6" s="37">
        <f t="shared" si="0"/>
        <v>32000.000000000004</v>
      </c>
      <c r="G6" s="37"/>
      <c r="H6" s="37" t="s">
        <v>18</v>
      </c>
      <c r="I6" s="37">
        <f t="shared" si="1"/>
        <v>0</v>
      </c>
      <c r="J6" s="37">
        <f t="shared" si="2"/>
        <v>0</v>
      </c>
      <c r="K6" s="37">
        <f t="shared" si="2"/>
        <v>0</v>
      </c>
      <c r="L6" s="37">
        <f t="shared" si="2"/>
        <v>0</v>
      </c>
      <c r="M6" s="37">
        <f t="shared" si="2"/>
        <v>0</v>
      </c>
      <c r="N6" s="37">
        <f t="shared" si="2"/>
        <v>0</v>
      </c>
      <c r="O6" s="37">
        <f t="shared" si="2"/>
        <v>0</v>
      </c>
      <c r="P6" s="37">
        <f t="shared" si="2"/>
        <v>659.3</v>
      </c>
      <c r="Q6" s="37">
        <f t="shared" si="2"/>
        <v>1052.2</v>
      </c>
      <c r="R6" s="37">
        <f t="shared" si="2"/>
        <v>2055.5</v>
      </c>
      <c r="S6" s="37">
        <f t="shared" si="2"/>
        <v>3683.3</v>
      </c>
      <c r="T6" s="37">
        <f t="shared" si="2"/>
        <v>4600.5</v>
      </c>
      <c r="U6" s="37">
        <f t="shared" si="2"/>
        <v>4517.6000000000004</v>
      </c>
      <c r="V6" s="37">
        <f t="shared" si="2"/>
        <v>5056.8999999999996</v>
      </c>
      <c r="W6" s="37">
        <f t="shared" si="2"/>
        <v>4497.3999999999996</v>
      </c>
      <c r="X6" s="37">
        <f t="shared" si="2"/>
        <v>3242.4</v>
      </c>
      <c r="Y6" s="37">
        <f t="shared" si="2"/>
        <v>1688.5</v>
      </c>
      <c r="Z6" s="37">
        <f t="shared" si="2"/>
        <v>854.6</v>
      </c>
      <c r="AA6" s="37">
        <f t="shared" si="2"/>
        <v>91.8</v>
      </c>
      <c r="AB6" s="37">
        <f t="shared" si="2"/>
        <v>0</v>
      </c>
      <c r="AC6" s="37">
        <f t="shared" si="2"/>
        <v>0</v>
      </c>
      <c r="AD6" s="37">
        <f t="shared" si="2"/>
        <v>0</v>
      </c>
      <c r="AE6" s="37">
        <f t="shared" si="2"/>
        <v>0</v>
      </c>
      <c r="AF6" s="37">
        <f t="shared" si="2"/>
        <v>0</v>
      </c>
      <c r="AG6" s="37">
        <f t="shared" si="2"/>
        <v>0</v>
      </c>
      <c r="AH6" s="37">
        <f t="shared" si="2"/>
        <v>0</v>
      </c>
      <c r="AI6" s="37">
        <f t="shared" si="2"/>
        <v>0</v>
      </c>
      <c r="AJ6" s="37">
        <f t="shared" si="2"/>
        <v>0</v>
      </c>
      <c r="AK6" s="37">
        <f t="shared" si="2"/>
        <v>0</v>
      </c>
      <c r="AL6" s="37">
        <f t="shared" si="2"/>
        <v>0</v>
      </c>
      <c r="AM6" s="37">
        <f t="shared" si="2"/>
        <v>0</v>
      </c>
      <c r="AN6" s="37"/>
      <c r="AO6" s="37"/>
      <c r="AP6" s="37"/>
    </row>
    <row r="7" spans="1:42" x14ac:dyDescent="0.3">
      <c r="A7" s="37" t="s">
        <v>49</v>
      </c>
      <c r="B7" s="37"/>
      <c r="C7" s="37">
        <v>495</v>
      </c>
      <c r="D7" s="38">
        <v>44469</v>
      </c>
      <c r="E7" s="38">
        <v>44963</v>
      </c>
      <c r="F7" s="37">
        <f t="shared" si="0"/>
        <v>0</v>
      </c>
      <c r="G7" s="37"/>
      <c r="H7" s="37" t="s">
        <v>18</v>
      </c>
      <c r="I7" s="37">
        <f t="shared" si="1"/>
        <v>0</v>
      </c>
      <c r="J7" s="37">
        <f t="shared" si="2"/>
        <v>0</v>
      </c>
      <c r="K7" s="37">
        <f t="shared" si="2"/>
        <v>0</v>
      </c>
      <c r="L7" s="37">
        <f t="shared" si="2"/>
        <v>0</v>
      </c>
      <c r="M7" s="37">
        <f t="shared" si="2"/>
        <v>0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2"/>
        <v>0</v>
      </c>
      <c r="S7" s="37">
        <f t="shared" si="2"/>
        <v>0</v>
      </c>
      <c r="T7" s="37">
        <f t="shared" si="2"/>
        <v>0</v>
      </c>
      <c r="U7" s="37">
        <f t="shared" si="2"/>
        <v>0</v>
      </c>
      <c r="V7" s="37">
        <f t="shared" si="2"/>
        <v>0</v>
      </c>
      <c r="W7" s="37">
        <f t="shared" si="2"/>
        <v>0</v>
      </c>
      <c r="X7" s="37">
        <f t="shared" si="2"/>
        <v>0</v>
      </c>
      <c r="Y7" s="37">
        <f t="shared" si="2"/>
        <v>0</v>
      </c>
      <c r="Z7" s="37">
        <f t="shared" si="2"/>
        <v>0</v>
      </c>
      <c r="AA7" s="37">
        <f t="shared" si="2"/>
        <v>0</v>
      </c>
      <c r="AB7" s="37">
        <f t="shared" si="2"/>
        <v>0</v>
      </c>
      <c r="AC7" s="37">
        <f t="shared" si="2"/>
        <v>0</v>
      </c>
      <c r="AD7" s="37">
        <f t="shared" si="2"/>
        <v>0</v>
      </c>
      <c r="AE7" s="37">
        <f t="shared" si="2"/>
        <v>0</v>
      </c>
      <c r="AF7" s="37">
        <f t="shared" si="2"/>
        <v>0</v>
      </c>
      <c r="AG7" s="37">
        <f t="shared" si="2"/>
        <v>0</v>
      </c>
      <c r="AH7" s="37">
        <f t="shared" si="2"/>
        <v>0</v>
      </c>
      <c r="AI7" s="37">
        <f t="shared" si="2"/>
        <v>0</v>
      </c>
      <c r="AJ7" s="37">
        <f t="shared" si="2"/>
        <v>0</v>
      </c>
      <c r="AK7" s="37">
        <f t="shared" si="2"/>
        <v>0</v>
      </c>
      <c r="AL7" s="37">
        <f t="shared" si="2"/>
        <v>0</v>
      </c>
      <c r="AM7" s="37">
        <f t="shared" si="2"/>
        <v>0</v>
      </c>
      <c r="AN7" s="37"/>
      <c r="AO7" s="37"/>
      <c r="AP7" s="37"/>
    </row>
    <row r="8" spans="1:42" x14ac:dyDescent="0.3">
      <c r="A8" s="37" t="s">
        <v>50</v>
      </c>
      <c r="B8" s="37"/>
      <c r="C8" s="37">
        <v>421</v>
      </c>
      <c r="D8" s="38">
        <v>44421</v>
      </c>
      <c r="E8" s="38">
        <v>44841</v>
      </c>
      <c r="F8" s="37">
        <f t="shared" si="0"/>
        <v>0</v>
      </c>
      <c r="G8" s="37"/>
      <c r="H8" s="37" t="s">
        <v>18</v>
      </c>
      <c r="I8" s="37">
        <f t="shared" si="1"/>
        <v>0</v>
      </c>
      <c r="J8" s="37">
        <f t="shared" si="2"/>
        <v>0</v>
      </c>
      <c r="K8" s="37">
        <f t="shared" si="2"/>
        <v>0</v>
      </c>
      <c r="L8" s="37">
        <f t="shared" si="2"/>
        <v>0</v>
      </c>
      <c r="M8" s="37">
        <f t="shared" si="2"/>
        <v>0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0</v>
      </c>
      <c r="R8" s="37">
        <f t="shared" si="2"/>
        <v>0</v>
      </c>
      <c r="S8" s="37">
        <f t="shared" si="2"/>
        <v>0</v>
      </c>
      <c r="T8" s="37">
        <f t="shared" si="2"/>
        <v>0</v>
      </c>
      <c r="U8" s="37">
        <f t="shared" si="2"/>
        <v>0</v>
      </c>
      <c r="V8" s="37">
        <f t="shared" si="2"/>
        <v>0</v>
      </c>
      <c r="W8" s="37">
        <f t="shared" si="2"/>
        <v>0</v>
      </c>
      <c r="X8" s="37">
        <f t="shared" si="2"/>
        <v>0</v>
      </c>
      <c r="Y8" s="37">
        <f t="shared" si="2"/>
        <v>0</v>
      </c>
      <c r="Z8" s="37">
        <f t="shared" si="2"/>
        <v>0</v>
      </c>
      <c r="AA8" s="37">
        <f t="shared" si="2"/>
        <v>0</v>
      </c>
      <c r="AB8" s="37">
        <f t="shared" si="2"/>
        <v>0</v>
      </c>
      <c r="AC8" s="37">
        <f t="shared" si="2"/>
        <v>0</v>
      </c>
      <c r="AD8" s="37">
        <f t="shared" si="2"/>
        <v>0</v>
      </c>
      <c r="AE8" s="37">
        <f t="shared" si="2"/>
        <v>0</v>
      </c>
      <c r="AF8" s="37">
        <f t="shared" si="2"/>
        <v>0</v>
      </c>
      <c r="AG8" s="37">
        <f t="shared" si="2"/>
        <v>0</v>
      </c>
      <c r="AH8" s="37">
        <f t="shared" si="2"/>
        <v>0</v>
      </c>
      <c r="AI8" s="37">
        <f t="shared" si="2"/>
        <v>0</v>
      </c>
      <c r="AJ8" s="37">
        <f t="shared" si="2"/>
        <v>0</v>
      </c>
      <c r="AK8" s="37">
        <f t="shared" si="2"/>
        <v>0</v>
      </c>
      <c r="AL8" s="37">
        <f t="shared" si="2"/>
        <v>0</v>
      </c>
      <c r="AM8" s="37">
        <f t="shared" si="2"/>
        <v>0</v>
      </c>
      <c r="AN8" s="37"/>
      <c r="AO8" s="37"/>
      <c r="AP8" s="37"/>
    </row>
    <row r="9" spans="1:42" x14ac:dyDescent="0.3">
      <c r="A9" s="37" t="s">
        <v>21</v>
      </c>
      <c r="B9" s="37"/>
      <c r="C9" s="37">
        <v>390</v>
      </c>
      <c r="D9" s="38">
        <v>44327</v>
      </c>
      <c r="E9" s="38">
        <v>44716</v>
      </c>
      <c r="F9" s="37">
        <f t="shared" si="0"/>
        <v>0</v>
      </c>
      <c r="G9" s="37"/>
      <c r="H9" s="37" t="s">
        <v>18</v>
      </c>
      <c r="I9" s="37">
        <f t="shared" si="1"/>
        <v>0</v>
      </c>
      <c r="J9" s="37">
        <f t="shared" si="2"/>
        <v>0</v>
      </c>
      <c r="K9" s="37">
        <f t="shared" si="2"/>
        <v>0</v>
      </c>
      <c r="L9" s="37">
        <f t="shared" si="2"/>
        <v>0</v>
      </c>
      <c r="M9" s="37">
        <f t="shared" si="2"/>
        <v>0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2"/>
        <v>0</v>
      </c>
      <c r="S9" s="37">
        <f t="shared" si="2"/>
        <v>0</v>
      </c>
      <c r="T9" s="37">
        <f t="shared" si="2"/>
        <v>0</v>
      </c>
      <c r="U9" s="37">
        <f t="shared" si="2"/>
        <v>0</v>
      </c>
      <c r="V9" s="37">
        <f t="shared" si="2"/>
        <v>0</v>
      </c>
      <c r="W9" s="37">
        <f t="shared" si="2"/>
        <v>0</v>
      </c>
      <c r="X9" s="37">
        <f t="shared" si="2"/>
        <v>0</v>
      </c>
      <c r="Y9" s="37">
        <f t="shared" si="2"/>
        <v>0</v>
      </c>
      <c r="Z9" s="37">
        <f t="shared" si="2"/>
        <v>0</v>
      </c>
      <c r="AA9" s="37">
        <f t="shared" si="2"/>
        <v>0</v>
      </c>
      <c r="AB9" s="37">
        <f t="shared" si="2"/>
        <v>0</v>
      </c>
      <c r="AC9" s="37">
        <f t="shared" si="2"/>
        <v>0</v>
      </c>
      <c r="AD9" s="37">
        <f t="shared" si="2"/>
        <v>0</v>
      </c>
      <c r="AE9" s="37">
        <f t="shared" si="2"/>
        <v>0</v>
      </c>
      <c r="AF9" s="37">
        <f t="shared" si="2"/>
        <v>0</v>
      </c>
      <c r="AG9" s="37">
        <f t="shared" si="2"/>
        <v>0</v>
      </c>
      <c r="AH9" s="37">
        <f t="shared" si="2"/>
        <v>0</v>
      </c>
      <c r="AI9" s="37">
        <f t="shared" si="2"/>
        <v>0</v>
      </c>
      <c r="AJ9" s="37">
        <f t="shared" si="2"/>
        <v>0</v>
      </c>
      <c r="AK9" s="37">
        <f t="shared" si="2"/>
        <v>0</v>
      </c>
      <c r="AL9" s="37">
        <f t="shared" si="2"/>
        <v>0</v>
      </c>
      <c r="AM9" s="37">
        <f t="shared" si="2"/>
        <v>0</v>
      </c>
      <c r="AN9" s="37"/>
      <c r="AO9" s="37"/>
      <c r="AP9" s="37"/>
    </row>
    <row r="10" spans="1:42" x14ac:dyDescent="0.3">
      <c r="A10" s="37" t="s">
        <v>51</v>
      </c>
      <c r="B10" s="37"/>
      <c r="C10" s="37">
        <v>428</v>
      </c>
      <c r="D10" s="38">
        <v>44352</v>
      </c>
      <c r="E10" s="38">
        <v>44779</v>
      </c>
      <c r="F10" s="37">
        <f t="shared" si="0"/>
        <v>0</v>
      </c>
      <c r="G10" s="37"/>
      <c r="H10" s="37" t="s">
        <v>18</v>
      </c>
      <c r="I10" s="37">
        <f t="shared" si="1"/>
        <v>0</v>
      </c>
      <c r="J10" s="37">
        <f t="shared" si="2"/>
        <v>0</v>
      </c>
      <c r="K10" s="37">
        <f t="shared" si="2"/>
        <v>0</v>
      </c>
      <c r="L10" s="37">
        <f t="shared" si="2"/>
        <v>0</v>
      </c>
      <c r="M10" s="37">
        <f t="shared" si="2"/>
        <v>0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2"/>
        <v>0</v>
      </c>
      <c r="S10" s="37">
        <f t="shared" si="2"/>
        <v>0</v>
      </c>
      <c r="T10" s="37">
        <f t="shared" si="2"/>
        <v>0</v>
      </c>
      <c r="U10" s="37">
        <f t="shared" si="2"/>
        <v>0</v>
      </c>
      <c r="V10" s="37">
        <f t="shared" si="2"/>
        <v>0</v>
      </c>
      <c r="W10" s="37">
        <f t="shared" si="2"/>
        <v>0</v>
      </c>
      <c r="X10" s="37">
        <f t="shared" si="2"/>
        <v>0</v>
      </c>
      <c r="Y10" s="37">
        <f t="shared" si="2"/>
        <v>0</v>
      </c>
      <c r="Z10" s="37">
        <f t="shared" si="2"/>
        <v>0</v>
      </c>
      <c r="AA10" s="37">
        <f t="shared" si="2"/>
        <v>0</v>
      </c>
      <c r="AB10" s="37">
        <f t="shared" si="2"/>
        <v>0</v>
      </c>
      <c r="AC10" s="37">
        <f t="shared" si="2"/>
        <v>0</v>
      </c>
      <c r="AD10" s="37">
        <f t="shared" si="2"/>
        <v>0</v>
      </c>
      <c r="AE10" s="37">
        <f t="shared" si="2"/>
        <v>0</v>
      </c>
      <c r="AF10" s="37">
        <f t="shared" si="2"/>
        <v>0</v>
      </c>
      <c r="AG10" s="37">
        <f t="shared" si="2"/>
        <v>0</v>
      </c>
      <c r="AH10" s="37">
        <f t="shared" si="2"/>
        <v>0</v>
      </c>
      <c r="AI10" s="37">
        <f t="shared" si="2"/>
        <v>0</v>
      </c>
      <c r="AJ10" s="37">
        <f t="shared" si="2"/>
        <v>0</v>
      </c>
      <c r="AK10" s="37">
        <f t="shared" si="2"/>
        <v>0</v>
      </c>
      <c r="AL10" s="37">
        <f t="shared" si="2"/>
        <v>0</v>
      </c>
      <c r="AM10" s="37">
        <f t="shared" si="2"/>
        <v>0</v>
      </c>
      <c r="AN10" s="37"/>
      <c r="AO10" s="37"/>
      <c r="AP10" s="37"/>
    </row>
    <row r="11" spans="1:42" x14ac:dyDescent="0.3">
      <c r="A11" s="37" t="s">
        <v>52</v>
      </c>
      <c r="B11" s="37"/>
      <c r="C11" s="37">
        <v>219</v>
      </c>
      <c r="D11" s="38">
        <v>44796</v>
      </c>
      <c r="E11" s="38">
        <v>45014</v>
      </c>
      <c r="F11" s="37">
        <f t="shared" si="0"/>
        <v>0</v>
      </c>
      <c r="G11" s="37"/>
      <c r="H11" s="37" t="s">
        <v>18</v>
      </c>
      <c r="I11" s="37">
        <f t="shared" si="1"/>
        <v>0</v>
      </c>
      <c r="J11" s="37">
        <f t="shared" si="2"/>
        <v>0</v>
      </c>
      <c r="K11" s="37">
        <f t="shared" si="2"/>
        <v>0</v>
      </c>
      <c r="L11" s="37">
        <f t="shared" si="2"/>
        <v>0</v>
      </c>
      <c r="M11" s="37">
        <f t="shared" si="2"/>
        <v>0</v>
      </c>
      <c r="N11" s="37">
        <f t="shared" si="2"/>
        <v>0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2"/>
        <v>0</v>
      </c>
      <c r="S11" s="37">
        <f t="shared" si="2"/>
        <v>0</v>
      </c>
      <c r="T11" s="37">
        <f t="shared" si="2"/>
        <v>0</v>
      </c>
      <c r="U11" s="37">
        <f t="shared" si="2"/>
        <v>0</v>
      </c>
      <c r="V11" s="37">
        <f t="shared" si="2"/>
        <v>0</v>
      </c>
      <c r="W11" s="37">
        <f t="shared" si="2"/>
        <v>0</v>
      </c>
      <c r="X11" s="37">
        <f t="shared" si="2"/>
        <v>0</v>
      </c>
      <c r="Y11" s="37">
        <f t="shared" si="2"/>
        <v>0</v>
      </c>
      <c r="Z11" s="37">
        <f t="shared" si="2"/>
        <v>0</v>
      </c>
      <c r="AA11" s="37">
        <f t="shared" si="2"/>
        <v>0</v>
      </c>
      <c r="AB11" s="37">
        <f t="shared" si="2"/>
        <v>0</v>
      </c>
      <c r="AC11" s="37">
        <f t="shared" si="2"/>
        <v>0</v>
      </c>
      <c r="AD11" s="37">
        <f t="shared" si="2"/>
        <v>0</v>
      </c>
      <c r="AE11" s="37">
        <f t="shared" si="2"/>
        <v>0</v>
      </c>
      <c r="AF11" s="37">
        <f t="shared" si="2"/>
        <v>0</v>
      </c>
      <c r="AG11" s="37">
        <f t="shared" si="2"/>
        <v>0</v>
      </c>
      <c r="AH11" s="37">
        <f t="shared" si="2"/>
        <v>0</v>
      </c>
      <c r="AI11" s="37">
        <f t="shared" si="2"/>
        <v>0</v>
      </c>
      <c r="AJ11" s="37">
        <f t="shared" si="2"/>
        <v>0</v>
      </c>
      <c r="AK11" s="37">
        <f t="shared" si="2"/>
        <v>0</v>
      </c>
      <c r="AL11" s="37">
        <f t="shared" si="2"/>
        <v>0</v>
      </c>
      <c r="AM11" s="37">
        <f t="shared" si="2"/>
        <v>0</v>
      </c>
      <c r="AN11" s="37"/>
      <c r="AO11" s="37"/>
      <c r="AP11" s="37"/>
    </row>
    <row r="12" spans="1:42" x14ac:dyDescent="0.3">
      <c r="A12" s="37" t="s">
        <v>25</v>
      </c>
      <c r="B12" s="37"/>
      <c r="C12" s="37">
        <v>324</v>
      </c>
      <c r="D12" s="38">
        <v>44644</v>
      </c>
      <c r="E12" s="38">
        <v>44967</v>
      </c>
      <c r="F12" s="37">
        <f t="shared" si="0"/>
        <v>0</v>
      </c>
      <c r="G12" s="37"/>
      <c r="H12" s="37" t="s">
        <v>18</v>
      </c>
      <c r="I12" s="37">
        <f t="shared" si="1"/>
        <v>0</v>
      </c>
      <c r="J12" s="37">
        <f t="shared" ref="J12:AM13" si="3">SUMIF($A$129:$A$143,$A12,J$129:J$143)</f>
        <v>0</v>
      </c>
      <c r="K12" s="37">
        <f t="shared" si="3"/>
        <v>0</v>
      </c>
      <c r="L12" s="37">
        <f t="shared" si="3"/>
        <v>0</v>
      </c>
      <c r="M12" s="37">
        <f t="shared" si="3"/>
        <v>0</v>
      </c>
      <c r="N12" s="37">
        <f t="shared" si="3"/>
        <v>0</v>
      </c>
      <c r="O12" s="37">
        <f t="shared" si="3"/>
        <v>0</v>
      </c>
      <c r="P12" s="37">
        <f t="shared" si="3"/>
        <v>0</v>
      </c>
      <c r="Q12" s="37">
        <f t="shared" si="3"/>
        <v>0</v>
      </c>
      <c r="R12" s="37">
        <f t="shared" si="3"/>
        <v>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0</v>
      </c>
      <c r="Y12" s="37">
        <f t="shared" si="3"/>
        <v>0</v>
      </c>
      <c r="Z12" s="37">
        <f t="shared" si="3"/>
        <v>0</v>
      </c>
      <c r="AA12" s="37">
        <f t="shared" si="3"/>
        <v>0</v>
      </c>
      <c r="AB12" s="37">
        <f t="shared" si="3"/>
        <v>0</v>
      </c>
      <c r="AC12" s="37">
        <f t="shared" si="3"/>
        <v>0</v>
      </c>
      <c r="AD12" s="37">
        <f t="shared" si="3"/>
        <v>0</v>
      </c>
      <c r="AE12" s="37">
        <f t="shared" si="3"/>
        <v>0</v>
      </c>
      <c r="AF12" s="37">
        <f t="shared" si="3"/>
        <v>0</v>
      </c>
      <c r="AG12" s="37">
        <f t="shared" si="3"/>
        <v>0</v>
      </c>
      <c r="AH12" s="37">
        <f t="shared" si="3"/>
        <v>0</v>
      </c>
      <c r="AI12" s="37">
        <f t="shared" si="3"/>
        <v>0</v>
      </c>
      <c r="AJ12" s="37">
        <f t="shared" si="3"/>
        <v>0</v>
      </c>
      <c r="AK12" s="37">
        <f t="shared" si="3"/>
        <v>0</v>
      </c>
      <c r="AL12" s="37">
        <f t="shared" si="3"/>
        <v>0</v>
      </c>
      <c r="AM12" s="37">
        <f t="shared" si="3"/>
        <v>0</v>
      </c>
      <c r="AN12" s="37"/>
      <c r="AO12" s="37"/>
      <c r="AP12" s="37"/>
    </row>
    <row r="13" spans="1:42" x14ac:dyDescent="0.3">
      <c r="A13" s="37" t="s">
        <v>53</v>
      </c>
      <c r="B13" s="37"/>
      <c r="C13" s="37">
        <v>544</v>
      </c>
      <c r="D13" s="38">
        <v>44452</v>
      </c>
      <c r="E13" s="38">
        <v>44995</v>
      </c>
      <c r="F13" s="37">
        <f t="shared" si="0"/>
        <v>0</v>
      </c>
      <c r="G13" s="37"/>
      <c r="H13" s="37" t="s">
        <v>18</v>
      </c>
      <c r="I13" s="37">
        <f>SUMIF($A$129:$A$143,$A13,I$129:I$143)</f>
        <v>0</v>
      </c>
      <c r="J13" s="37">
        <f t="shared" si="3"/>
        <v>0</v>
      </c>
      <c r="K13" s="37">
        <f t="shared" si="3"/>
        <v>0</v>
      </c>
      <c r="L13" s="37">
        <f t="shared" si="3"/>
        <v>0</v>
      </c>
      <c r="M13" s="37">
        <f t="shared" si="3"/>
        <v>0</v>
      </c>
      <c r="N13" s="37">
        <f t="shared" si="3"/>
        <v>0</v>
      </c>
      <c r="O13" s="37">
        <f t="shared" si="3"/>
        <v>0</v>
      </c>
      <c r="P13" s="37">
        <f t="shared" si="3"/>
        <v>0</v>
      </c>
      <c r="Q13" s="37">
        <f t="shared" si="3"/>
        <v>0</v>
      </c>
      <c r="R13" s="37">
        <f t="shared" si="3"/>
        <v>0</v>
      </c>
      <c r="S13" s="37">
        <f t="shared" si="3"/>
        <v>0</v>
      </c>
      <c r="T13" s="37">
        <f t="shared" si="3"/>
        <v>0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0</v>
      </c>
      <c r="Y13" s="37">
        <f t="shared" si="3"/>
        <v>0</v>
      </c>
      <c r="Z13" s="37">
        <f t="shared" si="3"/>
        <v>0</v>
      </c>
      <c r="AA13" s="37">
        <f t="shared" si="3"/>
        <v>0</v>
      </c>
      <c r="AB13" s="37">
        <f t="shared" si="3"/>
        <v>0</v>
      </c>
      <c r="AC13" s="37">
        <f t="shared" si="3"/>
        <v>0</v>
      </c>
      <c r="AD13" s="37">
        <f t="shared" si="3"/>
        <v>0</v>
      </c>
      <c r="AE13" s="37">
        <f t="shared" si="3"/>
        <v>0</v>
      </c>
      <c r="AF13" s="37">
        <f t="shared" si="3"/>
        <v>0</v>
      </c>
      <c r="AG13" s="37">
        <f t="shared" si="3"/>
        <v>0</v>
      </c>
      <c r="AH13" s="37">
        <f t="shared" si="3"/>
        <v>0</v>
      </c>
      <c r="AI13" s="37">
        <f t="shared" si="3"/>
        <v>0</v>
      </c>
      <c r="AJ13" s="37">
        <f t="shared" si="3"/>
        <v>0</v>
      </c>
      <c r="AK13" s="37">
        <f t="shared" si="3"/>
        <v>0</v>
      </c>
      <c r="AL13" s="37">
        <f t="shared" si="3"/>
        <v>0</v>
      </c>
      <c r="AM13" s="37">
        <f t="shared" si="3"/>
        <v>0</v>
      </c>
      <c r="AN13" s="37"/>
      <c r="AO13" s="37"/>
      <c r="AP13" s="37"/>
    </row>
    <row r="14" spans="1:42" x14ac:dyDescent="0.3">
      <c r="A14" s="37" t="s">
        <v>26</v>
      </c>
      <c r="B14" s="37"/>
      <c r="C14" s="37">
        <v>543</v>
      </c>
      <c r="D14" s="38">
        <v>44411</v>
      </c>
      <c r="E14" s="38">
        <v>44953</v>
      </c>
      <c r="F14" s="37">
        <f t="shared" si="0"/>
        <v>11361823.199999999</v>
      </c>
      <c r="G14" s="37"/>
      <c r="H14" s="37" t="s">
        <v>18</v>
      </c>
      <c r="I14" s="37">
        <f t="shared" ref="I14:M26" si="4">SUMIF($A$129:$A$143,$A14,I$129:I$143)</f>
        <v>0</v>
      </c>
      <c r="J14" s="37">
        <f t="shared" si="4"/>
        <v>0</v>
      </c>
      <c r="K14" s="37">
        <f t="shared" si="4"/>
        <v>0</v>
      </c>
      <c r="L14" s="37">
        <f t="shared" si="4"/>
        <v>0</v>
      </c>
      <c r="M14" s="37">
        <f t="shared" si="4"/>
        <v>0</v>
      </c>
      <c r="N14" s="37"/>
      <c r="O14" s="37">
        <v>85317.4</v>
      </c>
      <c r="P14" s="37">
        <v>340786.8</v>
      </c>
      <c r="Q14" s="37">
        <v>465649.7</v>
      </c>
      <c r="R14" s="37">
        <v>616789.19999999995</v>
      </c>
      <c r="S14" s="37">
        <v>838306.9</v>
      </c>
      <c r="T14" s="37">
        <v>898026.3</v>
      </c>
      <c r="U14" s="37">
        <v>817383.5</v>
      </c>
      <c r="V14" s="37">
        <v>1136123.8</v>
      </c>
      <c r="W14" s="37">
        <v>1188017.7</v>
      </c>
      <c r="X14" s="37">
        <v>1217984.5</v>
      </c>
      <c r="Y14" s="37">
        <v>1111917.3999999999</v>
      </c>
      <c r="Z14" s="37">
        <v>844198</v>
      </c>
      <c r="AA14" s="37">
        <v>535447.5</v>
      </c>
      <c r="AB14" s="37">
        <v>420180.8</v>
      </c>
      <c r="AC14" s="37">
        <v>387239.9</v>
      </c>
      <c r="AD14" s="37">
        <v>178776.1</v>
      </c>
      <c r="AE14" s="37">
        <v>111048.5</v>
      </c>
      <c r="AF14" s="37">
        <v>106935.6</v>
      </c>
      <c r="AG14" s="37">
        <v>61693.599999999999</v>
      </c>
      <c r="AH14" s="37"/>
      <c r="AI14" s="37">
        <f t="shared" ref="J14:AM21" si="5">SUMIF($A$129:$A$143,$A14,AI$129:AI$143)</f>
        <v>0</v>
      </c>
      <c r="AJ14" s="37">
        <f t="shared" si="5"/>
        <v>0</v>
      </c>
      <c r="AK14" s="37">
        <f t="shared" si="5"/>
        <v>0</v>
      </c>
      <c r="AL14" s="37">
        <f t="shared" si="5"/>
        <v>0</v>
      </c>
      <c r="AM14" s="37">
        <f t="shared" si="5"/>
        <v>0</v>
      </c>
      <c r="AN14" s="37"/>
      <c r="AO14" s="37"/>
      <c r="AP14" s="37"/>
    </row>
    <row r="15" spans="1:42" x14ac:dyDescent="0.3">
      <c r="A15" s="37" t="s">
        <v>27</v>
      </c>
      <c r="B15" s="37"/>
      <c r="C15" s="37">
        <v>420</v>
      </c>
      <c r="D15" s="38">
        <v>44586</v>
      </c>
      <c r="E15" s="38">
        <v>45005</v>
      </c>
      <c r="F15" s="37">
        <f t="shared" si="0"/>
        <v>840908.20000000007</v>
      </c>
      <c r="G15" s="37"/>
      <c r="H15" s="37" t="s">
        <v>18</v>
      </c>
      <c r="I15" s="37">
        <f t="shared" si="4"/>
        <v>0</v>
      </c>
      <c r="J15" s="37">
        <f t="shared" si="5"/>
        <v>0</v>
      </c>
      <c r="K15" s="37">
        <f t="shared" si="5"/>
        <v>0</v>
      </c>
      <c r="L15" s="37">
        <f t="shared" si="5"/>
        <v>0</v>
      </c>
      <c r="M15" s="37">
        <f t="shared" si="5"/>
        <v>0</v>
      </c>
      <c r="N15" s="37">
        <f t="shared" si="5"/>
        <v>0</v>
      </c>
      <c r="O15" s="37">
        <f t="shared" si="5"/>
        <v>0</v>
      </c>
      <c r="P15" s="37">
        <f t="shared" si="5"/>
        <v>0</v>
      </c>
      <c r="Q15" s="37">
        <f t="shared" si="5"/>
        <v>0</v>
      </c>
      <c r="R15" s="37">
        <f t="shared" si="5"/>
        <v>0</v>
      </c>
      <c r="S15" s="37">
        <f t="shared" si="5"/>
        <v>0</v>
      </c>
      <c r="T15" s="37">
        <f t="shared" si="5"/>
        <v>0</v>
      </c>
      <c r="U15" s="37">
        <f t="shared" si="5"/>
        <v>602</v>
      </c>
      <c r="V15" s="37">
        <f t="shared" si="5"/>
        <v>33510.800000000003</v>
      </c>
      <c r="W15" s="37">
        <f t="shared" si="5"/>
        <v>38443.9</v>
      </c>
      <c r="X15" s="37">
        <f t="shared" si="5"/>
        <v>38538.1</v>
      </c>
      <c r="Y15" s="37">
        <f t="shared" si="5"/>
        <v>68369</v>
      </c>
      <c r="Z15" s="37">
        <f t="shared" si="5"/>
        <v>167196.5</v>
      </c>
      <c r="AA15" s="37">
        <f t="shared" si="5"/>
        <v>218496.6</v>
      </c>
      <c r="AB15" s="37">
        <f t="shared" si="5"/>
        <v>103253.9</v>
      </c>
      <c r="AC15" s="37">
        <f t="shared" si="5"/>
        <v>59345.1</v>
      </c>
      <c r="AD15" s="37">
        <f t="shared" si="5"/>
        <v>53413.4</v>
      </c>
      <c r="AE15" s="37">
        <f t="shared" si="5"/>
        <v>39682.9</v>
      </c>
      <c r="AF15" s="37">
        <f t="shared" si="5"/>
        <v>334.3</v>
      </c>
      <c r="AG15" s="37">
        <f t="shared" si="5"/>
        <v>8022.4</v>
      </c>
      <c r="AH15" s="37">
        <f t="shared" si="5"/>
        <v>9025.2000000000007</v>
      </c>
      <c r="AI15" s="37">
        <f t="shared" si="5"/>
        <v>2674.1</v>
      </c>
      <c r="AJ15" s="37">
        <f t="shared" si="5"/>
        <v>0</v>
      </c>
      <c r="AK15" s="37">
        <f t="shared" si="5"/>
        <v>0</v>
      </c>
      <c r="AL15" s="37">
        <f t="shared" si="5"/>
        <v>0</v>
      </c>
      <c r="AM15" s="37">
        <f t="shared" si="5"/>
        <v>0</v>
      </c>
      <c r="AN15" s="37"/>
      <c r="AO15" s="37"/>
      <c r="AP15" s="37"/>
    </row>
    <row r="16" spans="1:42" x14ac:dyDescent="0.3">
      <c r="A16" s="37" t="s">
        <v>28</v>
      </c>
      <c r="B16" s="37"/>
      <c r="C16" s="37">
        <v>471</v>
      </c>
      <c r="D16" s="38">
        <v>44587</v>
      </c>
      <c r="E16" s="38">
        <v>45057</v>
      </c>
      <c r="F16" s="37">
        <f t="shared" si="0"/>
        <v>33149.5</v>
      </c>
      <c r="G16" s="37"/>
      <c r="H16" s="37" t="s">
        <v>18</v>
      </c>
      <c r="I16" s="37">
        <f t="shared" si="4"/>
        <v>0</v>
      </c>
      <c r="J16" s="37">
        <f t="shared" si="5"/>
        <v>0</v>
      </c>
      <c r="K16" s="37">
        <f t="shared" si="5"/>
        <v>0</v>
      </c>
      <c r="L16" s="37">
        <f t="shared" si="5"/>
        <v>0</v>
      </c>
      <c r="M16" s="37">
        <f t="shared" si="5"/>
        <v>0</v>
      </c>
      <c r="N16" s="37">
        <f t="shared" si="5"/>
        <v>0</v>
      </c>
      <c r="O16" s="37">
        <f t="shared" si="5"/>
        <v>0</v>
      </c>
      <c r="P16" s="37">
        <f t="shared" si="5"/>
        <v>0</v>
      </c>
      <c r="Q16" s="37">
        <f t="shared" si="5"/>
        <v>0</v>
      </c>
      <c r="R16" s="37">
        <f t="shared" si="5"/>
        <v>0</v>
      </c>
      <c r="S16" s="37">
        <f t="shared" si="5"/>
        <v>0</v>
      </c>
      <c r="T16" s="37">
        <f t="shared" si="5"/>
        <v>0</v>
      </c>
      <c r="U16" s="37">
        <f t="shared" si="5"/>
        <v>0</v>
      </c>
      <c r="V16" s="37">
        <v>3247.5</v>
      </c>
      <c r="W16" s="37">
        <v>2164.3000000000002</v>
      </c>
      <c r="X16" s="37">
        <v>1164.3</v>
      </c>
      <c r="Y16" s="37">
        <v>998.9</v>
      </c>
      <c r="Z16" s="37">
        <v>1280.9000000000001</v>
      </c>
      <c r="AA16" s="37">
        <v>3044.6</v>
      </c>
      <c r="AB16" s="37">
        <v>4204.7</v>
      </c>
      <c r="AC16" s="37">
        <v>2636.2</v>
      </c>
      <c r="AD16" s="37">
        <v>1264.5999999999999</v>
      </c>
      <c r="AE16" s="37">
        <v>1084.9000000000001</v>
      </c>
      <c r="AF16" s="37">
        <v>1538</v>
      </c>
      <c r="AG16" s="37">
        <v>176.9</v>
      </c>
      <c r="AH16" s="37">
        <v>2609</v>
      </c>
      <c r="AI16" s="37">
        <v>4746.5</v>
      </c>
      <c r="AJ16" s="37">
        <v>2988.2</v>
      </c>
      <c r="AK16" s="37">
        <f t="shared" si="5"/>
        <v>0</v>
      </c>
      <c r="AL16" s="37">
        <f t="shared" si="5"/>
        <v>0</v>
      </c>
      <c r="AM16" s="37">
        <f t="shared" si="5"/>
        <v>0</v>
      </c>
      <c r="AN16" s="37"/>
      <c r="AO16" s="37"/>
      <c r="AP16" s="37"/>
    </row>
    <row r="17" spans="1:42" x14ac:dyDescent="0.3">
      <c r="A17" s="37" t="s">
        <v>29</v>
      </c>
      <c r="B17" s="37"/>
      <c r="C17" s="37">
        <v>552</v>
      </c>
      <c r="D17" s="38">
        <v>44433</v>
      </c>
      <c r="E17" s="38">
        <v>44984</v>
      </c>
      <c r="F17" s="37">
        <f t="shared" si="0"/>
        <v>11072.1</v>
      </c>
      <c r="G17" s="37"/>
      <c r="H17" s="37" t="s">
        <v>18</v>
      </c>
      <c r="I17" s="37">
        <f t="shared" si="4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322.3</v>
      </c>
      <c r="T17" s="37">
        <f t="shared" si="5"/>
        <v>293.3</v>
      </c>
      <c r="U17" s="37">
        <f t="shared" si="5"/>
        <v>368.6</v>
      </c>
      <c r="V17" s="37">
        <f t="shared" si="5"/>
        <v>780.9</v>
      </c>
      <c r="W17" s="37">
        <f t="shared" si="5"/>
        <v>925.2</v>
      </c>
      <c r="X17" s="37">
        <f t="shared" si="5"/>
        <v>1097.8</v>
      </c>
      <c r="Y17" s="37">
        <f t="shared" si="5"/>
        <v>1176.0999999999999</v>
      </c>
      <c r="Z17" s="37">
        <f t="shared" si="5"/>
        <v>1183.0999999999999</v>
      </c>
      <c r="AA17" s="37">
        <f t="shared" si="5"/>
        <v>1220.9000000000001</v>
      </c>
      <c r="AB17" s="37">
        <f t="shared" si="5"/>
        <v>1102.0999999999999</v>
      </c>
      <c r="AC17" s="37">
        <f t="shared" si="5"/>
        <v>937.4</v>
      </c>
      <c r="AD17" s="37">
        <f t="shared" si="5"/>
        <v>743.1</v>
      </c>
      <c r="AE17" s="37">
        <f t="shared" si="5"/>
        <v>453</v>
      </c>
      <c r="AF17" s="37">
        <f t="shared" si="5"/>
        <v>284.3</v>
      </c>
      <c r="AG17" s="37">
        <f t="shared" si="5"/>
        <v>160.9</v>
      </c>
      <c r="AH17" s="37">
        <f t="shared" si="5"/>
        <v>23.1</v>
      </c>
      <c r="AI17" s="37">
        <f t="shared" si="5"/>
        <v>0</v>
      </c>
      <c r="AJ17" s="37">
        <f t="shared" si="5"/>
        <v>0</v>
      </c>
      <c r="AK17" s="37">
        <f t="shared" si="5"/>
        <v>0</v>
      </c>
      <c r="AL17" s="37">
        <f t="shared" si="5"/>
        <v>0</v>
      </c>
      <c r="AM17" s="37">
        <f t="shared" si="5"/>
        <v>0</v>
      </c>
      <c r="AN17" s="37"/>
      <c r="AO17" s="37">
        <v>0</v>
      </c>
      <c r="AP17" s="37"/>
    </row>
    <row r="18" spans="1:42" x14ac:dyDescent="0.3">
      <c r="A18" s="37" t="s">
        <v>30</v>
      </c>
      <c r="B18" s="37"/>
      <c r="C18" s="37">
        <v>450</v>
      </c>
      <c r="D18" s="38">
        <v>44594</v>
      </c>
      <c r="E18" s="38">
        <v>45044</v>
      </c>
      <c r="F18" s="37">
        <f t="shared" si="0"/>
        <v>826380.99999999977</v>
      </c>
      <c r="G18" s="37"/>
      <c r="H18" s="37" t="s">
        <v>18</v>
      </c>
      <c r="I18" s="37">
        <f t="shared" si="4"/>
        <v>0</v>
      </c>
      <c r="J18" s="37">
        <f t="shared" si="5"/>
        <v>0</v>
      </c>
      <c r="K18" s="37">
        <f t="shared" si="5"/>
        <v>0</v>
      </c>
      <c r="L18" s="37">
        <f t="shared" si="5"/>
        <v>0</v>
      </c>
      <c r="M18" s="37">
        <f t="shared" si="5"/>
        <v>0</v>
      </c>
      <c r="N18" s="37">
        <f t="shared" si="5"/>
        <v>0</v>
      </c>
      <c r="O18" s="37">
        <f t="shared" si="5"/>
        <v>0</v>
      </c>
      <c r="P18" s="37">
        <f t="shared" si="5"/>
        <v>0</v>
      </c>
      <c r="Q18" s="37">
        <f t="shared" si="5"/>
        <v>0</v>
      </c>
      <c r="R18" s="37">
        <f t="shared" si="5"/>
        <v>0</v>
      </c>
      <c r="S18" s="37">
        <f t="shared" si="5"/>
        <v>0</v>
      </c>
      <c r="T18" s="37">
        <f t="shared" si="5"/>
        <v>0</v>
      </c>
      <c r="U18" s="37">
        <f t="shared" si="5"/>
        <v>108</v>
      </c>
      <c r="V18" s="37">
        <f t="shared" si="5"/>
        <v>667.8</v>
      </c>
      <c r="W18" s="37">
        <f t="shared" si="5"/>
        <v>5255.9</v>
      </c>
      <c r="X18" s="37">
        <f t="shared" si="5"/>
        <v>14320.4</v>
      </c>
      <c r="Y18" s="37">
        <f t="shared" si="5"/>
        <v>19677.5</v>
      </c>
      <c r="Z18" s="37">
        <f t="shared" si="5"/>
        <v>68738.7</v>
      </c>
      <c r="AA18" s="37">
        <f t="shared" si="5"/>
        <v>106001.1</v>
      </c>
      <c r="AB18" s="37">
        <f t="shared" si="5"/>
        <v>121164.2</v>
      </c>
      <c r="AC18" s="37">
        <f t="shared" si="5"/>
        <v>119619.6</v>
      </c>
      <c r="AD18" s="37">
        <f t="shared" si="5"/>
        <v>111808.5</v>
      </c>
      <c r="AE18" s="37">
        <f t="shared" si="5"/>
        <v>112769.5</v>
      </c>
      <c r="AF18" s="37">
        <f t="shared" si="5"/>
        <v>71519.199999999997</v>
      </c>
      <c r="AG18" s="37">
        <f t="shared" si="5"/>
        <v>37601.699999999997</v>
      </c>
      <c r="AH18" s="37">
        <f t="shared" si="5"/>
        <v>19211.099999999999</v>
      </c>
      <c r="AI18" s="37">
        <f t="shared" si="5"/>
        <v>15773.7</v>
      </c>
      <c r="AJ18" s="37">
        <f t="shared" si="5"/>
        <v>2144.1</v>
      </c>
      <c r="AK18" s="37">
        <f t="shared" si="5"/>
        <v>0</v>
      </c>
      <c r="AL18" s="37">
        <f t="shared" si="5"/>
        <v>0</v>
      </c>
      <c r="AM18" s="37">
        <f t="shared" si="5"/>
        <v>0</v>
      </c>
      <c r="AN18" s="37"/>
      <c r="AO18" s="37"/>
      <c r="AP18" s="37"/>
    </row>
    <row r="19" spans="1:42" x14ac:dyDescent="0.3">
      <c r="A19" s="37" t="s">
        <v>31</v>
      </c>
      <c r="B19" s="37"/>
      <c r="C19" s="37">
        <v>400</v>
      </c>
      <c r="D19" s="38">
        <v>44645</v>
      </c>
      <c r="E19" s="38">
        <v>45044</v>
      </c>
      <c r="F19" s="37">
        <f t="shared" si="0"/>
        <v>61709.9</v>
      </c>
      <c r="G19" s="37"/>
      <c r="H19" s="37" t="s">
        <v>18</v>
      </c>
      <c r="I19" s="37">
        <f t="shared" si="4"/>
        <v>0</v>
      </c>
      <c r="J19" s="37">
        <f t="shared" si="5"/>
        <v>0</v>
      </c>
      <c r="K19" s="37">
        <f t="shared" si="5"/>
        <v>0</v>
      </c>
      <c r="L19" s="37">
        <f t="shared" si="5"/>
        <v>0</v>
      </c>
      <c r="M19" s="37">
        <f t="shared" si="5"/>
        <v>0</v>
      </c>
      <c r="N19" s="37">
        <f t="shared" si="5"/>
        <v>0</v>
      </c>
      <c r="O19" s="37">
        <f t="shared" si="5"/>
        <v>0</v>
      </c>
      <c r="P19" s="37">
        <f t="shared" si="5"/>
        <v>0</v>
      </c>
      <c r="Q19" s="37">
        <f t="shared" si="5"/>
        <v>0</v>
      </c>
      <c r="R19" s="37">
        <f t="shared" si="5"/>
        <v>0</v>
      </c>
      <c r="S19" s="37">
        <f t="shared" si="5"/>
        <v>0</v>
      </c>
      <c r="T19" s="37">
        <f t="shared" si="5"/>
        <v>0</v>
      </c>
      <c r="U19" s="37">
        <f t="shared" si="5"/>
        <v>0</v>
      </c>
      <c r="V19" s="37">
        <f t="shared" si="5"/>
        <v>0</v>
      </c>
      <c r="W19" s="37">
        <f t="shared" si="5"/>
        <v>14.7</v>
      </c>
      <c r="X19" s="37">
        <f t="shared" si="5"/>
        <v>132.4</v>
      </c>
      <c r="Y19" s="37">
        <f t="shared" si="5"/>
        <v>176.9</v>
      </c>
      <c r="Z19" s="37">
        <f t="shared" si="5"/>
        <v>2498.4</v>
      </c>
      <c r="AA19" s="37">
        <f t="shared" si="5"/>
        <v>6372.3</v>
      </c>
      <c r="AB19" s="37">
        <f t="shared" si="5"/>
        <v>8914.6</v>
      </c>
      <c r="AC19" s="37">
        <f t="shared" si="5"/>
        <v>10054.5</v>
      </c>
      <c r="AD19" s="37">
        <f t="shared" si="5"/>
        <v>10181.700000000001</v>
      </c>
      <c r="AE19" s="37">
        <f t="shared" si="5"/>
        <v>9757.9</v>
      </c>
      <c r="AF19" s="37">
        <f t="shared" si="5"/>
        <v>6349.9</v>
      </c>
      <c r="AG19" s="37">
        <f t="shared" si="5"/>
        <v>3505</v>
      </c>
      <c r="AH19" s="37">
        <f t="shared" si="5"/>
        <v>2008.7</v>
      </c>
      <c r="AI19" s="37">
        <f t="shared" si="5"/>
        <v>1629.6</v>
      </c>
      <c r="AJ19" s="37">
        <f t="shared" si="5"/>
        <v>113.3</v>
      </c>
      <c r="AK19" s="37">
        <f t="shared" si="5"/>
        <v>0</v>
      </c>
      <c r="AL19" s="37">
        <f t="shared" si="5"/>
        <v>0</v>
      </c>
      <c r="AM19" s="37">
        <f t="shared" si="5"/>
        <v>0</v>
      </c>
      <c r="AN19" s="37"/>
      <c r="AO19" s="37"/>
      <c r="AP19" s="37"/>
    </row>
    <row r="20" spans="1:42" x14ac:dyDescent="0.3">
      <c r="A20" s="37" t="s">
        <v>32</v>
      </c>
      <c r="B20" s="37"/>
      <c r="C20" s="37">
        <v>376</v>
      </c>
      <c r="D20" s="38">
        <v>44492</v>
      </c>
      <c r="E20" s="38">
        <v>44868</v>
      </c>
      <c r="F20" s="37">
        <f t="shared" si="0"/>
        <v>255590.1</v>
      </c>
      <c r="G20" s="37"/>
      <c r="H20" s="37" t="s">
        <v>18</v>
      </c>
      <c r="I20" s="37">
        <f t="shared" si="4"/>
        <v>0</v>
      </c>
      <c r="J20" s="37">
        <f t="shared" si="5"/>
        <v>0</v>
      </c>
      <c r="K20" s="37">
        <f t="shared" si="5"/>
        <v>0</v>
      </c>
      <c r="L20" s="37">
        <f t="shared" si="5"/>
        <v>0</v>
      </c>
      <c r="M20" s="37">
        <f t="shared" si="5"/>
        <v>0</v>
      </c>
      <c r="N20" s="37">
        <f t="shared" si="5"/>
        <v>0</v>
      </c>
      <c r="O20" s="37">
        <f t="shared" si="5"/>
        <v>1379.6</v>
      </c>
      <c r="P20" s="37">
        <f t="shared" si="5"/>
        <v>3758</v>
      </c>
      <c r="Q20" s="37">
        <f t="shared" si="5"/>
        <v>4832.6000000000004</v>
      </c>
      <c r="R20" s="37">
        <f t="shared" si="5"/>
        <v>6458.5</v>
      </c>
      <c r="S20" s="37">
        <f t="shared" si="5"/>
        <v>11333.6</v>
      </c>
      <c r="T20" s="37">
        <f t="shared" si="5"/>
        <v>18432.900000000001</v>
      </c>
      <c r="U20" s="37">
        <f t="shared" si="5"/>
        <v>27113.3</v>
      </c>
      <c r="V20" s="37">
        <f t="shared" si="5"/>
        <v>35218.800000000003</v>
      </c>
      <c r="W20" s="37">
        <f t="shared" si="5"/>
        <v>36221.9</v>
      </c>
      <c r="X20" s="37">
        <f t="shared" si="5"/>
        <v>35420.5</v>
      </c>
      <c r="Y20" s="37">
        <f t="shared" si="5"/>
        <v>30179.9</v>
      </c>
      <c r="Z20" s="37">
        <f t="shared" si="5"/>
        <v>18129.7</v>
      </c>
      <c r="AA20" s="37">
        <f t="shared" si="5"/>
        <v>12865.5</v>
      </c>
      <c r="AB20" s="37">
        <f t="shared" si="5"/>
        <v>8063.4</v>
      </c>
      <c r="AC20" s="37">
        <f t="shared" si="5"/>
        <v>4516.8999999999996</v>
      </c>
      <c r="AD20" s="37">
        <f t="shared" si="5"/>
        <v>1665</v>
      </c>
      <c r="AE20" s="37">
        <f t="shared" si="5"/>
        <v>0</v>
      </c>
      <c r="AF20" s="37">
        <f t="shared" si="5"/>
        <v>0</v>
      </c>
      <c r="AG20" s="37">
        <f t="shared" si="5"/>
        <v>0</v>
      </c>
      <c r="AH20" s="37">
        <f t="shared" si="5"/>
        <v>0</v>
      </c>
      <c r="AI20" s="37">
        <f t="shared" si="5"/>
        <v>0</v>
      </c>
      <c r="AJ20" s="37">
        <f t="shared" si="5"/>
        <v>0</v>
      </c>
      <c r="AK20" s="37">
        <f t="shared" si="5"/>
        <v>0</v>
      </c>
      <c r="AL20" s="37">
        <f t="shared" si="5"/>
        <v>0</v>
      </c>
      <c r="AM20" s="37">
        <f t="shared" si="5"/>
        <v>0</v>
      </c>
      <c r="AN20" s="37"/>
      <c r="AO20" s="37"/>
      <c r="AP20" s="37"/>
    </row>
    <row r="21" spans="1:42" x14ac:dyDescent="0.3">
      <c r="A21" s="37" t="s">
        <v>33</v>
      </c>
      <c r="B21" s="37"/>
      <c r="C21" s="37">
        <v>427</v>
      </c>
      <c r="D21" s="38">
        <v>44588</v>
      </c>
      <c r="E21" s="38">
        <v>45014</v>
      </c>
      <c r="F21" s="37">
        <f t="shared" si="0"/>
        <v>137625.60000000003</v>
      </c>
      <c r="G21" s="37"/>
      <c r="H21" s="37" t="s">
        <v>18</v>
      </c>
      <c r="I21" s="37">
        <f t="shared" si="4"/>
        <v>0</v>
      </c>
      <c r="J21" s="37">
        <f t="shared" si="5"/>
        <v>0</v>
      </c>
      <c r="K21" s="37">
        <f t="shared" si="5"/>
        <v>0</v>
      </c>
      <c r="L21" s="37">
        <f t="shared" si="5"/>
        <v>0</v>
      </c>
      <c r="M21" s="37">
        <f t="shared" si="5"/>
        <v>0</v>
      </c>
      <c r="N21" s="37">
        <f t="shared" si="5"/>
        <v>0</v>
      </c>
      <c r="O21" s="37">
        <f t="shared" si="5"/>
        <v>0</v>
      </c>
      <c r="P21" s="37">
        <f t="shared" si="5"/>
        <v>0</v>
      </c>
      <c r="Q21" s="37">
        <f t="shared" si="5"/>
        <v>0</v>
      </c>
      <c r="R21" s="37">
        <f t="shared" si="5"/>
        <v>0</v>
      </c>
      <c r="S21" s="37">
        <f t="shared" si="5"/>
        <v>0</v>
      </c>
      <c r="T21" s="37">
        <f t="shared" si="5"/>
        <v>0</v>
      </c>
      <c r="U21" s="37">
        <f t="shared" si="5"/>
        <v>817.6</v>
      </c>
      <c r="V21" s="37">
        <f t="shared" si="5"/>
        <v>3692.8</v>
      </c>
      <c r="W21" s="37">
        <f t="shared" si="5"/>
        <v>5696.5</v>
      </c>
      <c r="X21" s="37">
        <f t="shared" si="5"/>
        <v>7284.6</v>
      </c>
      <c r="Y21" s="37">
        <f t="shared" si="5"/>
        <v>13577.6</v>
      </c>
      <c r="Z21" s="37">
        <f t="shared" si="5"/>
        <v>17686.3</v>
      </c>
      <c r="AA21" s="37">
        <f t="shared" si="5"/>
        <v>18495.7</v>
      </c>
      <c r="AB21" s="37">
        <f t="shared" si="5"/>
        <v>15241.8</v>
      </c>
      <c r="AC21" s="37">
        <f t="shared" si="5"/>
        <v>16152</v>
      </c>
      <c r="AD21" s="37">
        <f t="shared" si="5"/>
        <v>14737.3</v>
      </c>
      <c r="AE21" s="37">
        <f t="shared" si="5"/>
        <v>10765.1</v>
      </c>
      <c r="AF21" s="37">
        <f t="shared" si="5"/>
        <v>5914.1</v>
      </c>
      <c r="AG21" s="37">
        <f t="shared" si="5"/>
        <v>3203.5</v>
      </c>
      <c r="AH21" s="37">
        <f t="shared" si="5"/>
        <v>3426</v>
      </c>
      <c r="AI21" s="37">
        <f t="shared" si="5"/>
        <v>934.7</v>
      </c>
      <c r="AJ21" s="37">
        <f t="shared" si="5"/>
        <v>0</v>
      </c>
      <c r="AK21" s="37">
        <f t="shared" si="5"/>
        <v>0</v>
      </c>
      <c r="AL21" s="37">
        <f t="shared" si="5"/>
        <v>0</v>
      </c>
      <c r="AM21" s="37">
        <f t="shared" si="5"/>
        <v>0</v>
      </c>
      <c r="AN21" s="37"/>
      <c r="AO21" s="37"/>
      <c r="AP21" s="37"/>
    </row>
    <row r="22" spans="1:42" x14ac:dyDescent="0.3">
      <c r="A22" s="37" t="s">
        <v>35</v>
      </c>
      <c r="B22" s="37"/>
      <c r="C22" s="37">
        <v>384</v>
      </c>
      <c r="D22" s="38">
        <v>44665</v>
      </c>
      <c r="E22" s="38">
        <v>45048</v>
      </c>
      <c r="F22" s="37">
        <f t="shared" si="0"/>
        <v>746084</v>
      </c>
      <c r="G22" s="37"/>
      <c r="H22" s="37" t="s">
        <v>18</v>
      </c>
      <c r="I22" s="37">
        <f t="shared" si="4"/>
        <v>0</v>
      </c>
      <c r="J22" s="37">
        <f t="shared" ref="J22:AM26" si="6">SUMIF($A$129:$A$143,$A22,J$129:J$143)</f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6219.1</v>
      </c>
      <c r="Y22" s="37">
        <f t="shared" si="6"/>
        <v>11091.2</v>
      </c>
      <c r="Z22" s="37">
        <f t="shared" si="6"/>
        <v>10385.5</v>
      </c>
      <c r="AA22" s="37">
        <f t="shared" si="6"/>
        <v>74986.399999999994</v>
      </c>
      <c r="AB22" s="37">
        <f t="shared" si="6"/>
        <v>93467</v>
      </c>
      <c r="AC22" s="37">
        <f t="shared" si="6"/>
        <v>99198.5</v>
      </c>
      <c r="AD22" s="37">
        <f t="shared" si="6"/>
        <v>85116</v>
      </c>
      <c r="AE22" s="37">
        <f t="shared" si="6"/>
        <v>99026.8</v>
      </c>
      <c r="AF22" s="37">
        <f t="shared" si="6"/>
        <v>83227.5</v>
      </c>
      <c r="AG22" s="37">
        <f t="shared" si="6"/>
        <v>73605.8</v>
      </c>
      <c r="AH22" s="37">
        <f t="shared" si="6"/>
        <v>76628.2</v>
      </c>
      <c r="AI22" s="37">
        <f t="shared" si="6"/>
        <v>24281.5</v>
      </c>
      <c r="AJ22" s="37">
        <f t="shared" si="6"/>
        <v>8850.5</v>
      </c>
      <c r="AK22" s="37">
        <f t="shared" si="6"/>
        <v>0</v>
      </c>
      <c r="AL22" s="37">
        <f t="shared" si="6"/>
        <v>0</v>
      </c>
      <c r="AM22" s="37">
        <f t="shared" si="6"/>
        <v>0</v>
      </c>
      <c r="AN22" s="37"/>
      <c r="AO22" s="37">
        <v>0</v>
      </c>
      <c r="AP22" s="37"/>
    </row>
    <row r="23" spans="1:42" x14ac:dyDescent="0.3">
      <c r="A23" s="37" t="s">
        <v>40</v>
      </c>
      <c r="B23" s="37"/>
      <c r="C23" s="37">
        <v>319</v>
      </c>
      <c r="D23" s="38">
        <v>44732</v>
      </c>
      <c r="E23" s="38">
        <v>45051</v>
      </c>
      <c r="F23" s="37">
        <f t="shared" si="0"/>
        <v>890201.89999999991</v>
      </c>
      <c r="G23" s="37"/>
      <c r="H23" s="37" t="s">
        <v>18</v>
      </c>
      <c r="I23" s="37">
        <f t="shared" si="4"/>
        <v>0</v>
      </c>
      <c r="J23" s="37">
        <f t="shared" si="6"/>
        <v>0</v>
      </c>
      <c r="K23" s="37">
        <f t="shared" si="6"/>
        <v>0</v>
      </c>
      <c r="L23" s="37">
        <f t="shared" si="6"/>
        <v>0</v>
      </c>
      <c r="M23" s="37">
        <f t="shared" si="6"/>
        <v>0</v>
      </c>
      <c r="N23" s="37">
        <f t="shared" si="6"/>
        <v>0</v>
      </c>
      <c r="O23" s="37">
        <f t="shared" si="6"/>
        <v>0</v>
      </c>
      <c r="P23" s="37">
        <f t="shared" si="6"/>
        <v>0</v>
      </c>
      <c r="Q23" s="37">
        <f t="shared" si="6"/>
        <v>0</v>
      </c>
      <c r="R23" s="37">
        <f t="shared" si="6"/>
        <v>0</v>
      </c>
      <c r="S23" s="37">
        <f t="shared" si="6"/>
        <v>0</v>
      </c>
      <c r="T23" s="37">
        <f t="shared" si="6"/>
        <v>0</v>
      </c>
      <c r="U23" s="37">
        <f t="shared" si="6"/>
        <v>0</v>
      </c>
      <c r="V23" s="37">
        <f t="shared" si="6"/>
        <v>0</v>
      </c>
      <c r="W23" s="37">
        <f t="shared" si="6"/>
        <v>0</v>
      </c>
      <c r="X23" s="37">
        <f t="shared" si="6"/>
        <v>0</v>
      </c>
      <c r="Y23" s="37">
        <f t="shared" si="6"/>
        <v>0</v>
      </c>
      <c r="Z23" s="37">
        <f t="shared" si="6"/>
        <v>17706.3</v>
      </c>
      <c r="AA23" s="37">
        <f t="shared" si="6"/>
        <v>30736</v>
      </c>
      <c r="AB23" s="37">
        <f t="shared" si="6"/>
        <v>59608.5</v>
      </c>
      <c r="AC23" s="37">
        <f t="shared" si="6"/>
        <v>110176.9</v>
      </c>
      <c r="AD23" s="37">
        <f t="shared" si="6"/>
        <v>160606.29999999999</v>
      </c>
      <c r="AE23" s="37">
        <f t="shared" si="6"/>
        <v>160288.4</v>
      </c>
      <c r="AF23" s="37">
        <f t="shared" si="6"/>
        <v>125913.7</v>
      </c>
      <c r="AG23" s="37">
        <f t="shared" si="6"/>
        <v>99327.4</v>
      </c>
      <c r="AH23" s="37">
        <f t="shared" si="6"/>
        <v>74757.600000000006</v>
      </c>
      <c r="AI23" s="37">
        <f t="shared" si="6"/>
        <v>35542.6</v>
      </c>
      <c r="AJ23" s="37">
        <f t="shared" si="6"/>
        <v>15538.2</v>
      </c>
      <c r="AK23" s="37">
        <f t="shared" si="6"/>
        <v>0</v>
      </c>
      <c r="AL23" s="37">
        <f t="shared" si="6"/>
        <v>0</v>
      </c>
      <c r="AM23" s="37">
        <f t="shared" si="6"/>
        <v>0</v>
      </c>
      <c r="AN23" s="37"/>
      <c r="AO23" s="37">
        <v>0</v>
      </c>
      <c r="AP23" s="37">
        <v>0</v>
      </c>
    </row>
    <row r="24" spans="1:42" x14ac:dyDescent="0.3">
      <c r="A24" s="37" t="s">
        <v>42</v>
      </c>
      <c r="B24" s="37"/>
      <c r="C24" s="37">
        <v>236</v>
      </c>
      <c r="D24" s="38">
        <v>44830</v>
      </c>
      <c r="E24" s="38">
        <v>45066</v>
      </c>
      <c r="F24" s="37">
        <f t="shared" si="0"/>
        <v>100055.1</v>
      </c>
      <c r="G24" s="37"/>
      <c r="H24" s="37" t="s">
        <v>18</v>
      </c>
      <c r="I24" s="37">
        <f t="shared" si="4"/>
        <v>0</v>
      </c>
      <c r="J24" s="37">
        <f t="shared" si="6"/>
        <v>0</v>
      </c>
      <c r="K24" s="37">
        <f t="shared" si="6"/>
        <v>0</v>
      </c>
      <c r="L24" s="37">
        <f t="shared" si="6"/>
        <v>0</v>
      </c>
      <c r="M24" s="37">
        <f t="shared" si="6"/>
        <v>0</v>
      </c>
      <c r="N24" s="37">
        <f t="shared" si="6"/>
        <v>0</v>
      </c>
      <c r="O24" s="37">
        <f t="shared" si="6"/>
        <v>0</v>
      </c>
      <c r="P24" s="37">
        <f t="shared" si="6"/>
        <v>0</v>
      </c>
      <c r="Q24" s="37">
        <f t="shared" si="6"/>
        <v>0</v>
      </c>
      <c r="R24" s="37">
        <f t="shared" si="6"/>
        <v>0</v>
      </c>
      <c r="S24" s="37">
        <f t="shared" si="6"/>
        <v>0</v>
      </c>
      <c r="T24" s="37">
        <f t="shared" si="6"/>
        <v>0</v>
      </c>
      <c r="U24" s="37">
        <f t="shared" si="6"/>
        <v>0</v>
      </c>
      <c r="V24" s="37">
        <f t="shared" si="6"/>
        <v>0</v>
      </c>
      <c r="W24" s="37">
        <f t="shared" si="6"/>
        <v>0</v>
      </c>
      <c r="X24" s="37">
        <f t="shared" si="6"/>
        <v>0</v>
      </c>
      <c r="Y24" s="37">
        <f t="shared" si="6"/>
        <v>0</v>
      </c>
      <c r="Z24" s="37">
        <f t="shared" si="6"/>
        <v>0</v>
      </c>
      <c r="AA24" s="37">
        <f t="shared" si="6"/>
        <v>0</v>
      </c>
      <c r="AB24" s="37">
        <f t="shared" si="6"/>
        <v>0</v>
      </c>
      <c r="AC24" s="37">
        <f t="shared" si="6"/>
        <v>2100.6999999999998</v>
      </c>
      <c r="AD24" s="37">
        <f t="shared" si="6"/>
        <v>8592</v>
      </c>
      <c r="AE24" s="37">
        <f t="shared" si="6"/>
        <v>13351</v>
      </c>
      <c r="AF24" s="37">
        <f t="shared" si="6"/>
        <v>12459.2</v>
      </c>
      <c r="AG24" s="37">
        <f t="shared" si="6"/>
        <v>12028.2</v>
      </c>
      <c r="AH24" s="37">
        <f t="shared" si="6"/>
        <v>12829.8</v>
      </c>
      <c r="AI24" s="37">
        <f t="shared" si="6"/>
        <v>13547</v>
      </c>
      <c r="AJ24" s="37">
        <f t="shared" si="6"/>
        <v>22509.8</v>
      </c>
      <c r="AK24" s="37">
        <f t="shared" si="6"/>
        <v>2637.4</v>
      </c>
      <c r="AL24" s="37">
        <f t="shared" si="6"/>
        <v>0</v>
      </c>
      <c r="AM24" s="37">
        <f t="shared" si="6"/>
        <v>0</v>
      </c>
      <c r="AN24" s="37"/>
      <c r="AO24" s="37"/>
      <c r="AP24" s="37"/>
    </row>
    <row r="25" spans="1:42" x14ac:dyDescent="0.3">
      <c r="A25" s="37" t="s">
        <v>44</v>
      </c>
      <c r="B25" s="37"/>
      <c r="C25" s="37">
        <v>625</v>
      </c>
      <c r="D25" s="38">
        <v>44495</v>
      </c>
      <c r="E25" s="38">
        <v>45119</v>
      </c>
      <c r="F25" s="37">
        <f t="shared" si="0"/>
        <v>102301</v>
      </c>
      <c r="G25" s="37"/>
      <c r="H25" s="37" t="s">
        <v>18</v>
      </c>
      <c r="I25" s="37">
        <f t="shared" si="4"/>
        <v>0</v>
      </c>
      <c r="J25" s="37">
        <f t="shared" si="6"/>
        <v>0</v>
      </c>
      <c r="K25" s="37">
        <f t="shared" si="6"/>
        <v>0</v>
      </c>
      <c r="L25" s="37">
        <f t="shared" si="6"/>
        <v>0</v>
      </c>
      <c r="M25" s="37">
        <f t="shared" si="6"/>
        <v>0</v>
      </c>
      <c r="N25" s="37">
        <f t="shared" si="6"/>
        <v>0</v>
      </c>
      <c r="O25" s="37">
        <f t="shared" si="6"/>
        <v>0</v>
      </c>
      <c r="P25" s="37">
        <f t="shared" si="6"/>
        <v>0</v>
      </c>
      <c r="Q25" s="37">
        <f t="shared" si="6"/>
        <v>0</v>
      </c>
      <c r="R25" s="37">
        <f t="shared" si="6"/>
        <v>39.6</v>
      </c>
      <c r="S25" s="37">
        <f t="shared" si="6"/>
        <v>153.4</v>
      </c>
      <c r="T25" s="37">
        <f t="shared" si="6"/>
        <v>1873.6</v>
      </c>
      <c r="U25" s="37">
        <f t="shared" si="6"/>
        <v>4580.8</v>
      </c>
      <c r="V25" s="37">
        <f t="shared" si="6"/>
        <v>10182.6</v>
      </c>
      <c r="W25" s="37">
        <f t="shared" si="6"/>
        <v>13094.7</v>
      </c>
      <c r="X25" s="37">
        <f t="shared" si="6"/>
        <v>13924.8</v>
      </c>
      <c r="Y25" s="37">
        <f t="shared" si="6"/>
        <v>12587.2</v>
      </c>
      <c r="Z25" s="37">
        <f t="shared" si="6"/>
        <v>12155.3</v>
      </c>
      <c r="AA25" s="37">
        <f t="shared" si="6"/>
        <v>11390.6</v>
      </c>
      <c r="AB25" s="37">
        <f t="shared" si="6"/>
        <v>7206.1</v>
      </c>
      <c r="AC25" s="37">
        <f t="shared" si="6"/>
        <v>3190.2</v>
      </c>
      <c r="AD25" s="37">
        <f t="shared" si="6"/>
        <v>1002.5</v>
      </c>
      <c r="AE25" s="37">
        <f t="shared" si="6"/>
        <v>1037.3</v>
      </c>
      <c r="AF25" s="37">
        <f t="shared" si="6"/>
        <v>1590.4</v>
      </c>
      <c r="AG25" s="37">
        <f t="shared" si="6"/>
        <v>1735.6</v>
      </c>
      <c r="AH25" s="37">
        <f t="shared" si="6"/>
        <v>2011.7</v>
      </c>
      <c r="AI25" s="37">
        <f t="shared" si="6"/>
        <v>1771</v>
      </c>
      <c r="AJ25" s="37">
        <f t="shared" si="6"/>
        <v>1502.9</v>
      </c>
      <c r="AK25" s="37">
        <f t="shared" si="6"/>
        <v>818.5</v>
      </c>
      <c r="AL25" s="37">
        <f t="shared" si="6"/>
        <v>391.7</v>
      </c>
      <c r="AM25" s="37">
        <f t="shared" si="6"/>
        <v>60.5</v>
      </c>
      <c r="AN25" s="37"/>
      <c r="AO25" s="37"/>
      <c r="AP25" s="37"/>
    </row>
    <row r="26" spans="1:42" x14ac:dyDescent="0.3">
      <c r="A26" s="37" t="s">
        <v>45</v>
      </c>
      <c r="B26" s="37"/>
      <c r="C26" s="37">
        <v>425</v>
      </c>
      <c r="D26" s="38">
        <v>44742</v>
      </c>
      <c r="E26" s="38">
        <v>45166</v>
      </c>
      <c r="F26" s="37">
        <f t="shared" si="0"/>
        <v>163457.60000000001</v>
      </c>
      <c r="G26" s="37"/>
      <c r="H26" s="37" t="s">
        <v>18</v>
      </c>
      <c r="I26" s="37">
        <f t="shared" si="4"/>
        <v>0</v>
      </c>
      <c r="J26" s="37">
        <f t="shared" si="6"/>
        <v>0</v>
      </c>
      <c r="K26" s="37">
        <f t="shared" si="6"/>
        <v>0</v>
      </c>
      <c r="L26" s="37">
        <f t="shared" si="6"/>
        <v>0</v>
      </c>
      <c r="M26" s="37">
        <f t="shared" si="6"/>
        <v>0</v>
      </c>
      <c r="N26" s="37">
        <f t="shared" si="6"/>
        <v>0</v>
      </c>
      <c r="O26" s="37">
        <f t="shared" si="6"/>
        <v>0</v>
      </c>
      <c r="P26" s="37">
        <f t="shared" si="6"/>
        <v>0</v>
      </c>
      <c r="Q26" s="37">
        <f t="shared" si="6"/>
        <v>0</v>
      </c>
      <c r="R26" s="37">
        <f t="shared" si="6"/>
        <v>0</v>
      </c>
      <c r="S26" s="37">
        <f t="shared" si="6"/>
        <v>0</v>
      </c>
      <c r="T26" s="37">
        <f t="shared" si="6"/>
        <v>0</v>
      </c>
      <c r="U26" s="37">
        <f t="shared" si="6"/>
        <v>0</v>
      </c>
      <c r="V26" s="37">
        <f t="shared" si="6"/>
        <v>0</v>
      </c>
      <c r="W26" s="37">
        <f t="shared" si="6"/>
        <v>0</v>
      </c>
      <c r="X26" s="37">
        <f t="shared" si="6"/>
        <v>0</v>
      </c>
      <c r="Y26" s="37">
        <f t="shared" si="6"/>
        <v>0</v>
      </c>
      <c r="Z26" s="37">
        <f t="shared" si="6"/>
        <v>38.1</v>
      </c>
      <c r="AA26" s="37">
        <f t="shared" si="6"/>
        <v>244.9</v>
      </c>
      <c r="AB26" s="37">
        <f t="shared" si="6"/>
        <v>1220.3</v>
      </c>
      <c r="AC26" s="37">
        <f t="shared" si="6"/>
        <v>3370.8</v>
      </c>
      <c r="AD26" s="37">
        <f t="shared" si="6"/>
        <v>7429.1</v>
      </c>
      <c r="AE26" s="37">
        <f t="shared" si="6"/>
        <v>15159.1</v>
      </c>
      <c r="AF26" s="37">
        <f t="shared" si="6"/>
        <v>25645.200000000001</v>
      </c>
      <c r="AG26" s="37">
        <f t="shared" si="6"/>
        <v>29709.5</v>
      </c>
      <c r="AH26" s="37">
        <f t="shared" si="6"/>
        <v>30725</v>
      </c>
      <c r="AI26" s="37">
        <f t="shared" si="6"/>
        <v>17445.7</v>
      </c>
      <c r="AJ26" s="37">
        <f t="shared" si="6"/>
        <v>12352.3</v>
      </c>
      <c r="AK26" s="37">
        <f t="shared" si="6"/>
        <v>10670.3</v>
      </c>
      <c r="AL26" s="37">
        <f t="shared" si="6"/>
        <v>6754.6</v>
      </c>
      <c r="AM26" s="37">
        <f t="shared" si="6"/>
        <v>1527.1</v>
      </c>
      <c r="AN26" s="37">
        <v>1165.5999999999999</v>
      </c>
      <c r="AO26" s="37"/>
      <c r="AP26" s="37"/>
    </row>
    <row r="27" spans="1:42" s="33" customFormat="1" x14ac:dyDescent="0.3">
      <c r="A27" s="37" t="s">
        <v>46</v>
      </c>
      <c r="B27" s="37"/>
      <c r="C27" s="37">
        <v>893</v>
      </c>
      <c r="D27" s="37" t="s">
        <v>62</v>
      </c>
      <c r="E27" s="38">
        <v>45129</v>
      </c>
      <c r="F27" s="37">
        <f t="shared" si="0"/>
        <v>15522466.600000005</v>
      </c>
      <c r="G27" s="37"/>
      <c r="H27" s="37" t="s">
        <v>18</v>
      </c>
      <c r="I27" s="37"/>
      <c r="J27" s="37"/>
      <c r="K27" s="37"/>
      <c r="L27" s="37"/>
      <c r="M27" s="37">
        <v>38958.5</v>
      </c>
      <c r="N27" s="37">
        <v>260289.3</v>
      </c>
      <c r="O27" s="37">
        <v>317704.8</v>
      </c>
      <c r="P27" s="37">
        <v>230593.8</v>
      </c>
      <c r="Q27" s="37">
        <v>309123.59999999998</v>
      </c>
      <c r="R27" s="37">
        <v>314402.3</v>
      </c>
      <c r="S27" s="37">
        <v>418366.2</v>
      </c>
      <c r="T27" s="37">
        <v>543437.1</v>
      </c>
      <c r="U27" s="37">
        <v>629881.69999999995</v>
      </c>
      <c r="V27" s="37">
        <v>628358.69999999995</v>
      </c>
      <c r="W27" s="37">
        <v>596085.9</v>
      </c>
      <c r="X27" s="37">
        <v>629061.4</v>
      </c>
      <c r="Y27" s="37">
        <v>825572.3</v>
      </c>
      <c r="Z27" s="37">
        <v>1124154.6000000001</v>
      </c>
      <c r="AA27" s="37">
        <v>1346852</v>
      </c>
      <c r="AB27" s="37">
        <v>1451924.8</v>
      </c>
      <c r="AC27" s="37">
        <v>1621735.8</v>
      </c>
      <c r="AD27" s="37">
        <v>1626914.3</v>
      </c>
      <c r="AE27" s="37">
        <v>1253915.3</v>
      </c>
      <c r="AF27" s="37">
        <v>665999.30000000005</v>
      </c>
      <c r="AG27" s="37">
        <v>393448</v>
      </c>
      <c r="AH27" s="37">
        <v>169957.3</v>
      </c>
      <c r="AI27" s="37">
        <v>91671.2</v>
      </c>
      <c r="AJ27" s="37">
        <v>23331</v>
      </c>
      <c r="AK27" s="37">
        <v>6788.4</v>
      </c>
      <c r="AL27" s="37">
        <v>3939</v>
      </c>
      <c r="AM27" s="37"/>
      <c r="AN27" s="37"/>
      <c r="AO27" s="37"/>
      <c r="AP27" s="37"/>
    </row>
    <row r="28" spans="1:42" x14ac:dyDescent="0.3">
      <c r="A28" s="37" t="s">
        <v>61</v>
      </c>
      <c r="B28" s="37"/>
      <c r="C28" s="37">
        <v>233</v>
      </c>
      <c r="D28" s="37" t="s">
        <v>62</v>
      </c>
      <c r="E28" s="38">
        <v>44559</v>
      </c>
      <c r="F28" s="37">
        <f t="shared" si="0"/>
        <v>0</v>
      </c>
      <c r="G28" s="37"/>
      <c r="H28" s="37" t="s">
        <v>18</v>
      </c>
      <c r="I28" s="37">
        <f>SUMIF($A$145:$A$168,$A28,I$145:I$168)</f>
        <v>0</v>
      </c>
      <c r="J28" s="37">
        <f t="shared" ref="J28:AN36" si="7">SUMIF($A$145:$A$168,$A28,J$145:J$168)</f>
        <v>0</v>
      </c>
      <c r="K28" s="37">
        <f t="shared" si="7"/>
        <v>0</v>
      </c>
      <c r="L28" s="37">
        <f t="shared" si="7"/>
        <v>0</v>
      </c>
      <c r="M28" s="37">
        <f t="shared" si="7"/>
        <v>0</v>
      </c>
      <c r="N28" s="37">
        <f t="shared" si="7"/>
        <v>0</v>
      </c>
      <c r="O28" s="37">
        <f t="shared" si="7"/>
        <v>0</v>
      </c>
      <c r="P28" s="37">
        <f t="shared" si="7"/>
        <v>0</v>
      </c>
      <c r="Q28" s="37">
        <f t="shared" si="7"/>
        <v>0</v>
      </c>
      <c r="R28" s="37">
        <f t="shared" si="7"/>
        <v>0</v>
      </c>
      <c r="S28" s="37">
        <f t="shared" si="7"/>
        <v>0</v>
      </c>
      <c r="T28" s="37">
        <f t="shared" si="7"/>
        <v>0</v>
      </c>
      <c r="U28" s="37">
        <f t="shared" si="7"/>
        <v>0</v>
      </c>
      <c r="V28" s="37">
        <f t="shared" si="7"/>
        <v>0</v>
      </c>
      <c r="W28" s="37">
        <f t="shared" si="7"/>
        <v>0</v>
      </c>
      <c r="X28" s="37">
        <f t="shared" si="7"/>
        <v>0</v>
      </c>
      <c r="Y28" s="37">
        <f t="shared" si="7"/>
        <v>0</v>
      </c>
      <c r="Z28" s="37">
        <f t="shared" si="7"/>
        <v>0</v>
      </c>
      <c r="AA28" s="37">
        <f t="shared" si="7"/>
        <v>0</v>
      </c>
      <c r="AB28" s="37">
        <f t="shared" si="7"/>
        <v>0</v>
      </c>
      <c r="AC28" s="37">
        <f t="shared" si="7"/>
        <v>0</v>
      </c>
      <c r="AD28" s="37">
        <f t="shared" si="7"/>
        <v>0</v>
      </c>
      <c r="AE28" s="37">
        <f t="shared" si="7"/>
        <v>0</v>
      </c>
      <c r="AF28" s="37">
        <f t="shared" si="7"/>
        <v>0</v>
      </c>
      <c r="AG28" s="37">
        <f t="shared" si="7"/>
        <v>0</v>
      </c>
      <c r="AH28" s="37">
        <f t="shared" si="7"/>
        <v>0</v>
      </c>
      <c r="AI28" s="37">
        <f t="shared" si="7"/>
        <v>0</v>
      </c>
      <c r="AJ28" s="37">
        <f t="shared" si="7"/>
        <v>0</v>
      </c>
      <c r="AK28" s="37">
        <f t="shared" si="7"/>
        <v>0</v>
      </c>
      <c r="AL28" s="37">
        <f t="shared" si="7"/>
        <v>0</v>
      </c>
      <c r="AM28" s="37">
        <f t="shared" si="7"/>
        <v>0</v>
      </c>
      <c r="AN28" s="37">
        <f t="shared" si="7"/>
        <v>0</v>
      </c>
      <c r="AO28" s="37"/>
      <c r="AP28" s="37"/>
    </row>
    <row r="29" spans="1:42" x14ac:dyDescent="0.3">
      <c r="A29" s="37" t="s">
        <v>47</v>
      </c>
      <c r="B29" s="37"/>
      <c r="C29" s="37">
        <v>333</v>
      </c>
      <c r="D29" s="38">
        <v>44327</v>
      </c>
      <c r="E29" s="38">
        <v>44659</v>
      </c>
      <c r="F29" s="37">
        <f t="shared" si="0"/>
        <v>161740.69999999998</v>
      </c>
      <c r="G29" s="37"/>
      <c r="H29" s="37" t="s">
        <v>18</v>
      </c>
      <c r="I29" s="37">
        <f t="shared" ref="I29:X54" si="8">SUMIF($A$145:$A$168,$A29,I$145:I$168)</f>
        <v>0</v>
      </c>
      <c r="J29" s="37">
        <f t="shared" si="8"/>
        <v>0</v>
      </c>
      <c r="K29" s="37">
        <f t="shared" si="8"/>
        <v>0</v>
      </c>
      <c r="L29" s="37">
        <f t="shared" si="8"/>
        <v>0</v>
      </c>
      <c r="M29" s="37">
        <f t="shared" si="8"/>
        <v>36110.1</v>
      </c>
      <c r="N29" s="37">
        <f t="shared" si="8"/>
        <v>52269.4</v>
      </c>
      <c r="O29" s="37">
        <f t="shared" si="8"/>
        <v>7909.7</v>
      </c>
      <c r="P29" s="37">
        <f t="shared" si="8"/>
        <v>904.7</v>
      </c>
      <c r="Q29" s="37">
        <f t="shared" si="8"/>
        <v>3617.4</v>
      </c>
      <c r="R29" s="37">
        <f t="shared" si="8"/>
        <v>2080.5</v>
      </c>
      <c r="S29" s="37">
        <f t="shared" si="8"/>
        <v>1794.7</v>
      </c>
      <c r="T29" s="37">
        <f t="shared" si="8"/>
        <v>1728.2</v>
      </c>
      <c r="U29" s="37">
        <f t="shared" si="8"/>
        <v>16112.2</v>
      </c>
      <c r="V29" s="37">
        <f t="shared" si="8"/>
        <v>20459.400000000001</v>
      </c>
      <c r="W29" s="37">
        <f t="shared" si="8"/>
        <v>18754.400000000001</v>
      </c>
      <c r="X29" s="37">
        <f t="shared" si="8"/>
        <v>0</v>
      </c>
      <c r="Y29" s="37">
        <f t="shared" si="7"/>
        <v>0</v>
      </c>
      <c r="Z29" s="37">
        <f t="shared" si="7"/>
        <v>0</v>
      </c>
      <c r="AA29" s="37">
        <f t="shared" si="7"/>
        <v>0</v>
      </c>
      <c r="AB29" s="37">
        <f t="shared" si="7"/>
        <v>0</v>
      </c>
      <c r="AC29" s="37">
        <f t="shared" si="7"/>
        <v>0</v>
      </c>
      <c r="AD29" s="37">
        <f t="shared" si="7"/>
        <v>0</v>
      </c>
      <c r="AE29" s="37">
        <f t="shared" si="7"/>
        <v>0</v>
      </c>
      <c r="AF29" s="37">
        <f t="shared" si="7"/>
        <v>0</v>
      </c>
      <c r="AG29" s="37">
        <f t="shared" si="7"/>
        <v>0</v>
      </c>
      <c r="AH29" s="37">
        <f t="shared" si="7"/>
        <v>0</v>
      </c>
      <c r="AI29" s="37">
        <f t="shared" si="7"/>
        <v>0</v>
      </c>
      <c r="AJ29" s="37">
        <f t="shared" si="7"/>
        <v>0</v>
      </c>
      <c r="AK29" s="37">
        <f t="shared" si="7"/>
        <v>0</v>
      </c>
      <c r="AL29" s="37">
        <f t="shared" si="7"/>
        <v>0</v>
      </c>
      <c r="AM29" s="37">
        <f t="shared" si="7"/>
        <v>0</v>
      </c>
      <c r="AN29" s="37">
        <f t="shared" si="7"/>
        <v>0</v>
      </c>
      <c r="AO29" s="37"/>
      <c r="AP29" s="37"/>
    </row>
    <row r="30" spans="1:42" x14ac:dyDescent="0.3">
      <c r="A30" s="37" t="s">
        <v>48</v>
      </c>
      <c r="B30" s="37"/>
      <c r="C30" s="37">
        <v>383</v>
      </c>
      <c r="D30" s="38">
        <v>44394</v>
      </c>
      <c r="E30" s="38">
        <v>44776</v>
      </c>
      <c r="F30" s="37">
        <f t="shared" si="0"/>
        <v>57.699999999999996</v>
      </c>
      <c r="G30" s="37"/>
      <c r="H30" s="37" t="s">
        <v>18</v>
      </c>
      <c r="I30" s="37">
        <f t="shared" si="8"/>
        <v>0</v>
      </c>
      <c r="J30" s="37">
        <f t="shared" si="7"/>
        <v>0</v>
      </c>
      <c r="K30" s="37">
        <f t="shared" si="7"/>
        <v>0</v>
      </c>
      <c r="L30" s="37">
        <f t="shared" si="7"/>
        <v>0</v>
      </c>
      <c r="M30" s="37">
        <f t="shared" si="7"/>
        <v>0</v>
      </c>
      <c r="N30" s="37">
        <f t="shared" si="7"/>
        <v>0</v>
      </c>
      <c r="O30" s="37">
        <f t="shared" si="7"/>
        <v>2.8</v>
      </c>
      <c r="P30" s="37">
        <f t="shared" si="7"/>
        <v>3.4</v>
      </c>
      <c r="Q30" s="37">
        <f t="shared" si="7"/>
        <v>4.0999999999999996</v>
      </c>
      <c r="R30" s="37">
        <f t="shared" si="7"/>
        <v>4.5999999999999996</v>
      </c>
      <c r="S30" s="37">
        <f t="shared" si="7"/>
        <v>5.2</v>
      </c>
      <c r="T30" s="37">
        <f t="shared" si="7"/>
        <v>5.2</v>
      </c>
      <c r="U30" s="37">
        <f t="shared" si="7"/>
        <v>4.8</v>
      </c>
      <c r="V30" s="37">
        <f t="shared" si="7"/>
        <v>5.4</v>
      </c>
      <c r="W30" s="37">
        <f t="shared" si="7"/>
        <v>4.5</v>
      </c>
      <c r="X30" s="37">
        <f t="shared" si="7"/>
        <v>4.0999999999999996</v>
      </c>
      <c r="Y30" s="37">
        <f t="shared" si="7"/>
        <v>4</v>
      </c>
      <c r="Z30" s="37">
        <f t="shared" si="7"/>
        <v>4</v>
      </c>
      <c r="AA30" s="37">
        <f t="shared" si="7"/>
        <v>3.8</v>
      </c>
      <c r="AB30" s="37">
        <f t="shared" si="7"/>
        <v>1.8</v>
      </c>
      <c r="AC30" s="37">
        <f t="shared" si="7"/>
        <v>0</v>
      </c>
      <c r="AD30" s="37">
        <f t="shared" si="7"/>
        <v>0</v>
      </c>
      <c r="AE30" s="37">
        <f t="shared" si="7"/>
        <v>0</v>
      </c>
      <c r="AF30" s="37">
        <f t="shared" si="7"/>
        <v>0</v>
      </c>
      <c r="AG30" s="37">
        <f t="shared" si="7"/>
        <v>0</v>
      </c>
      <c r="AH30" s="37">
        <f t="shared" si="7"/>
        <v>0</v>
      </c>
      <c r="AI30" s="37">
        <f t="shared" si="7"/>
        <v>0</v>
      </c>
      <c r="AJ30" s="37">
        <f t="shared" si="7"/>
        <v>0</v>
      </c>
      <c r="AK30" s="37">
        <f t="shared" si="7"/>
        <v>0</v>
      </c>
      <c r="AL30" s="37">
        <f t="shared" si="7"/>
        <v>0</v>
      </c>
      <c r="AM30" s="37">
        <f t="shared" si="7"/>
        <v>0</v>
      </c>
      <c r="AN30" s="37">
        <f t="shared" si="7"/>
        <v>0</v>
      </c>
      <c r="AO30" s="37"/>
      <c r="AP30" s="37"/>
    </row>
    <row r="31" spans="1:42" x14ac:dyDescent="0.3">
      <c r="A31" s="37" t="s">
        <v>24</v>
      </c>
      <c r="B31" s="37"/>
      <c r="C31" s="37">
        <v>420</v>
      </c>
      <c r="D31" s="38">
        <v>44352</v>
      </c>
      <c r="E31" s="38">
        <v>44771</v>
      </c>
      <c r="F31" s="37">
        <f t="shared" si="0"/>
        <v>17100.000000000004</v>
      </c>
      <c r="G31" s="37"/>
      <c r="H31" s="37" t="s">
        <v>18</v>
      </c>
      <c r="I31" s="37">
        <f t="shared" si="8"/>
        <v>0</v>
      </c>
      <c r="J31" s="37">
        <f t="shared" si="7"/>
        <v>0</v>
      </c>
      <c r="K31" s="37">
        <f t="shared" si="7"/>
        <v>0</v>
      </c>
      <c r="L31" s="37">
        <f t="shared" si="7"/>
        <v>0</v>
      </c>
      <c r="M31" s="37">
        <f t="shared" si="7"/>
        <v>0</v>
      </c>
      <c r="N31" s="37">
        <f t="shared" si="7"/>
        <v>472</v>
      </c>
      <c r="O31" s="37">
        <f t="shared" si="7"/>
        <v>494.4</v>
      </c>
      <c r="P31" s="37">
        <f t="shared" si="7"/>
        <v>762.2</v>
      </c>
      <c r="Q31" s="37">
        <f t="shared" si="7"/>
        <v>1346.5</v>
      </c>
      <c r="R31" s="37">
        <f t="shared" si="7"/>
        <v>1756.9</v>
      </c>
      <c r="S31" s="37">
        <f t="shared" si="7"/>
        <v>2022.7</v>
      </c>
      <c r="T31" s="37">
        <f t="shared" si="7"/>
        <v>2032.5</v>
      </c>
      <c r="U31" s="37">
        <f t="shared" si="7"/>
        <v>1876.1</v>
      </c>
      <c r="V31" s="37">
        <f t="shared" si="7"/>
        <v>1999.2</v>
      </c>
      <c r="W31" s="37">
        <f t="shared" si="7"/>
        <v>1674.8</v>
      </c>
      <c r="X31" s="37">
        <f t="shared" si="7"/>
        <v>1321.1</v>
      </c>
      <c r="Y31" s="37">
        <f t="shared" si="7"/>
        <v>686</v>
      </c>
      <c r="Z31" s="37">
        <f t="shared" si="7"/>
        <v>439.7</v>
      </c>
      <c r="AA31" s="37">
        <f t="shared" si="7"/>
        <v>215.9</v>
      </c>
      <c r="AB31" s="37">
        <f t="shared" si="7"/>
        <v>0</v>
      </c>
      <c r="AC31" s="37">
        <f t="shared" si="7"/>
        <v>0</v>
      </c>
      <c r="AD31" s="37">
        <f t="shared" si="7"/>
        <v>0</v>
      </c>
      <c r="AE31" s="37">
        <f t="shared" si="7"/>
        <v>0</v>
      </c>
      <c r="AF31" s="37">
        <f t="shared" si="7"/>
        <v>0</v>
      </c>
      <c r="AG31" s="37">
        <f t="shared" si="7"/>
        <v>0</v>
      </c>
      <c r="AH31" s="37">
        <f t="shared" si="7"/>
        <v>0</v>
      </c>
      <c r="AI31" s="37">
        <f t="shared" si="7"/>
        <v>0</v>
      </c>
      <c r="AJ31" s="37">
        <f t="shared" si="7"/>
        <v>0</v>
      </c>
      <c r="AK31" s="37">
        <f t="shared" si="7"/>
        <v>0</v>
      </c>
      <c r="AL31" s="37">
        <f t="shared" si="7"/>
        <v>0</v>
      </c>
      <c r="AM31" s="37">
        <f t="shared" si="7"/>
        <v>0</v>
      </c>
      <c r="AN31" s="37">
        <f t="shared" si="7"/>
        <v>0</v>
      </c>
      <c r="AO31" s="37"/>
      <c r="AP31" s="37"/>
    </row>
    <row r="32" spans="1:42" x14ac:dyDescent="0.3">
      <c r="A32" s="37" t="s">
        <v>49</v>
      </c>
      <c r="B32" s="37"/>
      <c r="C32" s="37">
        <v>654</v>
      </c>
      <c r="D32" s="38">
        <v>44383</v>
      </c>
      <c r="E32" s="38">
        <v>45036</v>
      </c>
      <c r="F32" s="37">
        <f t="shared" si="0"/>
        <v>18213.600000000006</v>
      </c>
      <c r="G32" s="37"/>
      <c r="H32" s="37" t="s">
        <v>18</v>
      </c>
      <c r="I32" s="37">
        <f t="shared" si="8"/>
        <v>0</v>
      </c>
      <c r="J32" s="37">
        <f t="shared" si="7"/>
        <v>0</v>
      </c>
      <c r="K32" s="37">
        <f t="shared" si="7"/>
        <v>0</v>
      </c>
      <c r="L32" s="37">
        <f t="shared" si="7"/>
        <v>0</v>
      </c>
      <c r="M32" s="37">
        <f t="shared" si="7"/>
        <v>0</v>
      </c>
      <c r="N32" s="37">
        <f t="shared" si="7"/>
        <v>0</v>
      </c>
      <c r="O32" s="37">
        <f t="shared" si="7"/>
        <v>258</v>
      </c>
      <c r="P32" s="37">
        <f t="shared" si="7"/>
        <v>353.3</v>
      </c>
      <c r="Q32" s="37">
        <f t="shared" si="7"/>
        <v>400.4</v>
      </c>
      <c r="R32" s="37">
        <f t="shared" si="7"/>
        <v>464.1</v>
      </c>
      <c r="S32" s="37">
        <f t="shared" si="7"/>
        <v>753.5</v>
      </c>
      <c r="T32" s="37">
        <f t="shared" si="7"/>
        <v>911</v>
      </c>
      <c r="U32" s="37">
        <f t="shared" si="7"/>
        <v>989.5</v>
      </c>
      <c r="V32" s="37">
        <f t="shared" si="7"/>
        <v>1320.9</v>
      </c>
      <c r="W32" s="37">
        <f t="shared" si="7"/>
        <v>1306.0999999999999</v>
      </c>
      <c r="X32" s="37">
        <f t="shared" si="7"/>
        <v>1375.1</v>
      </c>
      <c r="Y32" s="37">
        <f t="shared" si="7"/>
        <v>1375.1</v>
      </c>
      <c r="Z32" s="37">
        <f t="shared" si="7"/>
        <v>1375.1</v>
      </c>
      <c r="AA32" s="37">
        <f t="shared" si="7"/>
        <v>1414.5</v>
      </c>
      <c r="AB32" s="37">
        <f t="shared" si="7"/>
        <v>1272</v>
      </c>
      <c r="AC32" s="37">
        <f t="shared" si="7"/>
        <v>1267.8</v>
      </c>
      <c r="AD32" s="37">
        <f t="shared" si="7"/>
        <v>911</v>
      </c>
      <c r="AE32" s="37">
        <f t="shared" si="7"/>
        <v>946.1</v>
      </c>
      <c r="AF32" s="37">
        <f t="shared" si="7"/>
        <v>495</v>
      </c>
      <c r="AG32" s="37">
        <f t="shared" si="7"/>
        <v>428.4</v>
      </c>
      <c r="AH32" s="37">
        <f t="shared" si="7"/>
        <v>295.89999999999998</v>
      </c>
      <c r="AI32" s="37">
        <f t="shared" si="7"/>
        <v>214.9</v>
      </c>
      <c r="AJ32" s="37">
        <f t="shared" si="7"/>
        <v>85.9</v>
      </c>
      <c r="AK32" s="37">
        <f t="shared" si="7"/>
        <v>0</v>
      </c>
      <c r="AL32" s="37">
        <f t="shared" si="7"/>
        <v>0</v>
      </c>
      <c r="AM32" s="37">
        <f t="shared" si="7"/>
        <v>0</v>
      </c>
      <c r="AN32" s="37">
        <f t="shared" si="7"/>
        <v>0</v>
      </c>
      <c r="AO32" s="37"/>
      <c r="AP32" s="37"/>
    </row>
    <row r="33" spans="1:42" x14ac:dyDescent="0.3">
      <c r="A33" s="37" t="s">
        <v>50</v>
      </c>
      <c r="B33" s="37"/>
      <c r="C33" s="37">
        <v>424</v>
      </c>
      <c r="D33" s="38">
        <v>44415</v>
      </c>
      <c r="E33" s="38">
        <v>44839</v>
      </c>
      <c r="F33" s="37">
        <f t="shared" si="0"/>
        <v>74859.199999999997</v>
      </c>
      <c r="G33" s="37"/>
      <c r="H33" s="37" t="s">
        <v>18</v>
      </c>
      <c r="I33" s="37">
        <f t="shared" si="8"/>
        <v>0</v>
      </c>
      <c r="J33" s="37">
        <f t="shared" si="7"/>
        <v>0</v>
      </c>
      <c r="K33" s="37">
        <f t="shared" si="7"/>
        <v>0</v>
      </c>
      <c r="L33" s="37">
        <f t="shared" si="7"/>
        <v>0</v>
      </c>
      <c r="M33" s="37">
        <f t="shared" si="7"/>
        <v>0</v>
      </c>
      <c r="N33" s="37">
        <f t="shared" si="7"/>
        <v>68.900000000000006</v>
      </c>
      <c r="O33" s="37">
        <f t="shared" si="7"/>
        <v>164.1</v>
      </c>
      <c r="P33" s="37">
        <f t="shared" si="7"/>
        <v>1657.7</v>
      </c>
      <c r="Q33" s="37">
        <f t="shared" si="7"/>
        <v>2808.1</v>
      </c>
      <c r="R33" s="37">
        <f t="shared" si="7"/>
        <v>3971.9</v>
      </c>
      <c r="S33" s="37">
        <f t="shared" si="7"/>
        <v>3750.6</v>
      </c>
      <c r="T33" s="37">
        <f t="shared" si="7"/>
        <v>2775.6</v>
      </c>
      <c r="U33" s="37">
        <f t="shared" si="7"/>
        <v>2560</v>
      </c>
      <c r="V33" s="37">
        <f t="shared" si="7"/>
        <v>3032.9</v>
      </c>
      <c r="W33" s="37">
        <f t="shared" si="7"/>
        <v>4112.8999999999996</v>
      </c>
      <c r="X33" s="37">
        <f t="shared" si="7"/>
        <v>5291.2</v>
      </c>
      <c r="Y33" s="37">
        <f t="shared" si="7"/>
        <v>5327.4</v>
      </c>
      <c r="Z33" s="37">
        <f t="shared" si="7"/>
        <v>5327</v>
      </c>
      <c r="AA33" s="37">
        <f t="shared" si="7"/>
        <v>4237.3999999999996</v>
      </c>
      <c r="AB33" s="37">
        <f t="shared" si="7"/>
        <v>7925.7</v>
      </c>
      <c r="AC33" s="37">
        <f t="shared" si="7"/>
        <v>21847.8</v>
      </c>
      <c r="AD33" s="37">
        <f t="shared" si="7"/>
        <v>0</v>
      </c>
      <c r="AE33" s="37">
        <f t="shared" si="7"/>
        <v>0</v>
      </c>
      <c r="AF33" s="37">
        <f t="shared" si="7"/>
        <v>0</v>
      </c>
      <c r="AG33" s="37">
        <f t="shared" si="7"/>
        <v>0</v>
      </c>
      <c r="AH33" s="37">
        <f t="shared" si="7"/>
        <v>0</v>
      </c>
      <c r="AI33" s="37">
        <f t="shared" si="7"/>
        <v>0</v>
      </c>
      <c r="AJ33" s="37">
        <f t="shared" si="7"/>
        <v>0</v>
      </c>
      <c r="AK33" s="37">
        <f t="shared" si="7"/>
        <v>0</v>
      </c>
      <c r="AL33" s="37">
        <f t="shared" si="7"/>
        <v>0</v>
      </c>
      <c r="AM33" s="37">
        <f t="shared" si="7"/>
        <v>0</v>
      </c>
      <c r="AN33" s="37">
        <f t="shared" si="7"/>
        <v>0</v>
      </c>
      <c r="AO33" s="37"/>
      <c r="AP33" s="37"/>
    </row>
    <row r="34" spans="1:42" x14ac:dyDescent="0.3">
      <c r="A34" s="37" t="s">
        <v>21</v>
      </c>
      <c r="B34" s="37"/>
      <c r="C34" s="37">
        <v>531</v>
      </c>
      <c r="D34" s="37" t="s">
        <v>22</v>
      </c>
      <c r="E34" s="38">
        <v>44767</v>
      </c>
      <c r="F34" s="37">
        <f t="shared" si="0"/>
        <v>25654.1</v>
      </c>
      <c r="G34" s="37"/>
      <c r="H34" s="37" t="s">
        <v>18</v>
      </c>
      <c r="I34" s="37">
        <f t="shared" si="8"/>
        <v>0</v>
      </c>
      <c r="J34" s="37">
        <f t="shared" si="7"/>
        <v>0</v>
      </c>
      <c r="K34" s="37">
        <f t="shared" si="7"/>
        <v>0</v>
      </c>
      <c r="L34" s="37">
        <f t="shared" si="7"/>
        <v>0</v>
      </c>
      <c r="M34" s="37">
        <f t="shared" si="7"/>
        <v>2167.1999999999998</v>
      </c>
      <c r="N34" s="37">
        <f t="shared" si="7"/>
        <v>2794.1</v>
      </c>
      <c r="O34" s="37">
        <f t="shared" si="7"/>
        <v>2515.8000000000002</v>
      </c>
      <c r="P34" s="37">
        <f t="shared" si="7"/>
        <v>2402.4</v>
      </c>
      <c r="Q34" s="37">
        <f t="shared" si="7"/>
        <v>2354</v>
      </c>
      <c r="R34" s="37">
        <f t="shared" si="7"/>
        <v>2307.6</v>
      </c>
      <c r="S34" s="37">
        <f t="shared" si="7"/>
        <v>2319.1999999999998</v>
      </c>
      <c r="T34" s="37">
        <f t="shared" si="7"/>
        <v>1578.6</v>
      </c>
      <c r="U34" s="37">
        <f t="shared" si="7"/>
        <v>1298.7</v>
      </c>
      <c r="V34" s="37">
        <f t="shared" si="7"/>
        <v>1259.7</v>
      </c>
      <c r="W34" s="37">
        <f t="shared" si="7"/>
        <v>1353.4</v>
      </c>
      <c r="X34" s="37">
        <f t="shared" si="7"/>
        <v>1244.2</v>
      </c>
      <c r="Y34" s="37">
        <f t="shared" si="7"/>
        <v>1396.8</v>
      </c>
      <c r="Z34" s="37">
        <f t="shared" si="7"/>
        <v>483.1</v>
      </c>
      <c r="AA34" s="37">
        <f t="shared" si="7"/>
        <v>179.3</v>
      </c>
      <c r="AB34" s="37">
        <f t="shared" si="7"/>
        <v>0</v>
      </c>
      <c r="AC34" s="37">
        <f t="shared" si="7"/>
        <v>0</v>
      </c>
      <c r="AD34" s="37">
        <f t="shared" si="7"/>
        <v>0</v>
      </c>
      <c r="AE34" s="37">
        <f t="shared" si="7"/>
        <v>0</v>
      </c>
      <c r="AF34" s="37">
        <f t="shared" si="7"/>
        <v>0</v>
      </c>
      <c r="AG34" s="37">
        <f t="shared" si="7"/>
        <v>0</v>
      </c>
      <c r="AH34" s="37">
        <f t="shared" si="7"/>
        <v>0</v>
      </c>
      <c r="AI34" s="37">
        <f t="shared" si="7"/>
        <v>0</v>
      </c>
      <c r="AJ34" s="37">
        <f t="shared" si="7"/>
        <v>0</v>
      </c>
      <c r="AK34" s="37">
        <f t="shared" si="7"/>
        <v>0</v>
      </c>
      <c r="AL34" s="37">
        <f t="shared" si="7"/>
        <v>0</v>
      </c>
      <c r="AM34" s="37">
        <f t="shared" si="7"/>
        <v>0</v>
      </c>
      <c r="AN34" s="37">
        <f t="shared" si="7"/>
        <v>0</v>
      </c>
      <c r="AO34" s="37"/>
      <c r="AP34" s="37"/>
    </row>
    <row r="35" spans="1:42" x14ac:dyDescent="0.3">
      <c r="A35" s="37" t="s">
        <v>51</v>
      </c>
      <c r="B35" s="37"/>
      <c r="C35" s="37">
        <v>406</v>
      </c>
      <c r="D35" s="38">
        <v>44362</v>
      </c>
      <c r="E35" s="38">
        <v>44767</v>
      </c>
      <c r="F35" s="37">
        <f t="shared" si="0"/>
        <v>7318.7</v>
      </c>
      <c r="G35" s="37"/>
      <c r="H35" s="37" t="s">
        <v>18</v>
      </c>
      <c r="I35" s="37">
        <f t="shared" si="8"/>
        <v>0</v>
      </c>
      <c r="J35" s="37">
        <f t="shared" si="7"/>
        <v>0</v>
      </c>
      <c r="K35" s="37">
        <f t="shared" si="7"/>
        <v>0</v>
      </c>
      <c r="L35" s="37">
        <f t="shared" si="7"/>
        <v>0</v>
      </c>
      <c r="M35" s="37">
        <f t="shared" si="7"/>
        <v>0.6</v>
      </c>
      <c r="N35" s="37">
        <f t="shared" si="7"/>
        <v>344</v>
      </c>
      <c r="O35" s="37">
        <f t="shared" si="7"/>
        <v>1126</v>
      </c>
      <c r="P35" s="37">
        <f t="shared" si="7"/>
        <v>984.4</v>
      </c>
      <c r="Q35" s="37">
        <f t="shared" si="7"/>
        <v>812.3</v>
      </c>
      <c r="R35" s="37">
        <f t="shared" si="7"/>
        <v>826.1</v>
      </c>
      <c r="S35" s="37">
        <f t="shared" si="7"/>
        <v>440.4</v>
      </c>
      <c r="T35" s="37">
        <f t="shared" si="7"/>
        <v>426.5</v>
      </c>
      <c r="U35" s="37">
        <f t="shared" si="7"/>
        <v>454.8</v>
      </c>
      <c r="V35" s="37">
        <f t="shared" si="7"/>
        <v>386.3</v>
      </c>
      <c r="W35" s="37">
        <f t="shared" si="7"/>
        <v>393.6</v>
      </c>
      <c r="X35" s="37">
        <f t="shared" si="7"/>
        <v>329</v>
      </c>
      <c r="Y35" s="37">
        <f t="shared" si="7"/>
        <v>289</v>
      </c>
      <c r="Z35" s="37">
        <f t="shared" si="7"/>
        <v>90.8</v>
      </c>
      <c r="AA35" s="37">
        <f t="shared" si="7"/>
        <v>71.2</v>
      </c>
      <c r="AB35" s="37">
        <f t="shared" si="7"/>
        <v>68.2</v>
      </c>
      <c r="AC35" s="37">
        <f t="shared" si="7"/>
        <v>68.2</v>
      </c>
      <c r="AD35" s="37">
        <f t="shared" si="7"/>
        <v>68.2</v>
      </c>
      <c r="AE35" s="37">
        <f t="shared" si="7"/>
        <v>70.900000000000006</v>
      </c>
      <c r="AF35" s="37">
        <f t="shared" si="7"/>
        <v>68.2</v>
      </c>
      <c r="AG35" s="37">
        <f t="shared" si="7"/>
        <v>0</v>
      </c>
      <c r="AH35" s="37">
        <f t="shared" si="7"/>
        <v>0</v>
      </c>
      <c r="AI35" s="37">
        <f t="shared" si="7"/>
        <v>0</v>
      </c>
      <c r="AJ35" s="37">
        <f t="shared" si="7"/>
        <v>0</v>
      </c>
      <c r="AK35" s="37">
        <f t="shared" si="7"/>
        <v>0</v>
      </c>
      <c r="AL35" s="37">
        <f t="shared" si="7"/>
        <v>0</v>
      </c>
      <c r="AM35" s="37">
        <f t="shared" si="7"/>
        <v>0</v>
      </c>
      <c r="AN35" s="37">
        <f t="shared" si="7"/>
        <v>0</v>
      </c>
      <c r="AO35" s="37"/>
      <c r="AP35" s="37"/>
    </row>
    <row r="36" spans="1:42" x14ac:dyDescent="0.3">
      <c r="A36" s="37" t="s">
        <v>52</v>
      </c>
      <c r="B36" s="37"/>
      <c r="C36" s="37">
        <v>422</v>
      </c>
      <c r="D36" s="38">
        <v>44643</v>
      </c>
      <c r="E36" s="38">
        <v>45064</v>
      </c>
      <c r="F36" s="37">
        <f t="shared" si="0"/>
        <v>13232.9</v>
      </c>
      <c r="G36" s="37"/>
      <c r="H36" s="37" t="s">
        <v>18</v>
      </c>
      <c r="I36" s="37">
        <f t="shared" si="8"/>
        <v>0</v>
      </c>
      <c r="J36" s="37">
        <f t="shared" si="7"/>
        <v>0</v>
      </c>
      <c r="K36" s="37">
        <f t="shared" si="7"/>
        <v>0</v>
      </c>
      <c r="L36" s="37">
        <f t="shared" si="7"/>
        <v>0</v>
      </c>
      <c r="M36" s="37">
        <f t="shared" si="7"/>
        <v>0</v>
      </c>
      <c r="N36" s="37">
        <f t="shared" si="7"/>
        <v>0</v>
      </c>
      <c r="O36" s="37">
        <f t="shared" si="7"/>
        <v>0</v>
      </c>
      <c r="P36" s="37">
        <f t="shared" si="7"/>
        <v>0</v>
      </c>
      <c r="Q36" s="37">
        <f t="shared" si="7"/>
        <v>0</v>
      </c>
      <c r="R36" s="37">
        <f t="shared" si="7"/>
        <v>0</v>
      </c>
      <c r="S36" s="37">
        <f t="shared" si="7"/>
        <v>0</v>
      </c>
      <c r="T36" s="37">
        <f t="shared" si="7"/>
        <v>0</v>
      </c>
      <c r="U36" s="37">
        <f t="shared" si="7"/>
        <v>0</v>
      </c>
      <c r="V36" s="37">
        <f t="shared" si="7"/>
        <v>0</v>
      </c>
      <c r="W36" s="37">
        <f t="shared" si="7"/>
        <v>176.1</v>
      </c>
      <c r="X36" s="37">
        <f t="shared" si="7"/>
        <v>229.7</v>
      </c>
      <c r="Y36" s="37">
        <f t="shared" si="7"/>
        <v>430.6</v>
      </c>
      <c r="Z36" s="37">
        <f t="shared" si="7"/>
        <v>962.5</v>
      </c>
      <c r="AA36" s="37">
        <f t="shared" si="7"/>
        <v>1468.9</v>
      </c>
      <c r="AB36" s="37">
        <f t="shared" si="7"/>
        <v>1529.5</v>
      </c>
      <c r="AC36" s="37">
        <f t="shared" si="7"/>
        <v>1507.1</v>
      </c>
      <c r="AD36" s="37">
        <f t="shared" si="7"/>
        <v>1781.3</v>
      </c>
      <c r="AE36" s="37">
        <f t="shared" si="7"/>
        <v>1757.7</v>
      </c>
      <c r="AF36" s="37">
        <f t="shared" ref="J36:AN44" si="9">SUMIF($A$145:$A$168,$A36,AF$145:AF$168)</f>
        <v>1192.9000000000001</v>
      </c>
      <c r="AG36" s="37">
        <f t="shared" si="9"/>
        <v>598</v>
      </c>
      <c r="AH36" s="37">
        <f t="shared" si="9"/>
        <v>332.6</v>
      </c>
      <c r="AI36" s="37">
        <f t="shared" si="9"/>
        <v>449.3</v>
      </c>
      <c r="AJ36" s="37">
        <f t="shared" si="9"/>
        <v>667.7</v>
      </c>
      <c r="AK36" s="37">
        <f t="shared" si="9"/>
        <v>149</v>
      </c>
      <c r="AL36" s="37">
        <f t="shared" si="9"/>
        <v>0</v>
      </c>
      <c r="AM36" s="37">
        <f t="shared" si="9"/>
        <v>0</v>
      </c>
      <c r="AN36" s="37">
        <f t="shared" si="9"/>
        <v>0</v>
      </c>
      <c r="AO36" s="37"/>
      <c r="AP36" s="37"/>
    </row>
    <row r="37" spans="1:42" x14ac:dyDescent="0.3">
      <c r="A37" s="37" t="s">
        <v>25</v>
      </c>
      <c r="B37" s="37"/>
      <c r="C37" s="37">
        <v>258</v>
      </c>
      <c r="D37" s="38">
        <v>44631</v>
      </c>
      <c r="E37" s="38">
        <v>44888</v>
      </c>
      <c r="F37" s="37">
        <f t="shared" si="0"/>
        <v>0</v>
      </c>
      <c r="G37" s="37"/>
      <c r="H37" s="37" t="s">
        <v>18</v>
      </c>
      <c r="I37" s="37">
        <f t="shared" si="8"/>
        <v>0</v>
      </c>
      <c r="J37" s="37">
        <f t="shared" si="9"/>
        <v>0</v>
      </c>
      <c r="K37" s="37">
        <f t="shared" si="9"/>
        <v>0</v>
      </c>
      <c r="L37" s="37">
        <f t="shared" si="9"/>
        <v>0</v>
      </c>
      <c r="M37" s="37">
        <f t="shared" si="9"/>
        <v>0</v>
      </c>
      <c r="N37" s="37">
        <f t="shared" si="9"/>
        <v>0</v>
      </c>
      <c r="O37" s="37">
        <f t="shared" si="9"/>
        <v>0</v>
      </c>
      <c r="P37" s="37">
        <f t="shared" si="9"/>
        <v>0</v>
      </c>
      <c r="Q37" s="37">
        <f t="shared" si="9"/>
        <v>0</v>
      </c>
      <c r="R37" s="37">
        <f t="shared" si="9"/>
        <v>0</v>
      </c>
      <c r="S37" s="37">
        <f t="shared" si="9"/>
        <v>0</v>
      </c>
      <c r="T37" s="37">
        <f t="shared" si="9"/>
        <v>0</v>
      </c>
      <c r="U37" s="37">
        <f t="shared" si="9"/>
        <v>0</v>
      </c>
      <c r="V37" s="37">
        <f t="shared" si="9"/>
        <v>0</v>
      </c>
      <c r="W37" s="37">
        <f t="shared" si="9"/>
        <v>0</v>
      </c>
      <c r="X37" s="37">
        <f t="shared" si="9"/>
        <v>0</v>
      </c>
      <c r="Y37" s="37">
        <f t="shared" si="9"/>
        <v>0</v>
      </c>
      <c r="Z37" s="37">
        <f t="shared" si="9"/>
        <v>0</v>
      </c>
      <c r="AA37" s="37">
        <f t="shared" si="9"/>
        <v>0</v>
      </c>
      <c r="AB37" s="37">
        <f t="shared" si="9"/>
        <v>0</v>
      </c>
      <c r="AC37" s="37">
        <f t="shared" si="9"/>
        <v>0</v>
      </c>
      <c r="AD37" s="37">
        <f t="shared" si="9"/>
        <v>0</v>
      </c>
      <c r="AE37" s="37">
        <f t="shared" si="9"/>
        <v>0</v>
      </c>
      <c r="AF37" s="37">
        <f t="shared" si="9"/>
        <v>0</v>
      </c>
      <c r="AG37" s="37">
        <f t="shared" si="9"/>
        <v>0</v>
      </c>
      <c r="AH37" s="37">
        <f t="shared" si="9"/>
        <v>0</v>
      </c>
      <c r="AI37" s="37">
        <f t="shared" si="9"/>
        <v>0</v>
      </c>
      <c r="AJ37" s="37">
        <f t="shared" si="9"/>
        <v>0</v>
      </c>
      <c r="AK37" s="37">
        <f t="shared" si="9"/>
        <v>0</v>
      </c>
      <c r="AL37" s="37">
        <f t="shared" si="9"/>
        <v>0</v>
      </c>
      <c r="AM37" s="37">
        <f t="shared" si="9"/>
        <v>0</v>
      </c>
      <c r="AN37" s="37">
        <f t="shared" si="9"/>
        <v>0</v>
      </c>
      <c r="AO37" s="37"/>
      <c r="AP37" s="37"/>
    </row>
    <row r="38" spans="1:42" x14ac:dyDescent="0.3">
      <c r="A38" s="37" t="s">
        <v>53</v>
      </c>
      <c r="B38" s="37"/>
      <c r="C38" s="37">
        <v>583</v>
      </c>
      <c r="D38" s="38">
        <v>44462</v>
      </c>
      <c r="E38" s="38">
        <v>45044</v>
      </c>
      <c r="F38" s="37">
        <f t="shared" si="0"/>
        <v>146.1</v>
      </c>
      <c r="G38" s="37"/>
      <c r="H38" s="37" t="s">
        <v>18</v>
      </c>
      <c r="I38" s="37">
        <f t="shared" si="8"/>
        <v>0</v>
      </c>
      <c r="J38" s="37">
        <f t="shared" si="9"/>
        <v>0</v>
      </c>
      <c r="K38" s="37">
        <f t="shared" si="9"/>
        <v>0</v>
      </c>
      <c r="L38" s="37">
        <f t="shared" si="9"/>
        <v>0</v>
      </c>
      <c r="M38" s="37">
        <f t="shared" si="9"/>
        <v>0</v>
      </c>
      <c r="N38" s="37">
        <f t="shared" si="9"/>
        <v>0</v>
      </c>
      <c r="O38" s="37">
        <f t="shared" si="9"/>
        <v>0</v>
      </c>
      <c r="P38" s="37">
        <f t="shared" si="9"/>
        <v>0</v>
      </c>
      <c r="Q38" s="37">
        <f t="shared" si="9"/>
        <v>3</v>
      </c>
      <c r="R38" s="37">
        <f t="shared" si="9"/>
        <v>1</v>
      </c>
      <c r="S38" s="37">
        <f t="shared" si="9"/>
        <v>0.3</v>
      </c>
      <c r="T38" s="37">
        <f t="shared" si="9"/>
        <v>1.7</v>
      </c>
      <c r="U38" s="37">
        <f t="shared" si="9"/>
        <v>0</v>
      </c>
      <c r="V38" s="37">
        <f t="shared" si="9"/>
        <v>0</v>
      </c>
      <c r="W38" s="37">
        <f t="shared" si="9"/>
        <v>1.9</v>
      </c>
      <c r="X38" s="37">
        <f t="shared" si="9"/>
        <v>1.6</v>
      </c>
      <c r="Y38" s="37">
        <f t="shared" si="9"/>
        <v>1.9</v>
      </c>
      <c r="Z38" s="37">
        <f t="shared" si="9"/>
        <v>3.6</v>
      </c>
      <c r="AA38" s="37">
        <f t="shared" si="9"/>
        <v>5.4</v>
      </c>
      <c r="AB38" s="37">
        <f t="shared" si="9"/>
        <v>7.7</v>
      </c>
      <c r="AC38" s="37">
        <f t="shared" si="9"/>
        <v>13.1</v>
      </c>
      <c r="AD38" s="37">
        <f t="shared" si="9"/>
        <v>11.1</v>
      </c>
      <c r="AE38" s="37">
        <f t="shared" si="9"/>
        <v>10.8</v>
      </c>
      <c r="AF38" s="37">
        <f t="shared" si="9"/>
        <v>5.3</v>
      </c>
      <c r="AG38" s="37">
        <f t="shared" si="9"/>
        <v>18.5</v>
      </c>
      <c r="AH38" s="37">
        <f t="shared" si="9"/>
        <v>41.7</v>
      </c>
      <c r="AI38" s="37">
        <f t="shared" si="9"/>
        <v>12</v>
      </c>
      <c r="AJ38" s="37">
        <f t="shared" si="9"/>
        <v>5.5</v>
      </c>
      <c r="AK38" s="37">
        <f t="shared" si="9"/>
        <v>0</v>
      </c>
      <c r="AL38" s="37">
        <f t="shared" si="9"/>
        <v>0</v>
      </c>
      <c r="AM38" s="37">
        <f t="shared" si="9"/>
        <v>0</v>
      </c>
      <c r="AN38" s="37">
        <f t="shared" si="9"/>
        <v>0</v>
      </c>
      <c r="AO38" s="37"/>
      <c r="AP38" s="37"/>
    </row>
    <row r="39" spans="1:42" x14ac:dyDescent="0.3">
      <c r="A39" s="37" t="s">
        <v>26</v>
      </c>
      <c r="B39" s="37"/>
      <c r="C39" s="37">
        <v>612</v>
      </c>
      <c r="D39" s="38">
        <v>44380</v>
      </c>
      <c r="E39" s="38">
        <v>44991</v>
      </c>
      <c r="F39" s="37">
        <f t="shared" si="0"/>
        <v>12153070.1</v>
      </c>
      <c r="G39" s="37"/>
      <c r="H39" s="37" t="s">
        <v>18</v>
      </c>
      <c r="I39" s="37">
        <f t="shared" si="8"/>
        <v>0</v>
      </c>
      <c r="J39" s="37">
        <f t="shared" si="9"/>
        <v>0</v>
      </c>
      <c r="K39" s="37">
        <f t="shared" si="9"/>
        <v>0</v>
      </c>
      <c r="L39" s="37">
        <f t="shared" si="9"/>
        <v>0</v>
      </c>
      <c r="M39" s="37">
        <f t="shared" si="9"/>
        <v>0</v>
      </c>
      <c r="N39" s="37">
        <f t="shared" si="9"/>
        <v>279842</v>
      </c>
      <c r="O39" s="37">
        <f t="shared" si="9"/>
        <v>280543.7</v>
      </c>
      <c r="P39" s="37">
        <f t="shared" si="9"/>
        <v>212023.9</v>
      </c>
      <c r="Q39" s="37">
        <f t="shared" si="9"/>
        <v>191634.4</v>
      </c>
      <c r="R39" s="37">
        <f t="shared" si="9"/>
        <v>215450.2</v>
      </c>
      <c r="S39" s="37">
        <f t="shared" si="9"/>
        <v>343321.9</v>
      </c>
      <c r="T39" s="37">
        <f t="shared" si="9"/>
        <v>339790.9</v>
      </c>
      <c r="U39" s="37">
        <f t="shared" si="9"/>
        <v>541326.69999999995</v>
      </c>
      <c r="V39" s="37">
        <f t="shared" si="9"/>
        <v>534888.4</v>
      </c>
      <c r="W39" s="37">
        <f t="shared" si="9"/>
        <v>504908.3</v>
      </c>
      <c r="X39" s="37">
        <f t="shared" si="9"/>
        <v>534404.19999999995</v>
      </c>
      <c r="Y39" s="37">
        <f t="shared" si="9"/>
        <v>607322.19999999995</v>
      </c>
      <c r="Z39" s="37">
        <f t="shared" si="9"/>
        <v>850422.1</v>
      </c>
      <c r="AA39" s="37">
        <f t="shared" si="9"/>
        <v>1141931.5</v>
      </c>
      <c r="AB39" s="37">
        <f t="shared" si="9"/>
        <v>1167045.1000000001</v>
      </c>
      <c r="AC39" s="37">
        <f t="shared" si="9"/>
        <v>1148006.5</v>
      </c>
      <c r="AD39" s="37">
        <f t="shared" si="9"/>
        <v>1140992.3</v>
      </c>
      <c r="AE39" s="37">
        <f t="shared" si="9"/>
        <v>1058396.3999999999</v>
      </c>
      <c r="AF39" s="37">
        <f t="shared" si="9"/>
        <v>640977.19999999995</v>
      </c>
      <c r="AG39" s="37">
        <f t="shared" si="9"/>
        <v>261615.5</v>
      </c>
      <c r="AH39" s="37">
        <f t="shared" si="9"/>
        <v>158226.70000000001</v>
      </c>
      <c r="AI39" s="37">
        <f t="shared" si="9"/>
        <v>0</v>
      </c>
      <c r="AJ39" s="37">
        <f t="shared" si="9"/>
        <v>0</v>
      </c>
      <c r="AK39" s="37">
        <f t="shared" si="9"/>
        <v>0</v>
      </c>
      <c r="AL39" s="37">
        <f t="shared" si="9"/>
        <v>0</v>
      </c>
      <c r="AM39" s="37">
        <f t="shared" si="9"/>
        <v>0</v>
      </c>
      <c r="AN39" s="37">
        <f t="shared" si="9"/>
        <v>0</v>
      </c>
      <c r="AO39" s="37"/>
      <c r="AP39" s="37"/>
    </row>
    <row r="40" spans="1:42" x14ac:dyDescent="0.3">
      <c r="A40" s="37" t="s">
        <v>27</v>
      </c>
      <c r="B40" s="37"/>
      <c r="C40" s="37">
        <v>470</v>
      </c>
      <c r="D40" s="38">
        <v>44573</v>
      </c>
      <c r="E40" s="38">
        <v>45042</v>
      </c>
      <c r="F40" s="37">
        <f t="shared" si="0"/>
        <v>1042969.2999999999</v>
      </c>
      <c r="G40" s="37"/>
      <c r="H40" s="37" t="s">
        <v>18</v>
      </c>
      <c r="I40" s="37">
        <f t="shared" si="8"/>
        <v>0</v>
      </c>
      <c r="J40" s="37">
        <f t="shared" si="9"/>
        <v>0</v>
      </c>
      <c r="K40" s="37">
        <f t="shared" si="9"/>
        <v>0</v>
      </c>
      <c r="L40" s="37">
        <f t="shared" si="9"/>
        <v>0</v>
      </c>
      <c r="M40" s="37">
        <f t="shared" si="9"/>
        <v>0</v>
      </c>
      <c r="N40" s="37">
        <f t="shared" si="9"/>
        <v>0</v>
      </c>
      <c r="O40" s="37">
        <f t="shared" si="9"/>
        <v>0</v>
      </c>
      <c r="P40" s="37">
        <f t="shared" si="9"/>
        <v>0</v>
      </c>
      <c r="Q40" s="37">
        <f t="shared" si="9"/>
        <v>0</v>
      </c>
      <c r="R40" s="37">
        <f t="shared" si="9"/>
        <v>0</v>
      </c>
      <c r="S40" s="37">
        <f t="shared" si="9"/>
        <v>0</v>
      </c>
      <c r="T40" s="37">
        <f t="shared" si="9"/>
        <v>1908.4</v>
      </c>
      <c r="U40" s="37">
        <f t="shared" si="9"/>
        <v>15856.2</v>
      </c>
      <c r="V40" s="37">
        <f t="shared" si="9"/>
        <v>37800.800000000003</v>
      </c>
      <c r="W40" s="37">
        <f t="shared" si="9"/>
        <v>20018.2</v>
      </c>
      <c r="X40" s="37">
        <f t="shared" si="9"/>
        <v>10691.4</v>
      </c>
      <c r="Y40" s="37">
        <f t="shared" si="9"/>
        <v>12316.9</v>
      </c>
      <c r="Z40" s="37">
        <f t="shared" si="9"/>
        <v>12390.2</v>
      </c>
      <c r="AA40" s="37">
        <f t="shared" si="9"/>
        <v>26858</v>
      </c>
      <c r="AB40" s="37">
        <f t="shared" si="9"/>
        <v>94906.9</v>
      </c>
      <c r="AC40" s="37">
        <f t="shared" si="9"/>
        <v>111189.5</v>
      </c>
      <c r="AD40" s="37">
        <f t="shared" si="9"/>
        <v>134427.6</v>
      </c>
      <c r="AE40" s="37">
        <f t="shared" si="9"/>
        <v>171193.5</v>
      </c>
      <c r="AF40" s="37">
        <f t="shared" si="9"/>
        <v>180084.8</v>
      </c>
      <c r="AG40" s="37">
        <f t="shared" si="9"/>
        <v>104233.60000000001</v>
      </c>
      <c r="AH40" s="37">
        <f t="shared" si="9"/>
        <v>43963</v>
      </c>
      <c r="AI40" s="37">
        <f t="shared" si="9"/>
        <v>40706.400000000001</v>
      </c>
      <c r="AJ40" s="37">
        <f t="shared" si="9"/>
        <v>24423.9</v>
      </c>
      <c r="AK40" s="37">
        <f t="shared" si="9"/>
        <v>0</v>
      </c>
      <c r="AL40" s="37">
        <f t="shared" si="9"/>
        <v>0</v>
      </c>
      <c r="AM40" s="37">
        <f t="shared" si="9"/>
        <v>0</v>
      </c>
      <c r="AN40" s="37">
        <f t="shared" si="9"/>
        <v>0</v>
      </c>
      <c r="AO40" s="37"/>
      <c r="AP40" s="37"/>
    </row>
    <row r="41" spans="1:42" x14ac:dyDescent="0.3">
      <c r="A41" s="37" t="s">
        <v>28</v>
      </c>
      <c r="B41" s="37"/>
      <c r="C41" s="37">
        <v>408</v>
      </c>
      <c r="D41" s="38">
        <v>44635</v>
      </c>
      <c r="E41" s="38">
        <v>45042</v>
      </c>
      <c r="F41" s="37">
        <f t="shared" si="0"/>
        <v>54536.500000000007</v>
      </c>
      <c r="G41" s="37"/>
      <c r="H41" s="37" t="s">
        <v>18</v>
      </c>
      <c r="I41" s="37">
        <f t="shared" si="8"/>
        <v>0</v>
      </c>
      <c r="J41" s="37">
        <f t="shared" si="9"/>
        <v>0</v>
      </c>
      <c r="K41" s="37">
        <f t="shared" si="9"/>
        <v>0</v>
      </c>
      <c r="L41" s="37">
        <f t="shared" si="9"/>
        <v>0</v>
      </c>
      <c r="M41" s="37">
        <f t="shared" si="9"/>
        <v>0</v>
      </c>
      <c r="N41" s="37">
        <f t="shared" si="9"/>
        <v>0</v>
      </c>
      <c r="O41" s="37">
        <f t="shared" si="9"/>
        <v>0</v>
      </c>
      <c r="P41" s="37">
        <f t="shared" si="9"/>
        <v>0</v>
      </c>
      <c r="Q41" s="37">
        <f t="shared" si="9"/>
        <v>0</v>
      </c>
      <c r="R41" s="37">
        <f t="shared" si="9"/>
        <v>0</v>
      </c>
      <c r="S41" s="37">
        <f t="shared" si="9"/>
        <v>0</v>
      </c>
      <c r="T41" s="37">
        <f t="shared" si="9"/>
        <v>0</v>
      </c>
      <c r="U41" s="37">
        <f t="shared" si="9"/>
        <v>0</v>
      </c>
      <c r="V41" s="37">
        <f t="shared" si="9"/>
        <v>36.700000000000003</v>
      </c>
      <c r="W41" s="37">
        <f t="shared" si="9"/>
        <v>1785.6</v>
      </c>
      <c r="X41" s="37">
        <f t="shared" si="9"/>
        <v>3222</v>
      </c>
      <c r="Y41" s="37">
        <f t="shared" si="9"/>
        <v>3309.2</v>
      </c>
      <c r="Z41" s="37">
        <f t="shared" si="9"/>
        <v>3162.6</v>
      </c>
      <c r="AA41" s="37">
        <f t="shared" si="9"/>
        <v>1446.2</v>
      </c>
      <c r="AB41" s="37">
        <f t="shared" si="9"/>
        <v>1460.7</v>
      </c>
      <c r="AC41" s="37">
        <f t="shared" si="9"/>
        <v>3393.1</v>
      </c>
      <c r="AD41" s="37">
        <f t="shared" si="9"/>
        <v>5277.8</v>
      </c>
      <c r="AE41" s="37">
        <f t="shared" si="9"/>
        <v>6449.8</v>
      </c>
      <c r="AF41" s="37">
        <f t="shared" si="9"/>
        <v>6723.6</v>
      </c>
      <c r="AG41" s="37">
        <f t="shared" si="9"/>
        <v>8471.6</v>
      </c>
      <c r="AH41" s="37">
        <f t="shared" si="9"/>
        <v>5360.8</v>
      </c>
      <c r="AI41" s="37">
        <f t="shared" si="9"/>
        <v>2773</v>
      </c>
      <c r="AJ41" s="37">
        <f t="shared" si="9"/>
        <v>1663.8</v>
      </c>
      <c r="AK41" s="37">
        <f t="shared" si="9"/>
        <v>0</v>
      </c>
      <c r="AL41" s="37">
        <f t="shared" si="9"/>
        <v>0</v>
      </c>
      <c r="AM41" s="37">
        <f t="shared" si="9"/>
        <v>0</v>
      </c>
      <c r="AN41" s="37">
        <f t="shared" si="9"/>
        <v>0</v>
      </c>
      <c r="AO41" s="37"/>
      <c r="AP41" s="37"/>
    </row>
    <row r="42" spans="1:42" x14ac:dyDescent="0.3">
      <c r="A42" s="37" t="s">
        <v>29</v>
      </c>
      <c r="B42" s="37"/>
      <c r="C42" s="37">
        <v>477</v>
      </c>
      <c r="D42" s="38">
        <v>44510</v>
      </c>
      <c r="E42" s="38">
        <v>44986</v>
      </c>
      <c r="F42" s="37">
        <f t="shared" si="0"/>
        <v>5000.1000000000013</v>
      </c>
      <c r="G42" s="37"/>
      <c r="H42" s="37" t="s">
        <v>18</v>
      </c>
      <c r="I42" s="37">
        <f t="shared" si="8"/>
        <v>0</v>
      </c>
      <c r="J42" s="37">
        <f t="shared" si="9"/>
        <v>0</v>
      </c>
      <c r="K42" s="37">
        <f t="shared" si="9"/>
        <v>0</v>
      </c>
      <c r="L42" s="37">
        <f t="shared" si="9"/>
        <v>0</v>
      </c>
      <c r="M42" s="37">
        <f t="shared" si="9"/>
        <v>0</v>
      </c>
      <c r="N42" s="37">
        <f t="shared" si="9"/>
        <v>0</v>
      </c>
      <c r="O42" s="37">
        <f t="shared" si="9"/>
        <v>0</v>
      </c>
      <c r="P42" s="37">
        <f t="shared" si="9"/>
        <v>0</v>
      </c>
      <c r="Q42" s="37">
        <f t="shared" si="9"/>
        <v>0</v>
      </c>
      <c r="R42" s="37">
        <f t="shared" si="9"/>
        <v>0</v>
      </c>
      <c r="S42" s="37">
        <f t="shared" si="9"/>
        <v>47</v>
      </c>
      <c r="T42" s="37">
        <f t="shared" si="9"/>
        <v>147</v>
      </c>
      <c r="U42" s="37">
        <f t="shared" si="9"/>
        <v>170.6</v>
      </c>
      <c r="V42" s="37">
        <f t="shared" si="9"/>
        <v>287</v>
      </c>
      <c r="W42" s="37">
        <f t="shared" si="9"/>
        <v>425</v>
      </c>
      <c r="X42" s="37">
        <f t="shared" si="9"/>
        <v>534.20000000000005</v>
      </c>
      <c r="Y42" s="37">
        <f t="shared" si="9"/>
        <v>597.6</v>
      </c>
      <c r="Z42" s="37">
        <f t="shared" si="9"/>
        <v>617</v>
      </c>
      <c r="AA42" s="37">
        <f t="shared" si="9"/>
        <v>618.70000000000005</v>
      </c>
      <c r="AB42" s="37">
        <f t="shared" si="9"/>
        <v>526.1</v>
      </c>
      <c r="AC42" s="37">
        <f t="shared" si="9"/>
        <v>407.2</v>
      </c>
      <c r="AD42" s="37">
        <f t="shared" si="9"/>
        <v>304.3</v>
      </c>
      <c r="AE42" s="37">
        <f t="shared" si="9"/>
        <v>164</v>
      </c>
      <c r="AF42" s="37">
        <f t="shared" si="9"/>
        <v>93.6</v>
      </c>
      <c r="AG42" s="37">
        <f t="shared" si="9"/>
        <v>51.4</v>
      </c>
      <c r="AH42" s="37">
        <f t="shared" si="9"/>
        <v>9.1</v>
      </c>
      <c r="AI42" s="37">
        <f t="shared" si="9"/>
        <v>0.3</v>
      </c>
      <c r="AJ42" s="37">
        <f t="shared" si="9"/>
        <v>0</v>
      </c>
      <c r="AK42" s="37">
        <f t="shared" si="9"/>
        <v>0</v>
      </c>
      <c r="AL42" s="37">
        <f t="shared" si="9"/>
        <v>0</v>
      </c>
      <c r="AM42" s="37">
        <f t="shared" si="9"/>
        <v>0</v>
      </c>
      <c r="AN42" s="37">
        <f t="shared" si="9"/>
        <v>0</v>
      </c>
      <c r="AO42" s="37"/>
      <c r="AP42" s="37"/>
    </row>
    <row r="43" spans="1:42" x14ac:dyDescent="0.3">
      <c r="A43" s="37" t="s">
        <v>30</v>
      </c>
      <c r="B43" s="37"/>
      <c r="C43" s="37">
        <v>373</v>
      </c>
      <c r="D43" s="38">
        <v>44679</v>
      </c>
      <c r="E43" s="38">
        <v>45051</v>
      </c>
      <c r="F43" s="37">
        <f t="shared" si="0"/>
        <v>273360.90000000002</v>
      </c>
      <c r="G43" s="37"/>
      <c r="H43" s="37" t="s">
        <v>18</v>
      </c>
      <c r="I43" s="37">
        <f t="shared" si="8"/>
        <v>0</v>
      </c>
      <c r="J43" s="37">
        <f t="shared" si="9"/>
        <v>0</v>
      </c>
      <c r="K43" s="37">
        <f t="shared" si="9"/>
        <v>0</v>
      </c>
      <c r="L43" s="37">
        <f t="shared" si="9"/>
        <v>0</v>
      </c>
      <c r="M43" s="37">
        <f t="shared" si="9"/>
        <v>0</v>
      </c>
      <c r="N43" s="37">
        <f t="shared" si="9"/>
        <v>0</v>
      </c>
      <c r="O43" s="37">
        <f t="shared" si="9"/>
        <v>0</v>
      </c>
      <c r="P43" s="37">
        <f t="shared" si="9"/>
        <v>0</v>
      </c>
      <c r="Q43" s="37">
        <f t="shared" si="9"/>
        <v>0</v>
      </c>
      <c r="R43" s="37">
        <f t="shared" si="9"/>
        <v>0</v>
      </c>
      <c r="S43" s="37">
        <f t="shared" si="9"/>
        <v>0</v>
      </c>
      <c r="T43" s="37">
        <f t="shared" si="9"/>
        <v>0</v>
      </c>
      <c r="U43" s="37">
        <f t="shared" si="9"/>
        <v>0</v>
      </c>
      <c r="V43" s="37">
        <f t="shared" si="9"/>
        <v>0</v>
      </c>
      <c r="W43" s="37">
        <f t="shared" si="9"/>
        <v>0</v>
      </c>
      <c r="X43" s="37">
        <f t="shared" si="9"/>
        <v>132.1</v>
      </c>
      <c r="Y43" s="37">
        <f t="shared" si="9"/>
        <v>2573.5</v>
      </c>
      <c r="Z43" s="37">
        <f t="shared" si="9"/>
        <v>6737.8</v>
      </c>
      <c r="AA43" s="37">
        <f t="shared" si="9"/>
        <v>17332.7</v>
      </c>
      <c r="AB43" s="37">
        <f t="shared" si="9"/>
        <v>38448.1</v>
      </c>
      <c r="AC43" s="37">
        <f t="shared" si="9"/>
        <v>46682.8</v>
      </c>
      <c r="AD43" s="37">
        <f t="shared" si="9"/>
        <v>44875.8</v>
      </c>
      <c r="AE43" s="37">
        <f t="shared" si="9"/>
        <v>36687.1</v>
      </c>
      <c r="AF43" s="37">
        <f t="shared" si="9"/>
        <v>26890.5</v>
      </c>
      <c r="AG43" s="37">
        <f t="shared" si="9"/>
        <v>17164.7</v>
      </c>
      <c r="AH43" s="37">
        <f t="shared" si="9"/>
        <v>12928.7</v>
      </c>
      <c r="AI43" s="37">
        <f t="shared" si="9"/>
        <v>11961.9</v>
      </c>
      <c r="AJ43" s="37">
        <f t="shared" si="9"/>
        <v>10945.2</v>
      </c>
      <c r="AK43" s="37">
        <f t="shared" si="9"/>
        <v>0</v>
      </c>
      <c r="AL43" s="37">
        <f t="shared" si="9"/>
        <v>0</v>
      </c>
      <c r="AM43" s="37">
        <f t="shared" si="9"/>
        <v>0</v>
      </c>
      <c r="AN43" s="37">
        <f t="shared" si="9"/>
        <v>0</v>
      </c>
      <c r="AO43" s="37"/>
      <c r="AP43" s="37"/>
    </row>
    <row r="44" spans="1:42" x14ac:dyDescent="0.3">
      <c r="A44" s="37" t="s">
        <v>31</v>
      </c>
      <c r="B44" s="37"/>
      <c r="C44" s="37">
        <v>402</v>
      </c>
      <c r="D44" s="38">
        <v>44650</v>
      </c>
      <c r="E44" s="38">
        <v>45051</v>
      </c>
      <c r="F44" s="37">
        <f t="shared" si="0"/>
        <v>22255.899999999998</v>
      </c>
      <c r="G44" s="37"/>
      <c r="H44" s="37" t="s">
        <v>18</v>
      </c>
      <c r="I44" s="37">
        <f t="shared" si="8"/>
        <v>0</v>
      </c>
      <c r="J44" s="37">
        <f t="shared" si="9"/>
        <v>0</v>
      </c>
      <c r="K44" s="37">
        <f t="shared" si="9"/>
        <v>0</v>
      </c>
      <c r="L44" s="37">
        <f t="shared" si="9"/>
        <v>0</v>
      </c>
      <c r="M44" s="37">
        <f t="shared" si="9"/>
        <v>0</v>
      </c>
      <c r="N44" s="37">
        <f t="shared" si="9"/>
        <v>0</v>
      </c>
      <c r="O44" s="37">
        <f t="shared" si="9"/>
        <v>0</v>
      </c>
      <c r="P44" s="37">
        <f t="shared" si="9"/>
        <v>0</v>
      </c>
      <c r="Q44" s="37">
        <f t="shared" si="9"/>
        <v>0</v>
      </c>
      <c r="R44" s="37">
        <f t="shared" si="9"/>
        <v>0</v>
      </c>
      <c r="S44" s="37">
        <f t="shared" si="9"/>
        <v>0</v>
      </c>
      <c r="T44" s="37">
        <f t="shared" si="9"/>
        <v>0</v>
      </c>
      <c r="U44" s="37">
        <f t="shared" si="9"/>
        <v>0</v>
      </c>
      <c r="V44" s="37">
        <f t="shared" si="9"/>
        <v>0</v>
      </c>
      <c r="W44" s="37">
        <f t="shared" si="9"/>
        <v>367.1</v>
      </c>
      <c r="X44" s="37">
        <f t="shared" si="9"/>
        <v>1133.8</v>
      </c>
      <c r="Y44" s="37">
        <f t="shared" si="9"/>
        <v>1133.8</v>
      </c>
      <c r="Z44" s="37">
        <f t="shared" si="9"/>
        <v>1151.7</v>
      </c>
      <c r="AA44" s="37">
        <f t="shared" si="9"/>
        <v>1688</v>
      </c>
      <c r="AB44" s="37">
        <f t="shared" si="9"/>
        <v>1620</v>
      </c>
      <c r="AC44" s="37">
        <f t="shared" si="9"/>
        <v>2179.6999999999998</v>
      </c>
      <c r="AD44" s="37">
        <f t="shared" si="9"/>
        <v>2724.9</v>
      </c>
      <c r="AE44" s="37">
        <f t="shared" si="9"/>
        <v>2805.4</v>
      </c>
      <c r="AF44" s="37">
        <f t="shared" si="9"/>
        <v>2570.1999999999998</v>
      </c>
      <c r="AG44" s="37">
        <f t="shared" si="9"/>
        <v>1460.8</v>
      </c>
      <c r="AH44" s="37">
        <f t="shared" si="9"/>
        <v>1231.8</v>
      </c>
      <c r="AI44" s="37">
        <f t="shared" si="9"/>
        <v>1140.4000000000001</v>
      </c>
      <c r="AJ44" s="37">
        <f t="shared" si="9"/>
        <v>1048.3</v>
      </c>
      <c r="AK44" s="37">
        <f t="shared" si="9"/>
        <v>0</v>
      </c>
      <c r="AL44" s="37">
        <f t="shared" si="9"/>
        <v>0</v>
      </c>
      <c r="AM44" s="37">
        <f t="shared" ref="J44:AN53" si="10">SUMIF($A$145:$A$168,$A44,AM$145:AM$168)</f>
        <v>0</v>
      </c>
      <c r="AN44" s="37">
        <f t="shared" si="10"/>
        <v>0</v>
      </c>
      <c r="AO44" s="37"/>
      <c r="AP44" s="37"/>
    </row>
    <row r="45" spans="1:42" x14ac:dyDescent="0.3">
      <c r="A45" s="37" t="s">
        <v>32</v>
      </c>
      <c r="B45" s="37"/>
      <c r="C45" s="37">
        <v>450</v>
      </c>
      <c r="D45" s="38">
        <v>44411</v>
      </c>
      <c r="E45" s="38">
        <v>44860</v>
      </c>
      <c r="F45" s="37">
        <f t="shared" si="0"/>
        <v>116574.30000000002</v>
      </c>
      <c r="G45" s="37"/>
      <c r="H45" s="37" t="s">
        <v>18</v>
      </c>
      <c r="I45" s="37">
        <f t="shared" si="8"/>
        <v>0</v>
      </c>
      <c r="J45" s="37">
        <f t="shared" si="10"/>
        <v>0</v>
      </c>
      <c r="K45" s="37">
        <f t="shared" si="10"/>
        <v>0</v>
      </c>
      <c r="L45" s="37">
        <f t="shared" si="10"/>
        <v>0</v>
      </c>
      <c r="M45" s="37">
        <f t="shared" si="10"/>
        <v>0</v>
      </c>
      <c r="N45" s="37">
        <f t="shared" si="10"/>
        <v>0</v>
      </c>
      <c r="O45" s="37">
        <f t="shared" si="10"/>
        <v>1053.3</v>
      </c>
      <c r="P45" s="37">
        <f t="shared" si="10"/>
        <v>2352.3000000000002</v>
      </c>
      <c r="Q45" s="37">
        <f t="shared" si="10"/>
        <v>3082.3</v>
      </c>
      <c r="R45" s="37">
        <f t="shared" si="10"/>
        <v>4474.5</v>
      </c>
      <c r="S45" s="37">
        <f t="shared" si="10"/>
        <v>6895.9</v>
      </c>
      <c r="T45" s="37">
        <f t="shared" si="10"/>
        <v>8117.5</v>
      </c>
      <c r="U45" s="37">
        <f t="shared" si="10"/>
        <v>8682.9</v>
      </c>
      <c r="V45" s="37">
        <f t="shared" si="10"/>
        <v>15591.3</v>
      </c>
      <c r="W45" s="37">
        <f t="shared" si="10"/>
        <v>14286.2</v>
      </c>
      <c r="X45" s="37">
        <f t="shared" si="10"/>
        <v>12688</v>
      </c>
      <c r="Y45" s="37">
        <f t="shared" si="10"/>
        <v>11619.1</v>
      </c>
      <c r="Z45" s="37">
        <f t="shared" si="10"/>
        <v>11544.6</v>
      </c>
      <c r="AA45" s="37">
        <f t="shared" si="10"/>
        <v>7061.2</v>
      </c>
      <c r="AB45" s="37">
        <f t="shared" si="10"/>
        <v>4745.1000000000004</v>
      </c>
      <c r="AC45" s="37">
        <f t="shared" si="10"/>
        <v>3376.3</v>
      </c>
      <c r="AD45" s="37">
        <f t="shared" si="10"/>
        <v>1003.8</v>
      </c>
      <c r="AE45" s="37">
        <f t="shared" si="10"/>
        <v>0</v>
      </c>
      <c r="AF45" s="37">
        <f t="shared" si="10"/>
        <v>0</v>
      </c>
      <c r="AG45" s="37">
        <f t="shared" si="10"/>
        <v>0</v>
      </c>
      <c r="AH45" s="37">
        <f t="shared" si="10"/>
        <v>0</v>
      </c>
      <c r="AI45" s="37">
        <f t="shared" si="10"/>
        <v>0</v>
      </c>
      <c r="AJ45" s="37">
        <f t="shared" si="10"/>
        <v>0</v>
      </c>
      <c r="AK45" s="37">
        <f t="shared" si="10"/>
        <v>0</v>
      </c>
      <c r="AL45" s="37">
        <f t="shared" si="10"/>
        <v>0</v>
      </c>
      <c r="AM45" s="37">
        <f t="shared" si="10"/>
        <v>0</v>
      </c>
      <c r="AN45" s="37">
        <f t="shared" si="10"/>
        <v>0</v>
      </c>
      <c r="AO45" s="37"/>
      <c r="AP45" s="37"/>
    </row>
    <row r="46" spans="1:42" x14ac:dyDescent="0.3">
      <c r="A46" s="37" t="s">
        <v>33</v>
      </c>
      <c r="B46" s="37"/>
      <c r="C46" s="37">
        <v>471</v>
      </c>
      <c r="D46" s="38">
        <v>44551</v>
      </c>
      <c r="E46" s="38">
        <v>45021</v>
      </c>
      <c r="F46" s="37">
        <f t="shared" si="0"/>
        <v>62770.600000000006</v>
      </c>
      <c r="G46" s="37"/>
      <c r="H46" s="37" t="s">
        <v>18</v>
      </c>
      <c r="I46" s="37">
        <f t="shared" si="8"/>
        <v>0</v>
      </c>
      <c r="J46" s="37">
        <f t="shared" si="10"/>
        <v>0</v>
      </c>
      <c r="K46" s="37">
        <f t="shared" si="10"/>
        <v>0</v>
      </c>
      <c r="L46" s="37">
        <f t="shared" si="10"/>
        <v>0</v>
      </c>
      <c r="M46" s="37">
        <f t="shared" si="10"/>
        <v>0</v>
      </c>
      <c r="N46" s="37">
        <f t="shared" si="10"/>
        <v>0</v>
      </c>
      <c r="O46" s="37">
        <f t="shared" si="10"/>
        <v>0</v>
      </c>
      <c r="P46" s="37">
        <f t="shared" si="10"/>
        <v>0</v>
      </c>
      <c r="Q46" s="37">
        <f t="shared" si="10"/>
        <v>0</v>
      </c>
      <c r="R46" s="37">
        <f t="shared" si="10"/>
        <v>0</v>
      </c>
      <c r="S46" s="37">
        <f t="shared" si="10"/>
        <v>248</v>
      </c>
      <c r="T46" s="37">
        <f t="shared" si="10"/>
        <v>669.6</v>
      </c>
      <c r="U46" s="37">
        <f t="shared" si="10"/>
        <v>1190.4000000000001</v>
      </c>
      <c r="V46" s="37">
        <f t="shared" si="10"/>
        <v>2678.5</v>
      </c>
      <c r="W46" s="37">
        <f t="shared" si="10"/>
        <v>3025.7</v>
      </c>
      <c r="X46" s="37">
        <f t="shared" si="10"/>
        <v>4445.5</v>
      </c>
      <c r="Y46" s="37">
        <f t="shared" si="10"/>
        <v>4761.8</v>
      </c>
      <c r="Z46" s="37">
        <f t="shared" si="10"/>
        <v>5456.2</v>
      </c>
      <c r="AA46" s="37">
        <f t="shared" si="10"/>
        <v>6398.6</v>
      </c>
      <c r="AB46" s="37">
        <f t="shared" si="10"/>
        <v>7487.9</v>
      </c>
      <c r="AC46" s="37">
        <f t="shared" si="10"/>
        <v>7060.3</v>
      </c>
      <c r="AD46" s="37">
        <f t="shared" si="10"/>
        <v>6621.8</v>
      </c>
      <c r="AE46" s="37">
        <f t="shared" si="10"/>
        <v>6209.5</v>
      </c>
      <c r="AF46" s="37">
        <f t="shared" si="10"/>
        <v>3077.7</v>
      </c>
      <c r="AG46" s="37">
        <f t="shared" si="10"/>
        <v>1713.5</v>
      </c>
      <c r="AH46" s="37">
        <f t="shared" si="10"/>
        <v>1180</v>
      </c>
      <c r="AI46" s="37">
        <f t="shared" si="10"/>
        <v>545.6</v>
      </c>
      <c r="AJ46" s="37">
        <f t="shared" si="10"/>
        <v>0</v>
      </c>
      <c r="AK46" s="37">
        <f t="shared" si="10"/>
        <v>0</v>
      </c>
      <c r="AL46" s="37">
        <f t="shared" si="10"/>
        <v>0</v>
      </c>
      <c r="AM46" s="37">
        <f t="shared" si="10"/>
        <v>0</v>
      </c>
      <c r="AN46" s="37">
        <f t="shared" si="10"/>
        <v>0</v>
      </c>
      <c r="AO46" s="37"/>
      <c r="AP46" s="37"/>
    </row>
    <row r="47" spans="1:42" x14ac:dyDescent="0.3">
      <c r="A47" s="37" t="s">
        <v>35</v>
      </c>
      <c r="B47" s="37"/>
      <c r="C47" s="37">
        <v>317</v>
      </c>
      <c r="D47" s="38">
        <v>44735</v>
      </c>
      <c r="E47" s="38">
        <v>45051</v>
      </c>
      <c r="F47" s="37">
        <f t="shared" si="0"/>
        <v>507733.1</v>
      </c>
      <c r="G47" s="37"/>
      <c r="H47" s="37" t="s">
        <v>18</v>
      </c>
      <c r="I47" s="37">
        <f t="shared" si="8"/>
        <v>0</v>
      </c>
      <c r="J47" s="37">
        <f t="shared" si="10"/>
        <v>0</v>
      </c>
      <c r="K47" s="37">
        <f t="shared" si="10"/>
        <v>0</v>
      </c>
      <c r="L47" s="37">
        <f t="shared" si="10"/>
        <v>0</v>
      </c>
      <c r="M47" s="37">
        <f t="shared" si="10"/>
        <v>0</v>
      </c>
      <c r="N47" s="37">
        <f t="shared" si="10"/>
        <v>0</v>
      </c>
      <c r="O47" s="37">
        <f t="shared" si="10"/>
        <v>0</v>
      </c>
      <c r="P47" s="37">
        <f t="shared" si="10"/>
        <v>0</v>
      </c>
      <c r="Q47" s="37">
        <f t="shared" si="10"/>
        <v>0</v>
      </c>
      <c r="R47" s="37">
        <f t="shared" si="10"/>
        <v>0</v>
      </c>
      <c r="S47" s="37">
        <f t="shared" si="10"/>
        <v>0</v>
      </c>
      <c r="T47" s="37">
        <f t="shared" si="10"/>
        <v>0</v>
      </c>
      <c r="U47" s="37">
        <f t="shared" si="10"/>
        <v>0</v>
      </c>
      <c r="V47" s="37">
        <f t="shared" si="10"/>
        <v>0</v>
      </c>
      <c r="W47" s="37">
        <f t="shared" si="10"/>
        <v>0</v>
      </c>
      <c r="X47" s="37">
        <f t="shared" si="10"/>
        <v>0</v>
      </c>
      <c r="Y47" s="37">
        <f t="shared" si="10"/>
        <v>3030.6</v>
      </c>
      <c r="Z47" s="37">
        <f t="shared" si="10"/>
        <v>25155.7</v>
      </c>
      <c r="AA47" s="37">
        <f t="shared" si="10"/>
        <v>43843.6</v>
      </c>
      <c r="AB47" s="37">
        <f t="shared" si="10"/>
        <v>42619.3</v>
      </c>
      <c r="AC47" s="37">
        <f t="shared" si="10"/>
        <v>66783.899999999994</v>
      </c>
      <c r="AD47" s="37">
        <f t="shared" si="10"/>
        <v>87242.5</v>
      </c>
      <c r="AE47" s="37">
        <f t="shared" si="10"/>
        <v>96960.4</v>
      </c>
      <c r="AF47" s="37">
        <f t="shared" si="10"/>
        <v>55711</v>
      </c>
      <c r="AG47" s="37">
        <f t="shared" si="10"/>
        <v>34836.1</v>
      </c>
      <c r="AH47" s="37">
        <f t="shared" si="10"/>
        <v>23083.9</v>
      </c>
      <c r="AI47" s="37">
        <f t="shared" si="10"/>
        <v>16059.1</v>
      </c>
      <c r="AJ47" s="37">
        <f t="shared" si="10"/>
        <v>12407</v>
      </c>
      <c r="AK47" s="37">
        <f t="shared" si="10"/>
        <v>0</v>
      </c>
      <c r="AL47" s="37">
        <f t="shared" si="10"/>
        <v>0</v>
      </c>
      <c r="AM47" s="37">
        <f t="shared" si="10"/>
        <v>0</v>
      </c>
      <c r="AN47" s="37">
        <f t="shared" si="10"/>
        <v>0</v>
      </c>
      <c r="AO47" s="37"/>
      <c r="AP47" s="37"/>
    </row>
    <row r="48" spans="1:42" x14ac:dyDescent="0.3">
      <c r="A48" s="37" t="s">
        <v>40</v>
      </c>
      <c r="B48" s="37"/>
      <c r="C48" s="37">
        <v>334</v>
      </c>
      <c r="D48" s="38">
        <v>44732</v>
      </c>
      <c r="E48" s="38">
        <v>45066</v>
      </c>
      <c r="F48" s="37">
        <f t="shared" si="0"/>
        <v>516851.00000000006</v>
      </c>
      <c r="G48" s="37"/>
      <c r="H48" s="37" t="s">
        <v>18</v>
      </c>
      <c r="I48" s="37">
        <f t="shared" si="8"/>
        <v>0</v>
      </c>
      <c r="J48" s="37">
        <f t="shared" si="10"/>
        <v>0</v>
      </c>
      <c r="K48" s="37">
        <f t="shared" si="10"/>
        <v>0</v>
      </c>
      <c r="L48" s="37">
        <f t="shared" si="10"/>
        <v>0</v>
      </c>
      <c r="M48" s="37">
        <f t="shared" si="10"/>
        <v>0</v>
      </c>
      <c r="N48" s="37">
        <f t="shared" si="10"/>
        <v>0</v>
      </c>
      <c r="O48" s="37">
        <f t="shared" si="10"/>
        <v>0</v>
      </c>
      <c r="P48" s="37">
        <f t="shared" si="10"/>
        <v>0</v>
      </c>
      <c r="Q48" s="37">
        <f t="shared" si="10"/>
        <v>0</v>
      </c>
      <c r="R48" s="37">
        <f t="shared" si="10"/>
        <v>0</v>
      </c>
      <c r="S48" s="37">
        <f t="shared" si="10"/>
        <v>0</v>
      </c>
      <c r="T48" s="37">
        <f t="shared" si="10"/>
        <v>0</v>
      </c>
      <c r="U48" s="37">
        <f t="shared" si="10"/>
        <v>0</v>
      </c>
      <c r="V48" s="37">
        <f t="shared" si="10"/>
        <v>0</v>
      </c>
      <c r="W48" s="37">
        <f t="shared" si="10"/>
        <v>0</v>
      </c>
      <c r="X48" s="37">
        <f t="shared" si="10"/>
        <v>0</v>
      </c>
      <c r="Y48" s="37">
        <f t="shared" si="10"/>
        <v>0</v>
      </c>
      <c r="Z48" s="37">
        <f t="shared" si="10"/>
        <v>4173.1000000000004</v>
      </c>
      <c r="AA48" s="37">
        <f t="shared" si="10"/>
        <v>14160.8</v>
      </c>
      <c r="AB48" s="37">
        <f t="shared" si="10"/>
        <v>26052.400000000001</v>
      </c>
      <c r="AC48" s="37">
        <f t="shared" si="10"/>
        <v>39965.9</v>
      </c>
      <c r="AD48" s="37">
        <f t="shared" si="10"/>
        <v>58151.199999999997</v>
      </c>
      <c r="AE48" s="37">
        <f t="shared" si="10"/>
        <v>95004</v>
      </c>
      <c r="AF48" s="37">
        <f t="shared" si="10"/>
        <v>108765.4</v>
      </c>
      <c r="AG48" s="37">
        <f t="shared" si="10"/>
        <v>80161.2</v>
      </c>
      <c r="AH48" s="37">
        <f t="shared" si="10"/>
        <v>56774.6</v>
      </c>
      <c r="AI48" s="37">
        <f t="shared" si="10"/>
        <v>24537.9</v>
      </c>
      <c r="AJ48" s="37">
        <f t="shared" si="10"/>
        <v>7599.1</v>
      </c>
      <c r="AK48" s="37">
        <f t="shared" si="10"/>
        <v>1505.4</v>
      </c>
      <c r="AL48" s="37">
        <f t="shared" si="10"/>
        <v>0</v>
      </c>
      <c r="AM48" s="37">
        <f t="shared" si="10"/>
        <v>0</v>
      </c>
      <c r="AN48" s="37">
        <f t="shared" si="10"/>
        <v>0</v>
      </c>
      <c r="AO48" s="37"/>
      <c r="AP48" s="37"/>
    </row>
    <row r="49" spans="1:45" x14ac:dyDescent="0.3">
      <c r="A49" s="37" t="s">
        <v>42</v>
      </c>
      <c r="B49" s="37"/>
      <c r="C49" s="37">
        <v>253</v>
      </c>
      <c r="D49" s="38">
        <v>44844</v>
      </c>
      <c r="E49" s="38">
        <v>45097</v>
      </c>
      <c r="F49" s="37">
        <f t="shared" si="0"/>
        <v>45179.200000000004</v>
      </c>
      <c r="G49" s="37"/>
      <c r="H49" s="37" t="s">
        <v>18</v>
      </c>
      <c r="I49" s="37">
        <f t="shared" si="8"/>
        <v>0</v>
      </c>
      <c r="J49" s="37">
        <f t="shared" si="10"/>
        <v>0</v>
      </c>
      <c r="K49" s="37">
        <f t="shared" si="10"/>
        <v>0</v>
      </c>
      <c r="L49" s="37">
        <f t="shared" si="10"/>
        <v>0</v>
      </c>
      <c r="M49" s="37">
        <f t="shared" si="10"/>
        <v>0</v>
      </c>
      <c r="N49" s="37">
        <f t="shared" si="10"/>
        <v>0</v>
      </c>
      <c r="O49" s="37">
        <f t="shared" si="10"/>
        <v>0</v>
      </c>
      <c r="P49" s="37">
        <f t="shared" si="10"/>
        <v>0</v>
      </c>
      <c r="Q49" s="37">
        <f t="shared" si="10"/>
        <v>0</v>
      </c>
      <c r="R49" s="37">
        <f t="shared" si="10"/>
        <v>0</v>
      </c>
      <c r="S49" s="37">
        <f t="shared" si="10"/>
        <v>0</v>
      </c>
      <c r="T49" s="37">
        <f t="shared" si="10"/>
        <v>0</v>
      </c>
      <c r="U49" s="37">
        <f t="shared" si="10"/>
        <v>0</v>
      </c>
      <c r="V49" s="37">
        <f t="shared" si="10"/>
        <v>0</v>
      </c>
      <c r="W49" s="37">
        <f t="shared" si="10"/>
        <v>0</v>
      </c>
      <c r="X49" s="37">
        <f t="shared" si="10"/>
        <v>0</v>
      </c>
      <c r="Y49" s="37">
        <f t="shared" si="10"/>
        <v>0</v>
      </c>
      <c r="Z49" s="37">
        <f t="shared" si="10"/>
        <v>0</v>
      </c>
      <c r="AA49" s="37">
        <f t="shared" si="10"/>
        <v>0</v>
      </c>
      <c r="AB49" s="37">
        <f t="shared" si="10"/>
        <v>0</v>
      </c>
      <c r="AC49" s="37">
        <f t="shared" si="10"/>
        <v>203</v>
      </c>
      <c r="AD49" s="37">
        <f t="shared" si="10"/>
        <v>4699.6000000000004</v>
      </c>
      <c r="AE49" s="37">
        <f t="shared" si="10"/>
        <v>5658.2</v>
      </c>
      <c r="AF49" s="37">
        <f t="shared" si="10"/>
        <v>6689</v>
      </c>
      <c r="AG49" s="37">
        <f t="shared" si="10"/>
        <v>7234.6</v>
      </c>
      <c r="AH49" s="37">
        <f t="shared" si="10"/>
        <v>6391.1</v>
      </c>
      <c r="AI49" s="37">
        <f t="shared" si="10"/>
        <v>5455.3</v>
      </c>
      <c r="AJ49" s="37">
        <f t="shared" si="10"/>
        <v>5605.1</v>
      </c>
      <c r="AK49" s="37">
        <f t="shared" si="10"/>
        <v>2527.4</v>
      </c>
      <c r="AL49" s="37">
        <f t="shared" si="10"/>
        <v>715.9</v>
      </c>
      <c r="AM49" s="37">
        <f t="shared" si="10"/>
        <v>0</v>
      </c>
      <c r="AN49" s="37">
        <f t="shared" si="10"/>
        <v>0</v>
      </c>
      <c r="AO49" s="37"/>
      <c r="AP49" s="37"/>
    </row>
    <row r="50" spans="1:45" x14ac:dyDescent="0.3">
      <c r="A50" s="37" t="s">
        <v>44</v>
      </c>
      <c r="B50" s="37"/>
      <c r="C50" s="37">
        <v>332</v>
      </c>
      <c r="D50" s="38">
        <v>44538</v>
      </c>
      <c r="E50" s="38">
        <v>44869</v>
      </c>
      <c r="F50" s="37">
        <f t="shared" si="0"/>
        <v>23429.900000000005</v>
      </c>
      <c r="G50" s="37"/>
      <c r="H50" s="37" t="s">
        <v>18</v>
      </c>
      <c r="I50" s="37">
        <f t="shared" si="8"/>
        <v>0</v>
      </c>
      <c r="J50" s="37">
        <f t="shared" si="10"/>
        <v>0</v>
      </c>
      <c r="K50" s="37">
        <f t="shared" si="10"/>
        <v>0</v>
      </c>
      <c r="L50" s="37">
        <f t="shared" si="10"/>
        <v>0</v>
      </c>
      <c r="M50" s="37">
        <f t="shared" si="10"/>
        <v>0</v>
      </c>
      <c r="N50" s="37">
        <f t="shared" si="10"/>
        <v>0</v>
      </c>
      <c r="O50" s="37">
        <f t="shared" si="10"/>
        <v>0</v>
      </c>
      <c r="P50" s="37">
        <f t="shared" si="10"/>
        <v>0</v>
      </c>
      <c r="Q50" s="37">
        <f t="shared" si="10"/>
        <v>0</v>
      </c>
      <c r="R50" s="37">
        <f t="shared" si="10"/>
        <v>241.5</v>
      </c>
      <c r="S50" s="37">
        <f t="shared" si="10"/>
        <v>680.1</v>
      </c>
      <c r="T50" s="37">
        <f t="shared" si="10"/>
        <v>1160.9000000000001</v>
      </c>
      <c r="U50" s="37">
        <f t="shared" si="10"/>
        <v>1590</v>
      </c>
      <c r="V50" s="37">
        <f t="shared" si="10"/>
        <v>2367.9</v>
      </c>
      <c r="W50" s="37">
        <f t="shared" si="10"/>
        <v>2786.8</v>
      </c>
      <c r="X50" s="37">
        <f t="shared" si="10"/>
        <v>3338.2</v>
      </c>
      <c r="Y50" s="37">
        <f t="shared" si="10"/>
        <v>3947.6</v>
      </c>
      <c r="Z50" s="37">
        <f t="shared" si="10"/>
        <v>3611.7</v>
      </c>
      <c r="AA50" s="37">
        <f t="shared" si="10"/>
        <v>2565.4</v>
      </c>
      <c r="AB50" s="37">
        <f t="shared" si="10"/>
        <v>948.9</v>
      </c>
      <c r="AC50" s="37">
        <f t="shared" si="10"/>
        <v>167.2</v>
      </c>
      <c r="AD50" s="37">
        <f t="shared" si="10"/>
        <v>23.7</v>
      </c>
      <c r="AE50" s="37">
        <f t="shared" si="10"/>
        <v>0</v>
      </c>
      <c r="AF50" s="37">
        <f t="shared" si="10"/>
        <v>0</v>
      </c>
      <c r="AG50" s="37">
        <f t="shared" si="10"/>
        <v>0</v>
      </c>
      <c r="AH50" s="37">
        <f t="shared" si="10"/>
        <v>0</v>
      </c>
      <c r="AI50" s="37">
        <f t="shared" si="10"/>
        <v>0</v>
      </c>
      <c r="AJ50" s="37">
        <f t="shared" si="10"/>
        <v>0</v>
      </c>
      <c r="AK50" s="37">
        <f t="shared" si="10"/>
        <v>0</v>
      </c>
      <c r="AL50" s="37">
        <f t="shared" si="10"/>
        <v>0</v>
      </c>
      <c r="AM50" s="37">
        <f t="shared" si="10"/>
        <v>0</v>
      </c>
      <c r="AN50" s="37">
        <f t="shared" si="10"/>
        <v>0</v>
      </c>
      <c r="AO50" s="37"/>
      <c r="AP50" s="37"/>
    </row>
    <row r="51" spans="1:45" x14ac:dyDescent="0.3">
      <c r="A51" s="37" t="s">
        <v>45</v>
      </c>
      <c r="B51" s="37"/>
      <c r="C51" s="37">
        <v>387</v>
      </c>
      <c r="D51" s="38">
        <v>44743</v>
      </c>
      <c r="E51" s="38">
        <v>45129</v>
      </c>
      <c r="F51" s="37">
        <f t="shared" si="0"/>
        <v>73420.099999999991</v>
      </c>
      <c r="G51" s="37"/>
      <c r="H51" s="37" t="s">
        <v>18</v>
      </c>
      <c r="I51" s="37">
        <f t="shared" si="8"/>
        <v>0</v>
      </c>
      <c r="J51" s="37">
        <f t="shared" si="10"/>
        <v>0</v>
      </c>
      <c r="K51" s="37">
        <f t="shared" si="10"/>
        <v>0</v>
      </c>
      <c r="L51" s="37">
        <f t="shared" si="10"/>
        <v>0</v>
      </c>
      <c r="M51" s="37">
        <f t="shared" si="10"/>
        <v>0</v>
      </c>
      <c r="N51" s="37">
        <f t="shared" si="10"/>
        <v>0</v>
      </c>
      <c r="O51" s="37">
        <f t="shared" si="10"/>
        <v>0</v>
      </c>
      <c r="P51" s="37">
        <f t="shared" si="10"/>
        <v>0</v>
      </c>
      <c r="Q51" s="37">
        <f t="shared" si="10"/>
        <v>0</v>
      </c>
      <c r="R51" s="37">
        <f t="shared" si="10"/>
        <v>0</v>
      </c>
      <c r="S51" s="37">
        <f t="shared" si="10"/>
        <v>0</v>
      </c>
      <c r="T51" s="37">
        <f t="shared" si="10"/>
        <v>0</v>
      </c>
      <c r="U51" s="37">
        <f t="shared" si="10"/>
        <v>0</v>
      </c>
      <c r="V51" s="37">
        <f t="shared" si="10"/>
        <v>0</v>
      </c>
      <c r="W51" s="37">
        <f t="shared" si="10"/>
        <v>0</v>
      </c>
      <c r="X51" s="37">
        <f t="shared" si="10"/>
        <v>0</v>
      </c>
      <c r="Y51" s="37">
        <f t="shared" si="10"/>
        <v>0</v>
      </c>
      <c r="Z51" s="37">
        <f t="shared" si="10"/>
        <v>22.5</v>
      </c>
      <c r="AA51" s="37">
        <f t="shared" si="10"/>
        <v>110.4</v>
      </c>
      <c r="AB51" s="37">
        <f t="shared" si="10"/>
        <v>955.1</v>
      </c>
      <c r="AC51" s="37">
        <f t="shared" si="10"/>
        <v>3395.6</v>
      </c>
      <c r="AD51" s="37">
        <f t="shared" si="10"/>
        <v>7894.5</v>
      </c>
      <c r="AE51" s="37">
        <f t="shared" si="10"/>
        <v>11946</v>
      </c>
      <c r="AF51" s="37">
        <f t="shared" si="10"/>
        <v>10322.6</v>
      </c>
      <c r="AG51" s="37">
        <f t="shared" si="10"/>
        <v>6717.5</v>
      </c>
      <c r="AH51" s="37">
        <f t="shared" si="10"/>
        <v>5001.5</v>
      </c>
      <c r="AI51" s="37">
        <f t="shared" si="10"/>
        <v>5676.3</v>
      </c>
      <c r="AJ51" s="37">
        <f t="shared" si="10"/>
        <v>9047.9</v>
      </c>
      <c r="AK51" s="37">
        <f t="shared" si="10"/>
        <v>7875</v>
      </c>
      <c r="AL51" s="37">
        <f t="shared" si="10"/>
        <v>3847.5</v>
      </c>
      <c r="AM51" s="37">
        <f t="shared" si="10"/>
        <v>607.70000000000005</v>
      </c>
      <c r="AN51" s="37">
        <f t="shared" si="10"/>
        <v>0</v>
      </c>
      <c r="AO51" s="37"/>
      <c r="AP51" s="37"/>
    </row>
    <row r="52" spans="1:45" x14ac:dyDescent="0.3">
      <c r="A52" s="37" t="s">
        <v>54</v>
      </c>
      <c r="B52" s="37"/>
      <c r="C52" s="37">
        <v>79</v>
      </c>
      <c r="D52" s="38">
        <v>44839</v>
      </c>
      <c r="E52" s="38">
        <v>44918</v>
      </c>
      <c r="F52" s="37">
        <f t="shared" si="0"/>
        <v>2614.3000000000002</v>
      </c>
      <c r="G52" s="37"/>
      <c r="H52" s="37" t="s">
        <v>18</v>
      </c>
      <c r="I52" s="37">
        <f t="shared" si="8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  <c r="Y52" s="37">
        <f t="shared" si="10"/>
        <v>0</v>
      </c>
      <c r="Z52" s="37">
        <f t="shared" si="10"/>
        <v>0</v>
      </c>
      <c r="AA52" s="37">
        <f t="shared" si="10"/>
        <v>0</v>
      </c>
      <c r="AB52" s="37">
        <f t="shared" si="10"/>
        <v>0</v>
      </c>
      <c r="AC52" s="37">
        <f t="shared" si="10"/>
        <v>80.099999999999994</v>
      </c>
      <c r="AD52" s="37">
        <f t="shared" si="10"/>
        <v>1050.5</v>
      </c>
      <c r="AE52" s="37">
        <f t="shared" si="10"/>
        <v>1346.7</v>
      </c>
      <c r="AF52" s="37">
        <f t="shared" si="10"/>
        <v>137</v>
      </c>
      <c r="AG52" s="37">
        <f t="shared" si="10"/>
        <v>0</v>
      </c>
      <c r="AH52" s="37">
        <f t="shared" si="10"/>
        <v>0</v>
      </c>
      <c r="AI52" s="37">
        <f t="shared" si="10"/>
        <v>0</v>
      </c>
      <c r="AJ52" s="37">
        <f t="shared" si="10"/>
        <v>0</v>
      </c>
      <c r="AK52" s="37">
        <f t="shared" si="10"/>
        <v>0</v>
      </c>
      <c r="AL52" s="37">
        <f t="shared" si="10"/>
        <v>0</v>
      </c>
      <c r="AM52" s="37">
        <f t="shared" si="10"/>
        <v>0</v>
      </c>
      <c r="AN52" s="37">
        <f t="shared" si="10"/>
        <v>0</v>
      </c>
      <c r="AO52" s="37"/>
      <c r="AP52" s="37"/>
    </row>
    <row r="53" spans="1:45" x14ac:dyDescent="0.3">
      <c r="A53" s="37" t="s">
        <v>58</v>
      </c>
      <c r="B53" s="37"/>
      <c r="C53" s="37">
        <v>208</v>
      </c>
      <c r="D53" s="38">
        <v>44876</v>
      </c>
      <c r="E53" s="38">
        <v>45083</v>
      </c>
      <c r="F53" s="37">
        <f t="shared" si="0"/>
        <v>0</v>
      </c>
      <c r="G53" s="37"/>
      <c r="H53" s="37" t="s">
        <v>18</v>
      </c>
      <c r="I53" s="37">
        <f t="shared" si="8"/>
        <v>0</v>
      </c>
      <c r="J53" s="37">
        <f t="shared" si="10"/>
        <v>0</v>
      </c>
      <c r="K53" s="37">
        <f t="shared" si="10"/>
        <v>0</v>
      </c>
      <c r="L53" s="37">
        <f t="shared" si="10"/>
        <v>0</v>
      </c>
      <c r="M53" s="37">
        <f t="shared" si="10"/>
        <v>0</v>
      </c>
      <c r="N53" s="37">
        <f t="shared" si="10"/>
        <v>0</v>
      </c>
      <c r="O53" s="37">
        <f t="shared" ref="J53:AN54" si="11">SUMIF($A$145:$A$168,$A53,O$145:O$168)</f>
        <v>0</v>
      </c>
      <c r="P53" s="37">
        <f t="shared" si="11"/>
        <v>0</v>
      </c>
      <c r="Q53" s="37">
        <f t="shared" si="11"/>
        <v>0</v>
      </c>
      <c r="R53" s="37">
        <f t="shared" si="11"/>
        <v>0</v>
      </c>
      <c r="S53" s="37">
        <f t="shared" si="11"/>
        <v>0</v>
      </c>
      <c r="T53" s="37">
        <f t="shared" si="11"/>
        <v>0</v>
      </c>
      <c r="U53" s="37">
        <f t="shared" si="11"/>
        <v>0</v>
      </c>
      <c r="V53" s="37">
        <f t="shared" si="11"/>
        <v>0</v>
      </c>
      <c r="W53" s="37">
        <f t="shared" si="11"/>
        <v>0</v>
      </c>
      <c r="X53" s="37">
        <f t="shared" si="11"/>
        <v>0</v>
      </c>
      <c r="Y53" s="37">
        <f t="shared" si="11"/>
        <v>0</v>
      </c>
      <c r="Z53" s="37">
        <f t="shared" si="11"/>
        <v>0</v>
      </c>
      <c r="AA53" s="37">
        <f t="shared" si="11"/>
        <v>0</v>
      </c>
      <c r="AB53" s="37">
        <f t="shared" si="11"/>
        <v>0</v>
      </c>
      <c r="AC53" s="37">
        <f t="shared" si="11"/>
        <v>0</v>
      </c>
      <c r="AD53" s="37">
        <f t="shared" si="11"/>
        <v>0</v>
      </c>
      <c r="AE53" s="37">
        <f t="shared" si="11"/>
        <v>0</v>
      </c>
      <c r="AF53" s="37">
        <f t="shared" si="11"/>
        <v>0</v>
      </c>
      <c r="AG53" s="37">
        <f t="shared" si="11"/>
        <v>0</v>
      </c>
      <c r="AH53" s="37">
        <f t="shared" si="11"/>
        <v>0</v>
      </c>
      <c r="AI53" s="37">
        <f t="shared" si="11"/>
        <v>0</v>
      </c>
      <c r="AJ53" s="37">
        <f t="shared" si="11"/>
        <v>0</v>
      </c>
      <c r="AK53" s="37">
        <f t="shared" si="11"/>
        <v>0</v>
      </c>
      <c r="AL53" s="37">
        <f t="shared" si="11"/>
        <v>0</v>
      </c>
      <c r="AM53" s="37">
        <f t="shared" si="11"/>
        <v>0</v>
      </c>
      <c r="AN53" s="37">
        <f t="shared" si="11"/>
        <v>0</v>
      </c>
      <c r="AO53" s="37"/>
      <c r="AP53" s="37"/>
    </row>
    <row r="54" spans="1:45" x14ac:dyDescent="0.3">
      <c r="A54" s="37" t="s">
        <v>59</v>
      </c>
      <c r="B54" s="37"/>
      <c r="C54" s="37">
        <v>208</v>
      </c>
      <c r="D54" s="38">
        <v>44876</v>
      </c>
      <c r="E54" s="38">
        <v>45083</v>
      </c>
      <c r="F54" s="37">
        <f t="shared" si="0"/>
        <v>0</v>
      </c>
      <c r="G54" s="37"/>
      <c r="H54" s="37" t="s">
        <v>18</v>
      </c>
      <c r="I54" s="37">
        <f t="shared" si="8"/>
        <v>0</v>
      </c>
      <c r="J54" s="37">
        <f t="shared" si="11"/>
        <v>0</v>
      </c>
      <c r="K54" s="37">
        <f t="shared" si="11"/>
        <v>0</v>
      </c>
      <c r="L54" s="37">
        <f t="shared" si="11"/>
        <v>0</v>
      </c>
      <c r="M54" s="37">
        <f t="shared" si="11"/>
        <v>0</v>
      </c>
      <c r="N54" s="37">
        <f t="shared" si="11"/>
        <v>0</v>
      </c>
      <c r="O54" s="37">
        <f t="shared" si="11"/>
        <v>0</v>
      </c>
      <c r="P54" s="37">
        <f t="shared" si="11"/>
        <v>0</v>
      </c>
      <c r="Q54" s="37">
        <f t="shared" si="11"/>
        <v>0</v>
      </c>
      <c r="R54" s="37">
        <f t="shared" si="11"/>
        <v>0</v>
      </c>
      <c r="S54" s="37">
        <f t="shared" si="11"/>
        <v>0</v>
      </c>
      <c r="T54" s="37">
        <f t="shared" si="11"/>
        <v>0</v>
      </c>
      <c r="U54" s="37">
        <f t="shared" si="11"/>
        <v>0</v>
      </c>
      <c r="V54" s="37">
        <f t="shared" si="11"/>
        <v>0</v>
      </c>
      <c r="W54" s="37">
        <f t="shared" si="11"/>
        <v>0</v>
      </c>
      <c r="X54" s="37">
        <f t="shared" si="11"/>
        <v>0</v>
      </c>
      <c r="Y54" s="37">
        <f t="shared" si="11"/>
        <v>0</v>
      </c>
      <c r="Z54" s="37">
        <f t="shared" si="11"/>
        <v>0</v>
      </c>
      <c r="AA54" s="37">
        <f t="shared" si="11"/>
        <v>0</v>
      </c>
      <c r="AB54" s="37">
        <f t="shared" si="11"/>
        <v>0</v>
      </c>
      <c r="AC54" s="37">
        <f t="shared" si="11"/>
        <v>0</v>
      </c>
      <c r="AD54" s="37">
        <f t="shared" si="11"/>
        <v>0</v>
      </c>
      <c r="AE54" s="37">
        <f t="shared" si="11"/>
        <v>0</v>
      </c>
      <c r="AF54" s="37">
        <f t="shared" si="11"/>
        <v>0</v>
      </c>
      <c r="AG54" s="37">
        <f t="shared" si="11"/>
        <v>0</v>
      </c>
      <c r="AH54" s="37">
        <f t="shared" si="11"/>
        <v>0</v>
      </c>
      <c r="AI54" s="37">
        <f t="shared" si="11"/>
        <v>0</v>
      </c>
      <c r="AJ54" s="37">
        <f t="shared" si="11"/>
        <v>0</v>
      </c>
      <c r="AK54" s="37">
        <f t="shared" si="11"/>
        <v>0</v>
      </c>
      <c r="AL54" s="37">
        <f t="shared" si="11"/>
        <v>0</v>
      </c>
      <c r="AM54" s="37">
        <f t="shared" si="11"/>
        <v>0</v>
      </c>
      <c r="AN54" s="37">
        <f t="shared" si="11"/>
        <v>0</v>
      </c>
      <c r="AO54" s="37"/>
      <c r="AP54" s="37"/>
    </row>
    <row r="56" spans="1:45" x14ac:dyDescent="0.3">
      <c r="H56">
        <v>1230000</v>
      </c>
      <c r="J56">
        <f>$H$56*J23/($F$23+$F$48)</f>
        <v>0</v>
      </c>
      <c r="K56">
        <f t="shared" ref="K56:AQ56" si="12">$H$56*K23/($F$23+$F$48)</f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15478.273062796716</v>
      </c>
      <c r="AA56">
        <f t="shared" si="12"/>
        <v>26868.414115773474</v>
      </c>
      <c r="AB56">
        <f t="shared" si="12"/>
        <v>52107.816983995413</v>
      </c>
      <c r="AC56">
        <f t="shared" si="12"/>
        <v>96313.071811301488</v>
      </c>
      <c r="AD56">
        <f t="shared" si="12"/>
        <v>140396.81734780548</v>
      </c>
      <c r="AE56">
        <f t="shared" si="12"/>
        <v>140118.91948056823</v>
      </c>
      <c r="AF56">
        <f t="shared" si="12"/>
        <v>110069.6718652156</v>
      </c>
      <c r="AG56">
        <f t="shared" si="12"/>
        <v>86828.790872041849</v>
      </c>
      <c r="AH56">
        <f t="shared" si="12"/>
        <v>65350.668763057882</v>
      </c>
      <c r="AI56">
        <f t="shared" si="12"/>
        <v>31070.187908357962</v>
      </c>
      <c r="AJ56">
        <f t="shared" si="12"/>
        <v>13582.990376552298</v>
      </c>
      <c r="AK56">
        <f t="shared" si="12"/>
        <v>0</v>
      </c>
      <c r="AL56">
        <f t="shared" si="12"/>
        <v>0</v>
      </c>
      <c r="AM56">
        <f t="shared" si="12"/>
        <v>0</v>
      </c>
      <c r="AN56">
        <f t="shared" si="12"/>
        <v>0</v>
      </c>
      <c r="AO56">
        <f t="shared" si="12"/>
        <v>0</v>
      </c>
      <c r="AP56">
        <f t="shared" si="12"/>
        <v>0</v>
      </c>
      <c r="AQ56">
        <f t="shared" si="12"/>
        <v>0</v>
      </c>
      <c r="AR56">
        <f t="shared" ref="AR56:AS56" si="13">$H$56*AR36/$F$36</f>
        <v>0</v>
      </c>
      <c r="AS56">
        <f t="shared" si="13"/>
        <v>0</v>
      </c>
    </row>
    <row r="57" spans="1:45" x14ac:dyDescent="0.3">
      <c r="J57">
        <f>$H$56*J48/($F$23+$F$48)</f>
        <v>0</v>
      </c>
      <c r="K57">
        <f t="shared" ref="K57:AQ57" si="14">$H$56*K48/($F$23+$F$48)</f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3647.9886434973414</v>
      </c>
      <c r="AA57">
        <f t="shared" si="14"/>
        <v>12378.91197978413</v>
      </c>
      <c r="AB57">
        <f t="shared" si="14"/>
        <v>22774.162933035426</v>
      </c>
      <c r="AC57">
        <f t="shared" si="14"/>
        <v>34936.893275299037</v>
      </c>
      <c r="AD57">
        <f t="shared" si="14"/>
        <v>50833.89259920505</v>
      </c>
      <c r="AE57">
        <f t="shared" si="14"/>
        <v>83049.414844317522</v>
      </c>
      <c r="AF57">
        <f t="shared" si="14"/>
        <v>95079.184300746623</v>
      </c>
      <c r="AG57">
        <f t="shared" si="14"/>
        <v>70074.32058879947</v>
      </c>
      <c r="AH57">
        <f t="shared" si="14"/>
        <v>49630.513536484665</v>
      </c>
      <c r="AI57">
        <f t="shared" si="14"/>
        <v>21450.236163828667</v>
      </c>
      <c r="AJ57">
        <f t="shared" si="14"/>
        <v>6642.8867031225336</v>
      </c>
      <c r="AK57">
        <f t="shared" si="14"/>
        <v>1315.9718444132413</v>
      </c>
      <c r="AL57">
        <f t="shared" si="14"/>
        <v>0</v>
      </c>
      <c r="AM57">
        <f t="shared" si="14"/>
        <v>0</v>
      </c>
      <c r="AN57">
        <f t="shared" si="14"/>
        <v>0</v>
      </c>
      <c r="AO57">
        <f t="shared" si="14"/>
        <v>0</v>
      </c>
      <c r="AP57">
        <f t="shared" si="14"/>
        <v>0</v>
      </c>
      <c r="AQ57">
        <f t="shared" si="14"/>
        <v>0</v>
      </c>
      <c r="AR57">
        <f t="shared" ref="AR57:AS57" si="15">$H$56*AR47/($F$22+$F$47)</f>
        <v>0</v>
      </c>
      <c r="AS57">
        <f t="shared" si="15"/>
        <v>0</v>
      </c>
    </row>
    <row r="62" spans="1:45" s="33" customFormat="1" x14ac:dyDescent="0.3">
      <c r="A62" s="39" t="s">
        <v>13</v>
      </c>
      <c r="B62" s="39" t="s">
        <v>14</v>
      </c>
      <c r="C62" s="39" t="s">
        <v>15</v>
      </c>
      <c r="D62" s="39" t="s">
        <v>16</v>
      </c>
      <c r="E62" s="39" t="s">
        <v>17</v>
      </c>
      <c r="F62" s="39" t="s">
        <v>18</v>
      </c>
      <c r="G62" s="39" t="s">
        <v>19</v>
      </c>
      <c r="H62" s="39" t="s">
        <v>20</v>
      </c>
      <c r="I62" s="40">
        <v>44228</v>
      </c>
      <c r="J62" s="40">
        <v>44256</v>
      </c>
      <c r="K62" s="40">
        <v>44287</v>
      </c>
      <c r="L62" s="40">
        <v>44317</v>
      </c>
      <c r="M62" s="40">
        <v>44348</v>
      </c>
      <c r="N62" s="40">
        <v>44378</v>
      </c>
      <c r="O62" s="40">
        <v>44409</v>
      </c>
      <c r="P62" s="40">
        <v>44440</v>
      </c>
      <c r="Q62" s="40">
        <v>44470</v>
      </c>
      <c r="R62" s="40">
        <v>44501</v>
      </c>
      <c r="S62" s="40">
        <v>44531</v>
      </c>
      <c r="T62" s="40">
        <v>44562</v>
      </c>
      <c r="U62" s="40">
        <v>44593</v>
      </c>
      <c r="V62" s="40">
        <v>44621</v>
      </c>
      <c r="W62" s="40">
        <v>44652</v>
      </c>
      <c r="X62" s="40">
        <v>44682</v>
      </c>
      <c r="Y62" s="40">
        <v>44713</v>
      </c>
      <c r="Z62" s="40">
        <v>44743</v>
      </c>
      <c r="AA62" s="40">
        <v>44774</v>
      </c>
      <c r="AB62" s="40">
        <v>44805</v>
      </c>
      <c r="AC62" s="40">
        <v>44835</v>
      </c>
      <c r="AD62" s="40">
        <v>44866</v>
      </c>
      <c r="AE62" s="40">
        <v>44896</v>
      </c>
      <c r="AF62" s="40">
        <v>44927</v>
      </c>
      <c r="AG62" s="40">
        <v>44958</v>
      </c>
      <c r="AH62" s="40">
        <v>44986</v>
      </c>
      <c r="AI62" s="40">
        <v>45017</v>
      </c>
      <c r="AJ62" s="40">
        <v>45047</v>
      </c>
      <c r="AK62" s="40">
        <v>45078</v>
      </c>
      <c r="AL62" s="40">
        <v>45108</v>
      </c>
      <c r="AM62" s="40">
        <v>45139</v>
      </c>
      <c r="AN62" s="39">
        <v>45170</v>
      </c>
    </row>
    <row r="63" spans="1:45" s="33" customFormat="1" x14ac:dyDescent="0.3">
      <c r="A63" s="39" t="s">
        <v>23</v>
      </c>
      <c r="B63" s="39"/>
      <c r="C63" s="39">
        <v>771</v>
      </c>
      <c r="D63" s="40">
        <v>44417</v>
      </c>
      <c r="E63" s="40">
        <v>45187</v>
      </c>
      <c r="F63" s="39">
        <f>SUM(I63:AP63)</f>
        <v>5819735.4000000013</v>
      </c>
      <c r="G63" s="39"/>
      <c r="H63" s="39" t="s">
        <v>18</v>
      </c>
      <c r="I63" s="39"/>
      <c r="J63" s="39"/>
      <c r="K63" s="39"/>
      <c r="L63" s="39"/>
      <c r="M63" s="39"/>
      <c r="N63" s="39"/>
      <c r="O63" s="39">
        <v>11232.7</v>
      </c>
      <c r="P63" s="39">
        <v>24896.3</v>
      </c>
      <c r="Q63" s="39">
        <v>34233.9</v>
      </c>
      <c r="R63" s="39">
        <v>55489.5</v>
      </c>
      <c r="S63" s="39">
        <v>94155</v>
      </c>
      <c r="T63" s="39">
        <v>141335.9</v>
      </c>
      <c r="U63" s="39">
        <v>183734.1</v>
      </c>
      <c r="V63" s="39">
        <v>263544.2</v>
      </c>
      <c r="W63" s="39">
        <v>304724.5</v>
      </c>
      <c r="X63" s="39">
        <v>339400.5</v>
      </c>
      <c r="Y63" s="39">
        <v>350913.2</v>
      </c>
      <c r="Z63" s="39">
        <v>375687.7</v>
      </c>
      <c r="AA63" s="39">
        <v>460287.5</v>
      </c>
      <c r="AB63" s="39">
        <v>430707.6</v>
      </c>
      <c r="AC63" s="39">
        <v>471523.8</v>
      </c>
      <c r="AD63" s="39">
        <v>456609.2</v>
      </c>
      <c r="AE63" s="39">
        <v>482234.9</v>
      </c>
      <c r="AF63" s="39">
        <v>361303.2</v>
      </c>
      <c r="AG63" s="39">
        <v>269330.2</v>
      </c>
      <c r="AH63" s="39">
        <v>238651.2</v>
      </c>
      <c r="AI63" s="39">
        <v>186163.3</v>
      </c>
      <c r="AJ63" s="39">
        <v>125330.9</v>
      </c>
      <c r="AK63" s="39">
        <v>67494.7</v>
      </c>
      <c r="AL63" s="39">
        <v>48893.9</v>
      </c>
      <c r="AM63" s="39">
        <v>35016.6</v>
      </c>
      <c r="AN63" s="39">
        <v>6840.9</v>
      </c>
    </row>
    <row r="64" spans="1:45" x14ac:dyDescent="0.3">
      <c r="A64" s="39" t="s">
        <v>24</v>
      </c>
      <c r="B64" s="39"/>
      <c r="C64" s="39">
        <v>317</v>
      </c>
      <c r="D64" s="40">
        <v>44460</v>
      </c>
      <c r="E64" s="40">
        <v>44776</v>
      </c>
      <c r="F64" s="39">
        <f t="shared" ref="F64:F116" si="16">SUM(I64:AP64)</f>
        <v>23228.400000000001</v>
      </c>
      <c r="G64" s="39"/>
      <c r="H64" s="39" t="s">
        <v>18</v>
      </c>
      <c r="I64" s="39">
        <f>SUMIF($A$177:$A$198,$A64,I$177:I$198)</f>
        <v>0</v>
      </c>
      <c r="J64" s="39">
        <f t="shared" ref="J64:AN72" si="17">SUMIF($A$177:$A$198,$A64,J$177:J$198)</f>
        <v>0</v>
      </c>
      <c r="K64" s="39">
        <f t="shared" si="17"/>
        <v>0</v>
      </c>
      <c r="L64" s="39">
        <f t="shared" si="17"/>
        <v>0</v>
      </c>
      <c r="M64" s="39">
        <f t="shared" si="17"/>
        <v>0</v>
      </c>
      <c r="N64" s="39">
        <f t="shared" si="17"/>
        <v>0</v>
      </c>
      <c r="O64" s="39">
        <f t="shared" si="17"/>
        <v>0</v>
      </c>
      <c r="P64" s="39">
        <f t="shared" si="17"/>
        <v>92.2</v>
      </c>
      <c r="Q64" s="39">
        <f t="shared" si="17"/>
        <v>665.8</v>
      </c>
      <c r="R64" s="39">
        <f t="shared" si="17"/>
        <v>1423.1</v>
      </c>
      <c r="S64" s="39">
        <f t="shared" si="17"/>
        <v>2284.1999999999998</v>
      </c>
      <c r="T64" s="39">
        <f t="shared" si="17"/>
        <v>3570.3</v>
      </c>
      <c r="U64" s="39">
        <f t="shared" si="17"/>
        <v>3853.2</v>
      </c>
      <c r="V64" s="39">
        <f t="shared" si="17"/>
        <v>4282.6000000000004</v>
      </c>
      <c r="W64" s="39">
        <f t="shared" si="17"/>
        <v>3382.5</v>
      </c>
      <c r="X64" s="39">
        <f t="shared" si="17"/>
        <v>1820.7</v>
      </c>
      <c r="Y64" s="39">
        <f t="shared" si="17"/>
        <v>1300.0999999999999</v>
      </c>
      <c r="Z64" s="39">
        <f t="shared" si="17"/>
        <v>502.5</v>
      </c>
      <c r="AA64" s="39">
        <f t="shared" si="17"/>
        <v>51.2</v>
      </c>
      <c r="AB64" s="39">
        <f t="shared" si="17"/>
        <v>0</v>
      </c>
      <c r="AC64" s="39">
        <f t="shared" si="17"/>
        <v>0</v>
      </c>
      <c r="AD64" s="39">
        <f t="shared" si="17"/>
        <v>0</v>
      </c>
      <c r="AE64" s="39">
        <f t="shared" si="17"/>
        <v>0</v>
      </c>
      <c r="AF64" s="39">
        <f t="shared" si="17"/>
        <v>0</v>
      </c>
      <c r="AG64" s="39">
        <f t="shared" si="17"/>
        <v>0</v>
      </c>
      <c r="AH64" s="39">
        <f t="shared" si="17"/>
        <v>0</v>
      </c>
      <c r="AI64" s="39">
        <f t="shared" si="17"/>
        <v>0</v>
      </c>
      <c r="AJ64" s="39">
        <f t="shared" si="17"/>
        <v>0</v>
      </c>
      <c r="AK64" s="39">
        <f t="shared" si="17"/>
        <v>0</v>
      </c>
      <c r="AL64" s="39">
        <f t="shared" si="17"/>
        <v>0</v>
      </c>
      <c r="AM64" s="39">
        <f t="shared" si="17"/>
        <v>0</v>
      </c>
      <c r="AN64" s="39">
        <f t="shared" si="17"/>
        <v>0</v>
      </c>
    </row>
    <row r="65" spans="1:40" x14ac:dyDescent="0.3">
      <c r="A65" s="39" t="s">
        <v>78</v>
      </c>
      <c r="B65" s="39"/>
      <c r="C65" s="39">
        <v>317</v>
      </c>
      <c r="D65" s="40">
        <v>44672</v>
      </c>
      <c r="E65" s="40">
        <v>44988</v>
      </c>
      <c r="F65" s="39">
        <f t="shared" si="16"/>
        <v>39342.700000000012</v>
      </c>
      <c r="G65" s="39"/>
      <c r="H65" s="39" t="s">
        <v>18</v>
      </c>
      <c r="I65" s="39">
        <f t="shared" ref="I65:X85" si="18">SUMIF($A$177:$A$198,$A65,I$177:I$198)</f>
        <v>0</v>
      </c>
      <c r="J65" s="39">
        <f t="shared" si="18"/>
        <v>0</v>
      </c>
      <c r="K65" s="39">
        <f t="shared" si="18"/>
        <v>0</v>
      </c>
      <c r="L65" s="39">
        <f t="shared" si="18"/>
        <v>0</v>
      </c>
      <c r="M65" s="39">
        <f t="shared" si="18"/>
        <v>0</v>
      </c>
      <c r="N65" s="39">
        <f t="shared" si="18"/>
        <v>0</v>
      </c>
      <c r="O65" s="39">
        <f t="shared" si="18"/>
        <v>0</v>
      </c>
      <c r="P65" s="39">
        <f t="shared" si="18"/>
        <v>0</v>
      </c>
      <c r="Q65" s="39">
        <f t="shared" si="18"/>
        <v>0</v>
      </c>
      <c r="R65" s="39">
        <f t="shared" si="18"/>
        <v>0</v>
      </c>
      <c r="S65" s="39">
        <f t="shared" si="18"/>
        <v>0</v>
      </c>
      <c r="T65" s="39">
        <f t="shared" si="18"/>
        <v>0</v>
      </c>
      <c r="U65" s="39">
        <f t="shared" si="18"/>
        <v>0</v>
      </c>
      <c r="V65" s="39">
        <f t="shared" si="18"/>
        <v>0</v>
      </c>
      <c r="W65" s="39">
        <f t="shared" si="18"/>
        <v>2580.4</v>
      </c>
      <c r="X65" s="39">
        <f t="shared" si="18"/>
        <v>11368.7</v>
      </c>
      <c r="Y65" s="39">
        <f t="shared" si="17"/>
        <v>11368.7</v>
      </c>
      <c r="Z65" s="39">
        <f t="shared" si="17"/>
        <v>8788.2999999999993</v>
      </c>
      <c r="AA65" s="39">
        <f t="shared" si="17"/>
        <v>245.3</v>
      </c>
      <c r="AB65" s="39">
        <f t="shared" si="17"/>
        <v>1275.5999999999999</v>
      </c>
      <c r="AC65" s="39">
        <f t="shared" si="17"/>
        <v>1275.5999999999999</v>
      </c>
      <c r="AD65" s="39">
        <f t="shared" si="17"/>
        <v>1030.3</v>
      </c>
      <c r="AE65" s="39">
        <f t="shared" si="17"/>
        <v>451.9</v>
      </c>
      <c r="AF65" s="39">
        <f t="shared" si="17"/>
        <v>469.9</v>
      </c>
      <c r="AG65" s="39">
        <f t="shared" si="17"/>
        <v>433.8</v>
      </c>
      <c r="AH65" s="39">
        <f t="shared" si="17"/>
        <v>54.2</v>
      </c>
      <c r="AI65" s="39">
        <f t="shared" si="17"/>
        <v>0</v>
      </c>
      <c r="AJ65" s="39">
        <f t="shared" si="17"/>
        <v>0</v>
      </c>
      <c r="AK65" s="39">
        <f t="shared" si="17"/>
        <v>0</v>
      </c>
      <c r="AL65" s="39">
        <f t="shared" si="17"/>
        <v>0</v>
      </c>
      <c r="AM65" s="39">
        <f t="shared" si="17"/>
        <v>0</v>
      </c>
      <c r="AN65" s="39">
        <f t="shared" si="17"/>
        <v>0</v>
      </c>
    </row>
    <row r="66" spans="1:40" x14ac:dyDescent="0.3">
      <c r="A66" s="39" t="s">
        <v>26</v>
      </c>
      <c r="B66" s="39"/>
      <c r="C66" s="39">
        <v>543</v>
      </c>
      <c r="D66" s="40">
        <v>44432</v>
      </c>
      <c r="E66" s="40">
        <v>44974</v>
      </c>
      <c r="F66" s="39">
        <f t="shared" si="16"/>
        <v>643191.5</v>
      </c>
      <c r="G66" s="39"/>
      <c r="H66" s="39" t="s">
        <v>18</v>
      </c>
      <c r="I66" s="39">
        <f t="shared" si="18"/>
        <v>0</v>
      </c>
      <c r="J66" s="39">
        <f t="shared" si="17"/>
        <v>0</v>
      </c>
      <c r="K66" s="39">
        <f t="shared" si="17"/>
        <v>0</v>
      </c>
      <c r="L66" s="39">
        <f t="shared" si="17"/>
        <v>0</v>
      </c>
      <c r="M66" s="39">
        <f t="shared" si="17"/>
        <v>0</v>
      </c>
      <c r="N66" s="39">
        <f t="shared" si="17"/>
        <v>0</v>
      </c>
      <c r="O66" s="39">
        <f t="shared" si="17"/>
        <v>2875.6</v>
      </c>
      <c r="P66" s="39">
        <f t="shared" si="17"/>
        <v>12667.3</v>
      </c>
      <c r="Q66" s="39">
        <f t="shared" si="17"/>
        <v>19289.400000000001</v>
      </c>
      <c r="R66" s="39">
        <f t="shared" si="17"/>
        <v>22806.400000000001</v>
      </c>
      <c r="S66" s="39">
        <f t="shared" si="17"/>
        <v>39454.800000000003</v>
      </c>
      <c r="T66" s="39">
        <f t="shared" si="17"/>
        <v>45655.4</v>
      </c>
      <c r="U66" s="39">
        <f t="shared" si="17"/>
        <v>49078.7</v>
      </c>
      <c r="V66" s="39">
        <f t="shared" si="17"/>
        <v>68372.2</v>
      </c>
      <c r="W66" s="39">
        <f t="shared" si="17"/>
        <v>76004.2</v>
      </c>
      <c r="X66" s="39">
        <f t="shared" si="17"/>
        <v>71707.8</v>
      </c>
      <c r="Y66" s="39">
        <f t="shared" si="17"/>
        <v>61818.1</v>
      </c>
      <c r="Z66" s="39">
        <f t="shared" si="17"/>
        <v>53139.8</v>
      </c>
      <c r="AA66" s="39">
        <f t="shared" si="17"/>
        <v>42561.3</v>
      </c>
      <c r="AB66" s="39">
        <f t="shared" si="17"/>
        <v>28182.6</v>
      </c>
      <c r="AC66" s="39">
        <f t="shared" si="17"/>
        <v>23546.9</v>
      </c>
      <c r="AD66" s="39">
        <f t="shared" si="17"/>
        <v>10680.8</v>
      </c>
      <c r="AE66" s="39">
        <f t="shared" si="17"/>
        <v>6094.9</v>
      </c>
      <c r="AF66" s="39">
        <f t="shared" si="17"/>
        <v>5869.2</v>
      </c>
      <c r="AG66" s="39">
        <f t="shared" si="17"/>
        <v>3386.1</v>
      </c>
      <c r="AH66" s="39">
        <f t="shared" si="17"/>
        <v>0</v>
      </c>
      <c r="AI66" s="39">
        <f t="shared" si="17"/>
        <v>0</v>
      </c>
      <c r="AJ66" s="39">
        <f t="shared" si="17"/>
        <v>0</v>
      </c>
      <c r="AK66" s="39">
        <f t="shared" si="17"/>
        <v>0</v>
      </c>
      <c r="AL66" s="39">
        <f t="shared" si="17"/>
        <v>0</v>
      </c>
      <c r="AM66" s="39">
        <f t="shared" si="17"/>
        <v>0</v>
      </c>
      <c r="AN66" s="39">
        <f t="shared" si="17"/>
        <v>0</v>
      </c>
    </row>
    <row r="67" spans="1:40" x14ac:dyDescent="0.3">
      <c r="A67" s="39" t="s">
        <v>27</v>
      </c>
      <c r="B67" s="39"/>
      <c r="C67" s="39">
        <v>407</v>
      </c>
      <c r="D67" s="40">
        <v>44620</v>
      </c>
      <c r="E67" s="40">
        <v>45026</v>
      </c>
      <c r="F67" s="39">
        <f t="shared" si="16"/>
        <v>67209</v>
      </c>
      <c r="G67" s="39"/>
      <c r="H67" s="39" t="s">
        <v>18</v>
      </c>
      <c r="I67" s="39">
        <f t="shared" si="18"/>
        <v>0</v>
      </c>
      <c r="J67" s="39">
        <f t="shared" si="17"/>
        <v>0</v>
      </c>
      <c r="K67" s="39">
        <f t="shared" si="17"/>
        <v>0</v>
      </c>
      <c r="L67" s="39">
        <f t="shared" si="17"/>
        <v>0</v>
      </c>
      <c r="M67" s="39">
        <f t="shared" si="17"/>
        <v>0</v>
      </c>
      <c r="N67" s="39">
        <f t="shared" si="17"/>
        <v>0</v>
      </c>
      <c r="O67" s="39">
        <f t="shared" si="17"/>
        <v>0</v>
      </c>
      <c r="P67" s="39">
        <f t="shared" si="17"/>
        <v>0</v>
      </c>
      <c r="Q67" s="39">
        <f t="shared" si="17"/>
        <v>0</v>
      </c>
      <c r="R67" s="39">
        <f t="shared" si="17"/>
        <v>0</v>
      </c>
      <c r="S67" s="39">
        <f t="shared" si="17"/>
        <v>0</v>
      </c>
      <c r="T67" s="39">
        <f t="shared" si="17"/>
        <v>0</v>
      </c>
      <c r="U67" s="39">
        <f t="shared" si="17"/>
        <v>14.6</v>
      </c>
      <c r="V67" s="39">
        <f t="shared" si="17"/>
        <v>1718.5</v>
      </c>
      <c r="W67" s="39">
        <f t="shared" si="17"/>
        <v>2514.9</v>
      </c>
      <c r="X67" s="39">
        <f t="shared" si="17"/>
        <v>3012.8</v>
      </c>
      <c r="Y67" s="39">
        <f t="shared" si="17"/>
        <v>6282.5</v>
      </c>
      <c r="Z67" s="39">
        <f t="shared" si="17"/>
        <v>14110.3</v>
      </c>
      <c r="AA67" s="39">
        <f t="shared" si="17"/>
        <v>17406.3</v>
      </c>
      <c r="AB67" s="39">
        <f t="shared" si="17"/>
        <v>7553.8</v>
      </c>
      <c r="AC67" s="39">
        <f t="shared" si="17"/>
        <v>4089.6</v>
      </c>
      <c r="AD67" s="39">
        <f t="shared" si="17"/>
        <v>3711.1</v>
      </c>
      <c r="AE67" s="39">
        <f t="shared" si="17"/>
        <v>2728.6</v>
      </c>
      <c r="AF67" s="39">
        <f t="shared" si="17"/>
        <v>67.8</v>
      </c>
      <c r="AG67" s="39">
        <f t="shared" si="17"/>
        <v>1626.4</v>
      </c>
      <c r="AH67" s="39">
        <f t="shared" si="17"/>
        <v>1829.7</v>
      </c>
      <c r="AI67" s="39">
        <f t="shared" si="17"/>
        <v>542.1</v>
      </c>
      <c r="AJ67" s="39">
        <f t="shared" si="17"/>
        <v>0</v>
      </c>
      <c r="AK67" s="39">
        <f t="shared" si="17"/>
        <v>0</v>
      </c>
      <c r="AL67" s="39">
        <f t="shared" si="17"/>
        <v>0</v>
      </c>
      <c r="AM67" s="39">
        <f t="shared" si="17"/>
        <v>0</v>
      </c>
      <c r="AN67" s="39">
        <f t="shared" si="17"/>
        <v>0</v>
      </c>
    </row>
    <row r="68" spans="1:40" x14ac:dyDescent="0.3">
      <c r="A68" s="39" t="s">
        <v>28</v>
      </c>
      <c r="B68" s="39"/>
      <c r="C68" s="39">
        <v>483</v>
      </c>
      <c r="D68" s="40">
        <v>44596</v>
      </c>
      <c r="E68" s="40">
        <v>45078</v>
      </c>
      <c r="F68" s="39">
        <f t="shared" si="16"/>
        <v>92464.599999999991</v>
      </c>
      <c r="G68" s="39"/>
      <c r="H68" s="39" t="s">
        <v>18</v>
      </c>
      <c r="I68" s="39">
        <f t="shared" si="18"/>
        <v>0</v>
      </c>
      <c r="J68" s="39">
        <f t="shared" si="17"/>
        <v>0</v>
      </c>
      <c r="K68" s="39">
        <f t="shared" si="17"/>
        <v>0</v>
      </c>
      <c r="L68" s="39">
        <f t="shared" si="17"/>
        <v>0</v>
      </c>
      <c r="M68" s="39">
        <f t="shared" si="17"/>
        <v>0</v>
      </c>
      <c r="N68" s="39">
        <f t="shared" si="17"/>
        <v>0</v>
      </c>
      <c r="O68" s="39">
        <f t="shared" si="17"/>
        <v>0</v>
      </c>
      <c r="P68" s="39">
        <f t="shared" si="17"/>
        <v>0</v>
      </c>
      <c r="Q68" s="39">
        <f t="shared" si="17"/>
        <v>0</v>
      </c>
      <c r="R68" s="39">
        <f t="shared" si="17"/>
        <v>0</v>
      </c>
      <c r="S68" s="39">
        <f t="shared" si="17"/>
        <v>0</v>
      </c>
      <c r="T68" s="39">
        <f t="shared" si="17"/>
        <v>0</v>
      </c>
      <c r="U68" s="39">
        <v>0</v>
      </c>
      <c r="V68" s="39">
        <v>1508.5</v>
      </c>
      <c r="W68" s="39">
        <v>1452.6</v>
      </c>
      <c r="X68" s="39">
        <v>1412.6</v>
      </c>
      <c r="Y68" s="39">
        <v>617.1</v>
      </c>
      <c r="Z68" s="39">
        <v>2767.5</v>
      </c>
      <c r="AA68" s="39">
        <v>8454</v>
      </c>
      <c r="AB68" s="39">
        <v>5182.5</v>
      </c>
      <c r="AC68" s="39">
        <v>4690.7</v>
      </c>
      <c r="AD68" s="39">
        <v>1328.7</v>
      </c>
      <c r="AE68" s="39">
        <v>16510.400000000001</v>
      </c>
      <c r="AF68" s="39">
        <v>19004.900000000001</v>
      </c>
      <c r="AG68" s="39">
        <v>10970.1</v>
      </c>
      <c r="AH68" s="39">
        <v>2887.9</v>
      </c>
      <c r="AI68" s="39">
        <v>10313.9</v>
      </c>
      <c r="AJ68" s="39">
        <v>5363.2</v>
      </c>
      <c r="AK68" s="39">
        <v>0</v>
      </c>
      <c r="AL68" s="39">
        <f t="shared" si="17"/>
        <v>0</v>
      </c>
      <c r="AM68" s="39">
        <f t="shared" si="17"/>
        <v>0</v>
      </c>
      <c r="AN68" s="39">
        <f t="shared" si="17"/>
        <v>0</v>
      </c>
    </row>
    <row r="69" spans="1:40" x14ac:dyDescent="0.3">
      <c r="A69" s="39" t="s">
        <v>29</v>
      </c>
      <c r="B69" s="39"/>
      <c r="C69" s="39">
        <v>552</v>
      </c>
      <c r="D69" s="40">
        <v>44454</v>
      </c>
      <c r="E69" s="40">
        <v>45005</v>
      </c>
      <c r="F69" s="39">
        <f t="shared" si="16"/>
        <v>568809.10000000009</v>
      </c>
      <c r="G69" s="39"/>
      <c r="H69" s="39" t="s">
        <v>18</v>
      </c>
      <c r="I69" s="39">
        <f t="shared" si="18"/>
        <v>0</v>
      </c>
      <c r="J69" s="39">
        <f t="shared" si="17"/>
        <v>0</v>
      </c>
      <c r="K69" s="39">
        <f t="shared" si="17"/>
        <v>0</v>
      </c>
      <c r="L69" s="39">
        <f t="shared" si="17"/>
        <v>0</v>
      </c>
      <c r="M69" s="39">
        <f t="shared" si="17"/>
        <v>0</v>
      </c>
      <c r="N69" s="39">
        <f t="shared" si="17"/>
        <v>0</v>
      </c>
      <c r="O69" s="39">
        <f t="shared" si="17"/>
        <v>0</v>
      </c>
      <c r="P69" s="39">
        <f t="shared" si="17"/>
        <v>0</v>
      </c>
      <c r="Q69" s="39">
        <f t="shared" si="17"/>
        <v>0</v>
      </c>
      <c r="R69" s="39">
        <f t="shared" si="17"/>
        <v>0</v>
      </c>
      <c r="S69" s="39">
        <f t="shared" si="17"/>
        <v>4737.1000000000004</v>
      </c>
      <c r="T69" s="39">
        <f t="shared" si="17"/>
        <v>13535.8</v>
      </c>
      <c r="U69" s="39">
        <f t="shared" si="17"/>
        <v>20205.5</v>
      </c>
      <c r="V69" s="39">
        <f t="shared" si="17"/>
        <v>30641.9</v>
      </c>
      <c r="W69" s="39">
        <f t="shared" si="17"/>
        <v>40897.800000000003</v>
      </c>
      <c r="X69" s="39">
        <f t="shared" si="17"/>
        <v>58481.5</v>
      </c>
      <c r="Y69" s="39">
        <f t="shared" si="17"/>
        <v>68780.899999999994</v>
      </c>
      <c r="Z69" s="39">
        <f t="shared" si="17"/>
        <v>70951.399999999994</v>
      </c>
      <c r="AA69" s="39">
        <f t="shared" si="17"/>
        <v>72836.3</v>
      </c>
      <c r="AB69" s="39">
        <f t="shared" si="17"/>
        <v>60463.199999999997</v>
      </c>
      <c r="AC69" s="39">
        <f t="shared" si="17"/>
        <v>47842.400000000001</v>
      </c>
      <c r="AD69" s="39">
        <f t="shared" si="17"/>
        <v>30284.5</v>
      </c>
      <c r="AE69" s="39">
        <f t="shared" si="17"/>
        <v>24643</v>
      </c>
      <c r="AF69" s="39">
        <f t="shared" si="17"/>
        <v>15926.1</v>
      </c>
      <c r="AG69" s="39">
        <f t="shared" si="17"/>
        <v>6660.9</v>
      </c>
      <c r="AH69" s="39">
        <f t="shared" si="17"/>
        <v>1920.8</v>
      </c>
      <c r="AI69" s="39">
        <f t="shared" si="17"/>
        <v>0</v>
      </c>
      <c r="AJ69" s="39">
        <f t="shared" si="17"/>
        <v>0</v>
      </c>
      <c r="AK69" s="39">
        <f t="shared" si="17"/>
        <v>0</v>
      </c>
      <c r="AL69" s="39">
        <f t="shared" si="17"/>
        <v>0</v>
      </c>
      <c r="AM69" s="39">
        <f t="shared" si="17"/>
        <v>0</v>
      </c>
      <c r="AN69" s="39">
        <f t="shared" si="17"/>
        <v>0</v>
      </c>
    </row>
    <row r="70" spans="1:40" x14ac:dyDescent="0.3">
      <c r="A70" s="39" t="s">
        <v>30</v>
      </c>
      <c r="B70" s="39"/>
      <c r="C70" s="39">
        <v>450</v>
      </c>
      <c r="D70" s="40">
        <v>44615</v>
      </c>
      <c r="E70" s="40">
        <v>45065</v>
      </c>
      <c r="F70" s="39">
        <f t="shared" si="16"/>
        <v>213742.6</v>
      </c>
      <c r="G70" s="39"/>
      <c r="H70" s="39" t="s">
        <v>18</v>
      </c>
      <c r="I70" s="39">
        <f t="shared" si="18"/>
        <v>0</v>
      </c>
      <c r="J70" s="39">
        <f t="shared" si="17"/>
        <v>0</v>
      </c>
      <c r="K70" s="39">
        <f t="shared" si="17"/>
        <v>0</v>
      </c>
      <c r="L70" s="39">
        <f t="shared" si="17"/>
        <v>0</v>
      </c>
      <c r="M70" s="39">
        <f t="shared" si="17"/>
        <v>0</v>
      </c>
      <c r="N70" s="39">
        <f t="shared" si="17"/>
        <v>0</v>
      </c>
      <c r="O70" s="39">
        <f t="shared" si="17"/>
        <v>0</v>
      </c>
      <c r="P70" s="39">
        <f t="shared" si="17"/>
        <v>0</v>
      </c>
      <c r="Q70" s="39">
        <f t="shared" si="17"/>
        <v>0</v>
      </c>
      <c r="R70" s="39">
        <f t="shared" si="17"/>
        <v>0</v>
      </c>
      <c r="S70" s="39">
        <f t="shared" si="17"/>
        <v>0</v>
      </c>
      <c r="T70" s="39">
        <f t="shared" si="17"/>
        <v>0</v>
      </c>
      <c r="U70" s="39">
        <f t="shared" si="17"/>
        <v>31.6</v>
      </c>
      <c r="V70" s="39">
        <f t="shared" si="17"/>
        <v>194.8</v>
      </c>
      <c r="W70" s="39">
        <f t="shared" si="17"/>
        <v>1526.9</v>
      </c>
      <c r="X70" s="39">
        <f t="shared" si="17"/>
        <v>4115.7</v>
      </c>
      <c r="Y70" s="39">
        <f t="shared" si="17"/>
        <v>5526.2</v>
      </c>
      <c r="Z70" s="39">
        <f t="shared" si="17"/>
        <v>17172.5</v>
      </c>
      <c r="AA70" s="39">
        <f t="shared" si="17"/>
        <v>27355.599999999999</v>
      </c>
      <c r="AB70" s="39">
        <f t="shared" si="17"/>
        <v>31569.8</v>
      </c>
      <c r="AC70" s="39">
        <f t="shared" si="17"/>
        <v>31125.1</v>
      </c>
      <c r="AD70" s="39">
        <f t="shared" si="17"/>
        <v>28788.1</v>
      </c>
      <c r="AE70" s="39">
        <f t="shared" si="17"/>
        <v>28979</v>
      </c>
      <c r="AF70" s="39">
        <f t="shared" si="17"/>
        <v>17698.400000000001</v>
      </c>
      <c r="AG70" s="39">
        <f t="shared" si="17"/>
        <v>9598.5</v>
      </c>
      <c r="AH70" s="39">
        <f t="shared" si="17"/>
        <v>5212.6000000000004</v>
      </c>
      <c r="AI70" s="39">
        <f t="shared" si="17"/>
        <v>4278.8</v>
      </c>
      <c r="AJ70" s="39">
        <f t="shared" si="17"/>
        <v>569</v>
      </c>
      <c r="AK70" s="39">
        <f t="shared" si="17"/>
        <v>0</v>
      </c>
      <c r="AL70" s="39">
        <f t="shared" si="17"/>
        <v>0</v>
      </c>
      <c r="AM70" s="39">
        <f t="shared" si="17"/>
        <v>0</v>
      </c>
      <c r="AN70" s="39">
        <f t="shared" si="17"/>
        <v>0</v>
      </c>
    </row>
    <row r="71" spans="1:40" x14ac:dyDescent="0.3">
      <c r="A71" s="39" t="s">
        <v>31</v>
      </c>
      <c r="B71" s="39"/>
      <c r="C71" s="39">
        <v>400</v>
      </c>
      <c r="D71" s="40">
        <v>44666</v>
      </c>
      <c r="E71" s="40">
        <v>45065</v>
      </c>
      <c r="F71" s="39">
        <f t="shared" si="16"/>
        <v>334830.3</v>
      </c>
      <c r="G71" s="39"/>
      <c r="H71" s="39" t="s">
        <v>18</v>
      </c>
      <c r="I71" s="39">
        <f t="shared" si="18"/>
        <v>0</v>
      </c>
      <c r="J71" s="39">
        <f t="shared" si="17"/>
        <v>0</v>
      </c>
      <c r="K71" s="39">
        <f t="shared" si="17"/>
        <v>0</v>
      </c>
      <c r="L71" s="39">
        <f t="shared" si="17"/>
        <v>0</v>
      </c>
      <c r="M71" s="39">
        <f t="shared" si="17"/>
        <v>0</v>
      </c>
      <c r="N71" s="39">
        <f t="shared" si="17"/>
        <v>0</v>
      </c>
      <c r="O71" s="39">
        <f t="shared" si="17"/>
        <v>0</v>
      </c>
      <c r="P71" s="39">
        <f t="shared" si="17"/>
        <v>0</v>
      </c>
      <c r="Q71" s="39">
        <f t="shared" si="17"/>
        <v>0</v>
      </c>
      <c r="R71" s="39">
        <f t="shared" si="17"/>
        <v>0</v>
      </c>
      <c r="S71" s="39">
        <f t="shared" si="17"/>
        <v>0</v>
      </c>
      <c r="T71" s="39">
        <f t="shared" si="17"/>
        <v>0</v>
      </c>
      <c r="U71" s="39">
        <f t="shared" si="17"/>
        <v>0</v>
      </c>
      <c r="V71" s="39">
        <f t="shared" si="17"/>
        <v>0</v>
      </c>
      <c r="W71" s="39">
        <f t="shared" si="17"/>
        <v>79.599999999999994</v>
      </c>
      <c r="X71" s="39">
        <f t="shared" si="17"/>
        <v>718.7</v>
      </c>
      <c r="Y71" s="39">
        <f t="shared" si="17"/>
        <v>960</v>
      </c>
      <c r="Z71" s="39">
        <f t="shared" si="17"/>
        <v>13556.3</v>
      </c>
      <c r="AA71" s="39">
        <f t="shared" si="17"/>
        <v>34575.300000000003</v>
      </c>
      <c r="AB71" s="39">
        <f t="shared" si="17"/>
        <v>48369.599999999999</v>
      </c>
      <c r="AC71" s="39">
        <f t="shared" si="17"/>
        <v>54554.400000000001</v>
      </c>
      <c r="AD71" s="39">
        <f t="shared" si="17"/>
        <v>55244.4</v>
      </c>
      <c r="AE71" s="39">
        <f t="shared" si="17"/>
        <v>52945.2</v>
      </c>
      <c r="AF71" s="39">
        <f t="shared" si="17"/>
        <v>34453.699999999997</v>
      </c>
      <c r="AG71" s="39">
        <f t="shared" si="17"/>
        <v>19017.7</v>
      </c>
      <c r="AH71" s="39">
        <f t="shared" si="17"/>
        <v>10898.8</v>
      </c>
      <c r="AI71" s="39">
        <f t="shared" si="17"/>
        <v>8842</v>
      </c>
      <c r="AJ71" s="39">
        <f t="shared" si="17"/>
        <v>614.6</v>
      </c>
      <c r="AK71" s="39">
        <f t="shared" si="17"/>
        <v>0</v>
      </c>
      <c r="AL71" s="39">
        <f t="shared" si="17"/>
        <v>0</v>
      </c>
      <c r="AM71" s="39">
        <f t="shared" si="17"/>
        <v>0</v>
      </c>
      <c r="AN71" s="39">
        <f t="shared" si="17"/>
        <v>0</v>
      </c>
    </row>
    <row r="72" spans="1:40" x14ac:dyDescent="0.3">
      <c r="A72" s="39" t="s">
        <v>32</v>
      </c>
      <c r="B72" s="39"/>
      <c r="C72" s="39">
        <v>472</v>
      </c>
      <c r="D72" s="40">
        <v>44417</v>
      </c>
      <c r="E72" s="40">
        <v>44889</v>
      </c>
      <c r="F72" s="39">
        <f t="shared" si="16"/>
        <v>843198.39999999991</v>
      </c>
      <c r="G72" s="39"/>
      <c r="H72" s="39" t="s">
        <v>18</v>
      </c>
      <c r="I72" s="39">
        <f t="shared" si="18"/>
        <v>0</v>
      </c>
      <c r="J72" s="39">
        <f t="shared" si="17"/>
        <v>0</v>
      </c>
      <c r="K72" s="39">
        <f t="shared" si="17"/>
        <v>0</v>
      </c>
      <c r="L72" s="39">
        <f t="shared" si="17"/>
        <v>0</v>
      </c>
      <c r="M72" s="39">
        <f t="shared" si="17"/>
        <v>0</v>
      </c>
      <c r="N72" s="39">
        <f t="shared" si="17"/>
        <v>0</v>
      </c>
      <c r="O72" s="39">
        <f t="shared" si="17"/>
        <v>8357.2000000000007</v>
      </c>
      <c r="P72" s="39">
        <f t="shared" si="17"/>
        <v>10864.3</v>
      </c>
      <c r="Q72" s="39">
        <f t="shared" si="17"/>
        <v>10864.3</v>
      </c>
      <c r="R72" s="39">
        <f t="shared" si="17"/>
        <v>21155</v>
      </c>
      <c r="S72" s="39">
        <f t="shared" si="17"/>
        <v>38364.1</v>
      </c>
      <c r="T72" s="39">
        <f t="shared" si="17"/>
        <v>64420.5</v>
      </c>
      <c r="U72" s="39">
        <f t="shared" si="17"/>
        <v>89417</v>
      </c>
      <c r="V72" s="39">
        <f t="shared" si="17"/>
        <v>114956.8</v>
      </c>
      <c r="W72" s="39">
        <f t="shared" si="17"/>
        <v>119132.3</v>
      </c>
      <c r="X72" s="39">
        <f t="shared" si="17"/>
        <v>116853.1</v>
      </c>
      <c r="Y72" s="39">
        <f t="shared" si="17"/>
        <v>99564.2</v>
      </c>
      <c r="Z72" s="39">
        <f t="shared" si="17"/>
        <v>59810.3</v>
      </c>
      <c r="AA72" s="39">
        <f t="shared" si="17"/>
        <v>42443.7</v>
      </c>
      <c r="AB72" s="39">
        <f t="shared" si="17"/>
        <v>26601.5</v>
      </c>
      <c r="AC72" s="39">
        <f t="shared" si="17"/>
        <v>14901.4</v>
      </c>
      <c r="AD72" s="39">
        <f t="shared" si="17"/>
        <v>5492.7</v>
      </c>
      <c r="AE72" s="39">
        <f t="shared" si="17"/>
        <v>0</v>
      </c>
      <c r="AF72" s="39">
        <f t="shared" ref="J72:AN80" si="19">SUMIF($A$177:$A$198,$A72,AF$177:AF$198)</f>
        <v>0</v>
      </c>
      <c r="AG72" s="39">
        <f t="shared" si="19"/>
        <v>0</v>
      </c>
      <c r="AH72" s="39">
        <f t="shared" si="19"/>
        <v>0</v>
      </c>
      <c r="AI72" s="39">
        <f t="shared" si="19"/>
        <v>0</v>
      </c>
      <c r="AJ72" s="39">
        <f t="shared" si="19"/>
        <v>0</v>
      </c>
      <c r="AK72" s="39">
        <f t="shared" si="19"/>
        <v>0</v>
      </c>
      <c r="AL72" s="39">
        <f t="shared" si="19"/>
        <v>0</v>
      </c>
      <c r="AM72" s="39">
        <f t="shared" si="19"/>
        <v>0</v>
      </c>
      <c r="AN72" s="39">
        <f t="shared" si="19"/>
        <v>0</v>
      </c>
    </row>
    <row r="73" spans="1:40" x14ac:dyDescent="0.3">
      <c r="A73" s="39" t="s">
        <v>33</v>
      </c>
      <c r="B73" s="39"/>
      <c r="C73" s="39">
        <v>427</v>
      </c>
      <c r="D73" s="40">
        <v>44609</v>
      </c>
      <c r="E73" s="40">
        <v>45035</v>
      </c>
      <c r="F73" s="39">
        <f t="shared" si="16"/>
        <v>431091.00000000006</v>
      </c>
      <c r="G73" s="39"/>
      <c r="H73" s="39" t="s">
        <v>18</v>
      </c>
      <c r="I73" s="39">
        <f t="shared" si="18"/>
        <v>0</v>
      </c>
      <c r="J73" s="39">
        <f t="shared" si="19"/>
        <v>0</v>
      </c>
      <c r="K73" s="39">
        <f t="shared" si="19"/>
        <v>0</v>
      </c>
      <c r="L73" s="39">
        <f t="shared" si="19"/>
        <v>0</v>
      </c>
      <c r="M73" s="39">
        <f t="shared" si="19"/>
        <v>0</v>
      </c>
      <c r="N73" s="39">
        <f t="shared" si="19"/>
        <v>0</v>
      </c>
      <c r="O73" s="39">
        <f t="shared" si="19"/>
        <v>0</v>
      </c>
      <c r="P73" s="39">
        <f t="shared" si="19"/>
        <v>0</v>
      </c>
      <c r="Q73" s="39">
        <f t="shared" si="19"/>
        <v>0</v>
      </c>
      <c r="R73" s="39">
        <f t="shared" si="19"/>
        <v>0</v>
      </c>
      <c r="S73" s="39">
        <f t="shared" si="19"/>
        <v>0</v>
      </c>
      <c r="T73" s="39">
        <f t="shared" si="19"/>
        <v>0</v>
      </c>
      <c r="U73" s="39">
        <f t="shared" si="19"/>
        <v>2561</v>
      </c>
      <c r="V73" s="39">
        <f t="shared" si="19"/>
        <v>11567.1</v>
      </c>
      <c r="W73" s="39">
        <f t="shared" si="19"/>
        <v>17843.400000000001</v>
      </c>
      <c r="X73" s="39">
        <f t="shared" si="19"/>
        <v>22818</v>
      </c>
      <c r="Y73" s="39">
        <f t="shared" si="19"/>
        <v>42530</v>
      </c>
      <c r="Z73" s="39">
        <f t="shared" si="19"/>
        <v>55399.6</v>
      </c>
      <c r="AA73" s="39">
        <f t="shared" si="19"/>
        <v>57935</v>
      </c>
      <c r="AB73" s="39">
        <f t="shared" si="19"/>
        <v>47742.5</v>
      </c>
      <c r="AC73" s="39">
        <f t="shared" si="19"/>
        <v>50593.599999999999</v>
      </c>
      <c r="AD73" s="39">
        <f t="shared" si="19"/>
        <v>46162.400000000001</v>
      </c>
      <c r="AE73" s="39">
        <f t="shared" si="19"/>
        <v>33719.9</v>
      </c>
      <c r="AF73" s="39">
        <f t="shared" si="19"/>
        <v>18524.900000000001</v>
      </c>
      <c r="AG73" s="39">
        <f t="shared" si="19"/>
        <v>10034.6</v>
      </c>
      <c r="AH73" s="39">
        <f t="shared" si="19"/>
        <v>10731.3</v>
      </c>
      <c r="AI73" s="39">
        <f t="shared" si="19"/>
        <v>2927.7</v>
      </c>
      <c r="AJ73" s="39">
        <f t="shared" si="19"/>
        <v>0</v>
      </c>
      <c r="AK73" s="39">
        <f t="shared" si="19"/>
        <v>0</v>
      </c>
      <c r="AL73" s="39">
        <f t="shared" si="19"/>
        <v>0</v>
      </c>
      <c r="AM73" s="39">
        <f t="shared" si="19"/>
        <v>0</v>
      </c>
      <c r="AN73" s="39">
        <f t="shared" si="19"/>
        <v>0</v>
      </c>
    </row>
    <row r="74" spans="1:40" x14ac:dyDescent="0.3">
      <c r="A74" s="39" t="s">
        <v>34</v>
      </c>
      <c r="B74" s="39"/>
      <c r="C74" s="39">
        <v>399</v>
      </c>
      <c r="D74" s="40">
        <v>44656</v>
      </c>
      <c r="E74" s="40">
        <v>45055</v>
      </c>
      <c r="F74" s="39">
        <f t="shared" si="16"/>
        <v>249677.69999999998</v>
      </c>
      <c r="G74" s="39"/>
      <c r="H74" s="39" t="s">
        <v>18</v>
      </c>
      <c r="I74" s="39">
        <f t="shared" si="18"/>
        <v>0</v>
      </c>
      <c r="J74" s="39">
        <f t="shared" si="19"/>
        <v>0</v>
      </c>
      <c r="K74" s="39">
        <f t="shared" si="19"/>
        <v>0</v>
      </c>
      <c r="L74" s="39">
        <f t="shared" si="19"/>
        <v>0</v>
      </c>
      <c r="M74" s="39">
        <f t="shared" si="19"/>
        <v>0</v>
      </c>
      <c r="N74" s="39">
        <f t="shared" si="19"/>
        <v>0</v>
      </c>
      <c r="O74" s="39">
        <f t="shared" si="19"/>
        <v>0</v>
      </c>
      <c r="P74" s="39">
        <f t="shared" si="19"/>
        <v>0</v>
      </c>
      <c r="Q74" s="39">
        <f t="shared" si="19"/>
        <v>0</v>
      </c>
      <c r="R74" s="39">
        <f t="shared" si="19"/>
        <v>0</v>
      </c>
      <c r="S74" s="39">
        <f t="shared" si="19"/>
        <v>0</v>
      </c>
      <c r="T74" s="39">
        <f t="shared" si="19"/>
        <v>0</v>
      </c>
      <c r="U74" s="39">
        <f t="shared" si="19"/>
        <v>0</v>
      </c>
      <c r="V74" s="39">
        <f t="shared" si="19"/>
        <v>0</v>
      </c>
      <c r="W74" s="39">
        <f t="shared" si="19"/>
        <v>4234.8999999999996</v>
      </c>
      <c r="X74" s="39">
        <f t="shared" si="19"/>
        <v>16743.599999999999</v>
      </c>
      <c r="Y74" s="39">
        <f t="shared" si="19"/>
        <v>28933</v>
      </c>
      <c r="Z74" s="39">
        <f t="shared" si="19"/>
        <v>32676.6</v>
      </c>
      <c r="AA74" s="39">
        <f t="shared" si="19"/>
        <v>36226.800000000003</v>
      </c>
      <c r="AB74" s="39">
        <f t="shared" si="19"/>
        <v>37603.300000000003</v>
      </c>
      <c r="AC74" s="39">
        <f t="shared" si="19"/>
        <v>31471.8</v>
      </c>
      <c r="AD74" s="39">
        <f t="shared" si="19"/>
        <v>22242.400000000001</v>
      </c>
      <c r="AE74" s="39">
        <f t="shared" si="19"/>
        <v>18488.400000000001</v>
      </c>
      <c r="AF74" s="39">
        <f t="shared" si="19"/>
        <v>13057.5</v>
      </c>
      <c r="AG74" s="39">
        <f t="shared" si="19"/>
        <v>5223.2</v>
      </c>
      <c r="AH74" s="39">
        <f t="shared" si="19"/>
        <v>2066.5</v>
      </c>
      <c r="AI74" s="39">
        <f t="shared" si="19"/>
        <v>614.9</v>
      </c>
      <c r="AJ74" s="39">
        <f t="shared" si="19"/>
        <v>94.8</v>
      </c>
      <c r="AK74" s="39">
        <f t="shared" si="19"/>
        <v>0</v>
      </c>
      <c r="AL74" s="39">
        <f t="shared" si="19"/>
        <v>0</v>
      </c>
      <c r="AM74" s="39">
        <f t="shared" si="19"/>
        <v>0</v>
      </c>
      <c r="AN74" s="39">
        <f t="shared" si="19"/>
        <v>0</v>
      </c>
    </row>
    <row r="75" spans="1:40" x14ac:dyDescent="0.3">
      <c r="A75" s="39" t="s">
        <v>35</v>
      </c>
      <c r="B75" s="39"/>
      <c r="C75" s="39">
        <v>384</v>
      </c>
      <c r="D75" s="40">
        <v>44686</v>
      </c>
      <c r="E75" s="40">
        <v>45069</v>
      </c>
      <c r="F75" s="39">
        <f t="shared" si="16"/>
        <v>248603.89999999997</v>
      </c>
      <c r="G75" s="39"/>
      <c r="H75" s="39" t="s">
        <v>18</v>
      </c>
      <c r="I75" s="39">
        <f t="shared" si="18"/>
        <v>0</v>
      </c>
      <c r="J75" s="39">
        <f t="shared" si="19"/>
        <v>0</v>
      </c>
      <c r="K75" s="39">
        <f t="shared" si="19"/>
        <v>0</v>
      </c>
      <c r="L75" s="39">
        <f t="shared" si="19"/>
        <v>0</v>
      </c>
      <c r="M75" s="39">
        <f t="shared" si="19"/>
        <v>0</v>
      </c>
      <c r="N75" s="39">
        <f t="shared" si="19"/>
        <v>0</v>
      </c>
      <c r="O75" s="39">
        <f t="shared" si="19"/>
        <v>0</v>
      </c>
      <c r="P75" s="39">
        <f t="shared" si="19"/>
        <v>0</v>
      </c>
      <c r="Q75" s="39">
        <f t="shared" si="19"/>
        <v>0</v>
      </c>
      <c r="R75" s="39">
        <f t="shared" si="19"/>
        <v>0</v>
      </c>
      <c r="S75" s="39">
        <f t="shared" si="19"/>
        <v>0</v>
      </c>
      <c r="T75" s="39">
        <f t="shared" si="19"/>
        <v>0</v>
      </c>
      <c r="U75" s="39">
        <f t="shared" si="19"/>
        <v>0</v>
      </c>
      <c r="V75" s="39">
        <f t="shared" si="19"/>
        <v>0</v>
      </c>
      <c r="W75" s="39">
        <f t="shared" si="19"/>
        <v>0</v>
      </c>
      <c r="X75" s="39">
        <f t="shared" si="19"/>
        <v>468.3</v>
      </c>
      <c r="Y75" s="39">
        <f t="shared" si="19"/>
        <v>2294.3000000000002</v>
      </c>
      <c r="Z75" s="39">
        <f t="shared" si="19"/>
        <v>4211.6000000000004</v>
      </c>
      <c r="AA75" s="39">
        <f t="shared" si="19"/>
        <v>15264</v>
      </c>
      <c r="AB75" s="39">
        <f t="shared" si="19"/>
        <v>38175.1</v>
      </c>
      <c r="AC75" s="39">
        <f t="shared" si="19"/>
        <v>42479.3</v>
      </c>
      <c r="AD75" s="39">
        <f t="shared" si="19"/>
        <v>32335.4</v>
      </c>
      <c r="AE75" s="39">
        <f t="shared" si="19"/>
        <v>28143.8</v>
      </c>
      <c r="AF75" s="39">
        <f t="shared" si="19"/>
        <v>33463.300000000003</v>
      </c>
      <c r="AG75" s="39">
        <f t="shared" si="19"/>
        <v>28478.799999999999</v>
      </c>
      <c r="AH75" s="39">
        <f t="shared" si="19"/>
        <v>17371.5</v>
      </c>
      <c r="AI75" s="39">
        <f t="shared" si="19"/>
        <v>4868.3999999999996</v>
      </c>
      <c r="AJ75" s="39">
        <f t="shared" si="19"/>
        <v>1050.0999999999999</v>
      </c>
      <c r="AK75" s="39">
        <f t="shared" si="19"/>
        <v>0</v>
      </c>
      <c r="AL75" s="39">
        <f t="shared" si="19"/>
        <v>0</v>
      </c>
      <c r="AM75" s="39">
        <f t="shared" si="19"/>
        <v>0</v>
      </c>
      <c r="AN75" s="39">
        <f t="shared" si="19"/>
        <v>0</v>
      </c>
    </row>
    <row r="76" spans="1:40" x14ac:dyDescent="0.3">
      <c r="A76" s="39" t="s">
        <v>36</v>
      </c>
      <c r="B76" s="39"/>
      <c r="C76" s="39">
        <v>289</v>
      </c>
      <c r="D76" s="40">
        <v>44805</v>
      </c>
      <c r="E76" s="40">
        <v>45094</v>
      </c>
      <c r="F76" s="39">
        <f t="shared" si="16"/>
        <v>171587.20000000001</v>
      </c>
      <c r="G76" s="39"/>
      <c r="H76" s="39" t="s">
        <v>18</v>
      </c>
      <c r="I76" s="39">
        <f t="shared" si="18"/>
        <v>0</v>
      </c>
      <c r="J76" s="39">
        <f t="shared" si="19"/>
        <v>0</v>
      </c>
      <c r="K76" s="39">
        <f t="shared" si="19"/>
        <v>0</v>
      </c>
      <c r="L76" s="39">
        <f t="shared" si="19"/>
        <v>0</v>
      </c>
      <c r="M76" s="39">
        <f t="shared" si="19"/>
        <v>0</v>
      </c>
      <c r="N76" s="39">
        <f t="shared" si="19"/>
        <v>0</v>
      </c>
      <c r="O76" s="39">
        <f t="shared" si="19"/>
        <v>0</v>
      </c>
      <c r="P76" s="39">
        <f t="shared" si="19"/>
        <v>0</v>
      </c>
      <c r="Q76" s="39">
        <f t="shared" si="19"/>
        <v>0</v>
      </c>
      <c r="R76" s="39">
        <f t="shared" si="19"/>
        <v>0</v>
      </c>
      <c r="S76" s="39">
        <f t="shared" si="19"/>
        <v>0</v>
      </c>
      <c r="T76" s="39">
        <f t="shared" si="19"/>
        <v>0</v>
      </c>
      <c r="U76" s="39">
        <f t="shared" si="19"/>
        <v>0</v>
      </c>
      <c r="V76" s="39">
        <f t="shared" si="19"/>
        <v>0</v>
      </c>
      <c r="W76" s="39">
        <f t="shared" si="19"/>
        <v>0</v>
      </c>
      <c r="X76" s="39">
        <f t="shared" si="19"/>
        <v>0</v>
      </c>
      <c r="Y76" s="39">
        <f t="shared" si="19"/>
        <v>0</v>
      </c>
      <c r="Z76" s="39">
        <f t="shared" si="19"/>
        <v>0</v>
      </c>
      <c r="AA76" s="39">
        <f t="shared" si="19"/>
        <v>0</v>
      </c>
      <c r="AB76" s="39">
        <f t="shared" si="19"/>
        <v>4023.6</v>
      </c>
      <c r="AC76" s="39">
        <f t="shared" si="19"/>
        <v>19859.599999999999</v>
      </c>
      <c r="AD76" s="39">
        <f t="shared" si="19"/>
        <v>36511.800000000003</v>
      </c>
      <c r="AE76" s="39">
        <f t="shared" si="19"/>
        <v>40687.300000000003</v>
      </c>
      <c r="AF76" s="39">
        <f t="shared" si="19"/>
        <v>26145</v>
      </c>
      <c r="AG76" s="39">
        <f t="shared" si="19"/>
        <v>10101.1</v>
      </c>
      <c r="AH76" s="39">
        <f t="shared" si="19"/>
        <v>16488.400000000001</v>
      </c>
      <c r="AI76" s="39">
        <f t="shared" si="19"/>
        <v>12539</v>
      </c>
      <c r="AJ76" s="39">
        <f t="shared" si="19"/>
        <v>4769.2</v>
      </c>
      <c r="AK76" s="39">
        <f t="shared" si="19"/>
        <v>462.2</v>
      </c>
      <c r="AL76" s="39">
        <f t="shared" si="19"/>
        <v>0</v>
      </c>
      <c r="AM76" s="39">
        <f t="shared" si="19"/>
        <v>0</v>
      </c>
      <c r="AN76" s="39">
        <f t="shared" si="19"/>
        <v>0</v>
      </c>
    </row>
    <row r="77" spans="1:40" x14ac:dyDescent="0.3">
      <c r="A77" s="39" t="s">
        <v>37</v>
      </c>
      <c r="B77" s="39"/>
      <c r="C77" s="39">
        <v>315</v>
      </c>
      <c r="D77" s="40">
        <v>44761</v>
      </c>
      <c r="E77" s="40">
        <v>45075</v>
      </c>
      <c r="F77" s="39">
        <f t="shared" si="16"/>
        <v>30706.000000000004</v>
      </c>
      <c r="G77" s="39"/>
      <c r="H77" s="39" t="s">
        <v>18</v>
      </c>
      <c r="I77" s="39">
        <f t="shared" si="18"/>
        <v>0</v>
      </c>
      <c r="J77" s="39">
        <f t="shared" si="19"/>
        <v>0</v>
      </c>
      <c r="K77" s="39">
        <f t="shared" si="19"/>
        <v>0</v>
      </c>
      <c r="L77" s="39">
        <f t="shared" si="19"/>
        <v>0</v>
      </c>
      <c r="M77" s="39">
        <f t="shared" si="19"/>
        <v>0</v>
      </c>
      <c r="N77" s="39">
        <f t="shared" si="19"/>
        <v>0</v>
      </c>
      <c r="O77" s="39">
        <f t="shared" si="19"/>
        <v>0</v>
      </c>
      <c r="P77" s="39">
        <f t="shared" si="19"/>
        <v>0</v>
      </c>
      <c r="Q77" s="39">
        <f t="shared" si="19"/>
        <v>0</v>
      </c>
      <c r="R77" s="39">
        <f t="shared" si="19"/>
        <v>0</v>
      </c>
      <c r="S77" s="39">
        <f t="shared" si="19"/>
        <v>0</v>
      </c>
      <c r="T77" s="39">
        <f t="shared" si="19"/>
        <v>0</v>
      </c>
      <c r="U77" s="39">
        <f t="shared" si="19"/>
        <v>0</v>
      </c>
      <c r="V77" s="39">
        <f t="shared" si="19"/>
        <v>0</v>
      </c>
      <c r="W77" s="39">
        <f t="shared" si="19"/>
        <v>0</v>
      </c>
      <c r="X77" s="39">
        <f t="shared" si="19"/>
        <v>0</v>
      </c>
      <c r="Y77" s="39">
        <f t="shared" si="19"/>
        <v>0</v>
      </c>
      <c r="Z77" s="39">
        <f t="shared" si="19"/>
        <v>105</v>
      </c>
      <c r="AA77" s="39">
        <f t="shared" si="19"/>
        <v>6710</v>
      </c>
      <c r="AB77" s="39">
        <f t="shared" si="19"/>
        <v>6818.2</v>
      </c>
      <c r="AC77" s="39">
        <f t="shared" si="19"/>
        <v>3335.4</v>
      </c>
      <c r="AD77" s="39">
        <f t="shared" si="19"/>
        <v>4431.6000000000004</v>
      </c>
      <c r="AE77" s="39">
        <f t="shared" si="19"/>
        <v>2150.3000000000002</v>
      </c>
      <c r="AF77" s="39">
        <f t="shared" si="19"/>
        <v>642.29999999999995</v>
      </c>
      <c r="AG77" s="39">
        <f t="shared" si="19"/>
        <v>1025.7</v>
      </c>
      <c r="AH77" s="39">
        <f t="shared" si="19"/>
        <v>3999.7</v>
      </c>
      <c r="AI77" s="39">
        <f t="shared" si="19"/>
        <v>1442</v>
      </c>
      <c r="AJ77" s="39">
        <f t="shared" si="19"/>
        <v>45.8</v>
      </c>
      <c r="AK77" s="39">
        <f t="shared" si="19"/>
        <v>0</v>
      </c>
      <c r="AL77" s="39">
        <f t="shared" si="19"/>
        <v>0</v>
      </c>
      <c r="AM77" s="39">
        <f t="shared" si="19"/>
        <v>0</v>
      </c>
      <c r="AN77" s="39">
        <f t="shared" si="19"/>
        <v>0</v>
      </c>
    </row>
    <row r="78" spans="1:40" x14ac:dyDescent="0.3">
      <c r="A78" s="39" t="s">
        <v>38</v>
      </c>
      <c r="B78" s="39"/>
      <c r="C78" s="39">
        <v>357</v>
      </c>
      <c r="D78" s="40">
        <v>44713</v>
      </c>
      <c r="E78" s="40">
        <v>45069</v>
      </c>
      <c r="F78" s="39">
        <f t="shared" si="16"/>
        <v>110144.90000000001</v>
      </c>
      <c r="G78" s="39"/>
      <c r="H78" s="39" t="s">
        <v>18</v>
      </c>
      <c r="I78" s="39">
        <f t="shared" si="18"/>
        <v>0</v>
      </c>
      <c r="J78" s="39">
        <f t="shared" si="19"/>
        <v>0</v>
      </c>
      <c r="K78" s="39">
        <f t="shared" si="19"/>
        <v>0</v>
      </c>
      <c r="L78" s="39">
        <f t="shared" si="19"/>
        <v>0</v>
      </c>
      <c r="M78" s="39">
        <f t="shared" si="19"/>
        <v>0</v>
      </c>
      <c r="N78" s="39">
        <f t="shared" si="19"/>
        <v>0</v>
      </c>
      <c r="O78" s="39">
        <f t="shared" si="19"/>
        <v>0</v>
      </c>
      <c r="P78" s="39">
        <f t="shared" si="19"/>
        <v>0</v>
      </c>
      <c r="Q78" s="39">
        <f t="shared" si="19"/>
        <v>0</v>
      </c>
      <c r="R78" s="39">
        <f t="shared" si="19"/>
        <v>0</v>
      </c>
      <c r="S78" s="39">
        <f t="shared" si="19"/>
        <v>0</v>
      </c>
      <c r="T78" s="39">
        <f t="shared" si="19"/>
        <v>0</v>
      </c>
      <c r="U78" s="39">
        <f t="shared" si="19"/>
        <v>0</v>
      </c>
      <c r="V78" s="39">
        <f t="shared" si="19"/>
        <v>0</v>
      </c>
      <c r="W78" s="39">
        <f t="shared" si="19"/>
        <v>0</v>
      </c>
      <c r="X78" s="39">
        <f t="shared" si="19"/>
        <v>0</v>
      </c>
      <c r="Y78" s="39">
        <f t="shared" si="19"/>
        <v>422.2</v>
      </c>
      <c r="Z78" s="39">
        <f t="shared" si="19"/>
        <v>6657.4</v>
      </c>
      <c r="AA78" s="39">
        <f t="shared" si="19"/>
        <v>18731.400000000001</v>
      </c>
      <c r="AB78" s="39">
        <f t="shared" si="19"/>
        <v>30073</v>
      </c>
      <c r="AC78" s="39">
        <f t="shared" si="19"/>
        <v>31322.5</v>
      </c>
      <c r="AD78" s="39">
        <f t="shared" si="19"/>
        <v>9933.7999999999993</v>
      </c>
      <c r="AE78" s="39">
        <f t="shared" si="19"/>
        <v>6314.6</v>
      </c>
      <c r="AF78" s="39">
        <f t="shared" si="19"/>
        <v>4871.3</v>
      </c>
      <c r="AG78" s="39">
        <f t="shared" si="19"/>
        <v>1014.6</v>
      </c>
      <c r="AH78" s="39">
        <f t="shared" si="19"/>
        <v>465.9</v>
      </c>
      <c r="AI78" s="39">
        <f t="shared" si="19"/>
        <v>262.89999999999998</v>
      </c>
      <c r="AJ78" s="39">
        <f t="shared" si="19"/>
        <v>75.3</v>
      </c>
      <c r="AK78" s="39">
        <f t="shared" si="19"/>
        <v>0</v>
      </c>
      <c r="AL78" s="39">
        <f t="shared" si="19"/>
        <v>0</v>
      </c>
      <c r="AM78" s="39">
        <f t="shared" si="19"/>
        <v>0</v>
      </c>
      <c r="AN78" s="39">
        <f t="shared" si="19"/>
        <v>0</v>
      </c>
    </row>
    <row r="79" spans="1:40" x14ac:dyDescent="0.3">
      <c r="A79" s="39" t="s">
        <v>39</v>
      </c>
      <c r="B79" s="39"/>
      <c r="C79" s="39">
        <v>325</v>
      </c>
      <c r="D79" s="40">
        <v>44690</v>
      </c>
      <c r="E79" s="40">
        <v>45014</v>
      </c>
      <c r="F79" s="39">
        <f t="shared" si="16"/>
        <v>62353.399999999994</v>
      </c>
      <c r="G79" s="39"/>
      <c r="H79" s="39" t="s">
        <v>18</v>
      </c>
      <c r="I79" s="39">
        <f t="shared" si="18"/>
        <v>0</v>
      </c>
      <c r="J79" s="39">
        <f t="shared" si="19"/>
        <v>0</v>
      </c>
      <c r="K79" s="39">
        <f t="shared" si="19"/>
        <v>0</v>
      </c>
      <c r="L79" s="39">
        <f t="shared" si="19"/>
        <v>0</v>
      </c>
      <c r="M79" s="39">
        <f t="shared" si="19"/>
        <v>0</v>
      </c>
      <c r="N79" s="39">
        <f t="shared" si="19"/>
        <v>0</v>
      </c>
      <c r="O79" s="39">
        <f t="shared" si="19"/>
        <v>0</v>
      </c>
      <c r="P79" s="39">
        <f t="shared" si="19"/>
        <v>0</v>
      </c>
      <c r="Q79" s="39">
        <f t="shared" si="19"/>
        <v>0</v>
      </c>
      <c r="R79" s="39">
        <f t="shared" si="19"/>
        <v>0</v>
      </c>
      <c r="S79" s="39">
        <f t="shared" si="19"/>
        <v>0</v>
      </c>
      <c r="T79" s="39">
        <f t="shared" si="19"/>
        <v>0</v>
      </c>
      <c r="U79" s="39">
        <f t="shared" si="19"/>
        <v>0</v>
      </c>
      <c r="V79" s="39">
        <f t="shared" si="19"/>
        <v>0</v>
      </c>
      <c r="W79" s="39">
        <f t="shared" si="19"/>
        <v>0</v>
      </c>
      <c r="X79" s="39">
        <f t="shared" si="19"/>
        <v>273.3</v>
      </c>
      <c r="Y79" s="39">
        <f t="shared" si="19"/>
        <v>1425.6</v>
      </c>
      <c r="Z79" s="39">
        <f t="shared" si="19"/>
        <v>4524.6000000000004</v>
      </c>
      <c r="AA79" s="39">
        <f t="shared" si="19"/>
        <v>6443.7</v>
      </c>
      <c r="AB79" s="39">
        <f t="shared" si="19"/>
        <v>6155.3</v>
      </c>
      <c r="AC79" s="39">
        <f t="shared" si="19"/>
        <v>7679.1</v>
      </c>
      <c r="AD79" s="39">
        <f t="shared" si="19"/>
        <v>20116.3</v>
      </c>
      <c r="AE79" s="39">
        <f t="shared" si="19"/>
        <v>6647</v>
      </c>
      <c r="AF79" s="39">
        <f t="shared" si="19"/>
        <v>6975.5</v>
      </c>
      <c r="AG79" s="39">
        <f t="shared" si="19"/>
        <v>2083</v>
      </c>
      <c r="AH79" s="39">
        <f t="shared" si="19"/>
        <v>30</v>
      </c>
      <c r="AI79" s="39">
        <f t="shared" si="19"/>
        <v>0</v>
      </c>
      <c r="AJ79" s="39">
        <f t="shared" si="19"/>
        <v>0</v>
      </c>
      <c r="AK79" s="39">
        <f t="shared" si="19"/>
        <v>0</v>
      </c>
      <c r="AL79" s="39">
        <f t="shared" si="19"/>
        <v>0</v>
      </c>
      <c r="AM79" s="39">
        <f t="shared" si="19"/>
        <v>0</v>
      </c>
      <c r="AN79" s="39">
        <f t="shared" si="19"/>
        <v>0</v>
      </c>
    </row>
    <row r="80" spans="1:40" x14ac:dyDescent="0.3">
      <c r="A80" s="39" t="s">
        <v>40</v>
      </c>
      <c r="B80" s="39"/>
      <c r="C80" s="39">
        <v>319</v>
      </c>
      <c r="D80" s="40">
        <v>44753</v>
      </c>
      <c r="E80" s="40">
        <v>45072</v>
      </c>
      <c r="F80" s="39">
        <f t="shared" si="16"/>
        <v>243904.90000000002</v>
      </c>
      <c r="G80" s="39"/>
      <c r="H80" s="39" t="s">
        <v>18</v>
      </c>
      <c r="I80" s="39">
        <f t="shared" si="18"/>
        <v>0</v>
      </c>
      <c r="J80" s="39">
        <f t="shared" si="19"/>
        <v>0</v>
      </c>
      <c r="K80" s="39">
        <f t="shared" si="19"/>
        <v>0</v>
      </c>
      <c r="L80" s="39">
        <f t="shared" si="19"/>
        <v>0</v>
      </c>
      <c r="M80" s="39">
        <f t="shared" si="19"/>
        <v>0</v>
      </c>
      <c r="N80" s="39">
        <f t="shared" si="19"/>
        <v>0</v>
      </c>
      <c r="O80" s="39">
        <f t="shared" si="19"/>
        <v>0</v>
      </c>
      <c r="P80" s="39">
        <f t="shared" si="19"/>
        <v>0</v>
      </c>
      <c r="Q80" s="39">
        <f t="shared" si="19"/>
        <v>0</v>
      </c>
      <c r="R80" s="39">
        <f t="shared" si="19"/>
        <v>0</v>
      </c>
      <c r="S80" s="39">
        <f t="shared" si="19"/>
        <v>0</v>
      </c>
      <c r="T80" s="39">
        <f t="shared" si="19"/>
        <v>0</v>
      </c>
      <c r="U80" s="39">
        <f t="shared" si="19"/>
        <v>0</v>
      </c>
      <c r="V80" s="39">
        <f t="shared" si="19"/>
        <v>0</v>
      </c>
      <c r="W80" s="39">
        <f t="shared" si="19"/>
        <v>0</v>
      </c>
      <c r="X80" s="39">
        <f t="shared" si="19"/>
        <v>0</v>
      </c>
      <c r="Y80" s="39">
        <f t="shared" si="19"/>
        <v>0</v>
      </c>
      <c r="Z80" s="39">
        <f t="shared" si="19"/>
        <v>4461.6000000000004</v>
      </c>
      <c r="AA80" s="39">
        <f t="shared" si="19"/>
        <v>7745.9</v>
      </c>
      <c r="AB80" s="39">
        <f t="shared" si="19"/>
        <v>15022.2</v>
      </c>
      <c r="AC80" s="39">
        <f t="shared" si="19"/>
        <v>27964</v>
      </c>
      <c r="AD80" s="39">
        <f t="shared" si="19"/>
        <v>48352.9</v>
      </c>
      <c r="AE80" s="39">
        <f t="shared" si="19"/>
        <v>51814.8</v>
      </c>
      <c r="AF80" s="39">
        <f t="shared" si="19"/>
        <v>31768.9</v>
      </c>
      <c r="AG80" s="39">
        <f t="shared" si="19"/>
        <v>25042.5</v>
      </c>
      <c r="AH80" s="39">
        <f t="shared" si="19"/>
        <v>18850.099999999999</v>
      </c>
      <c r="AI80" s="39">
        <f t="shared" si="19"/>
        <v>8962.4</v>
      </c>
      <c r="AJ80" s="39">
        <f t="shared" si="19"/>
        <v>3919.6</v>
      </c>
      <c r="AK80" s="39">
        <f t="shared" si="19"/>
        <v>0</v>
      </c>
      <c r="AL80" s="39">
        <f t="shared" si="19"/>
        <v>0</v>
      </c>
      <c r="AM80" s="39">
        <f t="shared" ref="J80:AN85" si="20">SUMIF($A$177:$A$198,$A80,AM$177:AM$198)</f>
        <v>0</v>
      </c>
      <c r="AN80" s="39">
        <f t="shared" si="20"/>
        <v>0</v>
      </c>
    </row>
    <row r="81" spans="1:40" x14ac:dyDescent="0.3">
      <c r="A81" s="39" t="s">
        <v>41</v>
      </c>
      <c r="B81" s="39"/>
      <c r="C81" s="39">
        <v>254</v>
      </c>
      <c r="D81" s="40">
        <v>44775</v>
      </c>
      <c r="E81" s="40">
        <v>45028</v>
      </c>
      <c r="F81" s="39">
        <f t="shared" si="16"/>
        <v>85894.799999999988</v>
      </c>
      <c r="G81" s="39"/>
      <c r="H81" s="39" t="s">
        <v>18</v>
      </c>
      <c r="I81" s="39">
        <f t="shared" si="18"/>
        <v>0</v>
      </c>
      <c r="J81" s="39">
        <f t="shared" si="20"/>
        <v>0</v>
      </c>
      <c r="K81" s="39">
        <f t="shared" si="20"/>
        <v>0</v>
      </c>
      <c r="L81" s="39">
        <f t="shared" si="20"/>
        <v>0</v>
      </c>
      <c r="M81" s="39">
        <f t="shared" si="20"/>
        <v>0</v>
      </c>
      <c r="N81" s="39">
        <f t="shared" si="20"/>
        <v>0</v>
      </c>
      <c r="O81" s="39">
        <f t="shared" si="20"/>
        <v>0</v>
      </c>
      <c r="P81" s="39">
        <f t="shared" si="20"/>
        <v>0</v>
      </c>
      <c r="Q81" s="39">
        <f t="shared" si="20"/>
        <v>0</v>
      </c>
      <c r="R81" s="39">
        <f t="shared" si="20"/>
        <v>0</v>
      </c>
      <c r="S81" s="39">
        <f t="shared" si="20"/>
        <v>0</v>
      </c>
      <c r="T81" s="39">
        <f t="shared" si="20"/>
        <v>0</v>
      </c>
      <c r="U81" s="39">
        <f t="shared" si="20"/>
        <v>0</v>
      </c>
      <c r="V81" s="39">
        <f t="shared" si="20"/>
        <v>0</v>
      </c>
      <c r="W81" s="39">
        <f t="shared" si="20"/>
        <v>0</v>
      </c>
      <c r="X81" s="39">
        <f t="shared" si="20"/>
        <v>0</v>
      </c>
      <c r="Y81" s="39">
        <f t="shared" si="20"/>
        <v>0</v>
      </c>
      <c r="Z81" s="39">
        <f t="shared" si="20"/>
        <v>0</v>
      </c>
      <c r="AA81" s="39">
        <f t="shared" si="20"/>
        <v>4334.8999999999996</v>
      </c>
      <c r="AB81" s="39">
        <f t="shared" si="20"/>
        <v>7771.6</v>
      </c>
      <c r="AC81" s="39">
        <f t="shared" si="20"/>
        <v>13718.3</v>
      </c>
      <c r="AD81" s="39">
        <f t="shared" si="20"/>
        <v>16586.7</v>
      </c>
      <c r="AE81" s="39">
        <f t="shared" si="20"/>
        <v>17358.900000000001</v>
      </c>
      <c r="AF81" s="39">
        <f t="shared" si="20"/>
        <v>13923</v>
      </c>
      <c r="AG81" s="39">
        <f t="shared" si="20"/>
        <v>7740.3</v>
      </c>
      <c r="AH81" s="39">
        <f t="shared" si="20"/>
        <v>3696.4</v>
      </c>
      <c r="AI81" s="39">
        <f t="shared" si="20"/>
        <v>764.7</v>
      </c>
      <c r="AJ81" s="39">
        <f t="shared" si="20"/>
        <v>0</v>
      </c>
      <c r="AK81" s="39">
        <f t="shared" si="20"/>
        <v>0</v>
      </c>
      <c r="AL81" s="39">
        <f t="shared" si="20"/>
        <v>0</v>
      </c>
      <c r="AM81" s="39">
        <f t="shared" si="20"/>
        <v>0</v>
      </c>
      <c r="AN81" s="39">
        <f t="shared" si="20"/>
        <v>0</v>
      </c>
    </row>
    <row r="82" spans="1:40" x14ac:dyDescent="0.3">
      <c r="A82" s="39" t="s">
        <v>42</v>
      </c>
      <c r="B82" s="39"/>
      <c r="C82" s="39">
        <v>240</v>
      </c>
      <c r="D82" s="40">
        <v>44851</v>
      </c>
      <c r="E82" s="40">
        <v>45091</v>
      </c>
      <c r="F82" s="39">
        <f t="shared" si="16"/>
        <v>58681.7</v>
      </c>
      <c r="G82" s="39"/>
      <c r="H82" s="39" t="s">
        <v>18</v>
      </c>
      <c r="I82" s="39">
        <f t="shared" si="18"/>
        <v>0</v>
      </c>
      <c r="J82" s="39">
        <f t="shared" si="20"/>
        <v>0</v>
      </c>
      <c r="K82" s="39">
        <f t="shared" si="20"/>
        <v>0</v>
      </c>
      <c r="L82" s="39">
        <f t="shared" si="20"/>
        <v>0</v>
      </c>
      <c r="M82" s="39">
        <f t="shared" si="20"/>
        <v>0</v>
      </c>
      <c r="N82" s="39">
        <f t="shared" si="20"/>
        <v>0</v>
      </c>
      <c r="O82" s="39">
        <f t="shared" si="20"/>
        <v>0</v>
      </c>
      <c r="P82" s="39">
        <f t="shared" si="20"/>
        <v>0</v>
      </c>
      <c r="Q82" s="39">
        <f t="shared" si="20"/>
        <v>0</v>
      </c>
      <c r="R82" s="39">
        <f t="shared" si="20"/>
        <v>0</v>
      </c>
      <c r="S82" s="39">
        <f t="shared" si="20"/>
        <v>0</v>
      </c>
      <c r="T82" s="39">
        <f t="shared" si="20"/>
        <v>0</v>
      </c>
      <c r="U82" s="39">
        <f t="shared" si="20"/>
        <v>0</v>
      </c>
      <c r="V82" s="39">
        <f t="shared" si="20"/>
        <v>0</v>
      </c>
      <c r="W82" s="39">
        <f t="shared" si="20"/>
        <v>0</v>
      </c>
      <c r="X82" s="39">
        <f t="shared" si="20"/>
        <v>0</v>
      </c>
      <c r="Y82" s="39">
        <f t="shared" si="20"/>
        <v>0</v>
      </c>
      <c r="Z82" s="39">
        <f t="shared" si="20"/>
        <v>0</v>
      </c>
      <c r="AA82" s="39">
        <f t="shared" si="20"/>
        <v>0</v>
      </c>
      <c r="AB82" s="39">
        <f t="shared" si="20"/>
        <v>0</v>
      </c>
      <c r="AC82" s="39">
        <f t="shared" si="20"/>
        <v>1397.1</v>
      </c>
      <c r="AD82" s="39">
        <f t="shared" si="20"/>
        <v>9900.5</v>
      </c>
      <c r="AE82" s="39">
        <f t="shared" si="20"/>
        <v>11561.3</v>
      </c>
      <c r="AF82" s="39">
        <f t="shared" si="20"/>
        <v>5993</v>
      </c>
      <c r="AG82" s="39">
        <f t="shared" si="20"/>
        <v>5701.1</v>
      </c>
      <c r="AH82" s="39">
        <f t="shared" si="20"/>
        <v>6081</v>
      </c>
      <c r="AI82" s="39">
        <f t="shared" si="20"/>
        <v>6359.7</v>
      </c>
      <c r="AJ82" s="39">
        <f t="shared" si="20"/>
        <v>10457.1</v>
      </c>
      <c r="AK82" s="39">
        <f t="shared" si="20"/>
        <v>1230.9000000000001</v>
      </c>
      <c r="AL82" s="39">
        <f t="shared" si="20"/>
        <v>0</v>
      </c>
      <c r="AM82" s="39">
        <f t="shared" si="20"/>
        <v>0</v>
      </c>
      <c r="AN82" s="39">
        <f t="shared" si="20"/>
        <v>0</v>
      </c>
    </row>
    <row r="83" spans="1:40" x14ac:dyDescent="0.3">
      <c r="A83" s="39" t="s">
        <v>43</v>
      </c>
      <c r="B83" s="39"/>
      <c r="C83" s="39">
        <v>353</v>
      </c>
      <c r="D83" s="40">
        <v>44781</v>
      </c>
      <c r="E83" s="40">
        <v>45133</v>
      </c>
      <c r="F83" s="39">
        <f t="shared" si="16"/>
        <v>289964.79999999999</v>
      </c>
      <c r="G83" s="39"/>
      <c r="H83" s="39" t="s">
        <v>18</v>
      </c>
      <c r="I83" s="39">
        <f t="shared" si="18"/>
        <v>0</v>
      </c>
      <c r="J83" s="39">
        <f t="shared" si="20"/>
        <v>0</v>
      </c>
      <c r="K83" s="39">
        <f t="shared" si="20"/>
        <v>0</v>
      </c>
      <c r="L83" s="39">
        <f t="shared" si="20"/>
        <v>0</v>
      </c>
      <c r="M83" s="39">
        <f t="shared" si="20"/>
        <v>0</v>
      </c>
      <c r="N83" s="39">
        <f t="shared" si="20"/>
        <v>0</v>
      </c>
      <c r="O83" s="39">
        <f t="shared" si="20"/>
        <v>0</v>
      </c>
      <c r="P83" s="39">
        <f t="shared" si="20"/>
        <v>0</v>
      </c>
      <c r="Q83" s="39">
        <f t="shared" si="20"/>
        <v>0</v>
      </c>
      <c r="R83" s="39">
        <f t="shared" si="20"/>
        <v>0</v>
      </c>
      <c r="S83" s="39">
        <f t="shared" si="20"/>
        <v>0</v>
      </c>
      <c r="T83" s="39">
        <f t="shared" si="20"/>
        <v>0</v>
      </c>
      <c r="U83" s="39">
        <f t="shared" si="20"/>
        <v>0</v>
      </c>
      <c r="V83" s="39">
        <f t="shared" si="20"/>
        <v>0</v>
      </c>
      <c r="W83" s="39">
        <f t="shared" si="20"/>
        <v>0</v>
      </c>
      <c r="X83" s="39">
        <f t="shared" si="20"/>
        <v>0</v>
      </c>
      <c r="Y83" s="39">
        <f t="shared" si="20"/>
        <v>0</v>
      </c>
      <c r="Z83" s="39">
        <f t="shared" si="20"/>
        <v>0</v>
      </c>
      <c r="AA83" s="39">
        <f t="shared" si="20"/>
        <v>4169.2</v>
      </c>
      <c r="AB83" s="39">
        <f t="shared" si="20"/>
        <v>10386.299999999999</v>
      </c>
      <c r="AC83" s="39">
        <f t="shared" si="20"/>
        <v>47369.9</v>
      </c>
      <c r="AD83" s="39">
        <f t="shared" si="20"/>
        <v>70826.399999999994</v>
      </c>
      <c r="AE83" s="39">
        <f t="shared" si="20"/>
        <v>37461</v>
      </c>
      <c r="AF83" s="39">
        <f t="shared" si="20"/>
        <v>19369.900000000001</v>
      </c>
      <c r="AG83" s="39">
        <f t="shared" si="20"/>
        <v>21613.200000000001</v>
      </c>
      <c r="AH83" s="39">
        <f t="shared" si="20"/>
        <v>25547.9</v>
      </c>
      <c r="AI83" s="39">
        <f t="shared" si="20"/>
        <v>22137.5</v>
      </c>
      <c r="AJ83" s="39">
        <f t="shared" si="20"/>
        <v>18804</v>
      </c>
      <c r="AK83" s="39">
        <f t="shared" si="20"/>
        <v>9394.2000000000007</v>
      </c>
      <c r="AL83" s="39">
        <f t="shared" si="20"/>
        <v>2885.3</v>
      </c>
      <c r="AM83" s="39">
        <f t="shared" si="20"/>
        <v>0</v>
      </c>
      <c r="AN83" s="39">
        <f t="shared" si="20"/>
        <v>0</v>
      </c>
    </row>
    <row r="84" spans="1:40" x14ac:dyDescent="0.3">
      <c r="A84" s="39" t="s">
        <v>44</v>
      </c>
      <c r="B84" s="39"/>
      <c r="C84" s="39">
        <v>644</v>
      </c>
      <c r="D84" s="40">
        <v>44513</v>
      </c>
      <c r="E84" s="40">
        <v>45156</v>
      </c>
      <c r="F84" s="39">
        <f t="shared" si="16"/>
        <v>298112.40000000002</v>
      </c>
      <c r="G84" s="39"/>
      <c r="H84" s="39" t="s">
        <v>18</v>
      </c>
      <c r="I84" s="39">
        <f t="shared" si="18"/>
        <v>0</v>
      </c>
      <c r="J84" s="39">
        <f t="shared" si="20"/>
        <v>0</v>
      </c>
      <c r="K84" s="39">
        <f t="shared" si="20"/>
        <v>0</v>
      </c>
      <c r="L84" s="39">
        <f t="shared" si="20"/>
        <v>0</v>
      </c>
      <c r="M84" s="39">
        <f t="shared" si="20"/>
        <v>0</v>
      </c>
      <c r="N84" s="39">
        <f t="shared" si="20"/>
        <v>0</v>
      </c>
      <c r="O84" s="39">
        <f t="shared" si="20"/>
        <v>0</v>
      </c>
      <c r="P84" s="39">
        <f t="shared" si="20"/>
        <v>0</v>
      </c>
      <c r="Q84" s="39">
        <f t="shared" si="20"/>
        <v>0</v>
      </c>
      <c r="R84" s="39">
        <f t="shared" si="20"/>
        <v>81.900000000000006</v>
      </c>
      <c r="S84" s="39">
        <f t="shared" si="20"/>
        <v>317.60000000000002</v>
      </c>
      <c r="T84" s="39">
        <f t="shared" si="20"/>
        <v>3862</v>
      </c>
      <c r="U84" s="39">
        <f t="shared" si="20"/>
        <v>9474.6</v>
      </c>
      <c r="V84" s="39">
        <f t="shared" si="20"/>
        <v>21190.400000000001</v>
      </c>
      <c r="W84" s="39">
        <f t="shared" si="20"/>
        <v>27771.599999999999</v>
      </c>
      <c r="X84" s="39">
        <f t="shared" si="20"/>
        <v>30338.7</v>
      </c>
      <c r="Y84" s="39">
        <f t="shared" si="20"/>
        <v>28272.2</v>
      </c>
      <c r="Z84" s="39">
        <f t="shared" si="20"/>
        <v>29472.7</v>
      </c>
      <c r="AA84" s="39">
        <f t="shared" si="20"/>
        <v>32199.9</v>
      </c>
      <c r="AB84" s="39">
        <f t="shared" si="20"/>
        <v>27782.3</v>
      </c>
      <c r="AC84" s="39">
        <f t="shared" si="20"/>
        <v>19889.099999999999</v>
      </c>
      <c r="AD84" s="39">
        <f t="shared" si="20"/>
        <v>13945.5</v>
      </c>
      <c r="AE84" s="39">
        <f t="shared" si="20"/>
        <v>8405.2000000000007</v>
      </c>
      <c r="AF84" s="39">
        <f t="shared" si="20"/>
        <v>8433.9</v>
      </c>
      <c r="AG84" s="39">
        <f t="shared" si="20"/>
        <v>12870.2</v>
      </c>
      <c r="AH84" s="39">
        <f t="shared" si="20"/>
        <v>11179.6</v>
      </c>
      <c r="AI84" s="39">
        <f t="shared" si="20"/>
        <v>5270.4</v>
      </c>
      <c r="AJ84" s="39">
        <f t="shared" si="20"/>
        <v>3487.3</v>
      </c>
      <c r="AK84" s="39">
        <f t="shared" si="20"/>
        <v>2014.2</v>
      </c>
      <c r="AL84" s="39">
        <f t="shared" si="20"/>
        <v>1684.2</v>
      </c>
      <c r="AM84" s="39">
        <f t="shared" si="20"/>
        <v>168.9</v>
      </c>
      <c r="AN84" s="39">
        <f t="shared" si="20"/>
        <v>0</v>
      </c>
    </row>
    <row r="85" spans="1:40" x14ac:dyDescent="0.3">
      <c r="A85" s="39" t="s">
        <v>45</v>
      </c>
      <c r="B85" s="39"/>
      <c r="C85" s="39">
        <v>425</v>
      </c>
      <c r="D85" s="40">
        <v>44763</v>
      </c>
      <c r="E85" s="40">
        <v>45187</v>
      </c>
      <c r="F85" s="39">
        <f t="shared" si="16"/>
        <v>714705.79999999981</v>
      </c>
      <c r="G85" s="39"/>
      <c r="H85" s="39" t="s">
        <v>18</v>
      </c>
      <c r="I85" s="39">
        <f t="shared" si="18"/>
        <v>0</v>
      </c>
      <c r="J85" s="39">
        <f t="shared" si="20"/>
        <v>0</v>
      </c>
      <c r="K85" s="39">
        <f t="shared" si="20"/>
        <v>0</v>
      </c>
      <c r="L85" s="39">
        <f t="shared" si="20"/>
        <v>0</v>
      </c>
      <c r="M85" s="39">
        <f t="shared" si="20"/>
        <v>0</v>
      </c>
      <c r="N85" s="39">
        <f t="shared" si="20"/>
        <v>0</v>
      </c>
      <c r="O85" s="39">
        <f t="shared" si="20"/>
        <v>0</v>
      </c>
      <c r="P85" s="39">
        <f t="shared" si="20"/>
        <v>0</v>
      </c>
      <c r="Q85" s="39">
        <f t="shared" si="20"/>
        <v>0</v>
      </c>
      <c r="R85" s="39">
        <f t="shared" si="20"/>
        <v>0</v>
      </c>
      <c r="S85" s="39">
        <f t="shared" si="20"/>
        <v>0</v>
      </c>
      <c r="T85" s="39">
        <f t="shared" si="20"/>
        <v>0</v>
      </c>
      <c r="U85" s="39">
        <f t="shared" si="20"/>
        <v>0</v>
      </c>
      <c r="V85" s="39">
        <f t="shared" si="20"/>
        <v>0</v>
      </c>
      <c r="W85" s="39">
        <f t="shared" si="20"/>
        <v>0</v>
      </c>
      <c r="X85" s="39">
        <f t="shared" si="20"/>
        <v>0</v>
      </c>
      <c r="Y85" s="39">
        <f t="shared" si="20"/>
        <v>0</v>
      </c>
      <c r="Z85" s="39">
        <f t="shared" si="20"/>
        <v>106.4</v>
      </c>
      <c r="AA85" s="39">
        <f t="shared" si="20"/>
        <v>679.8</v>
      </c>
      <c r="AB85" s="39">
        <f t="shared" si="20"/>
        <v>3837.4</v>
      </c>
      <c r="AC85" s="39">
        <f t="shared" si="20"/>
        <v>11572.6</v>
      </c>
      <c r="AD85" s="39">
        <f t="shared" si="20"/>
        <v>28456.799999999999</v>
      </c>
      <c r="AE85" s="39">
        <f t="shared" si="20"/>
        <v>63829.7</v>
      </c>
      <c r="AF85" s="39">
        <f t="shared" si="20"/>
        <v>113306.5</v>
      </c>
      <c r="AG85" s="39">
        <f t="shared" si="20"/>
        <v>131380.79999999999</v>
      </c>
      <c r="AH85" s="39">
        <f t="shared" si="20"/>
        <v>130767.6</v>
      </c>
      <c r="AI85" s="39">
        <f t="shared" si="20"/>
        <v>68816.600000000006</v>
      </c>
      <c r="AJ85" s="39">
        <f t="shared" si="20"/>
        <v>51463.1</v>
      </c>
      <c r="AK85" s="39">
        <f t="shared" si="20"/>
        <v>57620.7</v>
      </c>
      <c r="AL85" s="39">
        <f t="shared" si="20"/>
        <v>41639.199999999997</v>
      </c>
      <c r="AM85" s="39">
        <f t="shared" si="20"/>
        <v>9424.7000000000007</v>
      </c>
      <c r="AN85" s="39">
        <f t="shared" si="20"/>
        <v>1803.9</v>
      </c>
    </row>
    <row r="86" spans="1:40" s="33" customFormat="1" x14ac:dyDescent="0.3">
      <c r="A86" s="39" t="s">
        <v>46</v>
      </c>
      <c r="B86" s="39"/>
      <c r="C86" s="39">
        <v>914</v>
      </c>
      <c r="D86" s="39" t="s">
        <v>79</v>
      </c>
      <c r="E86" s="40">
        <v>45150</v>
      </c>
      <c r="F86" s="39">
        <f t="shared" si="16"/>
        <v>5631412.0999999987</v>
      </c>
      <c r="G86" s="39"/>
      <c r="H86" s="39" t="s">
        <v>18</v>
      </c>
      <c r="I86" s="39"/>
      <c r="J86" s="39"/>
      <c r="K86" s="39"/>
      <c r="L86" s="39"/>
      <c r="M86" s="39">
        <v>96080.8</v>
      </c>
      <c r="N86" s="39">
        <v>126708.5</v>
      </c>
      <c r="O86" s="39">
        <v>154830.79999999999</v>
      </c>
      <c r="P86" s="39">
        <v>151542.1</v>
      </c>
      <c r="Q86" s="39">
        <v>137081.79999999999</v>
      </c>
      <c r="R86" s="39">
        <v>176394.9</v>
      </c>
      <c r="S86" s="39">
        <v>194543.2</v>
      </c>
      <c r="T86" s="39">
        <v>155531.70000000001</v>
      </c>
      <c r="U86" s="39">
        <v>163185.5</v>
      </c>
      <c r="V86" s="39">
        <v>250843.1</v>
      </c>
      <c r="W86" s="39">
        <v>247082.4</v>
      </c>
      <c r="X86" s="39">
        <v>284448.09999999998</v>
      </c>
      <c r="Y86" s="39">
        <v>276709.59999999998</v>
      </c>
      <c r="Z86" s="39">
        <v>274888.09999999998</v>
      </c>
      <c r="AA86" s="39">
        <v>322030.40000000002</v>
      </c>
      <c r="AB86" s="39">
        <v>343536.5</v>
      </c>
      <c r="AC86" s="39">
        <v>382190</v>
      </c>
      <c r="AD86" s="39">
        <v>408382.5</v>
      </c>
      <c r="AE86" s="39">
        <v>421096.2</v>
      </c>
      <c r="AF86" s="39">
        <v>337088.1</v>
      </c>
      <c r="AG86" s="39">
        <v>252258.1</v>
      </c>
      <c r="AH86" s="39">
        <v>209638.6</v>
      </c>
      <c r="AI86" s="39">
        <v>102734.2</v>
      </c>
      <c r="AJ86" s="39">
        <v>86556</v>
      </c>
      <c r="AK86" s="39">
        <v>49168</v>
      </c>
      <c r="AL86" s="39">
        <v>19561.3</v>
      </c>
      <c r="AM86" s="39">
        <v>7301.6</v>
      </c>
      <c r="AN86" s="39"/>
    </row>
    <row r="87" spans="1:40" x14ac:dyDescent="0.3">
      <c r="A87" s="39" t="s">
        <v>48</v>
      </c>
      <c r="B87" s="39"/>
      <c r="C87" s="39">
        <v>406</v>
      </c>
      <c r="D87" s="40">
        <v>44415</v>
      </c>
      <c r="E87" s="40">
        <v>44820</v>
      </c>
      <c r="F87" s="39">
        <f t="shared" si="16"/>
        <v>104385.7</v>
      </c>
      <c r="G87" s="39"/>
      <c r="H87" s="39" t="s">
        <v>18</v>
      </c>
      <c r="I87" s="39">
        <f>SUMIF($A$200:$A$230,$A87,I$200:I$230)</f>
        <v>0</v>
      </c>
      <c r="J87" s="39">
        <f t="shared" ref="J87:AN95" si="21">SUMIF($A$200:$A$230,$A87,J$200:J$230)</f>
        <v>0</v>
      </c>
      <c r="K87" s="39">
        <f t="shared" si="21"/>
        <v>0</v>
      </c>
      <c r="L87" s="39">
        <f t="shared" si="21"/>
        <v>0</v>
      </c>
      <c r="M87" s="39">
        <f t="shared" si="21"/>
        <v>0</v>
      </c>
      <c r="N87" s="39">
        <f t="shared" si="21"/>
        <v>0</v>
      </c>
      <c r="O87" s="39">
        <f t="shared" si="21"/>
        <v>5143</v>
      </c>
      <c r="P87" s="39">
        <f t="shared" si="21"/>
        <v>6404.5</v>
      </c>
      <c r="Q87" s="39">
        <f t="shared" si="21"/>
        <v>7289.3</v>
      </c>
      <c r="R87" s="39">
        <f t="shared" si="21"/>
        <v>8147</v>
      </c>
      <c r="S87" s="39">
        <f t="shared" si="21"/>
        <v>9312.5</v>
      </c>
      <c r="T87" s="39">
        <f t="shared" si="21"/>
        <v>9236</v>
      </c>
      <c r="U87" s="39">
        <f t="shared" si="21"/>
        <v>8525.5</v>
      </c>
      <c r="V87" s="39">
        <f t="shared" si="21"/>
        <v>9550.4</v>
      </c>
      <c r="W87" s="39">
        <f t="shared" si="21"/>
        <v>8247.5</v>
      </c>
      <c r="X87" s="39">
        <f t="shared" si="21"/>
        <v>7462.8</v>
      </c>
      <c r="Y87" s="39">
        <f t="shared" si="21"/>
        <v>7287.9</v>
      </c>
      <c r="Z87" s="39">
        <f t="shared" si="21"/>
        <v>7287.9</v>
      </c>
      <c r="AA87" s="39">
        <f t="shared" si="21"/>
        <v>7062.7</v>
      </c>
      <c r="AB87" s="39">
        <f t="shared" si="21"/>
        <v>3428.7</v>
      </c>
      <c r="AC87" s="39">
        <f t="shared" si="21"/>
        <v>0</v>
      </c>
      <c r="AD87" s="39">
        <f t="shared" si="21"/>
        <v>0</v>
      </c>
      <c r="AE87" s="39">
        <f t="shared" si="21"/>
        <v>0</v>
      </c>
      <c r="AF87" s="39">
        <f t="shared" si="21"/>
        <v>0</v>
      </c>
      <c r="AG87" s="39">
        <f t="shared" si="21"/>
        <v>0</v>
      </c>
      <c r="AH87" s="39">
        <f t="shared" si="21"/>
        <v>0</v>
      </c>
      <c r="AI87" s="39">
        <f t="shared" si="21"/>
        <v>0</v>
      </c>
      <c r="AJ87" s="39">
        <f t="shared" si="21"/>
        <v>0</v>
      </c>
      <c r="AK87" s="39">
        <f t="shared" si="21"/>
        <v>0</v>
      </c>
      <c r="AL87" s="39">
        <f t="shared" si="21"/>
        <v>0</v>
      </c>
      <c r="AM87" s="39">
        <f t="shared" si="21"/>
        <v>0</v>
      </c>
      <c r="AN87" s="39">
        <f t="shared" si="21"/>
        <v>0</v>
      </c>
    </row>
    <row r="88" spans="1:40" x14ac:dyDescent="0.3">
      <c r="A88" s="39" t="s">
        <v>47</v>
      </c>
      <c r="B88" s="39"/>
      <c r="C88" s="39">
        <v>385</v>
      </c>
      <c r="D88" s="40" t="s">
        <v>79</v>
      </c>
      <c r="E88" s="40">
        <v>44680</v>
      </c>
      <c r="F88" s="39">
        <f t="shared" si="16"/>
        <v>24925.699999999997</v>
      </c>
      <c r="G88" s="39"/>
      <c r="H88" s="39" t="s">
        <v>18</v>
      </c>
      <c r="I88" s="39">
        <f t="shared" ref="I88:X116" si="22">SUMIF($A$200:$A$230,$A88,I$200:I$230)</f>
        <v>0</v>
      </c>
      <c r="J88" s="39">
        <f t="shared" si="22"/>
        <v>0</v>
      </c>
      <c r="K88" s="39">
        <f t="shared" si="22"/>
        <v>0</v>
      </c>
      <c r="L88" s="39">
        <f t="shared" si="22"/>
        <v>0</v>
      </c>
      <c r="M88" s="39">
        <f t="shared" si="22"/>
        <v>10248.200000000001</v>
      </c>
      <c r="N88" s="39">
        <f t="shared" si="22"/>
        <v>9358.7999999999993</v>
      </c>
      <c r="O88" s="39">
        <f t="shared" si="22"/>
        <v>1112.3</v>
      </c>
      <c r="P88" s="39">
        <f t="shared" si="22"/>
        <v>498.6</v>
      </c>
      <c r="Q88" s="39">
        <f t="shared" si="22"/>
        <v>803.8</v>
      </c>
      <c r="R88" s="39">
        <f t="shared" si="22"/>
        <v>364.5</v>
      </c>
      <c r="S88" s="39">
        <f t="shared" si="22"/>
        <v>314.39999999999998</v>
      </c>
      <c r="T88" s="39">
        <f t="shared" si="22"/>
        <v>302.7</v>
      </c>
      <c r="U88" s="39">
        <f t="shared" si="22"/>
        <v>579.79999999999995</v>
      </c>
      <c r="V88" s="39">
        <f t="shared" si="22"/>
        <v>700.5</v>
      </c>
      <c r="W88" s="39">
        <f t="shared" si="22"/>
        <v>642.1</v>
      </c>
      <c r="X88" s="39">
        <f t="shared" si="22"/>
        <v>0</v>
      </c>
      <c r="Y88" s="39">
        <f t="shared" si="21"/>
        <v>0</v>
      </c>
      <c r="Z88" s="39">
        <f t="shared" si="21"/>
        <v>0</v>
      </c>
      <c r="AA88" s="39">
        <f t="shared" si="21"/>
        <v>0</v>
      </c>
      <c r="AB88" s="39">
        <f t="shared" si="21"/>
        <v>0</v>
      </c>
      <c r="AC88" s="39">
        <f t="shared" si="21"/>
        <v>0</v>
      </c>
      <c r="AD88" s="39">
        <f t="shared" si="21"/>
        <v>0</v>
      </c>
      <c r="AE88" s="39">
        <f t="shared" si="21"/>
        <v>0</v>
      </c>
      <c r="AF88" s="39">
        <f t="shared" si="21"/>
        <v>0</v>
      </c>
      <c r="AG88" s="39">
        <f t="shared" si="21"/>
        <v>0</v>
      </c>
      <c r="AH88" s="39">
        <f t="shared" si="21"/>
        <v>0</v>
      </c>
      <c r="AI88" s="39">
        <f t="shared" si="21"/>
        <v>0</v>
      </c>
      <c r="AJ88" s="39">
        <f t="shared" si="21"/>
        <v>0</v>
      </c>
      <c r="AK88" s="39">
        <f t="shared" si="21"/>
        <v>0</v>
      </c>
      <c r="AL88" s="39">
        <f t="shared" si="21"/>
        <v>0</v>
      </c>
      <c r="AM88" s="39">
        <f t="shared" si="21"/>
        <v>0</v>
      </c>
      <c r="AN88" s="39">
        <f t="shared" si="21"/>
        <v>0</v>
      </c>
    </row>
    <row r="89" spans="1:40" x14ac:dyDescent="0.3">
      <c r="A89" s="39" t="s">
        <v>24</v>
      </c>
      <c r="B89" s="39"/>
      <c r="C89" s="39">
        <v>420</v>
      </c>
      <c r="D89" s="40">
        <v>44373</v>
      </c>
      <c r="E89" s="40">
        <v>44792</v>
      </c>
      <c r="F89" s="39">
        <f t="shared" si="16"/>
        <v>23446</v>
      </c>
      <c r="G89" s="39"/>
      <c r="H89" s="39" t="s">
        <v>18</v>
      </c>
      <c r="I89" s="39">
        <f t="shared" si="22"/>
        <v>0</v>
      </c>
      <c r="J89" s="39">
        <f t="shared" si="21"/>
        <v>0</v>
      </c>
      <c r="K89" s="39">
        <f t="shared" si="21"/>
        <v>0</v>
      </c>
      <c r="L89" s="39">
        <f t="shared" si="21"/>
        <v>0</v>
      </c>
      <c r="M89" s="39">
        <f t="shared" si="21"/>
        <v>0</v>
      </c>
      <c r="N89" s="39">
        <f t="shared" si="21"/>
        <v>187.6</v>
      </c>
      <c r="O89" s="39">
        <f t="shared" si="21"/>
        <v>653.79999999999995</v>
      </c>
      <c r="P89" s="39">
        <f t="shared" si="21"/>
        <v>1058.4000000000001</v>
      </c>
      <c r="Q89" s="39">
        <f t="shared" si="21"/>
        <v>1428.2</v>
      </c>
      <c r="R89" s="39">
        <f t="shared" si="21"/>
        <v>2392.8000000000002</v>
      </c>
      <c r="S89" s="39">
        <f t="shared" si="21"/>
        <v>3058.7</v>
      </c>
      <c r="T89" s="39">
        <f t="shared" si="21"/>
        <v>3274.4</v>
      </c>
      <c r="U89" s="39">
        <f t="shared" si="21"/>
        <v>3022.5</v>
      </c>
      <c r="V89" s="39">
        <f t="shared" si="21"/>
        <v>2967.6</v>
      </c>
      <c r="W89" s="39">
        <f t="shared" si="21"/>
        <v>2199.9</v>
      </c>
      <c r="X89" s="39">
        <f t="shared" si="21"/>
        <v>1412.1</v>
      </c>
      <c r="Y89" s="39">
        <f t="shared" si="21"/>
        <v>1010.2</v>
      </c>
      <c r="Z89" s="39">
        <f t="shared" si="21"/>
        <v>552</v>
      </c>
      <c r="AA89" s="39">
        <f t="shared" si="21"/>
        <v>227.8</v>
      </c>
      <c r="AB89" s="39">
        <f t="shared" si="21"/>
        <v>0</v>
      </c>
      <c r="AC89" s="39">
        <f t="shared" si="21"/>
        <v>0</v>
      </c>
      <c r="AD89" s="39">
        <f t="shared" si="21"/>
        <v>0</v>
      </c>
      <c r="AE89" s="39">
        <f t="shared" si="21"/>
        <v>0</v>
      </c>
      <c r="AF89" s="39">
        <f t="shared" si="21"/>
        <v>0</v>
      </c>
      <c r="AG89" s="39">
        <f t="shared" si="21"/>
        <v>0</v>
      </c>
      <c r="AH89" s="39">
        <f t="shared" si="21"/>
        <v>0</v>
      </c>
      <c r="AI89" s="39">
        <f t="shared" si="21"/>
        <v>0</v>
      </c>
      <c r="AJ89" s="39">
        <f t="shared" si="21"/>
        <v>0</v>
      </c>
      <c r="AK89" s="39">
        <f t="shared" si="21"/>
        <v>0</v>
      </c>
      <c r="AL89" s="39">
        <f t="shared" si="21"/>
        <v>0</v>
      </c>
      <c r="AM89" s="39">
        <f t="shared" si="21"/>
        <v>0</v>
      </c>
      <c r="AN89" s="39">
        <f t="shared" si="21"/>
        <v>0</v>
      </c>
    </row>
    <row r="90" spans="1:40" x14ac:dyDescent="0.3">
      <c r="A90" s="39" t="s">
        <v>49</v>
      </c>
      <c r="B90" s="39"/>
      <c r="C90" s="39">
        <v>654</v>
      </c>
      <c r="D90" s="40">
        <v>44404</v>
      </c>
      <c r="E90" s="40">
        <v>45057</v>
      </c>
      <c r="F90" s="39">
        <f t="shared" si="16"/>
        <v>17823.800000000003</v>
      </c>
      <c r="G90" s="39"/>
      <c r="H90" s="39" t="s">
        <v>18</v>
      </c>
      <c r="I90" s="39">
        <f t="shared" si="22"/>
        <v>0</v>
      </c>
      <c r="J90" s="39">
        <f t="shared" si="21"/>
        <v>0</v>
      </c>
      <c r="K90" s="39">
        <f t="shared" si="21"/>
        <v>0</v>
      </c>
      <c r="L90" s="39">
        <f t="shared" si="21"/>
        <v>0</v>
      </c>
      <c r="M90" s="39">
        <f t="shared" si="21"/>
        <v>0</v>
      </c>
      <c r="N90" s="39">
        <f t="shared" si="21"/>
        <v>0</v>
      </c>
      <c r="O90" s="39">
        <f t="shared" si="21"/>
        <v>81.5</v>
      </c>
      <c r="P90" s="39">
        <f t="shared" si="21"/>
        <v>151.30000000000001</v>
      </c>
      <c r="Q90" s="39">
        <f t="shared" si="21"/>
        <v>388.2</v>
      </c>
      <c r="R90" s="39">
        <f t="shared" si="21"/>
        <v>487.8</v>
      </c>
      <c r="S90" s="39">
        <f t="shared" si="21"/>
        <v>629.20000000000005</v>
      </c>
      <c r="T90" s="39">
        <f t="shared" si="21"/>
        <v>689.7</v>
      </c>
      <c r="U90" s="39">
        <f t="shared" si="21"/>
        <v>885.8</v>
      </c>
      <c r="V90" s="39">
        <f t="shared" si="21"/>
        <v>1345</v>
      </c>
      <c r="W90" s="39">
        <f t="shared" si="21"/>
        <v>1389.8</v>
      </c>
      <c r="X90" s="39">
        <f t="shared" si="21"/>
        <v>1581.2</v>
      </c>
      <c r="Y90" s="39">
        <f t="shared" si="21"/>
        <v>1581.2</v>
      </c>
      <c r="Z90" s="39">
        <f t="shared" si="21"/>
        <v>1581.2</v>
      </c>
      <c r="AA90" s="39">
        <f t="shared" si="21"/>
        <v>1604.6</v>
      </c>
      <c r="AB90" s="39">
        <f t="shared" si="21"/>
        <v>1295.2</v>
      </c>
      <c r="AC90" s="39">
        <f t="shared" si="21"/>
        <v>1288.2</v>
      </c>
      <c r="AD90" s="39">
        <f t="shared" si="21"/>
        <v>689.7</v>
      </c>
      <c r="AE90" s="39">
        <f t="shared" si="21"/>
        <v>716.2</v>
      </c>
      <c r="AF90" s="39">
        <f t="shared" si="21"/>
        <v>501.8</v>
      </c>
      <c r="AG90" s="39">
        <f t="shared" si="21"/>
        <v>450.3</v>
      </c>
      <c r="AH90" s="39">
        <f t="shared" si="21"/>
        <v>259.5</v>
      </c>
      <c r="AI90" s="39">
        <f t="shared" si="21"/>
        <v>161.69999999999999</v>
      </c>
      <c r="AJ90" s="39">
        <f t="shared" si="21"/>
        <v>64.7</v>
      </c>
      <c r="AK90" s="39">
        <f t="shared" si="21"/>
        <v>0</v>
      </c>
      <c r="AL90" s="39">
        <f t="shared" si="21"/>
        <v>0</v>
      </c>
      <c r="AM90" s="39">
        <f t="shared" si="21"/>
        <v>0</v>
      </c>
      <c r="AN90" s="39">
        <f t="shared" si="21"/>
        <v>0</v>
      </c>
    </row>
    <row r="91" spans="1:40" x14ac:dyDescent="0.3">
      <c r="A91" s="39" t="s">
        <v>50</v>
      </c>
      <c r="B91" s="39"/>
      <c r="C91" s="39">
        <v>443</v>
      </c>
      <c r="D91" s="40" t="s">
        <v>80</v>
      </c>
      <c r="E91" s="40">
        <v>44860</v>
      </c>
      <c r="F91" s="39">
        <f t="shared" si="16"/>
        <v>38166.400000000001</v>
      </c>
      <c r="G91" s="39"/>
      <c r="H91" s="39" t="s">
        <v>18</v>
      </c>
      <c r="I91" s="39">
        <f t="shared" si="22"/>
        <v>0</v>
      </c>
      <c r="J91" s="39">
        <f t="shared" si="21"/>
        <v>0</v>
      </c>
      <c r="K91" s="39">
        <f t="shared" si="21"/>
        <v>0</v>
      </c>
      <c r="L91" s="39">
        <f t="shared" si="21"/>
        <v>0</v>
      </c>
      <c r="M91" s="39">
        <f t="shared" si="21"/>
        <v>0</v>
      </c>
      <c r="N91" s="39">
        <f t="shared" si="21"/>
        <v>89.2</v>
      </c>
      <c r="O91" s="39">
        <f t="shared" si="21"/>
        <v>211.5</v>
      </c>
      <c r="P91" s="39">
        <f t="shared" si="21"/>
        <v>1703.5</v>
      </c>
      <c r="Q91" s="39">
        <f t="shared" si="21"/>
        <v>1478</v>
      </c>
      <c r="R91" s="39">
        <f t="shared" si="21"/>
        <v>1914.1</v>
      </c>
      <c r="S91" s="39">
        <f t="shared" si="21"/>
        <v>2256.8000000000002</v>
      </c>
      <c r="T91" s="39">
        <f t="shared" si="21"/>
        <v>2610.1</v>
      </c>
      <c r="U91" s="39">
        <f t="shared" si="21"/>
        <v>1084.7</v>
      </c>
      <c r="V91" s="39">
        <f t="shared" si="21"/>
        <v>1620.5</v>
      </c>
      <c r="W91" s="39">
        <f t="shared" si="21"/>
        <v>2930.4</v>
      </c>
      <c r="X91" s="39">
        <f t="shared" si="21"/>
        <v>3393.9</v>
      </c>
      <c r="Y91" s="39">
        <f t="shared" si="21"/>
        <v>3185.7</v>
      </c>
      <c r="Z91" s="39">
        <f t="shared" si="21"/>
        <v>3185.6</v>
      </c>
      <c r="AA91" s="39">
        <f t="shared" si="21"/>
        <v>3083.3</v>
      </c>
      <c r="AB91" s="39">
        <f t="shared" si="21"/>
        <v>3573.2</v>
      </c>
      <c r="AC91" s="39">
        <f t="shared" si="21"/>
        <v>5845.9</v>
      </c>
      <c r="AD91" s="39">
        <f t="shared" si="21"/>
        <v>0</v>
      </c>
      <c r="AE91" s="39">
        <f t="shared" si="21"/>
        <v>0</v>
      </c>
      <c r="AF91" s="39">
        <f t="shared" si="21"/>
        <v>0</v>
      </c>
      <c r="AG91" s="39">
        <f t="shared" si="21"/>
        <v>0</v>
      </c>
      <c r="AH91" s="39">
        <f t="shared" si="21"/>
        <v>0</v>
      </c>
      <c r="AI91" s="39">
        <f t="shared" si="21"/>
        <v>0</v>
      </c>
      <c r="AJ91" s="39">
        <f t="shared" si="21"/>
        <v>0</v>
      </c>
      <c r="AK91" s="39">
        <f t="shared" si="21"/>
        <v>0</v>
      </c>
      <c r="AL91" s="39">
        <f t="shared" si="21"/>
        <v>0</v>
      </c>
      <c r="AM91" s="39">
        <f t="shared" si="21"/>
        <v>0</v>
      </c>
      <c r="AN91" s="39">
        <f t="shared" si="21"/>
        <v>0</v>
      </c>
    </row>
    <row r="92" spans="1:40" x14ac:dyDescent="0.3">
      <c r="A92" s="39" t="s">
        <v>21</v>
      </c>
      <c r="B92" s="39"/>
      <c r="C92" s="39">
        <v>593</v>
      </c>
      <c r="D92" s="39" t="s">
        <v>22</v>
      </c>
      <c r="E92" s="40">
        <v>44830</v>
      </c>
      <c r="F92" s="39">
        <f t="shared" si="16"/>
        <v>1000308.3999999999</v>
      </c>
      <c r="G92" s="39"/>
      <c r="H92" s="39" t="s">
        <v>18</v>
      </c>
      <c r="I92" s="39">
        <f t="shared" si="22"/>
        <v>0</v>
      </c>
      <c r="J92" s="39">
        <f t="shared" si="21"/>
        <v>0</v>
      </c>
      <c r="K92" s="39">
        <f t="shared" si="21"/>
        <v>0</v>
      </c>
      <c r="L92" s="39">
        <f t="shared" si="21"/>
        <v>0</v>
      </c>
      <c r="M92" s="39">
        <v>110683.4</v>
      </c>
      <c r="N92" s="39">
        <v>123832.1</v>
      </c>
      <c r="O92" s="39">
        <v>139764</v>
      </c>
      <c r="P92" s="39">
        <v>108440.3</v>
      </c>
      <c r="Q92" s="39">
        <v>95146.7</v>
      </c>
      <c r="R92" s="39">
        <v>96238.2</v>
      </c>
      <c r="S92" s="39">
        <v>99694.2</v>
      </c>
      <c r="T92" s="39">
        <v>57834.9</v>
      </c>
      <c r="U92" s="39">
        <v>31865.200000000001</v>
      </c>
      <c r="V92" s="39">
        <v>54448.2</v>
      </c>
      <c r="W92" s="39">
        <v>20478.400000000001</v>
      </c>
      <c r="X92" s="39">
        <v>32621.599999999999</v>
      </c>
      <c r="Y92" s="39">
        <v>25947.1</v>
      </c>
      <c r="Z92" s="39">
        <v>2397.3000000000002</v>
      </c>
      <c r="AA92" s="39">
        <v>667.5</v>
      </c>
      <c r="AB92" s="39">
        <v>249.3</v>
      </c>
      <c r="AC92" s="39">
        <f t="shared" si="21"/>
        <v>0</v>
      </c>
      <c r="AD92" s="39">
        <f t="shared" si="21"/>
        <v>0</v>
      </c>
      <c r="AE92" s="39">
        <f t="shared" si="21"/>
        <v>0</v>
      </c>
      <c r="AF92" s="39">
        <f t="shared" si="21"/>
        <v>0</v>
      </c>
      <c r="AG92" s="39">
        <f t="shared" si="21"/>
        <v>0</v>
      </c>
      <c r="AH92" s="39">
        <f t="shared" si="21"/>
        <v>0</v>
      </c>
      <c r="AI92" s="39">
        <f t="shared" si="21"/>
        <v>0</v>
      </c>
      <c r="AJ92" s="39">
        <f t="shared" si="21"/>
        <v>0</v>
      </c>
      <c r="AK92" s="39">
        <f t="shared" si="21"/>
        <v>0</v>
      </c>
      <c r="AL92" s="39">
        <f t="shared" si="21"/>
        <v>0</v>
      </c>
      <c r="AM92" s="39">
        <f t="shared" si="21"/>
        <v>0</v>
      </c>
      <c r="AN92" s="39">
        <f t="shared" si="21"/>
        <v>0</v>
      </c>
    </row>
    <row r="93" spans="1:40" x14ac:dyDescent="0.3">
      <c r="A93" s="39" t="s">
        <v>51</v>
      </c>
      <c r="B93" s="39"/>
      <c r="C93" s="39">
        <v>418</v>
      </c>
      <c r="D93" s="40">
        <v>44371</v>
      </c>
      <c r="E93" s="40">
        <v>44788</v>
      </c>
      <c r="F93" s="39">
        <f t="shared" si="16"/>
        <v>114357.29999999999</v>
      </c>
      <c r="G93" s="39"/>
      <c r="H93" s="39" t="s">
        <v>18</v>
      </c>
      <c r="I93" s="39">
        <f t="shared" si="22"/>
        <v>0</v>
      </c>
      <c r="J93" s="39">
        <f t="shared" si="21"/>
        <v>0</v>
      </c>
      <c r="K93" s="39">
        <f t="shared" si="21"/>
        <v>0</v>
      </c>
      <c r="L93" s="39">
        <f t="shared" si="21"/>
        <v>0</v>
      </c>
      <c r="M93" s="39">
        <f t="shared" si="21"/>
        <v>8.6</v>
      </c>
      <c r="N93" s="39">
        <f t="shared" si="21"/>
        <v>38.6</v>
      </c>
      <c r="O93" s="39">
        <f t="shared" si="21"/>
        <v>21040</v>
      </c>
      <c r="P93" s="39">
        <f t="shared" si="21"/>
        <v>16419.5</v>
      </c>
      <c r="Q93" s="39">
        <f t="shared" si="21"/>
        <v>11006</v>
      </c>
      <c r="R93" s="39">
        <f t="shared" si="21"/>
        <v>12120.1</v>
      </c>
      <c r="S93" s="39">
        <f t="shared" si="21"/>
        <v>7237.9</v>
      </c>
      <c r="T93" s="39">
        <f t="shared" si="21"/>
        <v>7121.1</v>
      </c>
      <c r="U93" s="39">
        <f t="shared" si="21"/>
        <v>7984.2</v>
      </c>
      <c r="V93" s="39">
        <f t="shared" si="21"/>
        <v>8938.1</v>
      </c>
      <c r="W93" s="39">
        <f t="shared" si="21"/>
        <v>8637</v>
      </c>
      <c r="X93" s="39">
        <f t="shared" si="21"/>
        <v>6948.2</v>
      </c>
      <c r="Y93" s="39">
        <f t="shared" si="21"/>
        <v>6138.2</v>
      </c>
      <c r="Z93" s="39">
        <f t="shared" si="21"/>
        <v>707.4</v>
      </c>
      <c r="AA93" s="39">
        <f t="shared" si="21"/>
        <v>12.4</v>
      </c>
      <c r="AB93" s="39">
        <f t="shared" si="21"/>
        <v>0</v>
      </c>
      <c r="AC93" s="39">
        <f t="shared" si="21"/>
        <v>0</v>
      </c>
      <c r="AD93" s="39">
        <f t="shared" si="21"/>
        <v>0</v>
      </c>
      <c r="AE93" s="39">
        <f t="shared" si="21"/>
        <v>0</v>
      </c>
      <c r="AF93" s="39">
        <f t="shared" si="21"/>
        <v>0</v>
      </c>
      <c r="AG93" s="39">
        <f t="shared" si="21"/>
        <v>0</v>
      </c>
      <c r="AH93" s="39">
        <f t="shared" si="21"/>
        <v>0</v>
      </c>
      <c r="AI93" s="39">
        <f t="shared" si="21"/>
        <v>0</v>
      </c>
      <c r="AJ93" s="39">
        <f t="shared" si="21"/>
        <v>0</v>
      </c>
      <c r="AK93" s="39">
        <f t="shared" si="21"/>
        <v>0</v>
      </c>
      <c r="AL93" s="39">
        <f t="shared" si="21"/>
        <v>0</v>
      </c>
      <c r="AM93" s="39">
        <f t="shared" si="21"/>
        <v>0</v>
      </c>
      <c r="AN93" s="39">
        <f t="shared" si="21"/>
        <v>0</v>
      </c>
    </row>
    <row r="94" spans="1:40" x14ac:dyDescent="0.3">
      <c r="A94" s="39" t="s">
        <v>52</v>
      </c>
      <c r="B94" s="39"/>
      <c r="C94" s="39">
        <v>422</v>
      </c>
      <c r="D94" s="40">
        <v>44664</v>
      </c>
      <c r="E94" s="40">
        <v>45085</v>
      </c>
      <c r="F94" s="39">
        <f t="shared" si="16"/>
        <v>78203.7</v>
      </c>
      <c r="G94" s="39"/>
      <c r="H94" s="39" t="s">
        <v>18</v>
      </c>
      <c r="I94" s="39">
        <f t="shared" si="22"/>
        <v>0</v>
      </c>
      <c r="J94" s="39">
        <f t="shared" si="21"/>
        <v>0</v>
      </c>
      <c r="K94" s="39">
        <f t="shared" si="21"/>
        <v>0</v>
      </c>
      <c r="L94" s="39">
        <f t="shared" si="21"/>
        <v>0</v>
      </c>
      <c r="M94" s="39">
        <f t="shared" si="21"/>
        <v>0</v>
      </c>
      <c r="N94" s="39">
        <f t="shared" si="21"/>
        <v>0</v>
      </c>
      <c r="O94" s="39">
        <f t="shared" si="21"/>
        <v>0</v>
      </c>
      <c r="P94" s="39">
        <f t="shared" si="21"/>
        <v>0</v>
      </c>
      <c r="Q94" s="39">
        <f t="shared" si="21"/>
        <v>0</v>
      </c>
      <c r="R94" s="39">
        <f t="shared" si="21"/>
        <v>0</v>
      </c>
      <c r="S94" s="39">
        <f t="shared" si="21"/>
        <v>0</v>
      </c>
      <c r="T94" s="39">
        <f t="shared" si="21"/>
        <v>0</v>
      </c>
      <c r="U94" s="39">
        <f t="shared" si="21"/>
        <v>0</v>
      </c>
      <c r="V94" s="39">
        <f t="shared" si="21"/>
        <v>0</v>
      </c>
      <c r="W94" s="39">
        <f t="shared" si="21"/>
        <v>2146.4</v>
      </c>
      <c r="X94" s="39">
        <f t="shared" si="21"/>
        <v>3487.9</v>
      </c>
      <c r="Y94" s="39">
        <f t="shared" si="21"/>
        <v>3683.4</v>
      </c>
      <c r="Z94" s="39">
        <f t="shared" si="21"/>
        <v>5544.2</v>
      </c>
      <c r="AA94" s="39">
        <f t="shared" si="21"/>
        <v>6359.8</v>
      </c>
      <c r="AB94" s="39">
        <f t="shared" si="21"/>
        <v>7621.1</v>
      </c>
      <c r="AC94" s="39">
        <f t="shared" si="21"/>
        <v>7202.9</v>
      </c>
      <c r="AD94" s="39">
        <f t="shared" si="21"/>
        <v>7751.3</v>
      </c>
      <c r="AE94" s="39">
        <f t="shared" si="21"/>
        <v>8155.2</v>
      </c>
      <c r="AF94" s="39">
        <f t="shared" si="21"/>
        <v>8092.3</v>
      </c>
      <c r="AG94" s="39">
        <f t="shared" si="21"/>
        <v>6260.8</v>
      </c>
      <c r="AH94" s="39">
        <f t="shared" si="21"/>
        <v>4219.5</v>
      </c>
      <c r="AI94" s="39">
        <f t="shared" si="21"/>
        <v>2556.9</v>
      </c>
      <c r="AJ94" s="39">
        <f t="shared" si="21"/>
        <v>4225.8999999999996</v>
      </c>
      <c r="AK94" s="39">
        <f t="shared" si="21"/>
        <v>896.1</v>
      </c>
      <c r="AL94" s="39">
        <f t="shared" si="21"/>
        <v>0</v>
      </c>
      <c r="AM94" s="39">
        <f t="shared" si="21"/>
        <v>0</v>
      </c>
      <c r="AN94" s="39">
        <f t="shared" si="21"/>
        <v>0</v>
      </c>
    </row>
    <row r="95" spans="1:40" x14ac:dyDescent="0.3">
      <c r="A95" s="39" t="s">
        <v>25</v>
      </c>
      <c r="B95" s="39"/>
      <c r="C95" s="39">
        <v>457</v>
      </c>
      <c r="D95" s="40">
        <v>44652</v>
      </c>
      <c r="E95" s="40">
        <v>45108</v>
      </c>
      <c r="F95" s="39">
        <f t="shared" si="16"/>
        <v>210459.99999999997</v>
      </c>
      <c r="G95" s="39"/>
      <c r="H95" s="39" t="s">
        <v>18</v>
      </c>
      <c r="I95" s="39">
        <f t="shared" si="22"/>
        <v>0</v>
      </c>
      <c r="J95" s="39">
        <f t="shared" si="21"/>
        <v>0</v>
      </c>
      <c r="K95" s="39">
        <f t="shared" si="21"/>
        <v>0</v>
      </c>
      <c r="L95" s="39">
        <f t="shared" si="21"/>
        <v>0</v>
      </c>
      <c r="M95" s="39">
        <f t="shared" si="21"/>
        <v>0</v>
      </c>
      <c r="N95" s="39">
        <f t="shared" si="21"/>
        <v>0</v>
      </c>
      <c r="O95" s="39">
        <f t="shared" si="21"/>
        <v>0</v>
      </c>
      <c r="P95" s="39">
        <f t="shared" si="21"/>
        <v>0</v>
      </c>
      <c r="Q95" s="39">
        <f t="shared" si="21"/>
        <v>0</v>
      </c>
      <c r="R95" s="39">
        <f t="shared" si="21"/>
        <v>0</v>
      </c>
      <c r="S95" s="39">
        <f t="shared" si="21"/>
        <v>0</v>
      </c>
      <c r="T95" s="39">
        <f t="shared" si="21"/>
        <v>0</v>
      </c>
      <c r="U95" s="39">
        <f t="shared" si="21"/>
        <v>0</v>
      </c>
      <c r="V95" s="39">
        <f t="shared" si="21"/>
        <v>540.9</v>
      </c>
      <c r="W95" s="39">
        <f t="shared" si="21"/>
        <v>7032.3</v>
      </c>
      <c r="X95" s="39">
        <f t="shared" si="21"/>
        <v>7032.3</v>
      </c>
      <c r="Y95" s="39">
        <f t="shared" si="21"/>
        <v>8059</v>
      </c>
      <c r="Z95" s="39">
        <f t="shared" si="21"/>
        <v>4001.9</v>
      </c>
      <c r="AA95" s="39">
        <f t="shared" si="21"/>
        <v>1066.2</v>
      </c>
      <c r="AB95" s="39">
        <f t="shared" si="21"/>
        <v>39.5</v>
      </c>
      <c r="AC95" s="39">
        <f t="shared" si="21"/>
        <v>0</v>
      </c>
      <c r="AD95" s="39">
        <f t="shared" si="21"/>
        <v>0</v>
      </c>
      <c r="AE95" s="39">
        <f t="shared" si="21"/>
        <v>18803.5</v>
      </c>
      <c r="AF95" s="39">
        <f t="shared" ref="J95:AN103" si="23">SUMIF($A$200:$A$230,$A95,AF$200:AF$230)</f>
        <v>34975.9</v>
      </c>
      <c r="AG95" s="39">
        <f t="shared" si="23"/>
        <v>56194.400000000001</v>
      </c>
      <c r="AH95" s="39">
        <f t="shared" si="23"/>
        <v>44133.1</v>
      </c>
      <c r="AI95" s="39">
        <f t="shared" si="23"/>
        <v>3393.3</v>
      </c>
      <c r="AJ95" s="39">
        <f t="shared" si="23"/>
        <v>7750.1</v>
      </c>
      <c r="AK95" s="39">
        <f t="shared" si="23"/>
        <v>16791.8</v>
      </c>
      <c r="AL95" s="39">
        <f t="shared" si="23"/>
        <v>645.79999999999995</v>
      </c>
      <c r="AM95" s="39">
        <f t="shared" si="23"/>
        <v>0</v>
      </c>
      <c r="AN95" s="39">
        <f t="shared" si="23"/>
        <v>0</v>
      </c>
    </row>
    <row r="96" spans="1:40" x14ac:dyDescent="0.3">
      <c r="A96" s="39" t="s">
        <v>53</v>
      </c>
      <c r="B96" s="39"/>
      <c r="C96" s="39">
        <v>583</v>
      </c>
      <c r="D96" s="40">
        <v>44483</v>
      </c>
      <c r="E96" s="40">
        <v>45065</v>
      </c>
      <c r="F96" s="39">
        <f t="shared" si="16"/>
        <v>18540.5</v>
      </c>
      <c r="G96" s="39"/>
      <c r="H96" s="39" t="s">
        <v>18</v>
      </c>
      <c r="I96" s="39">
        <f t="shared" si="22"/>
        <v>0</v>
      </c>
      <c r="J96" s="39">
        <f t="shared" si="23"/>
        <v>0</v>
      </c>
      <c r="K96" s="39">
        <f t="shared" si="23"/>
        <v>0</v>
      </c>
      <c r="L96" s="39">
        <f t="shared" si="23"/>
        <v>0</v>
      </c>
      <c r="M96" s="39">
        <f t="shared" si="23"/>
        <v>0</v>
      </c>
      <c r="N96" s="39">
        <f t="shared" si="23"/>
        <v>0</v>
      </c>
      <c r="O96" s="39">
        <f t="shared" si="23"/>
        <v>0</v>
      </c>
      <c r="P96" s="39">
        <f t="shared" si="23"/>
        <v>0</v>
      </c>
      <c r="Q96" s="39">
        <f t="shared" si="23"/>
        <v>377.9</v>
      </c>
      <c r="R96" s="39">
        <f t="shared" si="23"/>
        <v>126</v>
      </c>
      <c r="S96" s="39">
        <f t="shared" si="23"/>
        <v>38</v>
      </c>
      <c r="T96" s="39">
        <f t="shared" si="23"/>
        <v>215.5</v>
      </c>
      <c r="U96" s="39">
        <f t="shared" si="23"/>
        <v>0</v>
      </c>
      <c r="V96" s="39">
        <f t="shared" si="23"/>
        <v>3.2</v>
      </c>
      <c r="W96" s="39">
        <f t="shared" si="23"/>
        <v>238.5</v>
      </c>
      <c r="X96" s="39">
        <f t="shared" si="23"/>
        <v>197.5</v>
      </c>
      <c r="Y96" s="39">
        <f t="shared" si="23"/>
        <v>237.2</v>
      </c>
      <c r="Z96" s="39">
        <f t="shared" si="23"/>
        <v>454.2</v>
      </c>
      <c r="AA96" s="39">
        <f t="shared" si="23"/>
        <v>682.7</v>
      </c>
      <c r="AB96" s="39">
        <f t="shared" si="23"/>
        <v>1015.7</v>
      </c>
      <c r="AC96" s="39">
        <f t="shared" si="23"/>
        <v>1662.5</v>
      </c>
      <c r="AD96" s="39">
        <f t="shared" si="23"/>
        <v>1398.4</v>
      </c>
      <c r="AE96" s="39">
        <f t="shared" si="23"/>
        <v>1366.7</v>
      </c>
      <c r="AF96" s="39">
        <f t="shared" si="23"/>
        <v>673</v>
      </c>
      <c r="AG96" s="39">
        <f t="shared" si="23"/>
        <v>2329.8000000000002</v>
      </c>
      <c r="AH96" s="39">
        <f t="shared" si="23"/>
        <v>5278.5</v>
      </c>
      <c r="AI96" s="39">
        <f t="shared" si="23"/>
        <v>1548</v>
      </c>
      <c r="AJ96" s="39">
        <f t="shared" si="23"/>
        <v>697.2</v>
      </c>
      <c r="AK96" s="39">
        <f t="shared" si="23"/>
        <v>0</v>
      </c>
      <c r="AL96" s="39">
        <f t="shared" si="23"/>
        <v>0</v>
      </c>
      <c r="AM96" s="39">
        <f t="shared" si="23"/>
        <v>0</v>
      </c>
      <c r="AN96" s="39">
        <f t="shared" si="23"/>
        <v>0</v>
      </c>
    </row>
    <row r="97" spans="1:40" x14ac:dyDescent="0.3">
      <c r="A97" s="39" t="s">
        <v>26</v>
      </c>
      <c r="B97" s="39"/>
      <c r="C97" s="39">
        <v>686</v>
      </c>
      <c r="D97" s="40">
        <v>44378</v>
      </c>
      <c r="E97" s="40">
        <v>45063</v>
      </c>
      <c r="F97" s="39">
        <f t="shared" si="16"/>
        <v>607328.80000000016</v>
      </c>
      <c r="G97" s="39"/>
      <c r="H97" s="39" t="s">
        <v>18</v>
      </c>
      <c r="I97" s="39">
        <f t="shared" si="22"/>
        <v>0</v>
      </c>
      <c r="J97" s="39">
        <f t="shared" si="23"/>
        <v>0</v>
      </c>
      <c r="K97" s="39">
        <f t="shared" si="23"/>
        <v>0</v>
      </c>
      <c r="L97" s="39">
        <f t="shared" si="23"/>
        <v>0</v>
      </c>
      <c r="M97" s="39">
        <f t="shared" si="23"/>
        <v>0</v>
      </c>
      <c r="N97" s="39">
        <f t="shared" si="23"/>
        <v>12635.4</v>
      </c>
      <c r="O97" s="39">
        <f t="shared" si="23"/>
        <v>13502.2</v>
      </c>
      <c r="P97" s="39">
        <f t="shared" si="23"/>
        <v>10786.3</v>
      </c>
      <c r="Q97" s="39">
        <f t="shared" si="23"/>
        <v>10786.3</v>
      </c>
      <c r="R97" s="39">
        <f t="shared" si="23"/>
        <v>10786.3</v>
      </c>
      <c r="S97" s="39">
        <f t="shared" si="23"/>
        <v>17434.099999999999</v>
      </c>
      <c r="T97" s="39">
        <f t="shared" si="23"/>
        <v>18843.7</v>
      </c>
      <c r="U97" s="39">
        <f t="shared" si="23"/>
        <v>27573.3</v>
      </c>
      <c r="V97" s="39">
        <f t="shared" si="23"/>
        <v>25199.599999999999</v>
      </c>
      <c r="W97" s="39">
        <f t="shared" si="23"/>
        <v>23448.7</v>
      </c>
      <c r="X97" s="39">
        <f t="shared" si="23"/>
        <v>25189.1</v>
      </c>
      <c r="Y97" s="39">
        <f t="shared" si="23"/>
        <v>25967.4</v>
      </c>
      <c r="Z97" s="39">
        <f t="shared" si="23"/>
        <v>42843.9</v>
      </c>
      <c r="AA97" s="39">
        <f t="shared" si="23"/>
        <v>60960.5</v>
      </c>
      <c r="AB97" s="39">
        <f t="shared" si="23"/>
        <v>58702.7</v>
      </c>
      <c r="AC97" s="39">
        <f t="shared" si="23"/>
        <v>57749.1</v>
      </c>
      <c r="AD97" s="39">
        <f t="shared" si="23"/>
        <v>57397.8</v>
      </c>
      <c r="AE97" s="39">
        <f t="shared" si="23"/>
        <v>53270.3</v>
      </c>
      <c r="AF97" s="39">
        <f t="shared" si="23"/>
        <v>32353.4</v>
      </c>
      <c r="AG97" s="39">
        <f t="shared" si="23"/>
        <v>13333</v>
      </c>
      <c r="AH97" s="39">
        <f t="shared" si="23"/>
        <v>8183.3</v>
      </c>
      <c r="AI97" s="39">
        <f t="shared" si="23"/>
        <v>239</v>
      </c>
      <c r="AJ97" s="39">
        <f t="shared" si="23"/>
        <v>143.4</v>
      </c>
      <c r="AK97" s="39">
        <f t="shared" si="23"/>
        <v>0</v>
      </c>
      <c r="AL97" s="39">
        <f t="shared" si="23"/>
        <v>0</v>
      </c>
      <c r="AM97" s="39">
        <f t="shared" si="23"/>
        <v>0</v>
      </c>
      <c r="AN97" s="39">
        <f t="shared" si="23"/>
        <v>0</v>
      </c>
    </row>
    <row r="98" spans="1:40" x14ac:dyDescent="0.3">
      <c r="A98" s="39" t="s">
        <v>27</v>
      </c>
      <c r="B98" s="39"/>
      <c r="C98" s="39">
        <v>488</v>
      </c>
      <c r="D98" s="40">
        <v>44576</v>
      </c>
      <c r="E98" s="40">
        <v>45063</v>
      </c>
      <c r="F98" s="39">
        <f t="shared" si="16"/>
        <v>96788.000000000015</v>
      </c>
      <c r="G98" s="39"/>
      <c r="H98" s="39" t="s">
        <v>18</v>
      </c>
      <c r="I98" s="39">
        <f t="shared" si="22"/>
        <v>0</v>
      </c>
      <c r="J98" s="39">
        <f t="shared" si="23"/>
        <v>0</v>
      </c>
      <c r="K98" s="39">
        <f t="shared" si="23"/>
        <v>0</v>
      </c>
      <c r="L98" s="39">
        <f t="shared" si="23"/>
        <v>0</v>
      </c>
      <c r="M98" s="39">
        <f t="shared" si="23"/>
        <v>0</v>
      </c>
      <c r="N98" s="39">
        <f t="shared" si="23"/>
        <v>0</v>
      </c>
      <c r="O98" s="39">
        <f t="shared" si="23"/>
        <v>0</v>
      </c>
      <c r="P98" s="39">
        <f t="shared" si="23"/>
        <v>0</v>
      </c>
      <c r="Q98" s="39">
        <f t="shared" si="23"/>
        <v>0</v>
      </c>
      <c r="R98" s="39">
        <f t="shared" si="23"/>
        <v>0</v>
      </c>
      <c r="S98" s="39">
        <f t="shared" si="23"/>
        <v>0</v>
      </c>
      <c r="T98" s="39">
        <f t="shared" si="23"/>
        <v>468</v>
      </c>
      <c r="U98" s="39">
        <f t="shared" si="23"/>
        <v>1572.2</v>
      </c>
      <c r="V98" s="39">
        <f t="shared" si="23"/>
        <v>2161.6</v>
      </c>
      <c r="W98" s="39">
        <f t="shared" si="23"/>
        <v>1109.8</v>
      </c>
      <c r="X98" s="39">
        <f t="shared" si="23"/>
        <v>727.3</v>
      </c>
      <c r="Y98" s="39">
        <f t="shared" si="23"/>
        <v>866</v>
      </c>
      <c r="Z98" s="39">
        <f t="shared" si="23"/>
        <v>871.7</v>
      </c>
      <c r="AA98" s="39">
        <f t="shared" si="23"/>
        <v>2414</v>
      </c>
      <c r="AB98" s="39">
        <f t="shared" si="23"/>
        <v>12406.7</v>
      </c>
      <c r="AC98" s="39">
        <f t="shared" si="23"/>
        <v>13424.5</v>
      </c>
      <c r="AD98" s="39">
        <f t="shared" si="23"/>
        <v>14037.8</v>
      </c>
      <c r="AE98" s="39">
        <f t="shared" si="23"/>
        <v>16641.099999999999</v>
      </c>
      <c r="AF98" s="39">
        <f t="shared" si="23"/>
        <v>16013.3</v>
      </c>
      <c r="AG98" s="39">
        <f t="shared" si="23"/>
        <v>7255.1</v>
      </c>
      <c r="AH98" s="39">
        <f t="shared" si="23"/>
        <v>2747.9</v>
      </c>
      <c r="AI98" s="39">
        <f t="shared" si="23"/>
        <v>2544.4</v>
      </c>
      <c r="AJ98" s="39">
        <f t="shared" si="23"/>
        <v>1526.6</v>
      </c>
      <c r="AK98" s="39">
        <f t="shared" si="23"/>
        <v>0</v>
      </c>
      <c r="AL98" s="39">
        <f t="shared" si="23"/>
        <v>0</v>
      </c>
      <c r="AM98" s="39">
        <f t="shared" si="23"/>
        <v>0</v>
      </c>
      <c r="AN98" s="39">
        <f t="shared" si="23"/>
        <v>0</v>
      </c>
    </row>
    <row r="99" spans="1:40" x14ac:dyDescent="0.3">
      <c r="A99" s="39" t="s">
        <v>28</v>
      </c>
      <c r="B99" s="39"/>
      <c r="C99" s="39">
        <v>418</v>
      </c>
      <c r="D99" s="40">
        <v>44646</v>
      </c>
      <c r="E99" s="40">
        <v>45063</v>
      </c>
      <c r="F99" s="39">
        <f t="shared" si="16"/>
        <v>150592.9</v>
      </c>
      <c r="G99" s="39"/>
      <c r="H99" s="39" t="s">
        <v>18</v>
      </c>
      <c r="I99" s="39">
        <f t="shared" si="22"/>
        <v>0</v>
      </c>
      <c r="J99" s="39">
        <f t="shared" si="23"/>
        <v>0</v>
      </c>
      <c r="K99" s="39">
        <f t="shared" si="23"/>
        <v>0</v>
      </c>
      <c r="L99" s="39">
        <f t="shared" si="23"/>
        <v>0</v>
      </c>
      <c r="M99" s="39">
        <f t="shared" si="23"/>
        <v>0</v>
      </c>
      <c r="N99" s="39">
        <f t="shared" si="23"/>
        <v>0</v>
      </c>
      <c r="O99" s="39">
        <f t="shared" si="23"/>
        <v>0</v>
      </c>
      <c r="P99" s="39">
        <f t="shared" si="23"/>
        <v>0</v>
      </c>
      <c r="Q99" s="39">
        <f t="shared" si="23"/>
        <v>0</v>
      </c>
      <c r="R99" s="39">
        <f t="shared" si="23"/>
        <v>0</v>
      </c>
      <c r="S99" s="39">
        <f t="shared" si="23"/>
        <v>0</v>
      </c>
      <c r="T99" s="39">
        <f t="shared" si="23"/>
        <v>0</v>
      </c>
      <c r="U99" s="39">
        <f t="shared" si="23"/>
        <v>0</v>
      </c>
      <c r="V99" s="39">
        <v>56.8</v>
      </c>
      <c r="W99" s="39">
        <v>4096.5</v>
      </c>
      <c r="X99" s="39">
        <v>9077</v>
      </c>
      <c r="Y99" s="39">
        <v>6714.9</v>
      </c>
      <c r="Z99" s="39">
        <v>6427.7</v>
      </c>
      <c r="AA99" s="39">
        <v>5191.8</v>
      </c>
      <c r="AB99" s="39">
        <v>4983.6000000000004</v>
      </c>
      <c r="AC99" s="39">
        <v>10186</v>
      </c>
      <c r="AD99" s="39">
        <v>15271.1</v>
      </c>
      <c r="AE99" s="39">
        <v>22450.7</v>
      </c>
      <c r="AF99" s="39">
        <v>24220</v>
      </c>
      <c r="AG99" s="39">
        <v>15687.6</v>
      </c>
      <c r="AH99" s="39">
        <v>12742.6</v>
      </c>
      <c r="AI99" s="39">
        <v>8429.1</v>
      </c>
      <c r="AJ99" s="39">
        <v>5057.5</v>
      </c>
      <c r="AK99" s="39">
        <f t="shared" si="23"/>
        <v>0</v>
      </c>
      <c r="AL99" s="39">
        <f t="shared" si="23"/>
        <v>0</v>
      </c>
      <c r="AM99" s="39">
        <f t="shared" si="23"/>
        <v>0</v>
      </c>
      <c r="AN99" s="39">
        <f t="shared" si="23"/>
        <v>0</v>
      </c>
    </row>
    <row r="100" spans="1:40" x14ac:dyDescent="0.3">
      <c r="A100" s="39" t="s">
        <v>29</v>
      </c>
      <c r="B100" s="39"/>
      <c r="C100" s="39">
        <v>477</v>
      </c>
      <c r="D100" s="40">
        <v>44531</v>
      </c>
      <c r="E100" s="40">
        <v>45007</v>
      </c>
      <c r="F100" s="39">
        <f t="shared" si="16"/>
        <v>350997</v>
      </c>
      <c r="G100" s="39"/>
      <c r="H100" s="39" t="s">
        <v>18</v>
      </c>
      <c r="I100" s="39">
        <f t="shared" si="22"/>
        <v>0</v>
      </c>
      <c r="J100" s="39">
        <f t="shared" si="23"/>
        <v>0</v>
      </c>
      <c r="K100" s="39">
        <f t="shared" si="23"/>
        <v>0</v>
      </c>
      <c r="L100" s="39">
        <f t="shared" si="23"/>
        <v>0</v>
      </c>
      <c r="M100" s="39">
        <f t="shared" si="23"/>
        <v>0</v>
      </c>
      <c r="N100" s="39">
        <f t="shared" si="23"/>
        <v>0</v>
      </c>
      <c r="O100" s="39">
        <f t="shared" si="23"/>
        <v>0</v>
      </c>
      <c r="P100" s="39">
        <f t="shared" si="23"/>
        <v>0</v>
      </c>
      <c r="Q100" s="39">
        <f t="shared" si="23"/>
        <v>0</v>
      </c>
      <c r="R100" s="39">
        <f t="shared" si="23"/>
        <v>0</v>
      </c>
      <c r="S100" s="39">
        <f t="shared" si="23"/>
        <v>2198.6</v>
      </c>
      <c r="T100" s="39">
        <f t="shared" si="23"/>
        <v>8578</v>
      </c>
      <c r="U100" s="39">
        <f t="shared" si="23"/>
        <v>11240.5</v>
      </c>
      <c r="V100" s="39">
        <f t="shared" si="23"/>
        <v>15270.4</v>
      </c>
      <c r="W100" s="39">
        <f t="shared" si="23"/>
        <v>17473.400000000001</v>
      </c>
      <c r="X100" s="39">
        <f t="shared" si="23"/>
        <v>19607.3</v>
      </c>
      <c r="Y100" s="39">
        <f t="shared" si="23"/>
        <v>22961.7</v>
      </c>
      <c r="Z100" s="39">
        <f t="shared" si="23"/>
        <v>27101.200000000001</v>
      </c>
      <c r="AA100" s="39">
        <f t="shared" si="23"/>
        <v>36939</v>
      </c>
      <c r="AB100" s="39">
        <f t="shared" si="23"/>
        <v>36604</v>
      </c>
      <c r="AC100" s="39">
        <f t="shared" si="23"/>
        <v>37731.4</v>
      </c>
      <c r="AD100" s="39">
        <f t="shared" si="23"/>
        <v>36337.699999999997</v>
      </c>
      <c r="AE100" s="39">
        <f t="shared" si="23"/>
        <v>28282.400000000001</v>
      </c>
      <c r="AF100" s="39">
        <f t="shared" si="23"/>
        <v>26441.4</v>
      </c>
      <c r="AG100" s="39">
        <f t="shared" si="23"/>
        <v>19994.3</v>
      </c>
      <c r="AH100" s="39">
        <f t="shared" si="23"/>
        <v>4084.4</v>
      </c>
      <c r="AI100" s="39">
        <f t="shared" si="23"/>
        <v>151.30000000000001</v>
      </c>
      <c r="AJ100" s="39">
        <f t="shared" si="23"/>
        <v>0</v>
      </c>
      <c r="AK100" s="39">
        <f t="shared" si="23"/>
        <v>0</v>
      </c>
      <c r="AL100" s="39">
        <f t="shared" si="23"/>
        <v>0</v>
      </c>
      <c r="AM100" s="39">
        <f t="shared" si="23"/>
        <v>0</v>
      </c>
      <c r="AN100" s="39">
        <f t="shared" si="23"/>
        <v>0</v>
      </c>
    </row>
    <row r="101" spans="1:40" x14ac:dyDescent="0.3">
      <c r="A101" s="39" t="s">
        <v>30</v>
      </c>
      <c r="B101" s="39"/>
      <c r="C101" s="39">
        <v>373</v>
      </c>
      <c r="D101" s="40">
        <v>44700</v>
      </c>
      <c r="E101" s="40">
        <v>45072</v>
      </c>
      <c r="F101" s="39">
        <f t="shared" si="16"/>
        <v>77055</v>
      </c>
      <c r="G101" s="39"/>
      <c r="H101" s="39" t="s">
        <v>18</v>
      </c>
      <c r="I101" s="39">
        <f t="shared" si="22"/>
        <v>0</v>
      </c>
      <c r="J101" s="39">
        <f t="shared" si="23"/>
        <v>0</v>
      </c>
      <c r="K101" s="39">
        <f t="shared" si="23"/>
        <v>0</v>
      </c>
      <c r="L101" s="39">
        <f t="shared" si="23"/>
        <v>0</v>
      </c>
      <c r="M101" s="39">
        <f t="shared" si="23"/>
        <v>0</v>
      </c>
      <c r="N101" s="39">
        <f t="shared" si="23"/>
        <v>0</v>
      </c>
      <c r="O101" s="39">
        <f t="shared" si="23"/>
        <v>0</v>
      </c>
      <c r="P101" s="39">
        <f t="shared" si="23"/>
        <v>0</v>
      </c>
      <c r="Q101" s="39">
        <f t="shared" si="23"/>
        <v>0</v>
      </c>
      <c r="R101" s="39">
        <f t="shared" si="23"/>
        <v>0</v>
      </c>
      <c r="S101" s="39">
        <f t="shared" si="23"/>
        <v>0</v>
      </c>
      <c r="T101" s="39">
        <f t="shared" si="23"/>
        <v>0</v>
      </c>
      <c r="U101" s="39">
        <f t="shared" si="23"/>
        <v>0</v>
      </c>
      <c r="V101" s="39">
        <f t="shared" si="23"/>
        <v>0</v>
      </c>
      <c r="W101" s="39">
        <f t="shared" si="23"/>
        <v>0</v>
      </c>
      <c r="X101" s="39">
        <f t="shared" si="23"/>
        <v>38.1</v>
      </c>
      <c r="Y101" s="39">
        <f t="shared" si="23"/>
        <v>752.5</v>
      </c>
      <c r="Z101" s="39">
        <f t="shared" si="23"/>
        <v>1959.6</v>
      </c>
      <c r="AA101" s="39">
        <f t="shared" si="23"/>
        <v>5162</v>
      </c>
      <c r="AB101" s="39">
        <f t="shared" si="23"/>
        <v>11354.4</v>
      </c>
      <c r="AC101" s="39">
        <f t="shared" si="23"/>
        <v>13612.5</v>
      </c>
      <c r="AD101" s="39">
        <f t="shared" si="23"/>
        <v>13033.6</v>
      </c>
      <c r="AE101" s="39">
        <f t="shared" si="23"/>
        <v>10402.6</v>
      </c>
      <c r="AF101" s="39">
        <f t="shared" si="23"/>
        <v>7276.4</v>
      </c>
      <c r="AG101" s="39">
        <f t="shared" si="23"/>
        <v>4508.7</v>
      </c>
      <c r="AH101" s="39">
        <f t="shared" si="23"/>
        <v>3231.8</v>
      </c>
      <c r="AI101" s="39">
        <f t="shared" si="23"/>
        <v>2989.6</v>
      </c>
      <c r="AJ101" s="39">
        <f t="shared" si="23"/>
        <v>2733.2</v>
      </c>
      <c r="AK101" s="39">
        <f t="shared" si="23"/>
        <v>0</v>
      </c>
      <c r="AL101" s="39">
        <f t="shared" si="23"/>
        <v>0</v>
      </c>
      <c r="AM101" s="39">
        <f t="shared" si="23"/>
        <v>0</v>
      </c>
      <c r="AN101" s="39">
        <f t="shared" si="23"/>
        <v>0</v>
      </c>
    </row>
    <row r="102" spans="1:40" x14ac:dyDescent="0.3">
      <c r="A102" s="39" t="s">
        <v>31</v>
      </c>
      <c r="B102" s="39"/>
      <c r="C102" s="39">
        <v>402</v>
      </c>
      <c r="D102" s="40">
        <v>44671</v>
      </c>
      <c r="E102" s="40">
        <v>45072</v>
      </c>
      <c r="F102" s="39">
        <f t="shared" si="16"/>
        <v>215604.7</v>
      </c>
      <c r="G102" s="39"/>
      <c r="H102" s="39" t="s">
        <v>18</v>
      </c>
      <c r="I102" s="39">
        <f t="shared" si="22"/>
        <v>0</v>
      </c>
      <c r="J102" s="39">
        <f t="shared" si="23"/>
        <v>0</v>
      </c>
      <c r="K102" s="39">
        <f t="shared" si="23"/>
        <v>0</v>
      </c>
      <c r="L102" s="39">
        <f t="shared" si="23"/>
        <v>0</v>
      </c>
      <c r="M102" s="39">
        <f t="shared" si="23"/>
        <v>0</v>
      </c>
      <c r="N102" s="39">
        <f t="shared" si="23"/>
        <v>0</v>
      </c>
      <c r="O102" s="39">
        <f t="shared" si="23"/>
        <v>0</v>
      </c>
      <c r="P102" s="39">
        <f t="shared" si="23"/>
        <v>0</v>
      </c>
      <c r="Q102" s="39">
        <f t="shared" si="23"/>
        <v>0</v>
      </c>
      <c r="R102" s="39">
        <f t="shared" si="23"/>
        <v>0</v>
      </c>
      <c r="S102" s="39">
        <f t="shared" si="23"/>
        <v>0</v>
      </c>
      <c r="T102" s="39">
        <f t="shared" si="23"/>
        <v>0</v>
      </c>
      <c r="U102" s="39">
        <f t="shared" si="23"/>
        <v>0</v>
      </c>
      <c r="V102" s="39">
        <f t="shared" si="23"/>
        <v>0</v>
      </c>
      <c r="W102" s="39">
        <f t="shared" si="23"/>
        <v>3556.5</v>
      </c>
      <c r="X102" s="39">
        <f t="shared" si="23"/>
        <v>10983.4</v>
      </c>
      <c r="Y102" s="39">
        <f t="shared" si="23"/>
        <v>10983.4</v>
      </c>
      <c r="Z102" s="39">
        <f t="shared" si="23"/>
        <v>11157.6</v>
      </c>
      <c r="AA102" s="39">
        <f t="shared" si="23"/>
        <v>16352.1</v>
      </c>
      <c r="AB102" s="39">
        <f t="shared" si="23"/>
        <v>15694.1</v>
      </c>
      <c r="AC102" s="39">
        <f t="shared" si="23"/>
        <v>21115.8</v>
      </c>
      <c r="AD102" s="39">
        <f t="shared" si="23"/>
        <v>26397.8</v>
      </c>
      <c r="AE102" s="39">
        <f t="shared" si="23"/>
        <v>27177.5</v>
      </c>
      <c r="AF102" s="39">
        <f t="shared" si="23"/>
        <v>24898.5</v>
      </c>
      <c r="AG102" s="39">
        <f t="shared" si="23"/>
        <v>14151.9</v>
      </c>
      <c r="AH102" s="39">
        <f t="shared" si="23"/>
        <v>11933.4</v>
      </c>
      <c r="AI102" s="39">
        <f t="shared" si="23"/>
        <v>11047.1</v>
      </c>
      <c r="AJ102" s="39">
        <f t="shared" si="23"/>
        <v>10155.6</v>
      </c>
      <c r="AK102" s="39">
        <f t="shared" si="23"/>
        <v>0</v>
      </c>
      <c r="AL102" s="39">
        <f t="shared" si="23"/>
        <v>0</v>
      </c>
      <c r="AM102" s="39">
        <f t="shared" si="23"/>
        <v>0</v>
      </c>
      <c r="AN102" s="39">
        <f t="shared" si="23"/>
        <v>0</v>
      </c>
    </row>
    <row r="103" spans="1:40" x14ac:dyDescent="0.3">
      <c r="A103" s="39" t="s">
        <v>32</v>
      </c>
      <c r="B103" s="39"/>
      <c r="C103" s="39">
        <v>471</v>
      </c>
      <c r="D103" s="40">
        <v>44411</v>
      </c>
      <c r="E103" s="40">
        <v>44881</v>
      </c>
      <c r="F103" s="39">
        <f t="shared" si="16"/>
        <v>679398.00000000012</v>
      </c>
      <c r="G103" s="39"/>
      <c r="H103" s="39" t="s">
        <v>18</v>
      </c>
      <c r="I103" s="39">
        <f t="shared" si="22"/>
        <v>0</v>
      </c>
      <c r="J103" s="39">
        <f t="shared" si="23"/>
        <v>0</v>
      </c>
      <c r="K103" s="39">
        <f t="shared" si="23"/>
        <v>0</v>
      </c>
      <c r="L103" s="39">
        <f t="shared" si="23"/>
        <v>0</v>
      </c>
      <c r="M103" s="39">
        <f t="shared" si="23"/>
        <v>0</v>
      </c>
      <c r="N103" s="39">
        <f t="shared" si="23"/>
        <v>0</v>
      </c>
      <c r="O103" s="39">
        <f t="shared" si="23"/>
        <v>10911.7</v>
      </c>
      <c r="P103" s="39">
        <f t="shared" si="23"/>
        <v>12454.4</v>
      </c>
      <c r="Q103" s="39">
        <f t="shared" si="23"/>
        <v>16708.900000000001</v>
      </c>
      <c r="R103" s="39">
        <f t="shared" si="23"/>
        <v>25966.799999999999</v>
      </c>
      <c r="S103" s="39">
        <f t="shared" si="23"/>
        <v>39632.1</v>
      </c>
      <c r="T103" s="39">
        <f t="shared" si="23"/>
        <v>45713.8</v>
      </c>
      <c r="U103" s="39">
        <f t="shared" si="23"/>
        <v>50604.2</v>
      </c>
      <c r="V103" s="39">
        <f t="shared" si="23"/>
        <v>90866.4</v>
      </c>
      <c r="W103" s="39">
        <f t="shared" si="23"/>
        <v>83260.2</v>
      </c>
      <c r="X103" s="39">
        <f t="shared" si="23"/>
        <v>73946.2</v>
      </c>
      <c r="Y103" s="39">
        <f t="shared" si="23"/>
        <v>67716.2</v>
      </c>
      <c r="Z103" s="39">
        <f t="shared" si="23"/>
        <v>67282.399999999994</v>
      </c>
      <c r="AA103" s="39">
        <f t="shared" si="23"/>
        <v>41152.800000000003</v>
      </c>
      <c r="AB103" s="39">
        <f t="shared" si="23"/>
        <v>27654.6</v>
      </c>
      <c r="AC103" s="39">
        <f t="shared" si="23"/>
        <v>19677.3</v>
      </c>
      <c r="AD103" s="39">
        <f t="shared" si="23"/>
        <v>5850</v>
      </c>
      <c r="AE103" s="39">
        <f t="shared" si="23"/>
        <v>0</v>
      </c>
      <c r="AF103" s="39">
        <f t="shared" si="23"/>
        <v>0</v>
      </c>
      <c r="AG103" s="39">
        <f t="shared" si="23"/>
        <v>0</v>
      </c>
      <c r="AH103" s="39">
        <f t="shared" si="23"/>
        <v>0</v>
      </c>
      <c r="AI103" s="39">
        <f t="shared" si="23"/>
        <v>0</v>
      </c>
      <c r="AJ103" s="39">
        <f t="shared" si="23"/>
        <v>0</v>
      </c>
      <c r="AK103" s="39">
        <f t="shared" si="23"/>
        <v>0</v>
      </c>
      <c r="AL103" s="39">
        <f t="shared" si="23"/>
        <v>0</v>
      </c>
      <c r="AM103" s="39">
        <f t="shared" ref="J103:AN112" si="24">SUMIF($A$200:$A$230,$A103,AM$200:AM$230)</f>
        <v>0</v>
      </c>
      <c r="AN103" s="39">
        <f t="shared" si="24"/>
        <v>0</v>
      </c>
    </row>
    <row r="104" spans="1:40" x14ac:dyDescent="0.3">
      <c r="A104" s="39" t="s">
        <v>33</v>
      </c>
      <c r="B104" s="39"/>
      <c r="C104" s="39">
        <v>492</v>
      </c>
      <c r="D104" s="40">
        <v>44551</v>
      </c>
      <c r="E104" s="40">
        <v>45042</v>
      </c>
      <c r="F104" s="39">
        <f t="shared" si="16"/>
        <v>352989.80000000005</v>
      </c>
      <c r="G104" s="39"/>
      <c r="H104" s="39" t="s">
        <v>18</v>
      </c>
      <c r="I104" s="39">
        <f t="shared" si="22"/>
        <v>0</v>
      </c>
      <c r="J104" s="39">
        <f t="shared" si="24"/>
        <v>0</v>
      </c>
      <c r="K104" s="39">
        <f t="shared" si="24"/>
        <v>0</v>
      </c>
      <c r="L104" s="39">
        <f t="shared" si="24"/>
        <v>0</v>
      </c>
      <c r="M104" s="39">
        <f t="shared" si="24"/>
        <v>0</v>
      </c>
      <c r="N104" s="39">
        <f t="shared" si="24"/>
        <v>0</v>
      </c>
      <c r="O104" s="39">
        <f t="shared" si="24"/>
        <v>0</v>
      </c>
      <c r="P104" s="39">
        <f t="shared" si="24"/>
        <v>0</v>
      </c>
      <c r="Q104" s="39">
        <f t="shared" si="24"/>
        <v>0</v>
      </c>
      <c r="R104" s="39">
        <f t="shared" si="24"/>
        <v>0</v>
      </c>
      <c r="S104" s="39">
        <f t="shared" si="24"/>
        <v>1394.7</v>
      </c>
      <c r="T104" s="39">
        <f t="shared" si="24"/>
        <v>3765.6</v>
      </c>
      <c r="U104" s="39">
        <f t="shared" si="24"/>
        <v>6694.4</v>
      </c>
      <c r="V104" s="39">
        <f t="shared" si="24"/>
        <v>15062.4</v>
      </c>
      <c r="W104" s="39">
        <f t="shared" si="24"/>
        <v>17014.900000000001</v>
      </c>
      <c r="X104" s="39">
        <f t="shared" si="24"/>
        <v>24999.4</v>
      </c>
      <c r="Y104" s="39">
        <f t="shared" si="24"/>
        <v>26777.599999999999</v>
      </c>
      <c r="Z104" s="39">
        <f t="shared" si="24"/>
        <v>30682.6</v>
      </c>
      <c r="AA104" s="39">
        <f t="shared" si="24"/>
        <v>35982.400000000001</v>
      </c>
      <c r="AB104" s="39">
        <f t="shared" si="24"/>
        <v>42108.2</v>
      </c>
      <c r="AC104" s="39">
        <f t="shared" si="24"/>
        <v>39703.5</v>
      </c>
      <c r="AD104" s="39">
        <f t="shared" si="24"/>
        <v>37237.5</v>
      </c>
      <c r="AE104" s="39">
        <f t="shared" si="24"/>
        <v>34919.199999999997</v>
      </c>
      <c r="AF104" s="39">
        <f t="shared" si="24"/>
        <v>17307.7</v>
      </c>
      <c r="AG104" s="39">
        <f t="shared" si="24"/>
        <v>9635.9</v>
      </c>
      <c r="AH104" s="39">
        <f t="shared" si="24"/>
        <v>6635.5</v>
      </c>
      <c r="AI104" s="39">
        <f t="shared" si="24"/>
        <v>3068.3</v>
      </c>
      <c r="AJ104" s="39">
        <f t="shared" si="24"/>
        <v>0</v>
      </c>
      <c r="AK104" s="39">
        <f t="shared" si="24"/>
        <v>0</v>
      </c>
      <c r="AL104" s="39">
        <f t="shared" si="24"/>
        <v>0</v>
      </c>
      <c r="AM104" s="39">
        <f t="shared" si="24"/>
        <v>0</v>
      </c>
      <c r="AN104" s="39">
        <f t="shared" si="24"/>
        <v>0</v>
      </c>
    </row>
    <row r="105" spans="1:40" x14ac:dyDescent="0.3">
      <c r="A105" s="39" t="s">
        <v>34</v>
      </c>
      <c r="B105" s="39"/>
      <c r="C105" s="39">
        <v>386</v>
      </c>
      <c r="D105" s="40">
        <v>44642</v>
      </c>
      <c r="E105" s="40">
        <v>45027</v>
      </c>
      <c r="F105" s="39">
        <f t="shared" si="16"/>
        <v>209116.9</v>
      </c>
      <c r="G105" s="39"/>
      <c r="H105" s="39" t="s">
        <v>18</v>
      </c>
      <c r="I105" s="39">
        <f t="shared" si="22"/>
        <v>0</v>
      </c>
      <c r="J105" s="39">
        <f t="shared" si="24"/>
        <v>0</v>
      </c>
      <c r="K105" s="39">
        <f t="shared" si="24"/>
        <v>0</v>
      </c>
      <c r="L105" s="39">
        <f t="shared" si="24"/>
        <v>0</v>
      </c>
      <c r="M105" s="39">
        <f t="shared" si="24"/>
        <v>0</v>
      </c>
      <c r="N105" s="39">
        <f t="shared" si="24"/>
        <v>0</v>
      </c>
      <c r="O105" s="39">
        <f t="shared" si="24"/>
        <v>0</v>
      </c>
      <c r="P105" s="39">
        <f t="shared" si="24"/>
        <v>0</v>
      </c>
      <c r="Q105" s="39">
        <f t="shared" si="24"/>
        <v>0</v>
      </c>
      <c r="R105" s="39">
        <f t="shared" si="24"/>
        <v>0</v>
      </c>
      <c r="S105" s="39">
        <f t="shared" si="24"/>
        <v>0</v>
      </c>
      <c r="T105" s="39">
        <f t="shared" si="24"/>
        <v>0</v>
      </c>
      <c r="U105" s="39">
        <f t="shared" si="24"/>
        <v>0</v>
      </c>
      <c r="V105" s="39">
        <f t="shared" si="24"/>
        <v>1694</v>
      </c>
      <c r="W105" s="39">
        <f t="shared" si="24"/>
        <v>6885.7</v>
      </c>
      <c r="X105" s="39">
        <f t="shared" si="24"/>
        <v>17544.8</v>
      </c>
      <c r="Y105" s="39">
        <f t="shared" si="24"/>
        <v>26485</v>
      </c>
      <c r="Z105" s="39">
        <f t="shared" si="24"/>
        <v>27429.200000000001</v>
      </c>
      <c r="AA105" s="39">
        <f t="shared" si="24"/>
        <v>21960.799999999999</v>
      </c>
      <c r="AB105" s="39">
        <f t="shared" si="24"/>
        <v>19862.5</v>
      </c>
      <c r="AC105" s="39">
        <f t="shared" si="24"/>
        <v>21113.200000000001</v>
      </c>
      <c r="AD105" s="39">
        <f t="shared" si="24"/>
        <v>20292</v>
      </c>
      <c r="AE105" s="39">
        <f t="shared" si="24"/>
        <v>20938</v>
      </c>
      <c r="AF105" s="39">
        <f t="shared" si="24"/>
        <v>15405.8</v>
      </c>
      <c r="AG105" s="39">
        <f t="shared" si="24"/>
        <v>7070.3</v>
      </c>
      <c r="AH105" s="39">
        <f t="shared" si="24"/>
        <v>2217.9</v>
      </c>
      <c r="AI105" s="39">
        <f t="shared" si="24"/>
        <v>217.7</v>
      </c>
      <c r="AJ105" s="39">
        <f t="shared" si="24"/>
        <v>0</v>
      </c>
      <c r="AK105" s="39">
        <f t="shared" si="24"/>
        <v>0</v>
      </c>
      <c r="AL105" s="39">
        <f t="shared" si="24"/>
        <v>0</v>
      </c>
      <c r="AM105" s="39">
        <f t="shared" si="24"/>
        <v>0</v>
      </c>
      <c r="AN105" s="39">
        <f t="shared" si="24"/>
        <v>0</v>
      </c>
    </row>
    <row r="106" spans="1:40" x14ac:dyDescent="0.3">
      <c r="A106" s="39" t="s">
        <v>35</v>
      </c>
      <c r="B106" s="39"/>
      <c r="C106" s="39">
        <v>337</v>
      </c>
      <c r="D106" s="40">
        <v>44736</v>
      </c>
      <c r="E106" s="40">
        <v>45072</v>
      </c>
      <c r="F106" s="39">
        <f t="shared" si="16"/>
        <v>207385.8</v>
      </c>
      <c r="G106" s="39"/>
      <c r="H106" s="39" t="s">
        <v>18</v>
      </c>
      <c r="I106" s="39">
        <f t="shared" si="22"/>
        <v>0</v>
      </c>
      <c r="J106" s="39">
        <f t="shared" si="24"/>
        <v>0</v>
      </c>
      <c r="K106" s="39">
        <f t="shared" si="24"/>
        <v>0</v>
      </c>
      <c r="L106" s="39">
        <f t="shared" si="24"/>
        <v>0</v>
      </c>
      <c r="M106" s="39">
        <f t="shared" si="24"/>
        <v>0</v>
      </c>
      <c r="N106" s="39">
        <f t="shared" si="24"/>
        <v>0</v>
      </c>
      <c r="O106" s="39">
        <f t="shared" si="24"/>
        <v>0</v>
      </c>
      <c r="P106" s="39">
        <f t="shared" si="24"/>
        <v>0</v>
      </c>
      <c r="Q106" s="39">
        <f t="shared" si="24"/>
        <v>0</v>
      </c>
      <c r="R106" s="39">
        <f t="shared" si="24"/>
        <v>0</v>
      </c>
      <c r="S106" s="39">
        <f t="shared" si="24"/>
        <v>0</v>
      </c>
      <c r="T106" s="39">
        <f t="shared" si="24"/>
        <v>0</v>
      </c>
      <c r="U106" s="39">
        <f t="shared" si="24"/>
        <v>0</v>
      </c>
      <c r="V106" s="39">
        <f t="shared" si="24"/>
        <v>0</v>
      </c>
      <c r="W106" s="39">
        <f t="shared" si="24"/>
        <v>0</v>
      </c>
      <c r="X106" s="39">
        <f t="shared" si="24"/>
        <v>0</v>
      </c>
      <c r="Y106" s="39">
        <f t="shared" si="24"/>
        <v>945.8</v>
      </c>
      <c r="Z106" s="39">
        <f t="shared" si="24"/>
        <v>2354.9</v>
      </c>
      <c r="AA106" s="39">
        <f t="shared" si="24"/>
        <v>8012.6</v>
      </c>
      <c r="AB106" s="39">
        <f t="shared" si="24"/>
        <v>16292</v>
      </c>
      <c r="AC106" s="39">
        <f t="shared" si="24"/>
        <v>28994.5</v>
      </c>
      <c r="AD106" s="39">
        <f t="shared" si="24"/>
        <v>49786.7</v>
      </c>
      <c r="AE106" s="39">
        <f t="shared" si="24"/>
        <v>39520.9</v>
      </c>
      <c r="AF106" s="39">
        <f t="shared" si="24"/>
        <v>25280.7</v>
      </c>
      <c r="AG106" s="39">
        <f t="shared" si="24"/>
        <v>16721.5</v>
      </c>
      <c r="AH106" s="39">
        <f t="shared" si="24"/>
        <v>12038.5</v>
      </c>
      <c r="AI106" s="39">
        <f t="shared" si="24"/>
        <v>5679.3</v>
      </c>
      <c r="AJ106" s="39">
        <f t="shared" si="24"/>
        <v>1758.4</v>
      </c>
      <c r="AK106" s="39">
        <f t="shared" si="24"/>
        <v>0</v>
      </c>
      <c r="AL106" s="39">
        <f t="shared" si="24"/>
        <v>0</v>
      </c>
      <c r="AM106" s="39">
        <f t="shared" si="24"/>
        <v>0</v>
      </c>
      <c r="AN106" s="39">
        <f t="shared" si="24"/>
        <v>0</v>
      </c>
    </row>
    <row r="107" spans="1:40" x14ac:dyDescent="0.3">
      <c r="A107" s="39" t="s">
        <v>36</v>
      </c>
      <c r="B107" s="39"/>
      <c r="C107" s="39">
        <v>255</v>
      </c>
      <c r="D107" s="40">
        <v>44844</v>
      </c>
      <c r="E107" s="40">
        <v>45098</v>
      </c>
      <c r="F107" s="39">
        <f t="shared" si="16"/>
        <v>103100.50000000001</v>
      </c>
      <c r="G107" s="39"/>
      <c r="H107" s="39" t="s">
        <v>18</v>
      </c>
      <c r="I107" s="39">
        <f t="shared" si="22"/>
        <v>0</v>
      </c>
      <c r="J107" s="39">
        <f t="shared" si="24"/>
        <v>0</v>
      </c>
      <c r="K107" s="39">
        <f t="shared" si="24"/>
        <v>0</v>
      </c>
      <c r="L107" s="39">
        <f t="shared" si="24"/>
        <v>0</v>
      </c>
      <c r="M107" s="39">
        <f t="shared" si="24"/>
        <v>0</v>
      </c>
      <c r="N107" s="39">
        <f t="shared" si="24"/>
        <v>0</v>
      </c>
      <c r="O107" s="39">
        <f t="shared" si="24"/>
        <v>0</v>
      </c>
      <c r="P107" s="39">
        <f t="shared" si="24"/>
        <v>0</v>
      </c>
      <c r="Q107" s="39">
        <f t="shared" si="24"/>
        <v>0</v>
      </c>
      <c r="R107" s="39">
        <f t="shared" si="24"/>
        <v>0</v>
      </c>
      <c r="S107" s="39">
        <f t="shared" si="24"/>
        <v>0</v>
      </c>
      <c r="T107" s="39">
        <f t="shared" si="24"/>
        <v>0</v>
      </c>
      <c r="U107" s="39">
        <f t="shared" si="24"/>
        <v>0</v>
      </c>
      <c r="V107" s="39">
        <f t="shared" si="24"/>
        <v>0</v>
      </c>
      <c r="W107" s="39">
        <f t="shared" si="24"/>
        <v>0</v>
      </c>
      <c r="X107" s="39">
        <f t="shared" si="24"/>
        <v>0</v>
      </c>
      <c r="Y107" s="39">
        <f t="shared" si="24"/>
        <v>0</v>
      </c>
      <c r="Z107" s="39">
        <f t="shared" si="24"/>
        <v>0</v>
      </c>
      <c r="AA107" s="39">
        <f t="shared" si="24"/>
        <v>0</v>
      </c>
      <c r="AB107" s="39">
        <f t="shared" si="24"/>
        <v>0</v>
      </c>
      <c r="AC107" s="39">
        <f t="shared" si="24"/>
        <v>3625.6</v>
      </c>
      <c r="AD107" s="39">
        <f t="shared" si="24"/>
        <v>10751.4</v>
      </c>
      <c r="AE107" s="39">
        <f t="shared" si="24"/>
        <v>21124</v>
      </c>
      <c r="AF107" s="39">
        <f t="shared" si="24"/>
        <v>22298.3</v>
      </c>
      <c r="AG107" s="39">
        <f t="shared" si="24"/>
        <v>14569.5</v>
      </c>
      <c r="AH107" s="39">
        <f t="shared" si="24"/>
        <v>9453.7999999999993</v>
      </c>
      <c r="AI107" s="39">
        <f t="shared" si="24"/>
        <v>9196.2999999999993</v>
      </c>
      <c r="AJ107" s="39">
        <f t="shared" si="24"/>
        <v>10040.799999999999</v>
      </c>
      <c r="AK107" s="39">
        <f t="shared" si="24"/>
        <v>2040.8</v>
      </c>
      <c r="AL107" s="39">
        <f t="shared" si="24"/>
        <v>0</v>
      </c>
      <c r="AM107" s="39">
        <f t="shared" si="24"/>
        <v>0</v>
      </c>
      <c r="AN107" s="39">
        <f t="shared" si="24"/>
        <v>0</v>
      </c>
    </row>
    <row r="108" spans="1:40" x14ac:dyDescent="0.3">
      <c r="A108" s="39" t="s">
        <v>37</v>
      </c>
      <c r="B108" s="39"/>
      <c r="C108" s="39">
        <v>267</v>
      </c>
      <c r="D108" s="40">
        <v>44736</v>
      </c>
      <c r="E108" s="40">
        <v>45002</v>
      </c>
      <c r="F108" s="39">
        <f t="shared" si="16"/>
        <v>42382.299999999996</v>
      </c>
      <c r="G108" s="39"/>
      <c r="H108" s="39" t="s">
        <v>18</v>
      </c>
      <c r="I108" s="39">
        <f t="shared" si="22"/>
        <v>0</v>
      </c>
      <c r="J108" s="39">
        <f t="shared" si="24"/>
        <v>0</v>
      </c>
      <c r="K108" s="39">
        <f t="shared" si="24"/>
        <v>0</v>
      </c>
      <c r="L108" s="39">
        <f t="shared" si="24"/>
        <v>0</v>
      </c>
      <c r="M108" s="39">
        <f t="shared" si="24"/>
        <v>0</v>
      </c>
      <c r="N108" s="39">
        <f t="shared" si="24"/>
        <v>0</v>
      </c>
      <c r="O108" s="39">
        <f t="shared" si="24"/>
        <v>0</v>
      </c>
      <c r="P108" s="39">
        <f t="shared" si="24"/>
        <v>0</v>
      </c>
      <c r="Q108" s="39">
        <f t="shared" si="24"/>
        <v>0</v>
      </c>
      <c r="R108" s="39">
        <f t="shared" si="24"/>
        <v>0</v>
      </c>
      <c r="S108" s="39">
        <f t="shared" si="24"/>
        <v>0</v>
      </c>
      <c r="T108" s="39">
        <f t="shared" si="24"/>
        <v>0</v>
      </c>
      <c r="U108" s="39">
        <f t="shared" si="24"/>
        <v>0</v>
      </c>
      <c r="V108" s="39">
        <f t="shared" si="24"/>
        <v>0</v>
      </c>
      <c r="W108" s="39">
        <f t="shared" si="24"/>
        <v>0</v>
      </c>
      <c r="X108" s="39">
        <f t="shared" si="24"/>
        <v>0</v>
      </c>
      <c r="Y108" s="39">
        <f t="shared" si="24"/>
        <v>76.5</v>
      </c>
      <c r="Z108" s="39">
        <f t="shared" si="24"/>
        <v>212.2</v>
      </c>
      <c r="AA108" s="39">
        <f t="shared" si="24"/>
        <v>1118.8</v>
      </c>
      <c r="AB108" s="39">
        <f t="shared" si="24"/>
        <v>8154.1</v>
      </c>
      <c r="AC108" s="39">
        <f t="shared" si="24"/>
        <v>6842.4</v>
      </c>
      <c r="AD108" s="39">
        <f t="shared" si="24"/>
        <v>11127.3</v>
      </c>
      <c r="AE108" s="39">
        <f t="shared" si="24"/>
        <v>6251.4</v>
      </c>
      <c r="AF108" s="39">
        <f t="shared" si="24"/>
        <v>3309.2</v>
      </c>
      <c r="AG108" s="39">
        <f t="shared" si="24"/>
        <v>4327.6000000000004</v>
      </c>
      <c r="AH108" s="39">
        <f t="shared" si="24"/>
        <v>962.8</v>
      </c>
      <c r="AI108" s="39">
        <f t="shared" si="24"/>
        <v>0</v>
      </c>
      <c r="AJ108" s="39">
        <f t="shared" si="24"/>
        <v>0</v>
      </c>
      <c r="AK108" s="39">
        <f t="shared" si="24"/>
        <v>0</v>
      </c>
      <c r="AL108" s="39">
        <f t="shared" si="24"/>
        <v>0</v>
      </c>
      <c r="AM108" s="39">
        <f t="shared" si="24"/>
        <v>0</v>
      </c>
      <c r="AN108" s="39">
        <f t="shared" si="24"/>
        <v>0</v>
      </c>
    </row>
    <row r="109" spans="1:40" x14ac:dyDescent="0.3">
      <c r="A109" s="39" t="s">
        <v>38</v>
      </c>
      <c r="B109" s="39"/>
      <c r="C109" s="39">
        <v>277</v>
      </c>
      <c r="D109" s="40">
        <v>44695</v>
      </c>
      <c r="E109" s="40">
        <v>44971</v>
      </c>
      <c r="F109" s="39">
        <f t="shared" si="16"/>
        <v>56167.999999999993</v>
      </c>
      <c r="G109" s="39"/>
      <c r="H109" s="39" t="s">
        <v>18</v>
      </c>
      <c r="I109" s="39">
        <f t="shared" si="22"/>
        <v>0</v>
      </c>
      <c r="J109" s="39">
        <f t="shared" si="24"/>
        <v>0</v>
      </c>
      <c r="K109" s="39">
        <f t="shared" si="24"/>
        <v>0</v>
      </c>
      <c r="L109" s="39">
        <f t="shared" si="24"/>
        <v>0</v>
      </c>
      <c r="M109" s="39">
        <f t="shared" si="24"/>
        <v>0</v>
      </c>
      <c r="N109" s="39">
        <f t="shared" si="24"/>
        <v>0</v>
      </c>
      <c r="O109" s="39">
        <f t="shared" si="24"/>
        <v>0</v>
      </c>
      <c r="P109" s="39">
        <f t="shared" si="24"/>
        <v>0</v>
      </c>
      <c r="Q109" s="39">
        <f t="shared" si="24"/>
        <v>0</v>
      </c>
      <c r="R109" s="39">
        <f t="shared" si="24"/>
        <v>0</v>
      </c>
      <c r="S109" s="39">
        <f t="shared" si="24"/>
        <v>0</v>
      </c>
      <c r="T109" s="39">
        <f t="shared" si="24"/>
        <v>0</v>
      </c>
      <c r="U109" s="39">
        <f t="shared" si="24"/>
        <v>0</v>
      </c>
      <c r="V109" s="39">
        <f t="shared" si="24"/>
        <v>0</v>
      </c>
      <c r="W109" s="39">
        <f t="shared" si="24"/>
        <v>0</v>
      </c>
      <c r="X109" s="39">
        <f t="shared" si="24"/>
        <v>248.9</v>
      </c>
      <c r="Y109" s="39">
        <f t="shared" si="24"/>
        <v>1419.6</v>
      </c>
      <c r="Z109" s="39">
        <f t="shared" si="24"/>
        <v>7990.4</v>
      </c>
      <c r="AA109" s="39">
        <f t="shared" si="24"/>
        <v>11951.6</v>
      </c>
      <c r="AB109" s="39">
        <f t="shared" si="24"/>
        <v>11407.2</v>
      </c>
      <c r="AC109" s="39">
        <f t="shared" si="24"/>
        <v>14654.2</v>
      </c>
      <c r="AD109" s="39">
        <f t="shared" si="24"/>
        <v>6407.3</v>
      </c>
      <c r="AE109" s="39">
        <f t="shared" si="24"/>
        <v>1606.5</v>
      </c>
      <c r="AF109" s="39">
        <f t="shared" si="24"/>
        <v>429.2</v>
      </c>
      <c r="AG109" s="39">
        <f t="shared" si="24"/>
        <v>53.1</v>
      </c>
      <c r="AH109" s="39">
        <f t="shared" si="24"/>
        <v>0</v>
      </c>
      <c r="AI109" s="39">
        <f t="shared" si="24"/>
        <v>0</v>
      </c>
      <c r="AJ109" s="39">
        <f t="shared" si="24"/>
        <v>0</v>
      </c>
      <c r="AK109" s="39">
        <f t="shared" si="24"/>
        <v>0</v>
      </c>
      <c r="AL109" s="39">
        <f t="shared" si="24"/>
        <v>0</v>
      </c>
      <c r="AM109" s="39">
        <f t="shared" si="24"/>
        <v>0</v>
      </c>
      <c r="AN109" s="39">
        <f t="shared" si="24"/>
        <v>0</v>
      </c>
    </row>
    <row r="110" spans="1:40" x14ac:dyDescent="0.3">
      <c r="A110" s="39" t="s">
        <v>39</v>
      </c>
      <c r="B110" s="39"/>
      <c r="C110" s="39">
        <v>299</v>
      </c>
      <c r="D110" s="40">
        <v>44644</v>
      </c>
      <c r="E110" s="40">
        <v>44942</v>
      </c>
      <c r="F110" s="39">
        <f t="shared" si="16"/>
        <v>48089.799999999996</v>
      </c>
      <c r="G110" s="39"/>
      <c r="H110" s="39" t="s">
        <v>18</v>
      </c>
      <c r="I110" s="39">
        <f t="shared" si="22"/>
        <v>0</v>
      </c>
      <c r="J110" s="39">
        <f t="shared" si="24"/>
        <v>0</v>
      </c>
      <c r="K110" s="39">
        <f t="shared" si="24"/>
        <v>0</v>
      </c>
      <c r="L110" s="39">
        <f t="shared" si="24"/>
        <v>0</v>
      </c>
      <c r="M110" s="39">
        <f t="shared" si="24"/>
        <v>0</v>
      </c>
      <c r="N110" s="39">
        <f t="shared" si="24"/>
        <v>0</v>
      </c>
      <c r="O110" s="39">
        <f t="shared" si="24"/>
        <v>0</v>
      </c>
      <c r="P110" s="39">
        <f t="shared" si="24"/>
        <v>0</v>
      </c>
      <c r="Q110" s="39">
        <f t="shared" si="24"/>
        <v>0</v>
      </c>
      <c r="R110" s="39">
        <f t="shared" si="24"/>
        <v>0</v>
      </c>
      <c r="S110" s="39">
        <f t="shared" si="24"/>
        <v>0</v>
      </c>
      <c r="T110" s="39">
        <f t="shared" si="24"/>
        <v>0</v>
      </c>
      <c r="U110" s="39">
        <f t="shared" si="24"/>
        <v>0</v>
      </c>
      <c r="V110" s="39">
        <f t="shared" si="24"/>
        <v>111.3</v>
      </c>
      <c r="W110" s="39">
        <f t="shared" si="24"/>
        <v>1173.9000000000001</v>
      </c>
      <c r="X110" s="39">
        <f t="shared" si="24"/>
        <v>2755.4</v>
      </c>
      <c r="Y110" s="39">
        <f t="shared" si="24"/>
        <v>2440.9</v>
      </c>
      <c r="Z110" s="39">
        <f t="shared" si="24"/>
        <v>1472.8</v>
      </c>
      <c r="AA110" s="39">
        <f t="shared" si="24"/>
        <v>1162.9000000000001</v>
      </c>
      <c r="AB110" s="39">
        <f t="shared" si="24"/>
        <v>6974.7</v>
      </c>
      <c r="AC110" s="39">
        <f t="shared" si="24"/>
        <v>8678.7000000000007</v>
      </c>
      <c r="AD110" s="39">
        <f t="shared" si="24"/>
        <v>16185.9</v>
      </c>
      <c r="AE110" s="39">
        <f t="shared" si="24"/>
        <v>6433.7</v>
      </c>
      <c r="AF110" s="39">
        <f t="shared" si="24"/>
        <v>699.6</v>
      </c>
      <c r="AG110" s="39">
        <f t="shared" si="24"/>
        <v>0</v>
      </c>
      <c r="AH110" s="39">
        <f t="shared" si="24"/>
        <v>0</v>
      </c>
      <c r="AI110" s="39">
        <f t="shared" si="24"/>
        <v>0</v>
      </c>
      <c r="AJ110" s="39">
        <f t="shared" si="24"/>
        <v>0</v>
      </c>
      <c r="AK110" s="39">
        <f t="shared" si="24"/>
        <v>0</v>
      </c>
      <c r="AL110" s="39">
        <f t="shared" si="24"/>
        <v>0</v>
      </c>
      <c r="AM110" s="39">
        <f t="shared" si="24"/>
        <v>0</v>
      </c>
      <c r="AN110" s="39">
        <f t="shared" si="24"/>
        <v>0</v>
      </c>
    </row>
    <row r="111" spans="1:40" x14ac:dyDescent="0.3">
      <c r="A111" s="39" t="s">
        <v>40</v>
      </c>
      <c r="B111" s="39"/>
      <c r="C111" s="39">
        <v>334</v>
      </c>
      <c r="D111" s="40">
        <v>44753</v>
      </c>
      <c r="E111" s="40">
        <v>45087</v>
      </c>
      <c r="F111" s="39">
        <f t="shared" si="16"/>
        <v>106242.3</v>
      </c>
      <c r="G111" s="39"/>
      <c r="H111" s="39" t="s">
        <v>18</v>
      </c>
      <c r="I111" s="39">
        <f t="shared" si="22"/>
        <v>0</v>
      </c>
      <c r="J111" s="39">
        <f t="shared" si="24"/>
        <v>0</v>
      </c>
      <c r="K111" s="39">
        <f t="shared" si="24"/>
        <v>0</v>
      </c>
      <c r="L111" s="39">
        <f t="shared" si="24"/>
        <v>0</v>
      </c>
      <c r="M111" s="39">
        <f t="shared" si="24"/>
        <v>0</v>
      </c>
      <c r="N111" s="39">
        <f t="shared" si="24"/>
        <v>0</v>
      </c>
      <c r="O111" s="39">
        <f t="shared" si="24"/>
        <v>0</v>
      </c>
      <c r="P111" s="39">
        <f t="shared" si="24"/>
        <v>0</v>
      </c>
      <c r="Q111" s="39">
        <f t="shared" si="24"/>
        <v>0</v>
      </c>
      <c r="R111" s="39">
        <f t="shared" si="24"/>
        <v>0</v>
      </c>
      <c r="S111" s="39">
        <f t="shared" si="24"/>
        <v>0</v>
      </c>
      <c r="T111" s="39">
        <f t="shared" si="24"/>
        <v>0</v>
      </c>
      <c r="U111" s="39">
        <f t="shared" si="24"/>
        <v>0</v>
      </c>
      <c r="V111" s="39">
        <f t="shared" si="24"/>
        <v>0</v>
      </c>
      <c r="W111" s="39">
        <f t="shared" si="24"/>
        <v>0</v>
      </c>
      <c r="X111" s="39">
        <f t="shared" si="24"/>
        <v>0</v>
      </c>
      <c r="Y111" s="39">
        <f t="shared" si="24"/>
        <v>0</v>
      </c>
      <c r="Z111" s="39">
        <f t="shared" si="24"/>
        <v>860.7</v>
      </c>
      <c r="AA111" s="39">
        <f t="shared" si="24"/>
        <v>2920.7</v>
      </c>
      <c r="AB111" s="39">
        <f t="shared" si="24"/>
        <v>5374.5</v>
      </c>
      <c r="AC111" s="39">
        <f t="shared" si="24"/>
        <v>8257.7999999999993</v>
      </c>
      <c r="AD111" s="39">
        <f t="shared" si="24"/>
        <v>11991.2</v>
      </c>
      <c r="AE111" s="39">
        <f t="shared" si="24"/>
        <v>19492.5</v>
      </c>
      <c r="AF111" s="39">
        <f t="shared" si="24"/>
        <v>22283.3</v>
      </c>
      <c r="AG111" s="39">
        <f t="shared" si="24"/>
        <v>16449.099999999999</v>
      </c>
      <c r="AH111" s="39">
        <f t="shared" si="24"/>
        <v>11674.5</v>
      </c>
      <c r="AI111" s="39">
        <f t="shared" si="24"/>
        <v>5054.6000000000004</v>
      </c>
      <c r="AJ111" s="39">
        <f t="shared" si="24"/>
        <v>1571.3</v>
      </c>
      <c r="AK111" s="39">
        <f t="shared" si="24"/>
        <v>312.10000000000002</v>
      </c>
      <c r="AL111" s="39">
        <f t="shared" si="24"/>
        <v>0</v>
      </c>
      <c r="AM111" s="39">
        <f t="shared" si="24"/>
        <v>0</v>
      </c>
      <c r="AN111" s="39">
        <f t="shared" si="24"/>
        <v>0</v>
      </c>
    </row>
    <row r="112" spans="1:40" x14ac:dyDescent="0.3">
      <c r="A112" s="39" t="s">
        <v>42</v>
      </c>
      <c r="B112" s="39"/>
      <c r="C112" s="39">
        <v>258</v>
      </c>
      <c r="D112" s="40">
        <v>44860</v>
      </c>
      <c r="E112" s="40">
        <v>45118</v>
      </c>
      <c r="F112" s="39">
        <f t="shared" si="16"/>
        <v>23136.9</v>
      </c>
      <c r="G112" s="39"/>
      <c r="H112" s="39" t="s">
        <v>18</v>
      </c>
      <c r="I112" s="39">
        <f t="shared" si="22"/>
        <v>0</v>
      </c>
      <c r="J112" s="39">
        <f t="shared" si="24"/>
        <v>0</v>
      </c>
      <c r="K112" s="39">
        <f t="shared" si="24"/>
        <v>0</v>
      </c>
      <c r="L112" s="39">
        <f t="shared" si="24"/>
        <v>0</v>
      </c>
      <c r="M112" s="39">
        <f t="shared" si="24"/>
        <v>0</v>
      </c>
      <c r="N112" s="39">
        <f t="shared" si="24"/>
        <v>0</v>
      </c>
      <c r="O112" s="39">
        <f t="shared" ref="J112:AN116" si="25">SUMIF($A$200:$A$230,$A112,O$200:O$230)</f>
        <v>0</v>
      </c>
      <c r="P112" s="39">
        <f t="shared" si="25"/>
        <v>0</v>
      </c>
      <c r="Q112" s="39">
        <f t="shared" si="25"/>
        <v>0</v>
      </c>
      <c r="R112" s="39">
        <f t="shared" si="25"/>
        <v>0</v>
      </c>
      <c r="S112" s="39">
        <f t="shared" si="25"/>
        <v>0</v>
      </c>
      <c r="T112" s="39">
        <f t="shared" si="25"/>
        <v>0</v>
      </c>
      <c r="U112" s="39">
        <f t="shared" si="25"/>
        <v>0</v>
      </c>
      <c r="V112" s="39">
        <f t="shared" si="25"/>
        <v>0</v>
      </c>
      <c r="W112" s="39">
        <f t="shared" si="25"/>
        <v>0</v>
      </c>
      <c r="X112" s="39">
        <f t="shared" si="25"/>
        <v>0</v>
      </c>
      <c r="Y112" s="39">
        <f t="shared" si="25"/>
        <v>0</v>
      </c>
      <c r="Z112" s="39">
        <f t="shared" si="25"/>
        <v>0</v>
      </c>
      <c r="AA112" s="39">
        <f t="shared" si="25"/>
        <v>0</v>
      </c>
      <c r="AB112" s="39">
        <f t="shared" si="25"/>
        <v>0</v>
      </c>
      <c r="AC112" s="39">
        <f t="shared" si="25"/>
        <v>189.5</v>
      </c>
      <c r="AD112" s="39">
        <f t="shared" si="25"/>
        <v>903.1</v>
      </c>
      <c r="AE112" s="39">
        <f t="shared" si="25"/>
        <v>2891.4</v>
      </c>
      <c r="AF112" s="39">
        <f t="shared" si="25"/>
        <v>4318.8</v>
      </c>
      <c r="AG112" s="39">
        <f t="shared" si="25"/>
        <v>4140.8</v>
      </c>
      <c r="AH112" s="39">
        <f t="shared" si="25"/>
        <v>4659.3999999999996</v>
      </c>
      <c r="AI112" s="39">
        <f t="shared" si="25"/>
        <v>3565.9</v>
      </c>
      <c r="AJ112" s="39">
        <f t="shared" si="25"/>
        <v>1892.7</v>
      </c>
      <c r="AK112" s="39">
        <f t="shared" si="25"/>
        <v>481.1</v>
      </c>
      <c r="AL112" s="39">
        <f t="shared" si="25"/>
        <v>94.2</v>
      </c>
      <c r="AM112" s="39">
        <f t="shared" si="25"/>
        <v>0</v>
      </c>
      <c r="AN112" s="39">
        <f t="shared" si="25"/>
        <v>0</v>
      </c>
    </row>
    <row r="113" spans="1:40" x14ac:dyDescent="0.3">
      <c r="A113" s="39" t="s">
        <v>43</v>
      </c>
      <c r="B113" s="39"/>
      <c r="C113" s="39">
        <v>374</v>
      </c>
      <c r="D113" s="40">
        <v>44775</v>
      </c>
      <c r="E113" s="40">
        <v>45148</v>
      </c>
      <c r="F113" s="39">
        <f t="shared" si="16"/>
        <v>299951.00000000006</v>
      </c>
      <c r="G113" s="39"/>
      <c r="H113" s="39" t="s">
        <v>18</v>
      </c>
      <c r="I113" s="39">
        <f t="shared" si="22"/>
        <v>0</v>
      </c>
      <c r="J113" s="39">
        <f t="shared" si="25"/>
        <v>0</v>
      </c>
      <c r="K113" s="39">
        <f t="shared" si="25"/>
        <v>0</v>
      </c>
      <c r="L113" s="39">
        <f t="shared" si="25"/>
        <v>0</v>
      </c>
      <c r="M113" s="39">
        <f t="shared" si="25"/>
        <v>0</v>
      </c>
      <c r="N113" s="39">
        <f t="shared" si="25"/>
        <v>0</v>
      </c>
      <c r="O113" s="39">
        <f t="shared" si="25"/>
        <v>0</v>
      </c>
      <c r="P113" s="39">
        <f t="shared" si="25"/>
        <v>0</v>
      </c>
      <c r="Q113" s="39">
        <f t="shared" si="25"/>
        <v>0</v>
      </c>
      <c r="R113" s="39">
        <f t="shared" si="25"/>
        <v>0</v>
      </c>
      <c r="S113" s="39">
        <f t="shared" si="25"/>
        <v>0</v>
      </c>
      <c r="T113" s="39">
        <f t="shared" si="25"/>
        <v>0</v>
      </c>
      <c r="U113" s="39">
        <f t="shared" si="25"/>
        <v>0</v>
      </c>
      <c r="V113" s="39">
        <f t="shared" si="25"/>
        <v>0</v>
      </c>
      <c r="W113" s="39">
        <f t="shared" si="25"/>
        <v>0</v>
      </c>
      <c r="X113" s="39">
        <f t="shared" si="25"/>
        <v>0</v>
      </c>
      <c r="Y113" s="39">
        <f t="shared" si="25"/>
        <v>0</v>
      </c>
      <c r="Z113" s="39">
        <f t="shared" si="25"/>
        <v>0</v>
      </c>
      <c r="AA113" s="39">
        <f t="shared" si="25"/>
        <v>14563.9</v>
      </c>
      <c r="AB113" s="39">
        <f t="shared" si="25"/>
        <v>44780.5</v>
      </c>
      <c r="AC113" s="39">
        <f t="shared" si="25"/>
        <v>46244.7</v>
      </c>
      <c r="AD113" s="39">
        <f t="shared" si="25"/>
        <v>52415.8</v>
      </c>
      <c r="AE113" s="39">
        <f t="shared" si="25"/>
        <v>45294.6</v>
      </c>
      <c r="AF113" s="39">
        <f t="shared" si="25"/>
        <v>31540.400000000001</v>
      </c>
      <c r="AG113" s="39">
        <f t="shared" si="25"/>
        <v>19884.7</v>
      </c>
      <c r="AH113" s="39">
        <f t="shared" si="25"/>
        <v>13516.4</v>
      </c>
      <c r="AI113" s="39">
        <f t="shared" si="25"/>
        <v>11207.2</v>
      </c>
      <c r="AJ113" s="39">
        <f t="shared" si="25"/>
        <v>13029.8</v>
      </c>
      <c r="AK113" s="39">
        <f t="shared" si="25"/>
        <v>5899.8</v>
      </c>
      <c r="AL113" s="39">
        <f t="shared" si="25"/>
        <v>1302</v>
      </c>
      <c r="AM113" s="39">
        <f t="shared" si="25"/>
        <v>271.2</v>
      </c>
      <c r="AN113" s="39">
        <f t="shared" si="25"/>
        <v>0</v>
      </c>
    </row>
    <row r="114" spans="1:40" x14ac:dyDescent="0.3">
      <c r="A114" s="39" t="s">
        <v>44</v>
      </c>
      <c r="B114" s="39"/>
      <c r="C114" s="39">
        <v>616</v>
      </c>
      <c r="D114" s="40">
        <v>44505</v>
      </c>
      <c r="E114" s="40">
        <v>45120</v>
      </c>
      <c r="F114" s="39">
        <f t="shared" si="16"/>
        <v>94031.099999999991</v>
      </c>
      <c r="G114" s="39"/>
      <c r="H114" s="39" t="s">
        <v>18</v>
      </c>
      <c r="I114" s="39">
        <f t="shared" si="22"/>
        <v>0</v>
      </c>
      <c r="J114" s="39">
        <f t="shared" si="25"/>
        <v>0</v>
      </c>
      <c r="K114" s="39">
        <f t="shared" si="25"/>
        <v>0</v>
      </c>
      <c r="L114" s="39">
        <f t="shared" si="25"/>
        <v>0</v>
      </c>
      <c r="M114" s="39">
        <f t="shared" si="25"/>
        <v>0</v>
      </c>
      <c r="N114" s="39">
        <f t="shared" si="25"/>
        <v>0</v>
      </c>
      <c r="O114" s="39">
        <f t="shared" si="25"/>
        <v>0</v>
      </c>
      <c r="P114" s="39">
        <f t="shared" si="25"/>
        <v>0</v>
      </c>
      <c r="Q114" s="39">
        <f t="shared" si="25"/>
        <v>0</v>
      </c>
      <c r="R114" s="39">
        <f t="shared" si="25"/>
        <v>764.6</v>
      </c>
      <c r="S114" s="39">
        <f t="shared" si="25"/>
        <v>2167.9</v>
      </c>
      <c r="T114" s="39">
        <v>5951.4</v>
      </c>
      <c r="U114" s="39">
        <v>6984.4</v>
      </c>
      <c r="V114" s="39">
        <v>10231.6</v>
      </c>
      <c r="W114" s="39">
        <v>11622.8</v>
      </c>
      <c r="X114" s="39">
        <v>12294.5</v>
      </c>
      <c r="Y114" s="39">
        <v>15192.900000000001</v>
      </c>
      <c r="Z114" s="39">
        <v>13512.800000000001</v>
      </c>
      <c r="AA114" s="39">
        <v>10135</v>
      </c>
      <c r="AB114" s="39">
        <v>3871.7</v>
      </c>
      <c r="AC114" s="39">
        <v>1301.5</v>
      </c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</row>
    <row r="115" spans="1:40" x14ac:dyDescent="0.3">
      <c r="A115" s="39" t="s">
        <v>45</v>
      </c>
      <c r="B115" s="39"/>
      <c r="C115" s="39">
        <v>387</v>
      </c>
      <c r="D115" s="40">
        <v>44764</v>
      </c>
      <c r="E115" s="40">
        <v>45150</v>
      </c>
      <c r="F115" s="39">
        <f t="shared" si="16"/>
        <v>209359.50000000003</v>
      </c>
      <c r="G115" s="39"/>
      <c r="H115" s="39" t="s">
        <v>18</v>
      </c>
      <c r="I115" s="39">
        <f t="shared" si="22"/>
        <v>0</v>
      </c>
      <c r="J115" s="39">
        <f t="shared" si="25"/>
        <v>0</v>
      </c>
      <c r="K115" s="39">
        <f t="shared" si="25"/>
        <v>0</v>
      </c>
      <c r="L115" s="39">
        <f t="shared" si="25"/>
        <v>0</v>
      </c>
      <c r="M115" s="39">
        <f t="shared" si="25"/>
        <v>0</v>
      </c>
      <c r="N115" s="39">
        <f t="shared" si="25"/>
        <v>0</v>
      </c>
      <c r="O115" s="39">
        <f t="shared" si="25"/>
        <v>0</v>
      </c>
      <c r="P115" s="39">
        <f t="shared" si="25"/>
        <v>0</v>
      </c>
      <c r="Q115" s="39">
        <f t="shared" si="25"/>
        <v>0</v>
      </c>
      <c r="R115" s="39">
        <f t="shared" si="25"/>
        <v>0</v>
      </c>
      <c r="S115" s="39">
        <f t="shared" si="25"/>
        <v>0</v>
      </c>
      <c r="T115" s="39">
        <f t="shared" si="25"/>
        <v>0</v>
      </c>
      <c r="U115" s="39">
        <f t="shared" si="25"/>
        <v>0</v>
      </c>
      <c r="V115" s="39">
        <f t="shared" si="25"/>
        <v>0</v>
      </c>
      <c r="W115" s="39">
        <f t="shared" si="25"/>
        <v>0</v>
      </c>
      <c r="X115" s="39">
        <f t="shared" si="25"/>
        <v>0</v>
      </c>
      <c r="Y115" s="39">
        <f t="shared" si="25"/>
        <v>0</v>
      </c>
      <c r="Z115" s="39">
        <f t="shared" si="25"/>
        <v>61.9</v>
      </c>
      <c r="AA115" s="39">
        <f t="shared" si="25"/>
        <v>304</v>
      </c>
      <c r="AB115" s="39">
        <f t="shared" si="25"/>
        <v>2687.2</v>
      </c>
      <c r="AC115" s="39">
        <f t="shared" si="25"/>
        <v>10030.799999999999</v>
      </c>
      <c r="AD115" s="39">
        <f t="shared" si="25"/>
        <v>23273.9</v>
      </c>
      <c r="AE115" s="39">
        <f t="shared" si="25"/>
        <v>35258.1</v>
      </c>
      <c r="AF115" s="39">
        <f t="shared" si="25"/>
        <v>30482.2</v>
      </c>
      <c r="AG115" s="39">
        <f t="shared" si="25"/>
        <v>20155.8</v>
      </c>
      <c r="AH115" s="39">
        <f t="shared" si="25"/>
        <v>15200.7</v>
      </c>
      <c r="AI115" s="39">
        <f t="shared" si="25"/>
        <v>16035.9</v>
      </c>
      <c r="AJ115" s="39">
        <f t="shared" si="25"/>
        <v>23971.599999999999</v>
      </c>
      <c r="AK115" s="39">
        <f t="shared" si="25"/>
        <v>20333.599999999999</v>
      </c>
      <c r="AL115" s="39">
        <f t="shared" si="25"/>
        <v>9936.6</v>
      </c>
      <c r="AM115" s="39">
        <f t="shared" si="25"/>
        <v>1627.2</v>
      </c>
      <c r="AN115" s="39">
        <f t="shared" si="25"/>
        <v>0</v>
      </c>
    </row>
    <row r="116" spans="1:40" x14ac:dyDescent="0.3">
      <c r="A116" s="39" t="s">
        <v>54</v>
      </c>
      <c r="B116" s="39"/>
      <c r="C116" s="39">
        <v>79</v>
      </c>
      <c r="D116" s="40">
        <v>44860</v>
      </c>
      <c r="E116" s="40">
        <v>44939</v>
      </c>
      <c r="F116" s="39">
        <f t="shared" si="16"/>
        <v>51315.900000000009</v>
      </c>
      <c r="G116" s="39"/>
      <c r="H116" s="39" t="s">
        <v>18</v>
      </c>
      <c r="I116" s="39">
        <f t="shared" si="22"/>
        <v>0</v>
      </c>
      <c r="J116" s="39">
        <f t="shared" si="25"/>
        <v>0</v>
      </c>
      <c r="K116" s="39">
        <f t="shared" si="25"/>
        <v>0</v>
      </c>
      <c r="L116" s="39">
        <f t="shared" si="25"/>
        <v>0</v>
      </c>
      <c r="M116" s="39">
        <f t="shared" si="25"/>
        <v>0</v>
      </c>
      <c r="N116" s="39">
        <f t="shared" si="25"/>
        <v>0</v>
      </c>
      <c r="O116" s="39">
        <f t="shared" si="25"/>
        <v>0</v>
      </c>
      <c r="P116" s="39">
        <f t="shared" si="25"/>
        <v>0</v>
      </c>
      <c r="Q116" s="39">
        <f t="shared" si="25"/>
        <v>0</v>
      </c>
      <c r="R116" s="39">
        <f t="shared" si="25"/>
        <v>0</v>
      </c>
      <c r="S116" s="39">
        <f t="shared" si="25"/>
        <v>0</v>
      </c>
      <c r="T116" s="39">
        <f t="shared" si="25"/>
        <v>0</v>
      </c>
      <c r="U116" s="39">
        <f t="shared" si="25"/>
        <v>0</v>
      </c>
      <c r="V116" s="39">
        <f t="shared" si="25"/>
        <v>0</v>
      </c>
      <c r="W116" s="39">
        <f t="shared" si="25"/>
        <v>0</v>
      </c>
      <c r="X116" s="39">
        <f t="shared" si="25"/>
        <v>0</v>
      </c>
      <c r="Y116" s="39">
        <f t="shared" si="25"/>
        <v>0</v>
      </c>
      <c r="Z116" s="39">
        <f t="shared" si="25"/>
        <v>0</v>
      </c>
      <c r="AA116" s="39">
        <f t="shared" si="25"/>
        <v>0</v>
      </c>
      <c r="AB116" s="39">
        <f t="shared" si="25"/>
        <v>0</v>
      </c>
      <c r="AC116" s="39">
        <f t="shared" si="25"/>
        <v>3678.9</v>
      </c>
      <c r="AD116" s="39">
        <f t="shared" si="25"/>
        <v>19620.8</v>
      </c>
      <c r="AE116" s="39">
        <f t="shared" si="25"/>
        <v>20375.400000000001</v>
      </c>
      <c r="AF116" s="39">
        <f t="shared" si="25"/>
        <v>7640.8</v>
      </c>
      <c r="AG116" s="39">
        <f t="shared" si="25"/>
        <v>0</v>
      </c>
      <c r="AH116" s="39">
        <f t="shared" si="25"/>
        <v>0</v>
      </c>
      <c r="AI116" s="39">
        <f t="shared" si="25"/>
        <v>0</v>
      </c>
      <c r="AJ116" s="39">
        <f t="shared" si="25"/>
        <v>0</v>
      </c>
      <c r="AK116" s="39">
        <f t="shared" si="25"/>
        <v>0</v>
      </c>
      <c r="AL116" s="39">
        <f t="shared" si="25"/>
        <v>0</v>
      </c>
      <c r="AM116" s="39">
        <f t="shared" si="25"/>
        <v>0</v>
      </c>
      <c r="AN116" s="39">
        <f t="shared" si="25"/>
        <v>0</v>
      </c>
    </row>
    <row r="117" spans="1:40" x14ac:dyDescent="0.3"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9" spans="1:40" x14ac:dyDescent="0.3">
      <c r="I119" t="s">
        <v>13</v>
      </c>
      <c r="J119" t="s">
        <v>14</v>
      </c>
      <c r="K119" t="s">
        <v>15</v>
      </c>
      <c r="L119" t="s">
        <v>16</v>
      </c>
      <c r="M119" t="s">
        <v>17</v>
      </c>
      <c r="N119" t="s">
        <v>18</v>
      </c>
      <c r="O119" t="s">
        <v>19</v>
      </c>
      <c r="P119" t="s">
        <v>20</v>
      </c>
      <c r="Q119" s="32">
        <v>44593</v>
      </c>
      <c r="R119" s="32">
        <v>44621</v>
      </c>
      <c r="S119" s="32">
        <v>44652</v>
      </c>
      <c r="T119" s="32">
        <v>44682</v>
      </c>
      <c r="U119" s="32">
        <v>44713</v>
      </c>
      <c r="V119" s="32">
        <v>44743</v>
      </c>
      <c r="W119" s="32">
        <v>44774</v>
      </c>
      <c r="X119" s="32">
        <v>44805</v>
      </c>
      <c r="Y119" s="32">
        <v>44835</v>
      </c>
      <c r="Z119" s="32">
        <v>44866</v>
      </c>
      <c r="AA119" s="32">
        <v>44896</v>
      </c>
      <c r="AB119" s="32">
        <v>44927</v>
      </c>
      <c r="AC119" s="32">
        <v>44958</v>
      </c>
      <c r="AD119" s="32">
        <v>44986</v>
      </c>
      <c r="AE119" s="32">
        <v>45017</v>
      </c>
      <c r="AF119" s="32">
        <v>45047</v>
      </c>
      <c r="AG119" s="32"/>
      <c r="AH119" s="32"/>
      <c r="AI119" s="32"/>
      <c r="AJ119" s="32"/>
      <c r="AK119" s="32"/>
    </row>
    <row r="120" spans="1:40" x14ac:dyDescent="0.3">
      <c r="I120" t="s">
        <v>28</v>
      </c>
      <c r="K120">
        <v>466</v>
      </c>
      <c r="L120" s="32">
        <v>44596</v>
      </c>
      <c r="M120" s="32">
        <v>45061</v>
      </c>
      <c r="N120">
        <v>92557.9</v>
      </c>
      <c r="P120" t="s">
        <v>18</v>
      </c>
      <c r="Q120">
        <v>93.2</v>
      </c>
      <c r="R120">
        <v>1508.5</v>
      </c>
      <c r="S120">
        <v>1452.6</v>
      </c>
      <c r="T120">
        <v>1412.6</v>
      </c>
      <c r="U120">
        <v>617.1</v>
      </c>
      <c r="V120">
        <v>2767.5</v>
      </c>
      <c r="W120">
        <v>8454</v>
      </c>
      <c r="X120">
        <v>5182.5</v>
      </c>
      <c r="Y120">
        <v>4690.7</v>
      </c>
      <c r="Z120">
        <v>1328.7</v>
      </c>
      <c r="AA120">
        <v>16510.400000000001</v>
      </c>
      <c r="AB120">
        <v>19004.900000000001</v>
      </c>
      <c r="AC120">
        <v>10970.1</v>
      </c>
      <c r="AD120">
        <v>2887.9</v>
      </c>
      <c r="AE120">
        <v>10313.9</v>
      </c>
      <c r="AF120">
        <v>5363.2</v>
      </c>
    </row>
    <row r="121" spans="1:40" x14ac:dyDescent="0.3">
      <c r="I121" t="s">
        <v>28</v>
      </c>
      <c r="K121">
        <v>418</v>
      </c>
      <c r="L121" s="32">
        <v>44646</v>
      </c>
      <c r="M121" s="32">
        <v>45063</v>
      </c>
      <c r="N121">
        <v>150592.9</v>
      </c>
      <c r="P121" t="s">
        <v>18</v>
      </c>
      <c r="R121">
        <v>56.8</v>
      </c>
      <c r="S121">
        <v>4096.5</v>
      </c>
      <c r="T121">
        <v>9077</v>
      </c>
      <c r="U121">
        <v>6714.9</v>
      </c>
      <c r="V121">
        <v>6427.7</v>
      </c>
      <c r="W121">
        <v>5191.8</v>
      </c>
      <c r="X121">
        <v>4983.6000000000004</v>
      </c>
      <c r="Y121">
        <v>10186</v>
      </c>
      <c r="Z121">
        <v>15271.1</v>
      </c>
      <c r="AA121">
        <v>22450.7</v>
      </c>
      <c r="AB121">
        <v>24220</v>
      </c>
      <c r="AC121">
        <v>15687.6</v>
      </c>
      <c r="AD121">
        <v>12742.6</v>
      </c>
      <c r="AE121">
        <v>8429.1</v>
      </c>
      <c r="AF121">
        <v>5057.5</v>
      </c>
    </row>
    <row r="123" spans="1:40" x14ac:dyDescent="0.3"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40" x14ac:dyDescent="0.3">
      <c r="H124" s="32"/>
      <c r="I124" s="32"/>
    </row>
    <row r="125" spans="1:40" x14ac:dyDescent="0.3">
      <c r="H125" s="32"/>
      <c r="I125" s="32"/>
    </row>
    <row r="126" spans="1:40" x14ac:dyDescent="0.3"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</row>
    <row r="127" spans="1:40" x14ac:dyDescent="0.3">
      <c r="A127" t="s">
        <v>13</v>
      </c>
      <c r="B127" t="s">
        <v>14</v>
      </c>
      <c r="C127" t="s">
        <v>15</v>
      </c>
      <c r="D127" s="32" t="s">
        <v>16</v>
      </c>
      <c r="E127" s="32" t="s">
        <v>17</v>
      </c>
      <c r="F127" t="s">
        <v>18</v>
      </c>
      <c r="G127" t="s">
        <v>19</v>
      </c>
      <c r="H127" t="s">
        <v>20</v>
      </c>
      <c r="I127" s="32">
        <v>44228</v>
      </c>
      <c r="J127" s="32">
        <v>44256</v>
      </c>
      <c r="K127" s="32">
        <v>44287</v>
      </c>
      <c r="L127" s="32">
        <v>44317</v>
      </c>
      <c r="M127" s="32">
        <v>44348</v>
      </c>
      <c r="N127" s="32">
        <v>44378</v>
      </c>
      <c r="O127" s="32">
        <v>44409</v>
      </c>
      <c r="P127" s="32">
        <v>44440</v>
      </c>
      <c r="Q127" s="32">
        <v>44470</v>
      </c>
      <c r="R127" s="32">
        <v>44501</v>
      </c>
      <c r="S127" s="32">
        <v>44531</v>
      </c>
      <c r="T127" s="32">
        <v>44562</v>
      </c>
      <c r="U127" s="32">
        <v>44593</v>
      </c>
      <c r="V127" s="32">
        <v>44621</v>
      </c>
      <c r="W127" s="32">
        <v>44652</v>
      </c>
      <c r="X127" s="32">
        <v>44682</v>
      </c>
      <c r="Y127" s="32">
        <v>44713</v>
      </c>
      <c r="Z127" s="32">
        <v>44743</v>
      </c>
      <c r="AA127" s="32">
        <v>44774</v>
      </c>
      <c r="AB127" s="32">
        <v>44805</v>
      </c>
      <c r="AC127" s="32">
        <v>44835</v>
      </c>
      <c r="AD127" s="32">
        <v>44866</v>
      </c>
      <c r="AE127" s="32">
        <v>44896</v>
      </c>
      <c r="AF127" s="32">
        <v>44927</v>
      </c>
      <c r="AG127" s="32">
        <v>44958</v>
      </c>
      <c r="AH127" s="32">
        <v>44986</v>
      </c>
      <c r="AI127" s="32">
        <v>45017</v>
      </c>
      <c r="AJ127" s="32">
        <v>45047</v>
      </c>
      <c r="AK127" s="32">
        <v>45078</v>
      </c>
      <c r="AL127" s="32">
        <v>45108</v>
      </c>
      <c r="AM127" s="32">
        <v>45139</v>
      </c>
      <c r="AN127" s="32">
        <v>45170</v>
      </c>
    </row>
    <row r="128" spans="1:40" x14ac:dyDescent="0.3">
      <c r="A128" t="s">
        <v>86</v>
      </c>
      <c r="C128">
        <v>932</v>
      </c>
      <c r="D128" s="32" t="s">
        <v>79</v>
      </c>
      <c r="E128" s="32">
        <v>45168</v>
      </c>
      <c r="F128">
        <v>30782898.300000001</v>
      </c>
      <c r="H128" t="s">
        <v>18</v>
      </c>
      <c r="M128">
        <v>38277.9</v>
      </c>
      <c r="N128">
        <v>335790.4</v>
      </c>
      <c r="O128">
        <v>380764.8</v>
      </c>
      <c r="P128">
        <v>566648.4</v>
      </c>
      <c r="Q128">
        <v>677597</v>
      </c>
      <c r="R128">
        <v>856921.7</v>
      </c>
      <c r="S128">
        <v>1266079</v>
      </c>
      <c r="T128">
        <v>1234519</v>
      </c>
      <c r="U128">
        <v>1447913.2</v>
      </c>
      <c r="V128">
        <v>1850943.9</v>
      </c>
      <c r="W128">
        <v>1870230.6</v>
      </c>
      <c r="X128">
        <v>1920573.9</v>
      </c>
      <c r="Y128">
        <v>1932281.1</v>
      </c>
      <c r="Z128">
        <v>2095738.8</v>
      </c>
      <c r="AA128">
        <v>2291041.1</v>
      </c>
      <c r="AB128">
        <v>2241272.6</v>
      </c>
      <c r="AC128">
        <v>2276198.3999999999</v>
      </c>
      <c r="AD128">
        <v>2133500.6</v>
      </c>
      <c r="AE128">
        <v>2070072.5</v>
      </c>
      <c r="AF128">
        <v>1485515.4</v>
      </c>
      <c r="AG128">
        <v>855476</v>
      </c>
      <c r="AH128">
        <v>548076.69999999995</v>
      </c>
      <c r="AI128">
        <v>227878.8</v>
      </c>
      <c r="AJ128">
        <v>139498.70000000001</v>
      </c>
      <c r="AK128">
        <v>26183</v>
      </c>
      <c r="AL128">
        <v>11709.6</v>
      </c>
      <c r="AM128">
        <v>2195.1999999999998</v>
      </c>
      <c r="AN128">
        <v>311.5</v>
      </c>
    </row>
    <row r="129" spans="1:40" x14ac:dyDescent="0.3">
      <c r="A129" t="s">
        <v>23</v>
      </c>
      <c r="C129">
        <v>752</v>
      </c>
      <c r="D129" s="32">
        <v>44417</v>
      </c>
      <c r="E129" s="32">
        <v>45168</v>
      </c>
      <c r="F129">
        <v>15562994.4</v>
      </c>
      <c r="H129" t="s">
        <v>18</v>
      </c>
      <c r="O129">
        <v>86697</v>
      </c>
      <c r="P129">
        <v>345204.1</v>
      </c>
      <c r="Q129">
        <v>471534.5</v>
      </c>
      <c r="R129">
        <v>625342.80000000005</v>
      </c>
      <c r="S129">
        <v>903799.5</v>
      </c>
      <c r="T129">
        <v>873226.6</v>
      </c>
      <c r="U129">
        <v>855491.4</v>
      </c>
      <c r="V129">
        <v>1228482</v>
      </c>
      <c r="W129">
        <v>1294469.2</v>
      </c>
      <c r="X129">
        <v>1339913.2</v>
      </c>
      <c r="Y129">
        <v>1272024.5</v>
      </c>
      <c r="Z129">
        <v>1162498.6000000001</v>
      </c>
      <c r="AA129">
        <v>1019396.9</v>
      </c>
      <c r="AB129">
        <v>843643.4</v>
      </c>
      <c r="AC129">
        <v>818554.8</v>
      </c>
      <c r="AD129">
        <v>635348.5</v>
      </c>
      <c r="AE129">
        <v>574424.5</v>
      </c>
      <c r="AF129">
        <v>441711.4</v>
      </c>
      <c r="AG129">
        <v>330770.5</v>
      </c>
      <c r="AH129">
        <v>233255.3</v>
      </c>
      <c r="AI129">
        <v>118346.4</v>
      </c>
      <c r="AJ129">
        <v>65999.3</v>
      </c>
      <c r="AK129">
        <v>14126.2</v>
      </c>
      <c r="AL129">
        <v>7146.3</v>
      </c>
      <c r="AM129">
        <v>1587.6</v>
      </c>
    </row>
    <row r="130" spans="1:40" x14ac:dyDescent="0.3">
      <c r="A130" t="s">
        <v>24</v>
      </c>
      <c r="C130">
        <v>317</v>
      </c>
      <c r="D130" s="32">
        <v>44460</v>
      </c>
      <c r="E130" s="32">
        <v>44776</v>
      </c>
      <c r="F130">
        <v>32000</v>
      </c>
      <c r="H130" t="s">
        <v>18</v>
      </c>
      <c r="P130">
        <v>659.3</v>
      </c>
      <c r="Q130">
        <v>1052.2</v>
      </c>
      <c r="R130">
        <v>2055.5</v>
      </c>
      <c r="S130">
        <v>3683.3</v>
      </c>
      <c r="T130">
        <v>4600.5</v>
      </c>
      <c r="U130">
        <v>4517.6000000000004</v>
      </c>
      <c r="V130">
        <v>5056.8999999999996</v>
      </c>
      <c r="W130">
        <v>4497.3999999999996</v>
      </c>
      <c r="X130">
        <v>3242.4</v>
      </c>
      <c r="Y130">
        <v>1688.5</v>
      </c>
      <c r="Z130">
        <v>854.6</v>
      </c>
      <c r="AA130">
        <v>91.8</v>
      </c>
    </row>
    <row r="131" spans="1:40" x14ac:dyDescent="0.3">
      <c r="A131" t="s">
        <v>26</v>
      </c>
      <c r="C131">
        <v>543</v>
      </c>
      <c r="D131" s="32">
        <v>44432</v>
      </c>
      <c r="E131" s="32">
        <v>44974</v>
      </c>
      <c r="F131">
        <v>11361823.1</v>
      </c>
      <c r="H131" t="s">
        <v>18</v>
      </c>
      <c r="O131">
        <v>85317.4</v>
      </c>
      <c r="P131">
        <v>340786.8</v>
      </c>
      <c r="Q131">
        <v>465649.7</v>
      </c>
      <c r="R131">
        <v>616789.19999999995</v>
      </c>
      <c r="S131">
        <v>888306.9</v>
      </c>
      <c r="T131">
        <v>848026.3</v>
      </c>
      <c r="U131">
        <v>817383.5</v>
      </c>
      <c r="V131">
        <v>1136123.8</v>
      </c>
      <c r="W131">
        <v>1188017.7</v>
      </c>
      <c r="X131">
        <v>1217984.5</v>
      </c>
      <c r="Y131">
        <v>1111917.3999999999</v>
      </c>
      <c r="Z131">
        <v>844198</v>
      </c>
      <c r="AA131">
        <v>535447.5</v>
      </c>
      <c r="AB131">
        <v>420180.8</v>
      </c>
      <c r="AC131">
        <v>387239.9</v>
      </c>
      <c r="AD131">
        <v>178776.1</v>
      </c>
      <c r="AE131">
        <v>111048.5</v>
      </c>
      <c r="AF131">
        <v>106935.6</v>
      </c>
      <c r="AG131">
        <v>61693.599999999999</v>
      </c>
    </row>
    <row r="132" spans="1:40" x14ac:dyDescent="0.3">
      <c r="A132" t="s">
        <v>27</v>
      </c>
      <c r="C132">
        <v>407</v>
      </c>
      <c r="D132" s="32">
        <v>44620</v>
      </c>
      <c r="E132" s="32">
        <v>45026</v>
      </c>
      <c r="F132">
        <v>840908.3</v>
      </c>
      <c r="H132" t="s">
        <v>18</v>
      </c>
      <c r="U132">
        <v>602</v>
      </c>
      <c r="V132">
        <v>33510.800000000003</v>
      </c>
      <c r="W132">
        <v>38443.9</v>
      </c>
      <c r="X132">
        <v>38538.1</v>
      </c>
      <c r="Y132">
        <v>68369</v>
      </c>
      <c r="Z132">
        <v>167196.5</v>
      </c>
      <c r="AA132">
        <v>218496.6</v>
      </c>
      <c r="AB132">
        <v>103253.9</v>
      </c>
      <c r="AC132">
        <v>59345.1</v>
      </c>
      <c r="AD132">
        <v>53413.4</v>
      </c>
      <c r="AE132">
        <v>39682.9</v>
      </c>
      <c r="AF132">
        <v>334.3</v>
      </c>
      <c r="AG132">
        <v>8022.4</v>
      </c>
      <c r="AH132">
        <v>9025.2000000000007</v>
      </c>
      <c r="AI132">
        <v>2674.1</v>
      </c>
    </row>
    <row r="133" spans="1:40" x14ac:dyDescent="0.3">
      <c r="A133" t="s">
        <v>28</v>
      </c>
      <c r="C133">
        <v>441</v>
      </c>
      <c r="D133" s="32">
        <v>44621</v>
      </c>
      <c r="E133" s="32">
        <v>45061</v>
      </c>
      <c r="F133">
        <v>33149.4</v>
      </c>
      <c r="H133" t="s">
        <v>18</v>
      </c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>
        <v>3247.5</v>
      </c>
      <c r="W133" s="32">
        <v>2164.3000000000002</v>
      </c>
      <c r="X133" s="32">
        <v>1164.3</v>
      </c>
      <c r="Y133" s="32">
        <v>998.9</v>
      </c>
      <c r="Z133" s="32">
        <v>1280.9000000000001</v>
      </c>
      <c r="AA133" s="32">
        <v>3044.6</v>
      </c>
      <c r="AB133" s="32">
        <v>4204.7</v>
      </c>
      <c r="AC133" s="32">
        <v>2636.2</v>
      </c>
      <c r="AD133" s="32">
        <v>1264.5999999999999</v>
      </c>
      <c r="AE133" s="32">
        <v>1084.9000000000001</v>
      </c>
      <c r="AF133" s="32">
        <v>1538</v>
      </c>
      <c r="AG133" s="32">
        <v>176.9</v>
      </c>
      <c r="AH133" s="32">
        <v>2609</v>
      </c>
      <c r="AI133" s="32">
        <v>4746.5</v>
      </c>
      <c r="AJ133" s="32">
        <v>2988.2</v>
      </c>
      <c r="AK133" s="32"/>
      <c r="AL133" s="32"/>
      <c r="AM133" s="32"/>
      <c r="AN133" s="32"/>
    </row>
    <row r="134" spans="1:40" x14ac:dyDescent="0.3">
      <c r="A134" t="s">
        <v>29</v>
      </c>
      <c r="C134">
        <v>475</v>
      </c>
      <c r="D134" s="32">
        <v>44531</v>
      </c>
      <c r="E134" s="32">
        <v>45005</v>
      </c>
      <c r="F134">
        <v>11072</v>
      </c>
      <c r="H134" t="s">
        <v>18</v>
      </c>
      <c r="S134">
        <v>322.3</v>
      </c>
      <c r="T134">
        <v>293.3</v>
      </c>
      <c r="U134">
        <v>368.6</v>
      </c>
      <c r="V134">
        <v>780.9</v>
      </c>
      <c r="W134">
        <v>925.2</v>
      </c>
      <c r="X134">
        <v>1097.8</v>
      </c>
      <c r="Y134">
        <v>1176.0999999999999</v>
      </c>
      <c r="Z134">
        <v>1183.0999999999999</v>
      </c>
      <c r="AA134">
        <v>1220.9000000000001</v>
      </c>
      <c r="AB134">
        <v>1102.0999999999999</v>
      </c>
      <c r="AC134">
        <v>937.4</v>
      </c>
      <c r="AD134">
        <v>743.1</v>
      </c>
      <c r="AE134">
        <v>453</v>
      </c>
      <c r="AF134">
        <v>284.3</v>
      </c>
      <c r="AG134">
        <v>160.9</v>
      </c>
      <c r="AH134">
        <v>23.1</v>
      </c>
    </row>
    <row r="135" spans="1:40" x14ac:dyDescent="0.3">
      <c r="A135" t="s">
        <v>30</v>
      </c>
      <c r="C135">
        <v>450</v>
      </c>
      <c r="D135" s="32">
        <v>44615</v>
      </c>
      <c r="E135" s="32">
        <v>45065</v>
      </c>
      <c r="F135">
        <v>826381</v>
      </c>
      <c r="H135" t="s">
        <v>18</v>
      </c>
      <c r="U135">
        <v>108</v>
      </c>
      <c r="V135">
        <v>667.8</v>
      </c>
      <c r="W135">
        <v>5255.9</v>
      </c>
      <c r="X135">
        <v>14320.4</v>
      </c>
      <c r="Y135">
        <v>19677.5</v>
      </c>
      <c r="Z135">
        <v>68738.7</v>
      </c>
      <c r="AA135">
        <v>106001.1</v>
      </c>
      <c r="AB135">
        <v>121164.2</v>
      </c>
      <c r="AC135">
        <v>119619.6</v>
      </c>
      <c r="AD135">
        <v>111808.5</v>
      </c>
      <c r="AE135">
        <v>112769.5</v>
      </c>
      <c r="AF135">
        <v>71519.199999999997</v>
      </c>
      <c r="AG135">
        <v>37601.699999999997</v>
      </c>
      <c r="AH135">
        <v>19211.099999999999</v>
      </c>
      <c r="AI135">
        <v>15773.7</v>
      </c>
      <c r="AJ135">
        <v>2144.1</v>
      </c>
    </row>
    <row r="136" spans="1:40" x14ac:dyDescent="0.3">
      <c r="A136" t="s">
        <v>31</v>
      </c>
      <c r="C136">
        <v>400</v>
      </c>
      <c r="D136" s="32">
        <v>44666</v>
      </c>
      <c r="E136" s="32">
        <v>45065</v>
      </c>
      <c r="F136">
        <v>61710</v>
      </c>
      <c r="H136" t="s">
        <v>18</v>
      </c>
      <c r="W136">
        <v>14.7</v>
      </c>
      <c r="X136">
        <v>132.4</v>
      </c>
      <c r="Y136">
        <v>176.9</v>
      </c>
      <c r="Z136">
        <v>2498.4</v>
      </c>
      <c r="AA136">
        <v>6372.3</v>
      </c>
      <c r="AB136">
        <v>8914.6</v>
      </c>
      <c r="AC136">
        <v>10054.5</v>
      </c>
      <c r="AD136">
        <v>10181.700000000001</v>
      </c>
      <c r="AE136">
        <v>9757.9</v>
      </c>
      <c r="AF136">
        <v>6349.9</v>
      </c>
      <c r="AG136">
        <v>3505</v>
      </c>
      <c r="AH136">
        <v>2008.7</v>
      </c>
      <c r="AI136">
        <v>1629.6</v>
      </c>
      <c r="AJ136">
        <v>113.3</v>
      </c>
    </row>
    <row r="137" spans="1:40" x14ac:dyDescent="0.3">
      <c r="A137" t="s">
        <v>32</v>
      </c>
      <c r="C137">
        <v>472</v>
      </c>
      <c r="D137" s="32">
        <v>44417</v>
      </c>
      <c r="E137" s="32">
        <v>44889</v>
      </c>
      <c r="F137">
        <v>255590</v>
      </c>
      <c r="H137" t="s">
        <v>18</v>
      </c>
      <c r="O137">
        <v>1379.6</v>
      </c>
      <c r="P137">
        <v>3758</v>
      </c>
      <c r="Q137">
        <v>4832.6000000000004</v>
      </c>
      <c r="R137">
        <v>6458.5</v>
      </c>
      <c r="S137">
        <v>11333.6</v>
      </c>
      <c r="T137">
        <v>18432.900000000001</v>
      </c>
      <c r="U137">
        <v>27113.3</v>
      </c>
      <c r="V137">
        <v>35218.800000000003</v>
      </c>
      <c r="W137">
        <v>36221.9</v>
      </c>
      <c r="X137">
        <v>35420.5</v>
      </c>
      <c r="Y137">
        <v>30179.9</v>
      </c>
      <c r="Z137">
        <v>18129.7</v>
      </c>
      <c r="AA137">
        <v>12865.5</v>
      </c>
      <c r="AB137">
        <v>8063.4</v>
      </c>
      <c r="AC137">
        <v>4516.8999999999996</v>
      </c>
      <c r="AD137">
        <v>1665</v>
      </c>
    </row>
    <row r="138" spans="1:40" x14ac:dyDescent="0.3">
      <c r="A138" t="s">
        <v>33</v>
      </c>
      <c r="C138">
        <v>427</v>
      </c>
      <c r="D138" s="32">
        <v>44609</v>
      </c>
      <c r="E138" s="32">
        <v>45035</v>
      </c>
      <c r="F138">
        <v>137625.60000000001</v>
      </c>
      <c r="H138" t="s">
        <v>18</v>
      </c>
      <c r="U138">
        <v>817.6</v>
      </c>
      <c r="V138">
        <v>3692.8</v>
      </c>
      <c r="W138">
        <v>5696.5</v>
      </c>
      <c r="X138">
        <v>7284.6</v>
      </c>
      <c r="Y138">
        <v>13577.6</v>
      </c>
      <c r="Z138">
        <v>17686.3</v>
      </c>
      <c r="AA138">
        <v>18495.7</v>
      </c>
      <c r="AB138">
        <v>15241.8</v>
      </c>
      <c r="AC138">
        <v>16152</v>
      </c>
      <c r="AD138">
        <v>14737.3</v>
      </c>
      <c r="AE138">
        <v>10765.1</v>
      </c>
      <c r="AF138">
        <v>5914.1</v>
      </c>
      <c r="AG138">
        <v>3203.5</v>
      </c>
      <c r="AH138">
        <v>3426</v>
      </c>
      <c r="AI138">
        <v>934.7</v>
      </c>
    </row>
    <row r="139" spans="1:40" x14ac:dyDescent="0.3">
      <c r="A139" t="s">
        <v>35</v>
      </c>
      <c r="C139">
        <v>384</v>
      </c>
      <c r="D139" s="32">
        <v>44686</v>
      </c>
      <c r="E139" s="32">
        <v>45069</v>
      </c>
      <c r="F139">
        <v>746084</v>
      </c>
      <c r="H139" t="s">
        <v>18</v>
      </c>
      <c r="X139">
        <v>6219.1</v>
      </c>
      <c r="Y139">
        <v>11091.2</v>
      </c>
      <c r="Z139">
        <v>10385.5</v>
      </c>
      <c r="AA139">
        <v>74986.399999999994</v>
      </c>
      <c r="AB139">
        <v>93467</v>
      </c>
      <c r="AC139">
        <v>99198.5</v>
      </c>
      <c r="AD139">
        <v>85116</v>
      </c>
      <c r="AE139">
        <v>99026.8</v>
      </c>
      <c r="AF139">
        <v>83227.5</v>
      </c>
      <c r="AG139">
        <v>73605.8</v>
      </c>
      <c r="AH139">
        <v>76628.2</v>
      </c>
      <c r="AI139">
        <v>24281.5</v>
      </c>
      <c r="AJ139">
        <v>8850.5</v>
      </c>
    </row>
    <row r="140" spans="1:40" x14ac:dyDescent="0.3">
      <c r="A140" t="s">
        <v>40</v>
      </c>
      <c r="C140">
        <v>319</v>
      </c>
      <c r="D140" s="32">
        <v>44753</v>
      </c>
      <c r="E140" s="32">
        <v>45072</v>
      </c>
      <c r="F140">
        <v>890202</v>
      </c>
      <c r="H140" t="s">
        <v>18</v>
      </c>
      <c r="Z140">
        <v>17706.3</v>
      </c>
      <c r="AA140">
        <v>30736</v>
      </c>
      <c r="AB140">
        <v>59608.5</v>
      </c>
      <c r="AC140">
        <v>110176.9</v>
      </c>
      <c r="AD140">
        <v>160606.29999999999</v>
      </c>
      <c r="AE140">
        <v>160288.4</v>
      </c>
      <c r="AF140">
        <v>125913.7</v>
      </c>
      <c r="AG140">
        <v>99327.4</v>
      </c>
      <c r="AH140">
        <v>74757.600000000006</v>
      </c>
      <c r="AI140">
        <v>35542.6</v>
      </c>
      <c r="AJ140">
        <v>15538.2</v>
      </c>
    </row>
    <row r="141" spans="1:40" x14ac:dyDescent="0.3">
      <c r="A141" t="s">
        <v>42</v>
      </c>
      <c r="C141">
        <v>240</v>
      </c>
      <c r="D141" s="32">
        <v>44851</v>
      </c>
      <c r="E141" s="32">
        <v>45091</v>
      </c>
      <c r="F141">
        <v>100055</v>
      </c>
      <c r="H141" t="s">
        <v>18</v>
      </c>
      <c r="AC141">
        <v>2100.6999999999998</v>
      </c>
      <c r="AD141">
        <v>8592</v>
      </c>
      <c r="AE141">
        <v>13351</v>
      </c>
      <c r="AF141">
        <v>12459.2</v>
      </c>
      <c r="AG141">
        <v>12028.2</v>
      </c>
      <c r="AH141">
        <v>12829.8</v>
      </c>
      <c r="AI141">
        <v>13547</v>
      </c>
      <c r="AJ141">
        <v>22509.8</v>
      </c>
      <c r="AK141">
        <v>2637.4</v>
      </c>
    </row>
    <row r="142" spans="1:40" x14ac:dyDescent="0.3">
      <c r="A142" t="s">
        <v>44</v>
      </c>
      <c r="C142">
        <v>631</v>
      </c>
      <c r="D142" s="32">
        <v>44513</v>
      </c>
      <c r="E142" s="32">
        <v>45143</v>
      </c>
      <c r="F142">
        <v>102301</v>
      </c>
      <c r="H142" t="s">
        <v>18</v>
      </c>
      <c r="R142">
        <v>39.6</v>
      </c>
      <c r="S142">
        <v>153.4</v>
      </c>
      <c r="T142">
        <v>1873.6</v>
      </c>
      <c r="U142">
        <v>4580.8</v>
      </c>
      <c r="V142">
        <v>10182.6</v>
      </c>
      <c r="W142">
        <v>13094.7</v>
      </c>
      <c r="X142">
        <v>13924.8</v>
      </c>
      <c r="Y142">
        <v>12587.2</v>
      </c>
      <c r="Z142">
        <v>12155.3</v>
      </c>
      <c r="AA142">
        <v>11390.6</v>
      </c>
      <c r="AB142">
        <v>7206.1</v>
      </c>
      <c r="AC142">
        <v>3190.2</v>
      </c>
      <c r="AD142">
        <v>1002.5</v>
      </c>
      <c r="AE142">
        <v>1037.3</v>
      </c>
      <c r="AF142">
        <v>1590.4</v>
      </c>
      <c r="AG142">
        <v>1735.6</v>
      </c>
      <c r="AH142">
        <v>2011.7</v>
      </c>
      <c r="AI142">
        <v>1771</v>
      </c>
      <c r="AJ142">
        <v>1502.9</v>
      </c>
      <c r="AK142">
        <v>818.5</v>
      </c>
      <c r="AL142">
        <v>391.7</v>
      </c>
      <c r="AM142">
        <v>60.5</v>
      </c>
      <c r="AN142">
        <v>311.5</v>
      </c>
    </row>
    <row r="143" spans="1:40" x14ac:dyDescent="0.3">
      <c r="A143" t="s">
        <v>45</v>
      </c>
      <c r="C143">
        <v>406</v>
      </c>
      <c r="D143" s="32">
        <v>44763</v>
      </c>
      <c r="E143" s="32">
        <v>45168</v>
      </c>
      <c r="F143">
        <v>162292</v>
      </c>
      <c r="H143" t="s">
        <v>18</v>
      </c>
      <c r="Z143">
        <v>38.1</v>
      </c>
      <c r="AA143">
        <v>244.9</v>
      </c>
      <c r="AB143">
        <v>1220.3</v>
      </c>
      <c r="AC143">
        <v>3370.8</v>
      </c>
      <c r="AD143">
        <v>7429.1</v>
      </c>
      <c r="AE143">
        <v>15159.1</v>
      </c>
      <c r="AF143">
        <v>25645.200000000001</v>
      </c>
      <c r="AG143">
        <v>29709.5</v>
      </c>
      <c r="AH143">
        <v>30725</v>
      </c>
      <c r="AI143">
        <v>17445.7</v>
      </c>
      <c r="AJ143">
        <v>12352.3</v>
      </c>
      <c r="AK143">
        <v>10670.3</v>
      </c>
      <c r="AL143">
        <v>6754.6</v>
      </c>
      <c r="AM143">
        <v>1527.1</v>
      </c>
    </row>
    <row r="144" spans="1:40" x14ac:dyDescent="0.3">
      <c r="A144" t="s">
        <v>78</v>
      </c>
      <c r="C144">
        <v>218</v>
      </c>
      <c r="D144" s="32">
        <v>44672</v>
      </c>
      <c r="E144" s="32">
        <v>44889</v>
      </c>
      <c r="F144">
        <v>1801</v>
      </c>
      <c r="H144" t="s">
        <v>18</v>
      </c>
      <c r="W144">
        <v>137.19999999999999</v>
      </c>
      <c r="X144">
        <v>584.29999999999995</v>
      </c>
      <c r="Y144">
        <v>584.29999999999995</v>
      </c>
      <c r="Z144">
        <v>447.1</v>
      </c>
      <c r="AA144">
        <v>3.1</v>
      </c>
      <c r="AB144">
        <v>16</v>
      </c>
      <c r="AC144">
        <v>16</v>
      </c>
      <c r="AD144">
        <v>12.9</v>
      </c>
    </row>
    <row r="145" spans="1:39" x14ac:dyDescent="0.3">
      <c r="A145" t="s">
        <v>46</v>
      </c>
      <c r="C145">
        <v>914</v>
      </c>
      <c r="D145" s="32" t="s">
        <v>79</v>
      </c>
      <c r="E145" s="32">
        <v>45150</v>
      </c>
      <c r="F145">
        <v>15219904</v>
      </c>
      <c r="H145" t="s">
        <v>18</v>
      </c>
      <c r="M145">
        <v>38277.9</v>
      </c>
      <c r="N145">
        <v>335790.4</v>
      </c>
      <c r="O145">
        <v>294067.8</v>
      </c>
      <c r="P145">
        <v>221444.4</v>
      </c>
      <c r="Q145">
        <v>206062.5</v>
      </c>
      <c r="R145">
        <v>231578.9</v>
      </c>
      <c r="S145">
        <v>362279.5</v>
      </c>
      <c r="T145">
        <v>361292.3</v>
      </c>
      <c r="U145">
        <v>592421.80000000005</v>
      </c>
      <c r="V145">
        <v>622461.9</v>
      </c>
      <c r="W145">
        <v>575761.4</v>
      </c>
      <c r="X145">
        <v>580660.69999999995</v>
      </c>
      <c r="Y145">
        <v>660256.6</v>
      </c>
      <c r="Z145">
        <v>933240.3</v>
      </c>
      <c r="AA145">
        <v>1271644.3</v>
      </c>
      <c r="AB145">
        <v>1397629.1</v>
      </c>
      <c r="AC145">
        <v>1457643.6</v>
      </c>
      <c r="AD145">
        <v>1498152.1</v>
      </c>
      <c r="AE145">
        <v>1495648.1</v>
      </c>
      <c r="AF145">
        <v>1043804</v>
      </c>
      <c r="AG145">
        <v>524705.5</v>
      </c>
      <c r="AH145">
        <v>314821.3</v>
      </c>
      <c r="AI145">
        <v>109532.3</v>
      </c>
      <c r="AJ145">
        <v>73499.399999999994</v>
      </c>
      <c r="AK145">
        <v>12056.8</v>
      </c>
      <c r="AL145">
        <v>4563.3</v>
      </c>
      <c r="AM145">
        <v>607.70000000000005</v>
      </c>
    </row>
    <row r="146" spans="1:39" x14ac:dyDescent="0.3">
      <c r="A146" t="s">
        <v>48</v>
      </c>
      <c r="C146">
        <v>406</v>
      </c>
      <c r="D146" s="32">
        <v>44415</v>
      </c>
      <c r="E146" s="32">
        <v>44820</v>
      </c>
      <c r="F146">
        <v>57.8</v>
      </c>
      <c r="H146" t="s">
        <v>18</v>
      </c>
      <c r="O146">
        <v>2.8</v>
      </c>
      <c r="P146">
        <v>3.4</v>
      </c>
      <c r="Q146">
        <v>4.0999999999999996</v>
      </c>
      <c r="R146">
        <v>4.5999999999999996</v>
      </c>
      <c r="S146">
        <v>5.2</v>
      </c>
      <c r="T146">
        <v>5.2</v>
      </c>
      <c r="U146">
        <v>4.8</v>
      </c>
      <c r="V146">
        <v>5.4</v>
      </c>
      <c r="W146">
        <v>4.5</v>
      </c>
      <c r="X146">
        <v>4.0999999999999996</v>
      </c>
      <c r="Y146">
        <v>4</v>
      </c>
      <c r="Z146">
        <v>4</v>
      </c>
      <c r="AA146">
        <v>3.8</v>
      </c>
      <c r="AB146">
        <v>1.8</v>
      </c>
    </row>
    <row r="147" spans="1:39" x14ac:dyDescent="0.3">
      <c r="A147" t="s">
        <v>47</v>
      </c>
      <c r="C147">
        <v>385</v>
      </c>
      <c r="D147" s="32" t="s">
        <v>79</v>
      </c>
      <c r="E147" s="32">
        <v>44680</v>
      </c>
      <c r="F147">
        <v>161740.6</v>
      </c>
      <c r="H147" t="s">
        <v>18</v>
      </c>
      <c r="M147">
        <v>36110.1</v>
      </c>
      <c r="N147">
        <v>52269.4</v>
      </c>
      <c r="O147">
        <v>7909.7</v>
      </c>
      <c r="P147">
        <v>904.7</v>
      </c>
      <c r="Q147">
        <v>3617.4</v>
      </c>
      <c r="R147">
        <v>2080.5</v>
      </c>
      <c r="S147">
        <v>1794.7</v>
      </c>
      <c r="T147">
        <v>1728.2</v>
      </c>
      <c r="U147">
        <v>16112.2</v>
      </c>
      <c r="V147">
        <v>20459.400000000001</v>
      </c>
      <c r="W147">
        <v>18754.400000000001</v>
      </c>
    </row>
    <row r="148" spans="1:39" x14ac:dyDescent="0.3">
      <c r="A148" t="s">
        <v>24</v>
      </c>
      <c r="C148">
        <v>408</v>
      </c>
      <c r="D148" s="32">
        <v>44385</v>
      </c>
      <c r="E148" s="32">
        <v>44792</v>
      </c>
      <c r="F148">
        <v>17100</v>
      </c>
      <c r="H148" t="s">
        <v>18</v>
      </c>
      <c r="N148">
        <v>472</v>
      </c>
      <c r="O148">
        <v>494.4</v>
      </c>
      <c r="P148">
        <v>762.2</v>
      </c>
      <c r="Q148">
        <v>1346.5</v>
      </c>
      <c r="R148">
        <v>1756.9</v>
      </c>
      <c r="S148">
        <v>2022.7</v>
      </c>
      <c r="T148">
        <v>2032.5</v>
      </c>
      <c r="U148">
        <v>1876.1</v>
      </c>
      <c r="V148">
        <v>1999.2</v>
      </c>
      <c r="W148">
        <v>1674.8</v>
      </c>
      <c r="X148">
        <v>1321.1</v>
      </c>
      <c r="Y148">
        <v>686</v>
      </c>
      <c r="Z148">
        <v>439.7</v>
      </c>
      <c r="AA148">
        <v>215.9</v>
      </c>
    </row>
    <row r="149" spans="1:39" x14ac:dyDescent="0.3">
      <c r="A149" t="s">
        <v>49</v>
      </c>
      <c r="C149">
        <v>643</v>
      </c>
      <c r="D149" s="32">
        <v>44415</v>
      </c>
      <c r="E149" s="32">
        <v>45057</v>
      </c>
      <c r="F149">
        <v>18214.099999999999</v>
      </c>
      <c r="H149" t="s">
        <v>18</v>
      </c>
      <c r="O149">
        <v>258</v>
      </c>
      <c r="P149">
        <v>353.3</v>
      </c>
      <c r="Q149">
        <v>400.4</v>
      </c>
      <c r="R149">
        <v>464.1</v>
      </c>
      <c r="S149">
        <v>753.5</v>
      </c>
      <c r="T149">
        <v>911</v>
      </c>
      <c r="U149">
        <v>989.5</v>
      </c>
      <c r="V149">
        <v>1320.9</v>
      </c>
      <c r="W149">
        <v>1306.0999999999999</v>
      </c>
      <c r="X149">
        <v>1375.1</v>
      </c>
      <c r="Y149">
        <v>1375.1</v>
      </c>
      <c r="Z149">
        <v>1375.1</v>
      </c>
      <c r="AA149">
        <v>1414.5</v>
      </c>
      <c r="AB149">
        <v>1272</v>
      </c>
      <c r="AC149">
        <v>1267.8</v>
      </c>
      <c r="AD149">
        <v>911</v>
      </c>
      <c r="AE149">
        <v>946.1</v>
      </c>
      <c r="AF149">
        <v>495</v>
      </c>
      <c r="AG149">
        <v>428.4</v>
      </c>
      <c r="AH149">
        <v>295.89999999999998</v>
      </c>
      <c r="AI149">
        <v>214.9</v>
      </c>
      <c r="AJ149">
        <v>85.9</v>
      </c>
    </row>
    <row r="150" spans="1:39" x14ac:dyDescent="0.3">
      <c r="A150" t="s">
        <v>50</v>
      </c>
      <c r="C150">
        <v>463</v>
      </c>
      <c r="D150" s="32" t="s">
        <v>85</v>
      </c>
      <c r="E150" s="32">
        <v>44860</v>
      </c>
      <c r="F150">
        <v>74859.3</v>
      </c>
      <c r="H150" t="s">
        <v>18</v>
      </c>
      <c r="N150">
        <v>68.900000000000006</v>
      </c>
      <c r="O150">
        <v>164.1</v>
      </c>
      <c r="P150">
        <v>1657.7</v>
      </c>
      <c r="Q150">
        <v>2808.1</v>
      </c>
      <c r="R150">
        <v>3971.9</v>
      </c>
      <c r="S150">
        <v>3750.6</v>
      </c>
      <c r="T150">
        <v>2775.6</v>
      </c>
      <c r="U150">
        <v>2560</v>
      </c>
      <c r="V150">
        <v>3032.9</v>
      </c>
      <c r="W150">
        <v>4112.8999999999996</v>
      </c>
      <c r="X150">
        <v>5291.2</v>
      </c>
      <c r="Y150">
        <v>5327.4</v>
      </c>
      <c r="Z150">
        <v>5327</v>
      </c>
      <c r="AA150">
        <v>4237.3999999999996</v>
      </c>
      <c r="AB150">
        <v>7925.7</v>
      </c>
      <c r="AC150">
        <v>21847.8</v>
      </c>
    </row>
    <row r="151" spans="1:39" x14ac:dyDescent="0.3">
      <c r="A151" t="s">
        <v>21</v>
      </c>
      <c r="C151">
        <v>554</v>
      </c>
      <c r="D151" s="32" t="s">
        <v>22</v>
      </c>
      <c r="E151" s="32">
        <v>44790</v>
      </c>
      <c r="F151">
        <v>25654.1</v>
      </c>
      <c r="H151" t="s">
        <v>18</v>
      </c>
      <c r="M151">
        <v>2167.1999999999998</v>
      </c>
      <c r="N151">
        <v>2794.1</v>
      </c>
      <c r="O151">
        <v>2515.8000000000002</v>
      </c>
      <c r="P151">
        <v>2402.4</v>
      </c>
      <c r="Q151">
        <v>2354</v>
      </c>
      <c r="R151">
        <v>2307.6</v>
      </c>
      <c r="S151">
        <v>2319.1999999999998</v>
      </c>
      <c r="T151">
        <v>1578.6</v>
      </c>
      <c r="U151">
        <v>1298.7</v>
      </c>
      <c r="V151">
        <v>1259.7</v>
      </c>
      <c r="W151">
        <v>1353.4</v>
      </c>
      <c r="X151">
        <v>1244.2</v>
      </c>
      <c r="Y151">
        <v>1396.8</v>
      </c>
      <c r="Z151">
        <v>483.1</v>
      </c>
      <c r="AA151">
        <v>179.3</v>
      </c>
    </row>
    <row r="152" spans="1:39" x14ac:dyDescent="0.3">
      <c r="A152" t="s">
        <v>51</v>
      </c>
      <c r="C152">
        <v>587</v>
      </c>
      <c r="D152" s="32">
        <v>44371</v>
      </c>
      <c r="E152" s="32">
        <v>44957</v>
      </c>
      <c r="F152">
        <v>7319</v>
      </c>
      <c r="H152" t="s">
        <v>18</v>
      </c>
      <c r="M152">
        <v>0.6</v>
      </c>
      <c r="N152">
        <v>344</v>
      </c>
      <c r="O152">
        <v>1126</v>
      </c>
      <c r="P152">
        <v>984.4</v>
      </c>
      <c r="Q152">
        <v>812.3</v>
      </c>
      <c r="R152">
        <v>826.1</v>
      </c>
      <c r="S152">
        <v>440.4</v>
      </c>
      <c r="T152">
        <v>426.5</v>
      </c>
      <c r="U152">
        <v>454.8</v>
      </c>
      <c r="V152">
        <v>386.3</v>
      </c>
      <c r="W152">
        <v>393.6</v>
      </c>
      <c r="X152">
        <v>329</v>
      </c>
      <c r="Y152">
        <v>289</v>
      </c>
      <c r="Z152">
        <v>90.8</v>
      </c>
      <c r="AA152">
        <v>71.2</v>
      </c>
      <c r="AB152">
        <v>68.2</v>
      </c>
      <c r="AC152">
        <v>68.2</v>
      </c>
      <c r="AD152">
        <v>68.2</v>
      </c>
      <c r="AE152">
        <v>70.900000000000006</v>
      </c>
      <c r="AF152">
        <v>68.2</v>
      </c>
    </row>
    <row r="153" spans="1:39" x14ac:dyDescent="0.3">
      <c r="A153" t="s">
        <v>52</v>
      </c>
      <c r="C153">
        <v>422</v>
      </c>
      <c r="D153" s="32">
        <v>44664</v>
      </c>
      <c r="E153" s="32">
        <v>45085</v>
      </c>
      <c r="F153">
        <v>13232.8</v>
      </c>
      <c r="H153" t="s">
        <v>18</v>
      </c>
      <c r="W153">
        <v>176.1</v>
      </c>
      <c r="X153">
        <v>229.7</v>
      </c>
      <c r="Y153">
        <v>430.6</v>
      </c>
      <c r="Z153">
        <v>962.5</v>
      </c>
      <c r="AA153">
        <v>1468.9</v>
      </c>
      <c r="AB153">
        <v>1529.5</v>
      </c>
      <c r="AC153">
        <v>1507.1</v>
      </c>
      <c r="AD153">
        <v>1781.3</v>
      </c>
      <c r="AE153">
        <v>1757.7</v>
      </c>
      <c r="AF153">
        <v>1192.9000000000001</v>
      </c>
      <c r="AG153">
        <v>598</v>
      </c>
      <c r="AH153">
        <v>332.6</v>
      </c>
      <c r="AI153">
        <v>449.3</v>
      </c>
      <c r="AJ153">
        <v>667.7</v>
      </c>
      <c r="AK153">
        <v>149</v>
      </c>
    </row>
    <row r="154" spans="1:39" x14ac:dyDescent="0.3">
      <c r="A154" t="s">
        <v>53</v>
      </c>
      <c r="C154">
        <v>583</v>
      </c>
      <c r="D154" s="32">
        <v>44483</v>
      </c>
      <c r="E154" s="32">
        <v>45065</v>
      </c>
      <c r="F154">
        <v>146.1</v>
      </c>
      <c r="H154" t="s">
        <v>18</v>
      </c>
      <c r="Q154">
        <v>3</v>
      </c>
      <c r="R154">
        <v>1</v>
      </c>
      <c r="S154">
        <v>0.3</v>
      </c>
      <c r="T154">
        <v>1.7</v>
      </c>
      <c r="V154">
        <v>0</v>
      </c>
      <c r="W154">
        <v>1.9</v>
      </c>
      <c r="X154">
        <v>1.6</v>
      </c>
      <c r="Y154">
        <v>1.9</v>
      </c>
      <c r="Z154">
        <v>3.6</v>
      </c>
      <c r="AA154">
        <v>5.4</v>
      </c>
      <c r="AB154">
        <v>7.7</v>
      </c>
      <c r="AC154">
        <v>13.1</v>
      </c>
      <c r="AD154">
        <v>11.1</v>
      </c>
      <c r="AE154">
        <v>10.8</v>
      </c>
      <c r="AF154">
        <v>5.3</v>
      </c>
      <c r="AG154">
        <v>18.5</v>
      </c>
      <c r="AH154">
        <v>41.7</v>
      </c>
      <c r="AI154">
        <v>12</v>
      </c>
      <c r="AJ154">
        <v>5.5</v>
      </c>
    </row>
    <row r="155" spans="1:39" x14ac:dyDescent="0.3">
      <c r="A155" t="s">
        <v>26</v>
      </c>
      <c r="C155">
        <v>635</v>
      </c>
      <c r="D155" s="32">
        <v>44378</v>
      </c>
      <c r="E155" s="32">
        <v>45012</v>
      </c>
      <c r="F155">
        <v>12153070.1</v>
      </c>
      <c r="H155" t="s">
        <v>18</v>
      </c>
      <c r="N155">
        <v>279842</v>
      </c>
      <c r="O155">
        <v>280543.7</v>
      </c>
      <c r="P155">
        <v>212023.9</v>
      </c>
      <c r="Q155">
        <v>191634.4</v>
      </c>
      <c r="R155">
        <v>215450.2</v>
      </c>
      <c r="S155">
        <v>343321.9</v>
      </c>
      <c r="T155">
        <v>339790.9</v>
      </c>
      <c r="U155">
        <v>541326.69999999995</v>
      </c>
      <c r="V155">
        <v>534888.4</v>
      </c>
      <c r="W155">
        <v>504908.3</v>
      </c>
      <c r="X155">
        <v>534404.19999999995</v>
      </c>
      <c r="Y155">
        <v>607322.19999999995</v>
      </c>
      <c r="Z155">
        <v>850422.1</v>
      </c>
      <c r="AA155">
        <v>1141931.5</v>
      </c>
      <c r="AB155">
        <v>1167045.1000000001</v>
      </c>
      <c r="AC155">
        <v>1148006.5</v>
      </c>
      <c r="AD155">
        <v>1140992.3</v>
      </c>
      <c r="AE155">
        <v>1058396.3999999999</v>
      </c>
      <c r="AF155">
        <v>640977.19999999995</v>
      </c>
      <c r="AG155">
        <v>261615.5</v>
      </c>
      <c r="AH155">
        <v>158226.70000000001</v>
      </c>
    </row>
    <row r="156" spans="1:39" x14ac:dyDescent="0.3">
      <c r="A156" t="s">
        <v>27</v>
      </c>
      <c r="C156">
        <v>488</v>
      </c>
      <c r="D156" s="32">
        <v>44576</v>
      </c>
      <c r="E156" s="32">
        <v>45063</v>
      </c>
      <c r="F156">
        <v>1042969.3</v>
      </c>
      <c r="H156" t="s">
        <v>18</v>
      </c>
      <c r="T156">
        <v>1908.4</v>
      </c>
      <c r="U156">
        <v>15856.2</v>
      </c>
      <c r="V156">
        <v>37800.800000000003</v>
      </c>
      <c r="W156">
        <v>20018.2</v>
      </c>
      <c r="X156">
        <v>10691.4</v>
      </c>
      <c r="Y156">
        <v>12316.9</v>
      </c>
      <c r="Z156">
        <v>12390.2</v>
      </c>
      <c r="AA156">
        <v>26858</v>
      </c>
      <c r="AB156">
        <v>94906.9</v>
      </c>
      <c r="AC156">
        <v>111189.5</v>
      </c>
      <c r="AD156">
        <v>134427.6</v>
      </c>
      <c r="AE156">
        <v>171193.5</v>
      </c>
      <c r="AF156">
        <v>180084.8</v>
      </c>
      <c r="AG156">
        <v>104233.60000000001</v>
      </c>
      <c r="AH156">
        <v>43963</v>
      </c>
      <c r="AI156">
        <v>40706.400000000001</v>
      </c>
      <c r="AJ156">
        <v>24423.9</v>
      </c>
    </row>
    <row r="157" spans="1:39" x14ac:dyDescent="0.3">
      <c r="A157" t="s">
        <v>28</v>
      </c>
      <c r="C157">
        <v>418</v>
      </c>
      <c r="D157" s="32">
        <v>44646</v>
      </c>
      <c r="E157" s="32">
        <v>45063</v>
      </c>
      <c r="F157">
        <v>54536.4</v>
      </c>
      <c r="H157" t="s">
        <v>18</v>
      </c>
      <c r="V157">
        <v>36.700000000000003</v>
      </c>
      <c r="W157">
        <v>1785.6</v>
      </c>
      <c r="X157">
        <v>3222</v>
      </c>
      <c r="Y157">
        <v>3309.2</v>
      </c>
      <c r="Z157">
        <v>3162.6</v>
      </c>
      <c r="AA157">
        <v>1446.2</v>
      </c>
      <c r="AB157">
        <v>1460.7</v>
      </c>
      <c r="AC157">
        <v>3393.1</v>
      </c>
      <c r="AD157">
        <v>5277.8</v>
      </c>
      <c r="AE157">
        <v>6449.8</v>
      </c>
      <c r="AF157">
        <v>6723.6</v>
      </c>
      <c r="AG157">
        <v>8471.6</v>
      </c>
      <c r="AH157">
        <v>5360.8</v>
      </c>
      <c r="AI157">
        <v>2773</v>
      </c>
      <c r="AJ157">
        <v>1663.8</v>
      </c>
    </row>
    <row r="158" spans="1:39" x14ac:dyDescent="0.3">
      <c r="A158" t="s">
        <v>29</v>
      </c>
      <c r="C158">
        <v>487</v>
      </c>
      <c r="D158" s="32">
        <v>44531</v>
      </c>
      <c r="E158" s="32">
        <v>45017</v>
      </c>
      <c r="F158">
        <v>5000</v>
      </c>
      <c r="H158" t="s">
        <v>18</v>
      </c>
      <c r="S158">
        <v>47</v>
      </c>
      <c r="T158">
        <v>147</v>
      </c>
      <c r="U158">
        <v>170.6</v>
      </c>
      <c r="V158">
        <v>287</v>
      </c>
      <c r="W158">
        <v>425</v>
      </c>
      <c r="X158">
        <v>534.20000000000005</v>
      </c>
      <c r="Y158">
        <v>597.6</v>
      </c>
      <c r="Z158">
        <v>617</v>
      </c>
      <c r="AA158">
        <v>618.70000000000005</v>
      </c>
      <c r="AB158">
        <v>526.1</v>
      </c>
      <c r="AC158">
        <v>407.2</v>
      </c>
      <c r="AD158">
        <v>304.3</v>
      </c>
      <c r="AE158">
        <v>164</v>
      </c>
      <c r="AF158">
        <v>93.6</v>
      </c>
      <c r="AG158">
        <v>51.4</v>
      </c>
      <c r="AH158">
        <v>9.1</v>
      </c>
      <c r="AI158">
        <v>0.3</v>
      </c>
    </row>
    <row r="159" spans="1:39" x14ac:dyDescent="0.3">
      <c r="A159" t="s">
        <v>30</v>
      </c>
      <c r="C159">
        <v>373</v>
      </c>
      <c r="D159" s="32">
        <v>44700</v>
      </c>
      <c r="E159" s="32">
        <v>45072</v>
      </c>
      <c r="F159">
        <v>273361</v>
      </c>
      <c r="H159" t="s">
        <v>18</v>
      </c>
      <c r="X159">
        <v>132.1</v>
      </c>
      <c r="Y159">
        <v>2573.5</v>
      </c>
      <c r="Z159">
        <v>6737.8</v>
      </c>
      <c r="AA159">
        <v>17332.7</v>
      </c>
      <c r="AB159">
        <v>38448.1</v>
      </c>
      <c r="AC159">
        <v>46682.8</v>
      </c>
      <c r="AD159">
        <v>44875.8</v>
      </c>
      <c r="AE159">
        <v>36687.1</v>
      </c>
      <c r="AF159">
        <v>26890.5</v>
      </c>
      <c r="AG159">
        <v>17164.7</v>
      </c>
      <c r="AH159">
        <v>12928.7</v>
      </c>
      <c r="AI159">
        <v>11961.9</v>
      </c>
      <c r="AJ159">
        <v>10945.2</v>
      </c>
    </row>
    <row r="160" spans="1:39" x14ac:dyDescent="0.3">
      <c r="A160" t="s">
        <v>31</v>
      </c>
      <c r="C160">
        <v>402</v>
      </c>
      <c r="D160" s="32">
        <v>44671</v>
      </c>
      <c r="E160" s="32">
        <v>45072</v>
      </c>
      <c r="F160">
        <v>22256</v>
      </c>
      <c r="H160" t="s">
        <v>18</v>
      </c>
      <c r="W160">
        <v>367.1</v>
      </c>
      <c r="X160">
        <v>1133.8</v>
      </c>
      <c r="Y160">
        <v>1133.8</v>
      </c>
      <c r="Z160">
        <v>1151.7</v>
      </c>
      <c r="AA160">
        <v>1688</v>
      </c>
      <c r="AB160">
        <v>1620</v>
      </c>
      <c r="AC160">
        <v>2179.6999999999998</v>
      </c>
      <c r="AD160">
        <v>2724.9</v>
      </c>
      <c r="AE160">
        <v>2805.4</v>
      </c>
      <c r="AF160">
        <v>2570.1999999999998</v>
      </c>
      <c r="AG160">
        <v>1460.8</v>
      </c>
      <c r="AH160">
        <v>1231.8</v>
      </c>
      <c r="AI160">
        <v>1140.4000000000001</v>
      </c>
      <c r="AJ160">
        <v>1048.3</v>
      </c>
    </row>
    <row r="161" spans="1:40" x14ac:dyDescent="0.3">
      <c r="A161" t="s">
        <v>32</v>
      </c>
      <c r="C161">
        <v>471</v>
      </c>
      <c r="D161" s="32">
        <v>44411</v>
      </c>
      <c r="E161" s="32">
        <v>44881</v>
      </c>
      <c r="F161">
        <v>116574.3</v>
      </c>
      <c r="H161" t="s">
        <v>18</v>
      </c>
      <c r="O161">
        <v>1053.3</v>
      </c>
      <c r="P161">
        <v>2352.3000000000002</v>
      </c>
      <c r="Q161">
        <v>3082.3</v>
      </c>
      <c r="R161">
        <v>4474.5</v>
      </c>
      <c r="S161">
        <v>6895.9</v>
      </c>
      <c r="T161">
        <v>8117.5</v>
      </c>
      <c r="U161">
        <v>8682.9</v>
      </c>
      <c r="V161">
        <v>15591.3</v>
      </c>
      <c r="W161">
        <v>14286.2</v>
      </c>
      <c r="X161">
        <v>12688</v>
      </c>
      <c r="Y161">
        <v>11619.1</v>
      </c>
      <c r="Z161">
        <v>11544.6</v>
      </c>
      <c r="AA161">
        <v>7061.2</v>
      </c>
      <c r="AB161">
        <v>4745.1000000000004</v>
      </c>
      <c r="AC161">
        <v>3376.3</v>
      </c>
      <c r="AD161">
        <v>1003.8</v>
      </c>
    </row>
    <row r="162" spans="1:40" x14ac:dyDescent="0.3">
      <c r="A162" t="s">
        <v>33</v>
      </c>
      <c r="C162">
        <v>492</v>
      </c>
      <c r="D162" s="32">
        <v>44551</v>
      </c>
      <c r="E162" s="32">
        <v>45042</v>
      </c>
      <c r="F162">
        <v>62770.7</v>
      </c>
      <c r="H162" t="s">
        <v>18</v>
      </c>
      <c r="S162">
        <v>248</v>
      </c>
      <c r="T162">
        <v>669.6</v>
      </c>
      <c r="U162">
        <v>1190.4000000000001</v>
      </c>
      <c r="V162">
        <v>2678.5</v>
      </c>
      <c r="W162">
        <v>3025.7</v>
      </c>
      <c r="X162">
        <v>4445.5</v>
      </c>
      <c r="Y162">
        <v>4761.8</v>
      </c>
      <c r="Z162">
        <v>5456.2</v>
      </c>
      <c r="AA162">
        <v>6398.6</v>
      </c>
      <c r="AB162">
        <v>7487.9</v>
      </c>
      <c r="AC162">
        <v>7060.3</v>
      </c>
      <c r="AD162">
        <v>6621.8</v>
      </c>
      <c r="AE162">
        <v>6209.5</v>
      </c>
      <c r="AF162">
        <v>3077.7</v>
      </c>
      <c r="AG162">
        <v>1713.5</v>
      </c>
      <c r="AH162">
        <v>1180</v>
      </c>
      <c r="AI162">
        <v>545.6</v>
      </c>
    </row>
    <row r="163" spans="1:40" x14ac:dyDescent="0.3">
      <c r="A163" t="s">
        <v>35</v>
      </c>
      <c r="C163">
        <v>337</v>
      </c>
      <c r="D163" s="32">
        <v>44736</v>
      </c>
      <c r="E163" s="32">
        <v>45072</v>
      </c>
      <c r="F163">
        <v>507733</v>
      </c>
      <c r="H163" t="s">
        <v>18</v>
      </c>
      <c r="Y163">
        <v>3030.6</v>
      </c>
      <c r="Z163">
        <v>25155.7</v>
      </c>
      <c r="AA163">
        <v>43843.6</v>
      </c>
      <c r="AB163">
        <v>42619.3</v>
      </c>
      <c r="AC163">
        <v>66783.899999999994</v>
      </c>
      <c r="AD163">
        <v>87242.5</v>
      </c>
      <c r="AE163">
        <v>96960.4</v>
      </c>
      <c r="AF163">
        <v>55711</v>
      </c>
      <c r="AG163">
        <v>34836.1</v>
      </c>
      <c r="AH163">
        <v>23083.9</v>
      </c>
      <c r="AI163">
        <v>16059.1</v>
      </c>
      <c r="AJ163">
        <v>12407</v>
      </c>
    </row>
    <row r="164" spans="1:40" x14ac:dyDescent="0.3">
      <c r="A164" t="s">
        <v>40</v>
      </c>
      <c r="C164">
        <v>334</v>
      </c>
      <c r="D164" s="32">
        <v>44753</v>
      </c>
      <c r="E164" s="32">
        <v>45087</v>
      </c>
      <c r="F164">
        <v>516851</v>
      </c>
      <c r="H164" t="s">
        <v>18</v>
      </c>
      <c r="Z164">
        <v>4173.1000000000004</v>
      </c>
      <c r="AA164">
        <v>14160.8</v>
      </c>
      <c r="AB164">
        <v>26052.400000000001</v>
      </c>
      <c r="AC164">
        <v>39965.9</v>
      </c>
      <c r="AD164">
        <v>58151.199999999997</v>
      </c>
      <c r="AE164">
        <v>95004</v>
      </c>
      <c r="AF164">
        <v>108765.4</v>
      </c>
      <c r="AG164">
        <v>80161.2</v>
      </c>
      <c r="AH164">
        <v>56774.6</v>
      </c>
      <c r="AI164">
        <v>24537.9</v>
      </c>
      <c r="AJ164">
        <v>7599.1</v>
      </c>
      <c r="AK164">
        <v>1505.4</v>
      </c>
    </row>
    <row r="165" spans="1:40" x14ac:dyDescent="0.3">
      <c r="A165" t="s">
        <v>42</v>
      </c>
      <c r="C165">
        <v>258</v>
      </c>
      <c r="D165" s="32">
        <v>44860</v>
      </c>
      <c r="E165" s="32">
        <v>45118</v>
      </c>
      <c r="F165">
        <v>45179</v>
      </c>
      <c r="H165" t="s">
        <v>18</v>
      </c>
      <c r="AC165">
        <v>203</v>
      </c>
      <c r="AD165">
        <v>4699.6000000000004</v>
      </c>
      <c r="AE165">
        <v>5658.2</v>
      </c>
      <c r="AF165">
        <v>6689</v>
      </c>
      <c r="AG165">
        <v>7234.6</v>
      </c>
      <c r="AH165">
        <v>6391.1</v>
      </c>
      <c r="AI165">
        <v>5455.3</v>
      </c>
      <c r="AJ165">
        <v>5605.1</v>
      </c>
      <c r="AK165">
        <v>2527.4</v>
      </c>
      <c r="AL165">
        <v>715.9</v>
      </c>
    </row>
    <row r="166" spans="1:40" x14ac:dyDescent="0.3">
      <c r="A166" t="s">
        <v>44</v>
      </c>
      <c r="C166">
        <v>386</v>
      </c>
      <c r="D166" s="32">
        <v>44505</v>
      </c>
      <c r="E166" s="32">
        <v>44890</v>
      </c>
      <c r="F166">
        <v>23430</v>
      </c>
      <c r="H166" t="s">
        <v>18</v>
      </c>
      <c r="R166">
        <v>241.5</v>
      </c>
      <c r="S166">
        <v>680.1</v>
      </c>
      <c r="T166">
        <v>1160.9000000000001</v>
      </c>
      <c r="U166">
        <v>1590</v>
      </c>
      <c r="V166">
        <v>2367.9</v>
      </c>
      <c r="W166">
        <v>2786.8</v>
      </c>
      <c r="X166">
        <v>3338.2</v>
      </c>
      <c r="Y166">
        <v>3947.6</v>
      </c>
      <c r="Z166">
        <v>3611.7</v>
      </c>
      <c r="AA166">
        <v>2565.4</v>
      </c>
      <c r="AB166">
        <v>948.9</v>
      </c>
      <c r="AC166">
        <v>167.2</v>
      </c>
      <c r="AD166">
        <v>23.7</v>
      </c>
    </row>
    <row r="167" spans="1:40" x14ac:dyDescent="0.3">
      <c r="A167" t="s">
        <v>45</v>
      </c>
      <c r="C167">
        <v>387</v>
      </c>
      <c r="D167" s="32">
        <v>44764</v>
      </c>
      <c r="E167" s="32">
        <v>45150</v>
      </c>
      <c r="F167">
        <v>73420</v>
      </c>
      <c r="H167" t="s">
        <v>18</v>
      </c>
      <c r="Z167">
        <v>22.5</v>
      </c>
      <c r="AA167">
        <v>110.4</v>
      </c>
      <c r="AB167">
        <v>955.1</v>
      </c>
      <c r="AC167">
        <v>3395.6</v>
      </c>
      <c r="AD167">
        <v>7894.5</v>
      </c>
      <c r="AE167">
        <v>11946</v>
      </c>
      <c r="AF167">
        <v>10322.6</v>
      </c>
      <c r="AG167">
        <v>6717.5</v>
      </c>
      <c r="AH167">
        <v>5001.5</v>
      </c>
      <c r="AI167">
        <v>5676.3</v>
      </c>
      <c r="AJ167">
        <v>9047.9</v>
      </c>
      <c r="AK167">
        <v>7875</v>
      </c>
      <c r="AL167">
        <v>3847.5</v>
      </c>
      <c r="AM167">
        <v>607.70000000000005</v>
      </c>
    </row>
    <row r="168" spans="1:40" x14ac:dyDescent="0.3">
      <c r="A168" t="s">
        <v>54</v>
      </c>
      <c r="C168">
        <v>79</v>
      </c>
      <c r="D168" s="32">
        <v>44860</v>
      </c>
      <c r="E168" s="32">
        <v>44939</v>
      </c>
      <c r="F168">
        <v>2614.4</v>
      </c>
      <c r="H168" t="s">
        <v>18</v>
      </c>
      <c r="AC168">
        <v>80.099999999999994</v>
      </c>
      <c r="AD168">
        <v>1050.5</v>
      </c>
      <c r="AE168">
        <v>1346.7</v>
      </c>
      <c r="AF168">
        <v>137</v>
      </c>
    </row>
    <row r="169" spans="1:40" x14ac:dyDescent="0.3">
      <c r="A169" t="s">
        <v>78</v>
      </c>
      <c r="C169">
        <v>321</v>
      </c>
      <c r="D169" s="32">
        <v>44589</v>
      </c>
      <c r="E169" s="32">
        <v>44909</v>
      </c>
      <c r="F169">
        <v>1815</v>
      </c>
      <c r="H169" t="s">
        <v>18</v>
      </c>
      <c r="T169">
        <v>38.6</v>
      </c>
      <c r="U169">
        <v>308.89999999999998</v>
      </c>
      <c r="V169">
        <v>347.5</v>
      </c>
      <c r="W169">
        <v>380.8</v>
      </c>
      <c r="X169">
        <v>275.10000000000002</v>
      </c>
      <c r="Y169">
        <v>133.6</v>
      </c>
      <c r="Z169">
        <v>109.2</v>
      </c>
      <c r="AA169">
        <v>32.700000000000003</v>
      </c>
      <c r="AB169">
        <v>8.5</v>
      </c>
      <c r="AC169">
        <v>48.5</v>
      </c>
      <c r="AD169">
        <v>90</v>
      </c>
      <c r="AE169">
        <v>41.6</v>
      </c>
    </row>
    <row r="170" spans="1:40" x14ac:dyDescent="0.3">
      <c r="D170" s="32"/>
      <c r="E170" s="32"/>
    </row>
    <row r="171" spans="1:40" x14ac:dyDescent="0.3">
      <c r="D171" s="32"/>
      <c r="E171" s="32"/>
    </row>
    <row r="172" spans="1:40" x14ac:dyDescent="0.3">
      <c r="D172" s="32"/>
      <c r="E172" s="32"/>
    </row>
    <row r="173" spans="1:40" x14ac:dyDescent="0.3">
      <c r="D173" s="32"/>
      <c r="E173" s="32"/>
    </row>
    <row r="174" spans="1:40" x14ac:dyDescent="0.3">
      <c r="D174" s="32"/>
      <c r="E174" s="32"/>
    </row>
    <row r="175" spans="1:40" x14ac:dyDescent="0.3">
      <c r="A175" t="s">
        <v>13</v>
      </c>
      <c r="B175" t="s">
        <v>14</v>
      </c>
      <c r="C175" t="s">
        <v>15</v>
      </c>
      <c r="D175" s="32" t="s">
        <v>16</v>
      </c>
      <c r="E175" s="32" t="s">
        <v>17</v>
      </c>
      <c r="F175" t="s">
        <v>18</v>
      </c>
      <c r="G175" t="s">
        <v>19</v>
      </c>
      <c r="H175" t="s">
        <v>20</v>
      </c>
      <c r="I175" s="32">
        <v>44228</v>
      </c>
      <c r="J175" s="32">
        <v>44256</v>
      </c>
      <c r="K175" s="32">
        <v>44287</v>
      </c>
      <c r="L175" s="32">
        <v>44317</v>
      </c>
      <c r="M175" s="32">
        <v>44348</v>
      </c>
      <c r="N175" s="32">
        <v>44378</v>
      </c>
      <c r="O175" s="32">
        <v>44409</v>
      </c>
      <c r="P175" s="32">
        <v>44440</v>
      </c>
      <c r="Q175" s="32">
        <v>44470</v>
      </c>
      <c r="R175" s="32">
        <v>44501</v>
      </c>
      <c r="S175" s="32">
        <v>44531</v>
      </c>
      <c r="T175" s="32">
        <v>44562</v>
      </c>
      <c r="U175" s="32">
        <v>44593</v>
      </c>
      <c r="V175" s="32">
        <v>44621</v>
      </c>
      <c r="W175" s="32">
        <v>44652</v>
      </c>
      <c r="X175" s="32">
        <v>44682</v>
      </c>
      <c r="Y175" s="32">
        <v>44713</v>
      </c>
      <c r="Z175" s="32">
        <v>44743</v>
      </c>
      <c r="AA175" s="32">
        <v>44774</v>
      </c>
      <c r="AB175" s="32">
        <v>44805</v>
      </c>
      <c r="AC175" s="32">
        <v>44835</v>
      </c>
      <c r="AD175" s="32">
        <v>44866</v>
      </c>
      <c r="AE175" s="32">
        <v>44896</v>
      </c>
      <c r="AF175" s="32">
        <v>44927</v>
      </c>
      <c r="AG175" s="32">
        <v>44958</v>
      </c>
      <c r="AH175" s="32">
        <v>44986</v>
      </c>
      <c r="AI175" s="32">
        <v>45017</v>
      </c>
      <c r="AJ175" s="32">
        <v>45047</v>
      </c>
      <c r="AK175" s="32">
        <v>45078</v>
      </c>
      <c r="AL175" s="32">
        <v>45108</v>
      </c>
      <c r="AM175" s="32">
        <v>45139</v>
      </c>
      <c r="AN175" s="32">
        <v>45170</v>
      </c>
    </row>
    <row r="176" spans="1:40" s="33" customFormat="1" x14ac:dyDescent="0.3">
      <c r="A176" s="33" t="s">
        <v>23</v>
      </c>
      <c r="C176" s="33">
        <v>752</v>
      </c>
      <c r="D176" s="34">
        <v>44417</v>
      </c>
      <c r="E176" s="34">
        <v>45168</v>
      </c>
      <c r="F176" s="33">
        <v>5819735.2999999998</v>
      </c>
      <c r="H176" s="33" t="s">
        <v>18</v>
      </c>
      <c r="O176" s="33">
        <v>11232.7</v>
      </c>
      <c r="P176" s="33">
        <v>23623.8</v>
      </c>
      <c r="Q176" s="33">
        <v>30819.4</v>
      </c>
      <c r="R176" s="33">
        <v>45466.400000000001</v>
      </c>
      <c r="S176" s="33">
        <v>85157.9</v>
      </c>
      <c r="T176" s="33">
        <v>131044</v>
      </c>
      <c r="U176" s="33">
        <v>174729.5</v>
      </c>
      <c r="V176" s="33">
        <v>254432.8</v>
      </c>
      <c r="W176" s="33">
        <v>297421.09999999998</v>
      </c>
      <c r="X176" s="33">
        <v>340133.6</v>
      </c>
      <c r="Y176" s="33">
        <v>360095.2</v>
      </c>
      <c r="Z176" s="33">
        <v>378414.7</v>
      </c>
      <c r="AA176" s="33">
        <v>436369.8</v>
      </c>
      <c r="AB176" s="33">
        <v>444589.3</v>
      </c>
      <c r="AC176" s="33">
        <v>490678.3</v>
      </c>
      <c r="AD176" s="33">
        <v>496363.2</v>
      </c>
      <c r="AE176" s="33">
        <v>458935.1</v>
      </c>
      <c r="AF176" s="33">
        <v>389965</v>
      </c>
      <c r="AG176" s="33">
        <v>314002.5</v>
      </c>
      <c r="AH176" s="33">
        <v>270080.09999999998</v>
      </c>
      <c r="AI176" s="33">
        <v>158943.1</v>
      </c>
      <c r="AJ176" s="33">
        <v>100713.1</v>
      </c>
      <c r="AK176" s="33">
        <v>70722.3</v>
      </c>
      <c r="AL176" s="33">
        <v>46208.6</v>
      </c>
      <c r="AM176" s="33">
        <v>9593.7000000000007</v>
      </c>
      <c r="AN176" s="33">
        <v>1803.9</v>
      </c>
    </row>
    <row r="177" spans="1:40" x14ac:dyDescent="0.3">
      <c r="A177" t="s">
        <v>24</v>
      </c>
      <c r="C177">
        <v>317</v>
      </c>
      <c r="D177" s="32">
        <v>44460</v>
      </c>
      <c r="E177" s="32">
        <v>44776</v>
      </c>
      <c r="F177">
        <v>23228.5</v>
      </c>
      <c r="H177" t="s">
        <v>18</v>
      </c>
      <c r="P177">
        <v>92.2</v>
      </c>
      <c r="Q177">
        <v>665.8</v>
      </c>
      <c r="R177">
        <v>1423.1</v>
      </c>
      <c r="S177">
        <v>2284.1999999999998</v>
      </c>
      <c r="T177">
        <v>3570.3</v>
      </c>
      <c r="U177">
        <v>3853.2</v>
      </c>
      <c r="V177">
        <v>4282.6000000000004</v>
      </c>
      <c r="W177">
        <v>3382.5</v>
      </c>
      <c r="X177">
        <v>1820.7</v>
      </c>
      <c r="Y177">
        <v>1300.0999999999999</v>
      </c>
      <c r="Z177">
        <v>502.5</v>
      </c>
      <c r="AA177">
        <v>51.2</v>
      </c>
    </row>
    <row r="178" spans="1:40" x14ac:dyDescent="0.3">
      <c r="A178" t="s">
        <v>26</v>
      </c>
      <c r="C178">
        <v>543</v>
      </c>
      <c r="D178" s="32">
        <v>44432</v>
      </c>
      <c r="E178" s="32">
        <v>44974</v>
      </c>
      <c r="F178">
        <v>643191.4</v>
      </c>
      <c r="H178" t="s">
        <v>18</v>
      </c>
      <c r="O178">
        <v>2875.6</v>
      </c>
      <c r="P178">
        <v>12667.3</v>
      </c>
      <c r="Q178">
        <v>19289.400000000001</v>
      </c>
      <c r="R178">
        <v>22806.400000000001</v>
      </c>
      <c r="S178">
        <v>39454.800000000003</v>
      </c>
      <c r="T178">
        <v>45655.4</v>
      </c>
      <c r="U178">
        <v>49078.7</v>
      </c>
      <c r="V178">
        <v>68372.2</v>
      </c>
      <c r="W178">
        <v>76004.2</v>
      </c>
      <c r="X178">
        <v>71707.8</v>
      </c>
      <c r="Y178">
        <v>61818.1</v>
      </c>
      <c r="Z178">
        <v>53139.8</v>
      </c>
      <c r="AA178">
        <v>42561.3</v>
      </c>
      <c r="AB178">
        <v>28182.6</v>
      </c>
      <c r="AC178">
        <v>23546.9</v>
      </c>
      <c r="AD178">
        <v>10680.8</v>
      </c>
      <c r="AE178">
        <v>6094.9</v>
      </c>
      <c r="AF178">
        <v>5869.2</v>
      </c>
      <c r="AG178">
        <v>3386.1</v>
      </c>
    </row>
    <row r="179" spans="1:40" x14ac:dyDescent="0.3">
      <c r="A179" t="s">
        <v>27</v>
      </c>
      <c r="C179">
        <v>407</v>
      </c>
      <c r="D179" s="32">
        <v>44620</v>
      </c>
      <c r="E179" s="32">
        <v>45026</v>
      </c>
      <c r="F179">
        <v>67209.2</v>
      </c>
      <c r="H179" t="s">
        <v>18</v>
      </c>
      <c r="U179">
        <v>14.6</v>
      </c>
      <c r="V179">
        <v>1718.5</v>
      </c>
      <c r="W179">
        <v>2514.9</v>
      </c>
      <c r="X179">
        <v>3012.8</v>
      </c>
      <c r="Y179">
        <v>6282.5</v>
      </c>
      <c r="Z179">
        <v>14110.3</v>
      </c>
      <c r="AA179">
        <v>17406.3</v>
      </c>
      <c r="AB179">
        <v>7553.8</v>
      </c>
      <c r="AC179">
        <v>4089.6</v>
      </c>
      <c r="AD179">
        <v>3711.1</v>
      </c>
      <c r="AE179">
        <v>2728.6</v>
      </c>
      <c r="AF179">
        <v>67.8</v>
      </c>
      <c r="AG179">
        <v>1626.4</v>
      </c>
      <c r="AH179">
        <v>1829.7</v>
      </c>
      <c r="AI179">
        <v>542.1</v>
      </c>
    </row>
    <row r="180" spans="1:40" x14ac:dyDescent="0.3">
      <c r="A180" t="s">
        <v>28</v>
      </c>
      <c r="C180">
        <v>466</v>
      </c>
      <c r="D180" s="32">
        <v>44596</v>
      </c>
      <c r="E180" s="32">
        <v>45061</v>
      </c>
      <c r="F180">
        <v>92557.9</v>
      </c>
      <c r="H180" t="s">
        <v>18</v>
      </c>
      <c r="U180">
        <v>93.2</v>
      </c>
      <c r="V180">
        <v>1508.5</v>
      </c>
      <c r="W180">
        <v>1452.6</v>
      </c>
      <c r="X180">
        <v>1412.6</v>
      </c>
      <c r="Y180">
        <v>617.1</v>
      </c>
      <c r="Z180">
        <v>2767.5</v>
      </c>
      <c r="AA180">
        <v>8454</v>
      </c>
      <c r="AB180">
        <v>5182.5</v>
      </c>
      <c r="AC180">
        <v>4690.7</v>
      </c>
      <c r="AD180">
        <v>1328.7</v>
      </c>
      <c r="AE180">
        <v>16510.400000000001</v>
      </c>
      <c r="AF180">
        <v>19004.900000000001</v>
      </c>
      <c r="AG180">
        <v>10970.1</v>
      </c>
      <c r="AH180">
        <v>2887.9</v>
      </c>
      <c r="AI180">
        <v>10313.9</v>
      </c>
      <c r="AJ180">
        <v>5363.2</v>
      </c>
    </row>
    <row r="181" spans="1:40" x14ac:dyDescent="0.3">
      <c r="A181" t="s">
        <v>29</v>
      </c>
      <c r="C181">
        <v>475</v>
      </c>
      <c r="D181" s="32">
        <v>44531</v>
      </c>
      <c r="E181" s="32">
        <v>45005</v>
      </c>
      <c r="F181">
        <v>568809.19999999995</v>
      </c>
      <c r="H181" t="s">
        <v>18</v>
      </c>
      <c r="S181">
        <v>4737.1000000000004</v>
      </c>
      <c r="T181">
        <v>13535.8</v>
      </c>
      <c r="U181">
        <v>20205.5</v>
      </c>
      <c r="V181">
        <v>30641.9</v>
      </c>
      <c r="W181">
        <v>40897.800000000003</v>
      </c>
      <c r="X181">
        <v>58481.5</v>
      </c>
      <c r="Y181">
        <v>68780.899999999994</v>
      </c>
      <c r="Z181">
        <v>70951.399999999994</v>
      </c>
      <c r="AA181">
        <v>72836.3</v>
      </c>
      <c r="AB181">
        <v>60463.199999999997</v>
      </c>
      <c r="AC181">
        <v>47842.400000000001</v>
      </c>
      <c r="AD181">
        <v>30284.5</v>
      </c>
      <c r="AE181">
        <v>24643</v>
      </c>
      <c r="AF181">
        <v>15926.1</v>
      </c>
      <c r="AG181">
        <v>6660.9</v>
      </c>
      <c r="AH181">
        <v>1920.8</v>
      </c>
    </row>
    <row r="182" spans="1:40" x14ac:dyDescent="0.3">
      <c r="A182" t="s">
        <v>30</v>
      </c>
      <c r="C182">
        <v>450</v>
      </c>
      <c r="D182" s="32">
        <v>44615</v>
      </c>
      <c r="E182" s="32">
        <v>45065</v>
      </c>
      <c r="F182">
        <v>213742.8</v>
      </c>
      <c r="H182" t="s">
        <v>18</v>
      </c>
      <c r="U182">
        <v>31.6</v>
      </c>
      <c r="V182">
        <v>194.8</v>
      </c>
      <c r="W182">
        <v>1526.9</v>
      </c>
      <c r="X182">
        <v>4115.7</v>
      </c>
      <c r="Y182">
        <v>5526.2</v>
      </c>
      <c r="Z182">
        <v>17172.5</v>
      </c>
      <c r="AA182">
        <v>27355.599999999999</v>
      </c>
      <c r="AB182">
        <v>31569.8</v>
      </c>
      <c r="AC182">
        <v>31125.1</v>
      </c>
      <c r="AD182">
        <v>28788.1</v>
      </c>
      <c r="AE182">
        <v>28979</v>
      </c>
      <c r="AF182">
        <v>17698.400000000001</v>
      </c>
      <c r="AG182">
        <v>9598.5</v>
      </c>
      <c r="AH182">
        <v>5212.6000000000004</v>
      </c>
      <c r="AI182">
        <v>4278.8</v>
      </c>
      <c r="AJ182">
        <v>569</v>
      </c>
    </row>
    <row r="183" spans="1:40" x14ac:dyDescent="0.3">
      <c r="A183" t="s">
        <v>31</v>
      </c>
      <c r="C183">
        <v>400</v>
      </c>
      <c r="D183" s="32">
        <v>44666</v>
      </c>
      <c r="E183" s="32">
        <v>45065</v>
      </c>
      <c r="F183">
        <v>334830.2</v>
      </c>
      <c r="H183" t="s">
        <v>18</v>
      </c>
      <c r="W183">
        <v>79.599999999999994</v>
      </c>
      <c r="X183">
        <v>718.7</v>
      </c>
      <c r="Y183">
        <v>960</v>
      </c>
      <c r="Z183">
        <v>13556.3</v>
      </c>
      <c r="AA183">
        <v>34575.300000000003</v>
      </c>
      <c r="AB183">
        <v>48369.599999999999</v>
      </c>
      <c r="AC183">
        <v>54554.400000000001</v>
      </c>
      <c r="AD183">
        <v>55244.4</v>
      </c>
      <c r="AE183">
        <v>52945.2</v>
      </c>
      <c r="AF183">
        <v>34453.699999999997</v>
      </c>
      <c r="AG183">
        <v>19017.7</v>
      </c>
      <c r="AH183">
        <v>10898.8</v>
      </c>
      <c r="AI183">
        <v>8842</v>
      </c>
      <c r="AJ183">
        <v>614.6</v>
      </c>
    </row>
    <row r="184" spans="1:40" x14ac:dyDescent="0.3">
      <c r="A184" t="s">
        <v>32</v>
      </c>
      <c r="C184">
        <v>472</v>
      </c>
      <c r="D184" s="32">
        <v>44417</v>
      </c>
      <c r="E184" s="32">
        <v>44889</v>
      </c>
      <c r="F184">
        <v>843198.3</v>
      </c>
      <c r="H184" t="s">
        <v>18</v>
      </c>
      <c r="O184">
        <v>8357.2000000000007</v>
      </c>
      <c r="P184">
        <v>10864.3</v>
      </c>
      <c r="Q184">
        <v>10864.3</v>
      </c>
      <c r="R184">
        <v>21155</v>
      </c>
      <c r="S184">
        <v>38364.1</v>
      </c>
      <c r="T184">
        <v>64420.5</v>
      </c>
      <c r="U184">
        <v>89417</v>
      </c>
      <c r="V184">
        <v>114956.8</v>
      </c>
      <c r="W184">
        <v>119132.3</v>
      </c>
      <c r="X184">
        <v>116853.1</v>
      </c>
      <c r="Y184">
        <v>99564.2</v>
      </c>
      <c r="Z184">
        <v>59810.3</v>
      </c>
      <c r="AA184">
        <v>42443.7</v>
      </c>
      <c r="AB184">
        <v>26601.5</v>
      </c>
      <c r="AC184">
        <v>14901.4</v>
      </c>
      <c r="AD184">
        <v>5492.7</v>
      </c>
    </row>
    <row r="185" spans="1:40" x14ac:dyDescent="0.3">
      <c r="A185" t="s">
        <v>33</v>
      </c>
      <c r="C185">
        <v>427</v>
      </c>
      <c r="D185" s="32">
        <v>44609</v>
      </c>
      <c r="E185" s="32">
        <v>45035</v>
      </c>
      <c r="F185">
        <v>431091</v>
      </c>
      <c r="H185" t="s">
        <v>18</v>
      </c>
      <c r="U185">
        <v>2561</v>
      </c>
      <c r="V185">
        <v>11567.1</v>
      </c>
      <c r="W185">
        <v>17843.400000000001</v>
      </c>
      <c r="X185">
        <v>22818</v>
      </c>
      <c r="Y185">
        <v>42530</v>
      </c>
      <c r="Z185">
        <v>55399.6</v>
      </c>
      <c r="AA185">
        <v>57935</v>
      </c>
      <c r="AB185">
        <v>47742.5</v>
      </c>
      <c r="AC185">
        <v>50593.599999999999</v>
      </c>
      <c r="AD185">
        <v>46162.400000000001</v>
      </c>
      <c r="AE185">
        <v>33719.9</v>
      </c>
      <c r="AF185">
        <v>18524.900000000001</v>
      </c>
      <c r="AG185">
        <v>10034.6</v>
      </c>
      <c r="AH185">
        <v>10731.3</v>
      </c>
      <c r="AI185">
        <v>2927.7</v>
      </c>
    </row>
    <row r="186" spans="1:40" x14ac:dyDescent="0.3">
      <c r="A186" t="s">
        <v>34</v>
      </c>
      <c r="C186">
        <v>399</v>
      </c>
      <c r="D186" s="32">
        <v>44656</v>
      </c>
      <c r="E186" s="32">
        <v>45055</v>
      </c>
      <c r="F186">
        <v>249677.7</v>
      </c>
      <c r="H186" t="s">
        <v>18</v>
      </c>
      <c r="W186">
        <v>4234.8999999999996</v>
      </c>
      <c r="X186">
        <v>16743.599999999999</v>
      </c>
      <c r="Y186">
        <v>28933</v>
      </c>
      <c r="Z186">
        <v>32676.6</v>
      </c>
      <c r="AA186">
        <v>36226.800000000003</v>
      </c>
      <c r="AB186">
        <v>37603.300000000003</v>
      </c>
      <c r="AC186">
        <v>31471.8</v>
      </c>
      <c r="AD186">
        <v>22242.400000000001</v>
      </c>
      <c r="AE186">
        <v>18488.400000000001</v>
      </c>
      <c r="AF186">
        <v>13057.5</v>
      </c>
      <c r="AG186">
        <v>5223.2</v>
      </c>
      <c r="AH186">
        <v>2066.5</v>
      </c>
      <c r="AI186">
        <v>614.9</v>
      </c>
      <c r="AJ186">
        <v>94.8</v>
      </c>
    </row>
    <row r="187" spans="1:40" x14ac:dyDescent="0.3">
      <c r="A187" t="s">
        <v>35</v>
      </c>
      <c r="C187">
        <v>384</v>
      </c>
      <c r="D187" s="32">
        <v>44686</v>
      </c>
      <c r="E187" s="32">
        <v>45069</v>
      </c>
      <c r="F187">
        <v>248603.9</v>
      </c>
      <c r="H187" t="s">
        <v>18</v>
      </c>
      <c r="X187">
        <v>468.3</v>
      </c>
      <c r="Y187">
        <v>2294.3000000000002</v>
      </c>
      <c r="Z187">
        <v>4211.6000000000004</v>
      </c>
      <c r="AA187">
        <v>15264</v>
      </c>
      <c r="AB187">
        <v>38175.1</v>
      </c>
      <c r="AC187">
        <v>42479.3</v>
      </c>
      <c r="AD187">
        <v>32335.4</v>
      </c>
      <c r="AE187">
        <v>28143.8</v>
      </c>
      <c r="AF187">
        <v>33463.300000000003</v>
      </c>
      <c r="AG187">
        <v>28478.799999999999</v>
      </c>
      <c r="AH187">
        <v>17371.5</v>
      </c>
      <c r="AI187">
        <v>4868.3999999999996</v>
      </c>
      <c r="AJ187">
        <v>1050.0999999999999</v>
      </c>
    </row>
    <row r="188" spans="1:40" x14ac:dyDescent="0.3">
      <c r="A188" t="s">
        <v>36</v>
      </c>
      <c r="C188">
        <v>289</v>
      </c>
      <c r="D188" s="32">
        <v>44805</v>
      </c>
      <c r="E188" s="32">
        <v>45094</v>
      </c>
      <c r="F188">
        <v>171587.20000000001</v>
      </c>
      <c r="H188" t="s">
        <v>18</v>
      </c>
      <c r="AB188">
        <v>4023.6</v>
      </c>
      <c r="AC188">
        <v>19859.599999999999</v>
      </c>
      <c r="AD188">
        <v>36511.800000000003</v>
      </c>
      <c r="AE188">
        <v>40687.300000000003</v>
      </c>
      <c r="AF188">
        <v>26145</v>
      </c>
      <c r="AG188">
        <v>10101.1</v>
      </c>
      <c r="AH188">
        <v>16488.400000000001</v>
      </c>
      <c r="AI188">
        <v>12539</v>
      </c>
      <c r="AJ188">
        <v>4769.2</v>
      </c>
      <c r="AK188">
        <v>462.2</v>
      </c>
    </row>
    <row r="189" spans="1:40" x14ac:dyDescent="0.3">
      <c r="A189" t="s">
        <v>37</v>
      </c>
      <c r="C189">
        <v>315</v>
      </c>
      <c r="D189" s="32">
        <v>44761</v>
      </c>
      <c r="E189" s="32">
        <v>45075</v>
      </c>
      <c r="F189">
        <v>30706.1</v>
      </c>
      <c r="H189" t="s">
        <v>18</v>
      </c>
      <c r="Z189">
        <v>105</v>
      </c>
      <c r="AA189">
        <v>6710</v>
      </c>
      <c r="AB189">
        <v>6818.2</v>
      </c>
      <c r="AC189">
        <v>3335.4</v>
      </c>
      <c r="AD189">
        <v>4431.6000000000004</v>
      </c>
      <c r="AE189">
        <v>2150.3000000000002</v>
      </c>
      <c r="AF189">
        <v>642.29999999999995</v>
      </c>
      <c r="AG189">
        <v>1025.7</v>
      </c>
      <c r="AH189">
        <v>3999.7</v>
      </c>
      <c r="AI189">
        <v>1442</v>
      </c>
      <c r="AJ189">
        <v>45.8</v>
      </c>
    </row>
    <row r="190" spans="1:40" x14ac:dyDescent="0.3">
      <c r="A190" t="s">
        <v>38</v>
      </c>
      <c r="C190">
        <v>357</v>
      </c>
      <c r="D190" s="32">
        <v>44713</v>
      </c>
      <c r="E190" s="32">
        <v>45069</v>
      </c>
      <c r="F190">
        <v>110144.9</v>
      </c>
      <c r="H190" t="s">
        <v>18</v>
      </c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>
        <v>422.2</v>
      </c>
      <c r="Z190" s="32">
        <v>6657.4</v>
      </c>
      <c r="AA190" s="32">
        <v>18731.400000000001</v>
      </c>
      <c r="AB190" s="32">
        <v>30073</v>
      </c>
      <c r="AC190" s="32">
        <v>31322.5</v>
      </c>
      <c r="AD190" s="32">
        <v>9933.7999999999993</v>
      </c>
      <c r="AE190" s="32">
        <v>6314.6</v>
      </c>
      <c r="AF190" s="32">
        <v>4871.3</v>
      </c>
      <c r="AG190" s="32">
        <v>1014.6</v>
      </c>
      <c r="AH190" s="32">
        <v>465.9</v>
      </c>
      <c r="AI190" s="32">
        <v>262.89999999999998</v>
      </c>
      <c r="AJ190" s="32">
        <v>75.3</v>
      </c>
      <c r="AK190" s="32"/>
      <c r="AL190" s="32"/>
      <c r="AM190" s="32"/>
      <c r="AN190" s="32"/>
    </row>
    <row r="191" spans="1:40" x14ac:dyDescent="0.3">
      <c r="A191" t="s">
        <v>39</v>
      </c>
      <c r="C191">
        <v>325</v>
      </c>
      <c r="D191" s="32">
        <v>44690</v>
      </c>
      <c r="E191" s="32">
        <v>45014</v>
      </c>
      <c r="F191">
        <v>62353.4</v>
      </c>
      <c r="H191" t="s">
        <v>18</v>
      </c>
      <c r="X191">
        <v>273.3</v>
      </c>
      <c r="Y191">
        <v>1425.6</v>
      </c>
      <c r="Z191">
        <v>4524.6000000000004</v>
      </c>
      <c r="AA191">
        <v>6443.7</v>
      </c>
      <c r="AB191">
        <v>6155.3</v>
      </c>
      <c r="AC191">
        <v>7679.1</v>
      </c>
      <c r="AD191">
        <v>20116.3</v>
      </c>
      <c r="AE191">
        <v>6647</v>
      </c>
      <c r="AF191">
        <v>6975.5</v>
      </c>
      <c r="AG191">
        <v>2083</v>
      </c>
      <c r="AH191">
        <v>30</v>
      </c>
    </row>
    <row r="192" spans="1:40" x14ac:dyDescent="0.3">
      <c r="A192" t="s">
        <v>40</v>
      </c>
      <c r="C192">
        <v>319</v>
      </c>
      <c r="D192" s="32">
        <v>44753</v>
      </c>
      <c r="E192" s="32">
        <v>45072</v>
      </c>
      <c r="F192">
        <v>243905</v>
      </c>
      <c r="H192" t="s">
        <v>18</v>
      </c>
      <c r="Z192">
        <v>4461.6000000000004</v>
      </c>
      <c r="AA192">
        <v>7745.9</v>
      </c>
      <c r="AB192">
        <v>15022.2</v>
      </c>
      <c r="AC192">
        <v>27964</v>
      </c>
      <c r="AD192">
        <v>48352.9</v>
      </c>
      <c r="AE192">
        <v>51814.8</v>
      </c>
      <c r="AF192">
        <v>31768.9</v>
      </c>
      <c r="AG192">
        <v>25042.5</v>
      </c>
      <c r="AH192">
        <v>18850.099999999999</v>
      </c>
      <c r="AI192">
        <v>8962.4</v>
      </c>
      <c r="AJ192">
        <v>3919.6</v>
      </c>
    </row>
    <row r="193" spans="1:40" x14ac:dyDescent="0.3">
      <c r="A193" t="s">
        <v>41</v>
      </c>
      <c r="C193">
        <v>254</v>
      </c>
      <c r="D193" s="32">
        <v>44775</v>
      </c>
      <c r="E193" s="32">
        <v>45028</v>
      </c>
      <c r="F193">
        <v>85894.9</v>
      </c>
      <c r="H193" t="s">
        <v>18</v>
      </c>
      <c r="AA193">
        <v>4334.8999999999996</v>
      </c>
      <c r="AB193">
        <v>7771.6</v>
      </c>
      <c r="AC193">
        <v>13718.3</v>
      </c>
      <c r="AD193">
        <v>16586.7</v>
      </c>
      <c r="AE193">
        <v>17358.900000000001</v>
      </c>
      <c r="AF193">
        <v>13923</v>
      </c>
      <c r="AG193">
        <v>7740.3</v>
      </c>
      <c r="AH193">
        <v>3696.4</v>
      </c>
      <c r="AI193">
        <v>764.7</v>
      </c>
    </row>
    <row r="194" spans="1:40" x14ac:dyDescent="0.3">
      <c r="A194" t="s">
        <v>42</v>
      </c>
      <c r="C194">
        <v>240</v>
      </c>
      <c r="D194" s="32">
        <v>44851</v>
      </c>
      <c r="E194" s="32">
        <v>45091</v>
      </c>
      <c r="F194">
        <v>58681.7</v>
      </c>
      <c r="H194" t="s">
        <v>18</v>
      </c>
      <c r="AC194">
        <v>1397.1</v>
      </c>
      <c r="AD194">
        <v>9900.5</v>
      </c>
      <c r="AE194">
        <v>11561.3</v>
      </c>
      <c r="AF194">
        <v>5993</v>
      </c>
      <c r="AG194">
        <v>5701.1</v>
      </c>
      <c r="AH194">
        <v>6081</v>
      </c>
      <c r="AI194">
        <v>6359.7</v>
      </c>
      <c r="AJ194">
        <v>10457.1</v>
      </c>
      <c r="AK194">
        <v>1230.9000000000001</v>
      </c>
    </row>
    <row r="195" spans="1:40" x14ac:dyDescent="0.3">
      <c r="A195" t="s">
        <v>43</v>
      </c>
      <c r="C195">
        <v>353</v>
      </c>
      <c r="D195" s="32">
        <v>44781</v>
      </c>
      <c r="E195" s="32">
        <v>45133</v>
      </c>
      <c r="F195">
        <v>289964.79999999999</v>
      </c>
      <c r="H195" t="s">
        <v>18</v>
      </c>
      <c r="AA195">
        <v>4169.2</v>
      </c>
      <c r="AB195">
        <v>10386.299999999999</v>
      </c>
      <c r="AC195">
        <v>47369.9</v>
      </c>
      <c r="AD195">
        <v>70826.399999999994</v>
      </c>
      <c r="AE195">
        <v>37461</v>
      </c>
      <c r="AF195">
        <v>19369.900000000001</v>
      </c>
      <c r="AG195">
        <v>21613.200000000001</v>
      </c>
      <c r="AH195">
        <v>25547.9</v>
      </c>
      <c r="AI195">
        <v>22137.5</v>
      </c>
      <c r="AJ195">
        <v>18804</v>
      </c>
      <c r="AK195">
        <v>9394.2000000000007</v>
      </c>
      <c r="AL195">
        <v>2885.3</v>
      </c>
    </row>
    <row r="196" spans="1:40" x14ac:dyDescent="0.3">
      <c r="A196" t="s">
        <v>44</v>
      </c>
      <c r="C196">
        <v>644</v>
      </c>
      <c r="D196" s="32">
        <v>44513</v>
      </c>
      <c r="E196" s="32">
        <v>45156</v>
      </c>
      <c r="F196">
        <v>298112.59999999998</v>
      </c>
      <c r="H196" t="s">
        <v>18</v>
      </c>
      <c r="R196">
        <v>81.900000000000006</v>
      </c>
      <c r="S196">
        <v>317.60000000000002</v>
      </c>
      <c r="T196">
        <v>3862</v>
      </c>
      <c r="U196">
        <v>9474.6</v>
      </c>
      <c r="V196">
        <v>21190.400000000001</v>
      </c>
      <c r="W196">
        <v>27771.599999999999</v>
      </c>
      <c r="X196">
        <v>30338.7</v>
      </c>
      <c r="Y196">
        <v>28272.2</v>
      </c>
      <c r="Z196">
        <v>29472.7</v>
      </c>
      <c r="AA196">
        <v>32199.9</v>
      </c>
      <c r="AB196">
        <v>27782.3</v>
      </c>
      <c r="AC196">
        <v>19889.099999999999</v>
      </c>
      <c r="AD196">
        <v>13945.5</v>
      </c>
      <c r="AE196">
        <v>8405.2000000000007</v>
      </c>
      <c r="AF196">
        <v>8433.9</v>
      </c>
      <c r="AG196">
        <v>12870.2</v>
      </c>
      <c r="AH196">
        <v>11179.6</v>
      </c>
      <c r="AI196">
        <v>5270.4</v>
      </c>
      <c r="AJ196">
        <v>3487.3</v>
      </c>
      <c r="AK196">
        <v>2014.2</v>
      </c>
      <c r="AL196">
        <v>1684.2</v>
      </c>
      <c r="AM196">
        <v>168.9</v>
      </c>
    </row>
    <row r="197" spans="1:40" x14ac:dyDescent="0.3">
      <c r="A197" t="s">
        <v>45</v>
      </c>
      <c r="C197">
        <v>406</v>
      </c>
      <c r="D197" s="32">
        <v>44763</v>
      </c>
      <c r="E197" s="32">
        <v>45168</v>
      </c>
      <c r="F197">
        <v>712902</v>
      </c>
      <c r="H197" t="s">
        <v>18</v>
      </c>
      <c r="Z197">
        <v>106.4</v>
      </c>
      <c r="AA197">
        <v>679.8</v>
      </c>
      <c r="AB197">
        <v>3837.4</v>
      </c>
      <c r="AC197">
        <v>11572.6</v>
      </c>
      <c r="AD197">
        <v>28456.799999999999</v>
      </c>
      <c r="AE197">
        <v>63829.7</v>
      </c>
      <c r="AF197">
        <v>113306.5</v>
      </c>
      <c r="AG197">
        <v>131380.79999999999</v>
      </c>
      <c r="AH197">
        <v>130767.6</v>
      </c>
      <c r="AI197">
        <v>68816.600000000006</v>
      </c>
      <c r="AJ197">
        <v>51463.1</v>
      </c>
      <c r="AK197">
        <v>57620.7</v>
      </c>
      <c r="AL197">
        <v>41639.199999999997</v>
      </c>
      <c r="AM197">
        <v>9424.7000000000007</v>
      </c>
      <c r="AN197">
        <v>1803.9</v>
      </c>
    </row>
    <row r="198" spans="1:40" x14ac:dyDescent="0.3">
      <c r="A198" t="s">
        <v>78</v>
      </c>
      <c r="C198">
        <v>317</v>
      </c>
      <c r="D198" s="32">
        <v>44672</v>
      </c>
      <c r="E198" s="32">
        <v>44988</v>
      </c>
      <c r="F198">
        <v>39342.699999999997</v>
      </c>
      <c r="H198" t="s">
        <v>18</v>
      </c>
      <c r="W198">
        <v>2580.4</v>
      </c>
      <c r="X198">
        <v>11368.7</v>
      </c>
      <c r="Y198">
        <v>11368.7</v>
      </c>
      <c r="Z198">
        <v>8788.2999999999993</v>
      </c>
      <c r="AA198">
        <v>245.3</v>
      </c>
      <c r="AB198">
        <v>1275.5999999999999</v>
      </c>
      <c r="AC198">
        <v>1275.5999999999999</v>
      </c>
      <c r="AD198">
        <v>1030.3</v>
      </c>
      <c r="AE198">
        <v>451.9</v>
      </c>
      <c r="AF198">
        <v>469.9</v>
      </c>
      <c r="AG198">
        <v>433.8</v>
      </c>
      <c r="AH198">
        <v>54.2</v>
      </c>
    </row>
    <row r="199" spans="1:40" s="33" customFormat="1" x14ac:dyDescent="0.3">
      <c r="A199" s="33" t="s">
        <v>46</v>
      </c>
      <c r="C199" s="33">
        <v>914</v>
      </c>
      <c r="D199" s="34" t="s">
        <v>79</v>
      </c>
      <c r="E199" s="34">
        <v>45150</v>
      </c>
      <c r="F199" s="33">
        <v>5631412.2000000002</v>
      </c>
      <c r="H199" s="33" t="s">
        <v>18</v>
      </c>
      <c r="M199" s="33">
        <v>120940.2</v>
      </c>
      <c r="N199" s="33">
        <v>146141.70000000001</v>
      </c>
      <c r="O199" s="33">
        <v>192420.1</v>
      </c>
      <c r="P199" s="33">
        <v>157916.70000000001</v>
      </c>
      <c r="Q199" s="33">
        <v>145413.4</v>
      </c>
      <c r="R199" s="33">
        <v>159308.1</v>
      </c>
      <c r="S199" s="33">
        <v>185369.1</v>
      </c>
      <c r="T199" s="33">
        <v>162457.79999999999</v>
      </c>
      <c r="U199" s="33">
        <v>157064.4</v>
      </c>
      <c r="V199" s="33">
        <v>238629</v>
      </c>
      <c r="W199" s="33">
        <v>223044.1</v>
      </c>
      <c r="X199" s="33">
        <v>265139.20000000001</v>
      </c>
      <c r="Y199" s="33">
        <v>269324.3</v>
      </c>
      <c r="Z199" s="33">
        <v>270446.8</v>
      </c>
      <c r="AA199" s="33">
        <v>296713.5</v>
      </c>
      <c r="AB199" s="33">
        <v>345847</v>
      </c>
      <c r="AC199" s="33">
        <v>383996.8</v>
      </c>
      <c r="AD199" s="33">
        <v>442519.9</v>
      </c>
      <c r="AE199" s="33">
        <v>444162</v>
      </c>
      <c r="AF199" s="33">
        <v>358873.3</v>
      </c>
      <c r="AG199" s="33">
        <v>255211.8</v>
      </c>
      <c r="AH199" s="33">
        <v>173894.6</v>
      </c>
      <c r="AI199" s="33">
        <v>88596.9</v>
      </c>
      <c r="AJ199" s="33">
        <v>85587</v>
      </c>
      <c r="AK199" s="33">
        <v>47995.199999999997</v>
      </c>
      <c r="AL199" s="33">
        <v>12500.8</v>
      </c>
      <c r="AM199" s="33">
        <v>1898.4</v>
      </c>
    </row>
    <row r="200" spans="1:40" x14ac:dyDescent="0.3">
      <c r="A200" t="s">
        <v>48</v>
      </c>
      <c r="C200">
        <v>406</v>
      </c>
      <c r="D200" s="32">
        <v>44415</v>
      </c>
      <c r="E200" s="32">
        <v>44820</v>
      </c>
      <c r="F200">
        <v>104385.7</v>
      </c>
      <c r="H200" t="s">
        <v>18</v>
      </c>
      <c r="O200">
        <v>5143</v>
      </c>
      <c r="P200">
        <v>6404.5</v>
      </c>
      <c r="Q200">
        <v>7289.3</v>
      </c>
      <c r="R200">
        <v>8147</v>
      </c>
      <c r="S200">
        <v>9312.5</v>
      </c>
      <c r="T200">
        <v>9236</v>
      </c>
      <c r="U200">
        <v>8525.5</v>
      </c>
      <c r="V200">
        <v>9550.4</v>
      </c>
      <c r="W200">
        <v>8247.5</v>
      </c>
      <c r="X200">
        <v>7462.8</v>
      </c>
      <c r="Y200">
        <v>7287.9</v>
      </c>
      <c r="Z200">
        <v>7287.9</v>
      </c>
      <c r="AA200">
        <v>7062.7</v>
      </c>
      <c r="AB200">
        <v>3428.7</v>
      </c>
    </row>
    <row r="201" spans="1:40" x14ac:dyDescent="0.3">
      <c r="A201" t="s">
        <v>47</v>
      </c>
      <c r="C201">
        <v>385</v>
      </c>
      <c r="D201" s="32" t="s">
        <v>79</v>
      </c>
      <c r="E201" s="32">
        <v>44680</v>
      </c>
      <c r="F201">
        <v>24925.9</v>
      </c>
      <c r="H201" t="s">
        <v>18</v>
      </c>
      <c r="M201">
        <v>10248.200000000001</v>
      </c>
      <c r="N201">
        <v>9358.7999999999993</v>
      </c>
      <c r="O201">
        <v>1112.3</v>
      </c>
      <c r="P201">
        <v>498.6</v>
      </c>
      <c r="Q201">
        <v>803.8</v>
      </c>
      <c r="R201">
        <v>364.5</v>
      </c>
      <c r="S201">
        <v>314.39999999999998</v>
      </c>
      <c r="T201">
        <v>302.7</v>
      </c>
      <c r="U201">
        <v>579.79999999999995</v>
      </c>
      <c r="V201">
        <v>700.5</v>
      </c>
      <c r="W201">
        <v>642.1</v>
      </c>
    </row>
    <row r="202" spans="1:40" x14ac:dyDescent="0.3">
      <c r="A202" t="s">
        <v>24</v>
      </c>
      <c r="C202">
        <v>408</v>
      </c>
      <c r="D202" s="32">
        <v>44385</v>
      </c>
      <c r="E202" s="32">
        <v>44792</v>
      </c>
      <c r="F202">
        <v>23445.8</v>
      </c>
      <c r="H202" t="s">
        <v>18</v>
      </c>
      <c r="N202">
        <v>187.6</v>
      </c>
      <c r="O202">
        <v>653.79999999999995</v>
      </c>
      <c r="P202">
        <v>1058.4000000000001</v>
      </c>
      <c r="Q202">
        <v>1428.2</v>
      </c>
      <c r="R202">
        <v>2392.8000000000002</v>
      </c>
      <c r="S202">
        <v>3058.7</v>
      </c>
      <c r="T202">
        <v>3274.4</v>
      </c>
      <c r="U202">
        <v>3022.5</v>
      </c>
      <c r="V202">
        <v>2967.6</v>
      </c>
      <c r="W202">
        <v>2199.9</v>
      </c>
      <c r="X202">
        <v>1412.1</v>
      </c>
      <c r="Y202">
        <v>1010.2</v>
      </c>
      <c r="Z202">
        <v>552</v>
      </c>
      <c r="AA202">
        <v>227.8</v>
      </c>
    </row>
    <row r="203" spans="1:40" x14ac:dyDescent="0.3">
      <c r="A203" t="s">
        <v>49</v>
      </c>
      <c r="C203">
        <v>643</v>
      </c>
      <c r="D203" s="32">
        <v>44415</v>
      </c>
      <c r="E203" s="32">
        <v>45057</v>
      </c>
      <c r="F203">
        <v>17823.599999999999</v>
      </c>
      <c r="H203" t="s">
        <v>18</v>
      </c>
      <c r="O203">
        <v>81.5</v>
      </c>
      <c r="P203">
        <v>151.30000000000001</v>
      </c>
      <c r="Q203">
        <v>388.2</v>
      </c>
      <c r="R203">
        <v>487.8</v>
      </c>
      <c r="S203">
        <v>629.20000000000005</v>
      </c>
      <c r="T203">
        <v>689.7</v>
      </c>
      <c r="U203">
        <v>885.8</v>
      </c>
      <c r="V203">
        <v>1345</v>
      </c>
      <c r="W203">
        <v>1389.8</v>
      </c>
      <c r="X203">
        <v>1581.2</v>
      </c>
      <c r="Y203">
        <v>1581.2</v>
      </c>
      <c r="Z203">
        <v>1581.2</v>
      </c>
      <c r="AA203">
        <v>1604.6</v>
      </c>
      <c r="AB203">
        <v>1295.2</v>
      </c>
      <c r="AC203">
        <v>1288.2</v>
      </c>
      <c r="AD203">
        <v>689.7</v>
      </c>
      <c r="AE203">
        <v>716.2</v>
      </c>
      <c r="AF203">
        <v>501.8</v>
      </c>
      <c r="AG203">
        <v>450.3</v>
      </c>
      <c r="AH203">
        <v>259.5</v>
      </c>
      <c r="AI203">
        <v>161.69999999999999</v>
      </c>
      <c r="AJ203">
        <v>64.7</v>
      </c>
    </row>
    <row r="204" spans="1:40" x14ac:dyDescent="0.3">
      <c r="A204" t="s">
        <v>50</v>
      </c>
      <c r="C204">
        <v>463</v>
      </c>
      <c r="D204" s="32" t="s">
        <v>85</v>
      </c>
      <c r="E204" s="32">
        <v>44860</v>
      </c>
      <c r="F204">
        <v>38166.400000000001</v>
      </c>
      <c r="H204" t="s">
        <v>18</v>
      </c>
      <c r="N204">
        <v>89.2</v>
      </c>
      <c r="O204">
        <v>211.5</v>
      </c>
      <c r="P204">
        <v>1703.5</v>
      </c>
      <c r="Q204">
        <v>1478</v>
      </c>
      <c r="R204">
        <v>1914.1</v>
      </c>
      <c r="S204">
        <v>2256.8000000000002</v>
      </c>
      <c r="T204">
        <v>2610.1</v>
      </c>
      <c r="U204">
        <v>1084.7</v>
      </c>
      <c r="V204">
        <v>1620.5</v>
      </c>
      <c r="W204">
        <v>2930.4</v>
      </c>
      <c r="X204">
        <v>3393.9</v>
      </c>
      <c r="Y204">
        <v>3185.7</v>
      </c>
      <c r="Z204">
        <v>3185.6</v>
      </c>
      <c r="AA204">
        <v>3083.3</v>
      </c>
      <c r="AB204">
        <v>3573.2</v>
      </c>
      <c r="AC204">
        <v>5845.9</v>
      </c>
    </row>
    <row r="205" spans="1:40" x14ac:dyDescent="0.3">
      <c r="A205" t="s">
        <v>21</v>
      </c>
      <c r="C205">
        <v>593</v>
      </c>
      <c r="D205" s="32" t="s">
        <v>22</v>
      </c>
      <c r="E205" s="32">
        <v>44830</v>
      </c>
      <c r="F205">
        <v>1000308.3</v>
      </c>
      <c r="H205" t="s">
        <v>18</v>
      </c>
      <c r="M205">
        <v>110683.4</v>
      </c>
      <c r="N205">
        <v>123832.1</v>
      </c>
      <c r="O205">
        <v>139764</v>
      </c>
      <c r="P205">
        <v>108440.3</v>
      </c>
      <c r="Q205">
        <v>95146.7</v>
      </c>
      <c r="R205">
        <v>96238.2</v>
      </c>
      <c r="S205">
        <v>99694.2</v>
      </c>
      <c r="T205">
        <v>57834.9</v>
      </c>
      <c r="U205">
        <v>31865.200000000001</v>
      </c>
      <c r="V205">
        <v>54448.2</v>
      </c>
      <c r="W205">
        <v>20478.400000000001</v>
      </c>
      <c r="X205">
        <v>32621.599999999999</v>
      </c>
      <c r="Y205">
        <v>25947.1</v>
      </c>
      <c r="Z205">
        <v>2397.3000000000002</v>
      </c>
      <c r="AA205">
        <v>667.5</v>
      </c>
      <c r="AB205">
        <v>249.3</v>
      </c>
    </row>
    <row r="206" spans="1:40" x14ac:dyDescent="0.3">
      <c r="A206" t="s">
        <v>51</v>
      </c>
      <c r="C206">
        <v>418</v>
      </c>
      <c r="D206" s="32">
        <v>44371</v>
      </c>
      <c r="E206" s="32">
        <v>44788</v>
      </c>
      <c r="F206">
        <v>114357.3</v>
      </c>
      <c r="H206" t="s">
        <v>18</v>
      </c>
      <c r="M206">
        <v>8.6</v>
      </c>
      <c r="N206">
        <v>38.6</v>
      </c>
      <c r="O206">
        <v>21040</v>
      </c>
      <c r="P206">
        <v>16419.5</v>
      </c>
      <c r="Q206">
        <v>11006</v>
      </c>
      <c r="R206">
        <v>12120.1</v>
      </c>
      <c r="S206">
        <v>7237.9</v>
      </c>
      <c r="T206">
        <v>7121.1</v>
      </c>
      <c r="U206">
        <v>7984.2</v>
      </c>
      <c r="V206">
        <v>8938.1</v>
      </c>
      <c r="W206">
        <v>8637</v>
      </c>
      <c r="X206">
        <v>6948.2</v>
      </c>
      <c r="Y206">
        <v>6138.2</v>
      </c>
      <c r="Z206">
        <v>707.4</v>
      </c>
      <c r="AA206">
        <v>12.4</v>
      </c>
    </row>
    <row r="207" spans="1:40" x14ac:dyDescent="0.3">
      <c r="A207" t="s">
        <v>52</v>
      </c>
      <c r="C207">
        <v>422</v>
      </c>
      <c r="D207" s="32">
        <v>44664</v>
      </c>
      <c r="E207" s="32">
        <v>45085</v>
      </c>
      <c r="F207">
        <v>78203.899999999994</v>
      </c>
      <c r="H207" t="s">
        <v>18</v>
      </c>
      <c r="W207">
        <v>2146.4</v>
      </c>
      <c r="X207">
        <v>3487.9</v>
      </c>
      <c r="Y207">
        <v>3683.4</v>
      </c>
      <c r="Z207">
        <v>5544.2</v>
      </c>
      <c r="AA207">
        <v>6359.8</v>
      </c>
      <c r="AB207">
        <v>7621.1</v>
      </c>
      <c r="AC207">
        <v>7202.9</v>
      </c>
      <c r="AD207">
        <v>7751.3</v>
      </c>
      <c r="AE207">
        <v>8155.2</v>
      </c>
      <c r="AF207">
        <v>8092.3</v>
      </c>
      <c r="AG207">
        <v>6260.8</v>
      </c>
      <c r="AH207">
        <v>4219.5</v>
      </c>
      <c r="AI207">
        <v>2556.9</v>
      </c>
      <c r="AJ207">
        <v>4225.8999999999996</v>
      </c>
      <c r="AK207">
        <v>896.1</v>
      </c>
    </row>
    <row r="208" spans="1:40" x14ac:dyDescent="0.3">
      <c r="A208" t="s">
        <v>25</v>
      </c>
      <c r="C208">
        <v>459</v>
      </c>
      <c r="D208" s="32">
        <v>44650</v>
      </c>
      <c r="E208" s="32">
        <v>45108</v>
      </c>
      <c r="F208">
        <v>210460</v>
      </c>
      <c r="H208" t="s">
        <v>18</v>
      </c>
      <c r="V208">
        <v>540.9</v>
      </c>
      <c r="W208">
        <v>7032.3</v>
      </c>
      <c r="X208">
        <v>7032.3</v>
      </c>
      <c r="Y208">
        <v>8059</v>
      </c>
      <c r="Z208">
        <v>4001.9</v>
      </c>
      <c r="AA208">
        <v>1066.2</v>
      </c>
      <c r="AB208">
        <v>39.5</v>
      </c>
      <c r="AE208">
        <v>18803.5</v>
      </c>
      <c r="AF208">
        <v>34975.9</v>
      </c>
      <c r="AG208">
        <v>56194.400000000001</v>
      </c>
      <c r="AH208">
        <v>44133.1</v>
      </c>
      <c r="AI208">
        <v>3393.3</v>
      </c>
      <c r="AJ208">
        <v>7750.1</v>
      </c>
      <c r="AK208">
        <v>16791.8</v>
      </c>
      <c r="AL208">
        <v>645.79999999999995</v>
      </c>
    </row>
    <row r="209" spans="1:37" x14ac:dyDescent="0.3">
      <c r="A209" t="s">
        <v>53</v>
      </c>
      <c r="C209">
        <v>583</v>
      </c>
      <c r="D209" s="32">
        <v>44483</v>
      </c>
      <c r="E209" s="32">
        <v>45065</v>
      </c>
      <c r="F209">
        <v>18540.599999999999</v>
      </c>
      <c r="H209" t="s">
        <v>18</v>
      </c>
      <c r="Q209">
        <v>377.9</v>
      </c>
      <c r="R209">
        <v>126</v>
      </c>
      <c r="S209">
        <v>38</v>
      </c>
      <c r="T209">
        <v>215.5</v>
      </c>
      <c r="V209">
        <v>3.2</v>
      </c>
      <c r="W209">
        <v>238.5</v>
      </c>
      <c r="X209">
        <v>197.5</v>
      </c>
      <c r="Y209">
        <v>237.2</v>
      </c>
      <c r="Z209">
        <v>454.2</v>
      </c>
      <c r="AA209">
        <v>682.7</v>
      </c>
      <c r="AB209">
        <v>1015.7</v>
      </c>
      <c r="AC209">
        <v>1662.5</v>
      </c>
      <c r="AD209">
        <v>1398.4</v>
      </c>
      <c r="AE209">
        <v>1366.7</v>
      </c>
      <c r="AF209">
        <v>673</v>
      </c>
      <c r="AG209">
        <v>2329.8000000000002</v>
      </c>
      <c r="AH209">
        <v>5278.5</v>
      </c>
      <c r="AI209">
        <v>1548</v>
      </c>
      <c r="AJ209">
        <v>697.2</v>
      </c>
    </row>
    <row r="210" spans="1:37" x14ac:dyDescent="0.3">
      <c r="A210" t="s">
        <v>26</v>
      </c>
      <c r="C210">
        <v>686</v>
      </c>
      <c r="D210" s="32">
        <v>44378</v>
      </c>
      <c r="E210" s="32">
        <v>45063</v>
      </c>
      <c r="F210">
        <v>607328.5</v>
      </c>
      <c r="H210" t="s">
        <v>18</v>
      </c>
      <c r="N210">
        <v>12635.4</v>
      </c>
      <c r="O210">
        <v>13502.2</v>
      </c>
      <c r="P210">
        <v>10786.3</v>
      </c>
      <c r="Q210">
        <v>10786.3</v>
      </c>
      <c r="R210">
        <v>10786.3</v>
      </c>
      <c r="S210">
        <v>17434.099999999999</v>
      </c>
      <c r="T210">
        <v>18843.7</v>
      </c>
      <c r="U210">
        <v>27573.3</v>
      </c>
      <c r="V210">
        <v>25199.599999999999</v>
      </c>
      <c r="W210">
        <v>23448.7</v>
      </c>
      <c r="X210">
        <v>25189.1</v>
      </c>
      <c r="Y210">
        <v>25967.4</v>
      </c>
      <c r="Z210">
        <v>42843.9</v>
      </c>
      <c r="AA210">
        <v>60960.5</v>
      </c>
      <c r="AB210">
        <v>58702.7</v>
      </c>
      <c r="AC210">
        <v>57749.1</v>
      </c>
      <c r="AD210">
        <v>57397.8</v>
      </c>
      <c r="AE210">
        <v>53270.3</v>
      </c>
      <c r="AF210">
        <v>32353.4</v>
      </c>
      <c r="AG210">
        <v>13333</v>
      </c>
      <c r="AH210">
        <v>8183.3</v>
      </c>
      <c r="AI210">
        <v>239</v>
      </c>
      <c r="AJ210">
        <v>143.4</v>
      </c>
    </row>
    <row r="211" spans="1:37" x14ac:dyDescent="0.3">
      <c r="A211" t="s">
        <v>27</v>
      </c>
      <c r="C211">
        <v>488</v>
      </c>
      <c r="D211" s="32">
        <v>44576</v>
      </c>
      <c r="E211" s="32">
        <v>45063</v>
      </c>
      <c r="F211">
        <v>96788.2</v>
      </c>
      <c r="H211" t="s">
        <v>18</v>
      </c>
      <c r="T211">
        <v>468</v>
      </c>
      <c r="U211">
        <v>1572.2</v>
      </c>
      <c r="V211">
        <v>2161.6</v>
      </c>
      <c r="W211">
        <v>1109.8</v>
      </c>
      <c r="X211">
        <v>727.3</v>
      </c>
      <c r="Y211">
        <v>866</v>
      </c>
      <c r="Z211">
        <v>871.7</v>
      </c>
      <c r="AA211">
        <v>2414</v>
      </c>
      <c r="AB211">
        <v>12406.7</v>
      </c>
      <c r="AC211">
        <v>13424.5</v>
      </c>
      <c r="AD211">
        <v>14037.8</v>
      </c>
      <c r="AE211">
        <v>16641.099999999999</v>
      </c>
      <c r="AF211">
        <v>16013.3</v>
      </c>
      <c r="AG211">
        <v>7255.1</v>
      </c>
      <c r="AH211">
        <v>2747.9</v>
      </c>
      <c r="AI211">
        <v>2544.4</v>
      </c>
      <c r="AJ211">
        <v>1526.6</v>
      </c>
    </row>
    <row r="212" spans="1:37" x14ac:dyDescent="0.3">
      <c r="A212" t="s">
        <v>28</v>
      </c>
      <c r="C212">
        <v>418</v>
      </c>
      <c r="D212" s="32">
        <v>44646</v>
      </c>
      <c r="E212" s="32">
        <v>45063</v>
      </c>
      <c r="F212">
        <v>150592.9</v>
      </c>
      <c r="H212" t="s">
        <v>18</v>
      </c>
      <c r="V212">
        <v>56.8</v>
      </c>
      <c r="W212">
        <v>4096.5</v>
      </c>
      <c r="X212">
        <v>9077</v>
      </c>
      <c r="Y212">
        <v>6714.9</v>
      </c>
      <c r="Z212">
        <v>6427.7</v>
      </c>
      <c r="AA212">
        <v>5191.8</v>
      </c>
      <c r="AB212">
        <v>4983.6000000000004</v>
      </c>
      <c r="AC212">
        <v>10186</v>
      </c>
      <c r="AD212">
        <v>15271.1</v>
      </c>
      <c r="AE212">
        <v>22450.7</v>
      </c>
      <c r="AF212">
        <v>24220</v>
      </c>
      <c r="AG212">
        <v>15687.6</v>
      </c>
      <c r="AH212">
        <v>12742.6</v>
      </c>
      <c r="AI212">
        <v>8429.1</v>
      </c>
      <c r="AJ212">
        <v>5057.5</v>
      </c>
    </row>
    <row r="213" spans="1:37" x14ac:dyDescent="0.3">
      <c r="A213" t="s">
        <v>29</v>
      </c>
      <c r="C213">
        <v>487</v>
      </c>
      <c r="D213" s="32">
        <v>44531</v>
      </c>
      <c r="E213" s="32">
        <v>45017</v>
      </c>
      <c r="F213">
        <v>350996.7</v>
      </c>
      <c r="H213" t="s">
        <v>18</v>
      </c>
      <c r="S213">
        <v>2198.6</v>
      </c>
      <c r="T213">
        <v>8578</v>
      </c>
      <c r="U213">
        <v>11240.5</v>
      </c>
      <c r="V213">
        <v>15270.4</v>
      </c>
      <c r="W213">
        <v>17473.400000000001</v>
      </c>
      <c r="X213">
        <v>19607.3</v>
      </c>
      <c r="Y213">
        <v>22961.7</v>
      </c>
      <c r="Z213">
        <v>27101.200000000001</v>
      </c>
      <c r="AA213">
        <v>36939</v>
      </c>
      <c r="AB213">
        <v>36604</v>
      </c>
      <c r="AC213">
        <v>37731.4</v>
      </c>
      <c r="AD213">
        <v>36337.699999999997</v>
      </c>
      <c r="AE213">
        <v>28282.400000000001</v>
      </c>
      <c r="AF213">
        <v>26441.4</v>
      </c>
      <c r="AG213">
        <v>19994.3</v>
      </c>
      <c r="AH213">
        <v>4084.4</v>
      </c>
      <c r="AI213">
        <v>151.30000000000001</v>
      </c>
    </row>
    <row r="214" spans="1:37" x14ac:dyDescent="0.3">
      <c r="A214" t="s">
        <v>30</v>
      </c>
      <c r="C214">
        <v>373</v>
      </c>
      <c r="D214" s="32">
        <v>44700</v>
      </c>
      <c r="E214" s="32">
        <v>45072</v>
      </c>
      <c r="F214">
        <v>77055.100000000006</v>
      </c>
      <c r="H214" t="s">
        <v>18</v>
      </c>
      <c r="X214">
        <v>38.1</v>
      </c>
      <c r="Y214">
        <v>752.5</v>
      </c>
      <c r="Z214">
        <v>1959.6</v>
      </c>
      <c r="AA214">
        <v>5162</v>
      </c>
      <c r="AB214">
        <v>11354.4</v>
      </c>
      <c r="AC214">
        <v>13612.5</v>
      </c>
      <c r="AD214">
        <v>13033.6</v>
      </c>
      <c r="AE214">
        <v>10402.6</v>
      </c>
      <c r="AF214">
        <v>7276.4</v>
      </c>
      <c r="AG214">
        <v>4508.7</v>
      </c>
      <c r="AH214">
        <v>3231.8</v>
      </c>
      <c r="AI214">
        <v>2989.6</v>
      </c>
      <c r="AJ214">
        <v>2733.2</v>
      </c>
    </row>
    <row r="215" spans="1:37" x14ac:dyDescent="0.3">
      <c r="A215" t="s">
        <v>31</v>
      </c>
      <c r="C215">
        <v>402</v>
      </c>
      <c r="D215" s="32">
        <v>44671</v>
      </c>
      <c r="E215" s="32">
        <v>45072</v>
      </c>
      <c r="F215">
        <v>215604.7</v>
      </c>
      <c r="H215" t="s">
        <v>18</v>
      </c>
      <c r="W215">
        <v>3556.5</v>
      </c>
      <c r="X215">
        <v>10983.4</v>
      </c>
      <c r="Y215">
        <v>10983.4</v>
      </c>
      <c r="Z215">
        <v>11157.6</v>
      </c>
      <c r="AA215">
        <v>16352.1</v>
      </c>
      <c r="AB215">
        <v>15694.1</v>
      </c>
      <c r="AC215">
        <v>21115.8</v>
      </c>
      <c r="AD215">
        <v>26397.8</v>
      </c>
      <c r="AE215">
        <v>27177.5</v>
      </c>
      <c r="AF215">
        <v>24898.5</v>
      </c>
      <c r="AG215">
        <v>14151.9</v>
      </c>
      <c r="AH215">
        <v>11933.4</v>
      </c>
      <c r="AI215">
        <v>11047.1</v>
      </c>
      <c r="AJ215">
        <v>10155.6</v>
      </c>
    </row>
    <row r="216" spans="1:37" x14ac:dyDescent="0.3">
      <c r="A216" t="s">
        <v>32</v>
      </c>
      <c r="C216">
        <v>471</v>
      </c>
      <c r="D216" s="32">
        <v>44411</v>
      </c>
      <c r="E216" s="32">
        <v>44881</v>
      </c>
      <c r="F216">
        <v>679398</v>
      </c>
      <c r="H216" t="s">
        <v>18</v>
      </c>
      <c r="O216">
        <v>10911.7</v>
      </c>
      <c r="P216">
        <v>12454.4</v>
      </c>
      <c r="Q216">
        <v>16708.900000000001</v>
      </c>
      <c r="R216">
        <v>25966.799999999999</v>
      </c>
      <c r="S216">
        <v>39632.1</v>
      </c>
      <c r="T216">
        <v>45713.8</v>
      </c>
      <c r="U216">
        <v>50604.2</v>
      </c>
      <c r="V216">
        <v>90866.4</v>
      </c>
      <c r="W216">
        <v>83260.2</v>
      </c>
      <c r="X216">
        <v>73946.2</v>
      </c>
      <c r="Y216">
        <v>67716.2</v>
      </c>
      <c r="Z216">
        <v>67282.399999999994</v>
      </c>
      <c r="AA216">
        <v>41152.800000000003</v>
      </c>
      <c r="AB216">
        <v>27654.6</v>
      </c>
      <c r="AC216">
        <v>19677.3</v>
      </c>
      <c r="AD216">
        <v>5850</v>
      </c>
    </row>
    <row r="217" spans="1:37" x14ac:dyDescent="0.3">
      <c r="A217" t="s">
        <v>33</v>
      </c>
      <c r="C217">
        <v>492</v>
      </c>
      <c r="D217" s="32">
        <v>44551</v>
      </c>
      <c r="E217" s="32">
        <v>45042</v>
      </c>
      <c r="F217">
        <v>352989.8</v>
      </c>
      <c r="H217" t="s">
        <v>18</v>
      </c>
      <c r="S217">
        <v>1394.7</v>
      </c>
      <c r="T217">
        <v>3765.6</v>
      </c>
      <c r="U217">
        <v>6694.4</v>
      </c>
      <c r="V217">
        <v>15062.4</v>
      </c>
      <c r="W217">
        <v>17014.900000000001</v>
      </c>
      <c r="X217">
        <v>24999.4</v>
      </c>
      <c r="Y217">
        <v>26777.599999999999</v>
      </c>
      <c r="Z217">
        <v>30682.6</v>
      </c>
      <c r="AA217">
        <v>35982.400000000001</v>
      </c>
      <c r="AB217">
        <v>42108.2</v>
      </c>
      <c r="AC217">
        <v>39703.5</v>
      </c>
      <c r="AD217">
        <v>37237.5</v>
      </c>
      <c r="AE217">
        <v>34919.199999999997</v>
      </c>
      <c r="AF217">
        <v>17307.7</v>
      </c>
      <c r="AG217">
        <v>9635.9</v>
      </c>
      <c r="AH217">
        <v>6635.5</v>
      </c>
      <c r="AI217">
        <v>3068.3</v>
      </c>
    </row>
    <row r="218" spans="1:37" x14ac:dyDescent="0.3">
      <c r="A218" t="s">
        <v>34</v>
      </c>
      <c r="C218">
        <v>386</v>
      </c>
      <c r="D218" s="32">
        <v>44642</v>
      </c>
      <c r="E218" s="32">
        <v>45027</v>
      </c>
      <c r="F218">
        <v>209116.7</v>
      </c>
      <c r="H218" t="s">
        <v>18</v>
      </c>
      <c r="V218">
        <v>1694</v>
      </c>
      <c r="W218">
        <v>6885.7</v>
      </c>
      <c r="X218">
        <v>17544.8</v>
      </c>
      <c r="Y218">
        <v>26485</v>
      </c>
      <c r="Z218">
        <v>27429.200000000001</v>
      </c>
      <c r="AA218">
        <v>21960.799999999999</v>
      </c>
      <c r="AB218">
        <v>19862.5</v>
      </c>
      <c r="AC218">
        <v>21113.200000000001</v>
      </c>
      <c r="AD218">
        <v>20292</v>
      </c>
      <c r="AE218">
        <v>20938</v>
      </c>
      <c r="AF218">
        <v>15405.8</v>
      </c>
      <c r="AG218">
        <v>7070.3</v>
      </c>
      <c r="AH218">
        <v>2217.9</v>
      </c>
      <c r="AI218">
        <v>217.7</v>
      </c>
    </row>
    <row r="219" spans="1:37" x14ac:dyDescent="0.3">
      <c r="A219" t="s">
        <v>35</v>
      </c>
      <c r="C219">
        <v>337</v>
      </c>
      <c r="D219" s="32">
        <v>44736</v>
      </c>
      <c r="E219" s="32">
        <v>45072</v>
      </c>
      <c r="F219">
        <v>207385.8</v>
      </c>
      <c r="H219" t="s">
        <v>18</v>
      </c>
      <c r="Y219">
        <v>945.8</v>
      </c>
      <c r="Z219">
        <v>2354.9</v>
      </c>
      <c r="AA219">
        <v>8012.6</v>
      </c>
      <c r="AB219">
        <v>16292</v>
      </c>
      <c r="AC219">
        <v>28994.5</v>
      </c>
      <c r="AD219">
        <v>49786.7</v>
      </c>
      <c r="AE219">
        <v>39520.9</v>
      </c>
      <c r="AF219">
        <v>25280.7</v>
      </c>
      <c r="AG219">
        <v>16721.5</v>
      </c>
      <c r="AH219">
        <v>12038.5</v>
      </c>
      <c r="AI219">
        <v>5679.3</v>
      </c>
      <c r="AJ219">
        <v>1758.4</v>
      </c>
    </row>
    <row r="220" spans="1:37" x14ac:dyDescent="0.3">
      <c r="A220" t="s">
        <v>36</v>
      </c>
      <c r="C220">
        <v>255</v>
      </c>
      <c r="D220" s="32">
        <v>44844</v>
      </c>
      <c r="E220" s="32">
        <v>45098</v>
      </c>
      <c r="F220">
        <v>103100.4</v>
      </c>
      <c r="H220" t="s">
        <v>18</v>
      </c>
      <c r="AC220">
        <v>3625.6</v>
      </c>
      <c r="AD220">
        <v>10751.4</v>
      </c>
      <c r="AE220">
        <v>21124</v>
      </c>
      <c r="AF220">
        <v>22298.3</v>
      </c>
      <c r="AG220">
        <v>14569.5</v>
      </c>
      <c r="AH220">
        <v>9453.7999999999993</v>
      </c>
      <c r="AI220">
        <v>9196.2999999999993</v>
      </c>
      <c r="AJ220">
        <v>10040.799999999999</v>
      </c>
      <c r="AK220">
        <v>2040.8</v>
      </c>
    </row>
    <row r="221" spans="1:37" x14ac:dyDescent="0.3">
      <c r="A221" t="s">
        <v>37</v>
      </c>
      <c r="C221">
        <v>267</v>
      </c>
      <c r="D221" s="32">
        <v>44736</v>
      </c>
      <c r="E221" s="32">
        <v>45002</v>
      </c>
      <c r="F221">
        <v>42382.400000000001</v>
      </c>
      <c r="H221" t="s">
        <v>18</v>
      </c>
      <c r="Y221">
        <v>76.5</v>
      </c>
      <c r="Z221">
        <v>212.2</v>
      </c>
      <c r="AA221">
        <v>1118.8</v>
      </c>
      <c r="AB221">
        <v>8154.1</v>
      </c>
      <c r="AC221">
        <v>6842.4</v>
      </c>
      <c r="AD221">
        <v>11127.3</v>
      </c>
      <c r="AE221">
        <v>6251.4</v>
      </c>
      <c r="AF221">
        <v>3309.2</v>
      </c>
      <c r="AG221">
        <v>4327.6000000000004</v>
      </c>
      <c r="AH221">
        <v>962.8</v>
      </c>
    </row>
    <row r="222" spans="1:37" x14ac:dyDescent="0.3">
      <c r="A222" t="s">
        <v>38</v>
      </c>
      <c r="C222">
        <v>277</v>
      </c>
      <c r="D222" s="32">
        <v>44695</v>
      </c>
      <c r="E222" s="32">
        <v>44971</v>
      </c>
      <c r="F222">
        <v>56167.9</v>
      </c>
      <c r="H222" t="s">
        <v>18</v>
      </c>
      <c r="X222">
        <v>248.9</v>
      </c>
      <c r="Y222">
        <v>1419.6</v>
      </c>
      <c r="Z222">
        <v>7990.4</v>
      </c>
      <c r="AA222">
        <v>11951.6</v>
      </c>
      <c r="AB222">
        <v>11407.2</v>
      </c>
      <c r="AC222">
        <v>14654.2</v>
      </c>
      <c r="AD222">
        <v>6407.3</v>
      </c>
      <c r="AE222">
        <v>1606.5</v>
      </c>
      <c r="AF222">
        <v>429.2</v>
      </c>
      <c r="AG222">
        <v>53.1</v>
      </c>
    </row>
    <row r="223" spans="1:37" x14ac:dyDescent="0.3">
      <c r="A223" t="s">
        <v>39</v>
      </c>
      <c r="C223">
        <v>299</v>
      </c>
      <c r="D223" s="32">
        <v>44644</v>
      </c>
      <c r="E223" s="32">
        <v>44942</v>
      </c>
      <c r="F223">
        <v>48090</v>
      </c>
      <c r="H223" t="s">
        <v>18</v>
      </c>
      <c r="V223">
        <v>111.3</v>
      </c>
      <c r="W223">
        <v>1173.9000000000001</v>
      </c>
      <c r="X223">
        <v>2755.4</v>
      </c>
      <c r="Y223">
        <v>2440.9</v>
      </c>
      <c r="Z223">
        <v>1472.8</v>
      </c>
      <c r="AA223">
        <v>1162.9000000000001</v>
      </c>
      <c r="AB223">
        <v>6974.7</v>
      </c>
      <c r="AC223">
        <v>8678.7000000000007</v>
      </c>
      <c r="AD223">
        <v>16185.9</v>
      </c>
      <c r="AE223">
        <v>6433.7</v>
      </c>
      <c r="AF223">
        <v>699.6</v>
      </c>
    </row>
    <row r="224" spans="1:37" x14ac:dyDescent="0.3">
      <c r="A224" t="s">
        <v>40</v>
      </c>
      <c r="C224">
        <v>334</v>
      </c>
      <c r="D224" s="32">
        <v>44753</v>
      </c>
      <c r="E224" s="32">
        <v>45087</v>
      </c>
      <c r="F224">
        <v>106242.5</v>
      </c>
      <c r="H224" t="s">
        <v>18</v>
      </c>
      <c r="Z224">
        <v>860.7</v>
      </c>
      <c r="AA224">
        <v>2920.7</v>
      </c>
      <c r="AB224">
        <v>5374.5</v>
      </c>
      <c r="AC224">
        <v>8257.7999999999993</v>
      </c>
      <c r="AD224">
        <v>11991.2</v>
      </c>
      <c r="AE224">
        <v>19492.5</v>
      </c>
      <c r="AF224">
        <v>22283.3</v>
      </c>
      <c r="AG224">
        <v>16449.099999999999</v>
      </c>
      <c r="AH224">
        <v>11674.5</v>
      </c>
      <c r="AI224">
        <v>5054.6000000000004</v>
      </c>
      <c r="AJ224">
        <v>1571.3</v>
      </c>
      <c r="AK224">
        <v>312.10000000000002</v>
      </c>
    </row>
    <row r="225" spans="1:39" x14ac:dyDescent="0.3">
      <c r="A225" t="s">
        <v>42</v>
      </c>
      <c r="C225">
        <v>258</v>
      </c>
      <c r="D225" s="32">
        <v>44860</v>
      </c>
      <c r="E225" s="32">
        <v>45118</v>
      </c>
      <c r="F225">
        <v>23136.799999999999</v>
      </c>
      <c r="H225" t="s">
        <v>18</v>
      </c>
      <c r="AC225">
        <v>189.5</v>
      </c>
      <c r="AD225">
        <v>903.1</v>
      </c>
      <c r="AE225">
        <v>2891.4</v>
      </c>
      <c r="AF225">
        <v>4318.8</v>
      </c>
      <c r="AG225">
        <v>4140.8</v>
      </c>
      <c r="AH225">
        <v>4659.3999999999996</v>
      </c>
      <c r="AI225">
        <v>3565.9</v>
      </c>
      <c r="AJ225">
        <v>1892.7</v>
      </c>
      <c r="AK225">
        <v>481.1</v>
      </c>
      <c r="AL225">
        <v>94.2</v>
      </c>
    </row>
    <row r="226" spans="1:39" x14ac:dyDescent="0.3">
      <c r="A226" t="s">
        <v>43</v>
      </c>
      <c r="C226">
        <v>374</v>
      </c>
      <c r="D226" s="32">
        <v>44775</v>
      </c>
      <c r="E226" s="32">
        <v>45148</v>
      </c>
      <c r="F226">
        <v>299951</v>
      </c>
      <c r="H226" t="s">
        <v>18</v>
      </c>
      <c r="AA226">
        <v>14563.9</v>
      </c>
      <c r="AB226">
        <v>44780.5</v>
      </c>
      <c r="AC226">
        <v>46244.7</v>
      </c>
      <c r="AD226">
        <v>52415.8</v>
      </c>
      <c r="AE226">
        <v>45294.6</v>
      </c>
      <c r="AF226">
        <v>31540.400000000001</v>
      </c>
      <c r="AG226">
        <v>19884.7</v>
      </c>
      <c r="AH226">
        <v>13516.4</v>
      </c>
      <c r="AI226">
        <v>11207.2</v>
      </c>
      <c r="AJ226">
        <v>13029.8</v>
      </c>
      <c r="AK226">
        <v>5899.8</v>
      </c>
      <c r="AL226">
        <v>1302</v>
      </c>
      <c r="AM226">
        <v>271.2</v>
      </c>
    </row>
    <row r="227" spans="1:39" x14ac:dyDescent="0.3">
      <c r="A227" t="s">
        <v>44</v>
      </c>
      <c r="C227">
        <v>616</v>
      </c>
      <c r="D227" s="32">
        <v>44505</v>
      </c>
      <c r="E227" s="32">
        <v>45120</v>
      </c>
      <c r="F227">
        <v>94031.2</v>
      </c>
      <c r="H227" t="s">
        <v>18</v>
      </c>
      <c r="R227">
        <v>764.6</v>
      </c>
      <c r="S227">
        <v>2167.9</v>
      </c>
      <c r="T227">
        <v>3791</v>
      </c>
      <c r="U227">
        <v>5325.4</v>
      </c>
      <c r="V227">
        <v>7972.1</v>
      </c>
      <c r="W227">
        <v>9441.5</v>
      </c>
      <c r="X227">
        <v>11430.5</v>
      </c>
      <c r="Y227">
        <v>13681.7</v>
      </c>
      <c r="Z227">
        <v>12544.6</v>
      </c>
      <c r="AA227">
        <v>8895</v>
      </c>
      <c r="AB227">
        <v>3349.5</v>
      </c>
      <c r="AC227">
        <v>1301.5</v>
      </c>
      <c r="AD227">
        <v>2160.4</v>
      </c>
      <c r="AE227">
        <v>1773.8</v>
      </c>
      <c r="AF227">
        <v>2431.4</v>
      </c>
      <c r="AG227">
        <v>2037.5</v>
      </c>
      <c r="AH227">
        <v>721</v>
      </c>
      <c r="AI227">
        <v>1511.2</v>
      </c>
      <c r="AJ227">
        <v>968.2</v>
      </c>
      <c r="AK227">
        <v>1240</v>
      </c>
      <c r="AL227">
        <v>522.20000000000005</v>
      </c>
    </row>
    <row r="228" spans="1:39" x14ac:dyDescent="0.3">
      <c r="A228" t="s">
        <v>45</v>
      </c>
      <c r="C228">
        <v>387</v>
      </c>
      <c r="D228" s="32">
        <v>44764</v>
      </c>
      <c r="E228" s="32">
        <v>45150</v>
      </c>
      <c r="F228">
        <v>209359.5</v>
      </c>
      <c r="H228" t="s">
        <v>18</v>
      </c>
      <c r="Z228">
        <v>61.9</v>
      </c>
      <c r="AA228">
        <v>304</v>
      </c>
      <c r="AB228">
        <v>2687.2</v>
      </c>
      <c r="AC228">
        <v>10030.799999999999</v>
      </c>
      <c r="AD228">
        <v>23273.9</v>
      </c>
      <c r="AE228">
        <v>35258.1</v>
      </c>
      <c r="AF228">
        <v>30482.2</v>
      </c>
      <c r="AG228">
        <v>20155.8</v>
      </c>
      <c r="AH228">
        <v>15200.7</v>
      </c>
      <c r="AI228">
        <v>16035.9</v>
      </c>
      <c r="AJ228">
        <v>23971.599999999999</v>
      </c>
      <c r="AK228">
        <v>20333.599999999999</v>
      </c>
      <c r="AL228">
        <v>9936.6</v>
      </c>
      <c r="AM228">
        <v>1627.2</v>
      </c>
    </row>
    <row r="229" spans="1:39" x14ac:dyDescent="0.3">
      <c r="A229" t="s">
        <v>54</v>
      </c>
      <c r="C229">
        <v>79</v>
      </c>
      <c r="D229" s="32">
        <v>44860</v>
      </c>
      <c r="E229" s="32">
        <v>44939</v>
      </c>
      <c r="F229">
        <v>51315.9</v>
      </c>
      <c r="H229" t="s">
        <v>18</v>
      </c>
      <c r="AC229">
        <v>3678.9</v>
      </c>
      <c r="AD229">
        <v>19620.8</v>
      </c>
      <c r="AE229">
        <v>20375.400000000001</v>
      </c>
      <c r="AF229">
        <v>7640.8</v>
      </c>
    </row>
    <row r="230" spans="1:39" x14ac:dyDescent="0.3">
      <c r="A230" t="s">
        <v>78</v>
      </c>
      <c r="C230">
        <v>321</v>
      </c>
      <c r="D230" s="32">
        <v>44589</v>
      </c>
      <c r="E230" s="32">
        <v>44909</v>
      </c>
      <c r="F230">
        <v>19760.7</v>
      </c>
      <c r="H230" t="s">
        <v>18</v>
      </c>
      <c r="T230">
        <v>13.3</v>
      </c>
      <c r="U230">
        <v>106.6</v>
      </c>
      <c r="V230">
        <v>119.9</v>
      </c>
      <c r="W230">
        <v>1640.4</v>
      </c>
      <c r="X230">
        <v>4454.3</v>
      </c>
      <c r="Y230">
        <v>4405.5</v>
      </c>
      <c r="Z230">
        <v>3481.8</v>
      </c>
      <c r="AA230">
        <v>901.9</v>
      </c>
      <c r="AB230">
        <v>233.8</v>
      </c>
      <c r="AC230">
        <v>1185.5</v>
      </c>
      <c r="AD230">
        <v>2201.6</v>
      </c>
      <c r="AE230">
        <v>1016.1</v>
      </c>
    </row>
    <row r="234" spans="1:39" x14ac:dyDescent="0.3">
      <c r="M234">
        <f>M230+M198</f>
        <v>0</v>
      </c>
      <c r="N234">
        <f t="shared" ref="N234:AM234" si="26">N230+N198</f>
        <v>0</v>
      </c>
      <c r="O234">
        <f t="shared" si="26"/>
        <v>0</v>
      </c>
      <c r="P234">
        <f t="shared" si="26"/>
        <v>0</v>
      </c>
      <c r="Q234">
        <f t="shared" si="26"/>
        <v>0</v>
      </c>
      <c r="R234">
        <f t="shared" si="26"/>
        <v>0</v>
      </c>
      <c r="S234">
        <f t="shared" si="26"/>
        <v>0</v>
      </c>
      <c r="T234">
        <f t="shared" si="26"/>
        <v>13.3</v>
      </c>
      <c r="U234">
        <f t="shared" si="26"/>
        <v>106.6</v>
      </c>
      <c r="V234">
        <f t="shared" si="26"/>
        <v>119.9</v>
      </c>
      <c r="W234">
        <f t="shared" si="26"/>
        <v>4220.8</v>
      </c>
      <c r="X234">
        <f t="shared" si="26"/>
        <v>15823</v>
      </c>
      <c r="Y234">
        <f t="shared" si="26"/>
        <v>15774.2</v>
      </c>
      <c r="Z234">
        <f t="shared" si="26"/>
        <v>12270.099999999999</v>
      </c>
      <c r="AA234">
        <f t="shared" si="26"/>
        <v>1147.2</v>
      </c>
      <c r="AB234">
        <f t="shared" si="26"/>
        <v>1509.3999999999999</v>
      </c>
      <c r="AC234">
        <f t="shared" si="26"/>
        <v>2461.1</v>
      </c>
      <c r="AD234">
        <f t="shared" si="26"/>
        <v>3231.8999999999996</v>
      </c>
      <c r="AE234">
        <f t="shared" si="26"/>
        <v>1468</v>
      </c>
      <c r="AF234">
        <f t="shared" si="26"/>
        <v>469.9</v>
      </c>
      <c r="AG234">
        <f t="shared" si="26"/>
        <v>433.8</v>
      </c>
      <c r="AH234">
        <f t="shared" si="26"/>
        <v>54.2</v>
      </c>
      <c r="AI234">
        <f t="shared" si="26"/>
        <v>0</v>
      </c>
      <c r="AJ234">
        <f t="shared" si="26"/>
        <v>0</v>
      </c>
      <c r="AK234">
        <f t="shared" si="26"/>
        <v>0</v>
      </c>
      <c r="AL234">
        <f t="shared" si="26"/>
        <v>0</v>
      </c>
      <c r="AM234">
        <f t="shared" si="26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FOUNDATIONS U</vt:lpstr>
      <vt:lpstr>Sheet12</vt:lpstr>
      <vt:lpstr>Sheet1</vt:lpstr>
      <vt:lpstr>PAVING</vt:lpstr>
      <vt:lpstr>UG PRESSURE PIPING</vt:lpstr>
      <vt:lpstr>UG GRAVITY PIPING</vt:lpstr>
      <vt:lpstr>STEEL U</vt:lpstr>
      <vt:lpstr>Sheet6</vt:lpstr>
      <vt:lpstr>SUPPORTS</vt:lpstr>
      <vt:lpstr>UG PRESSURE PIPING U</vt:lpstr>
      <vt:lpstr>PIPING PREFAB U</vt:lpstr>
      <vt:lpstr>PIPING ERE U</vt:lpstr>
      <vt:lpstr>PIPING U</vt:lpstr>
      <vt:lpstr>PIPING SB</vt:lpstr>
      <vt:lpstr>EQUIPMENT U</vt:lpstr>
      <vt:lpstr>TRAYS U</vt:lpstr>
      <vt:lpstr>ELECTRICAL U</vt:lpstr>
      <vt:lpstr>INSTRUMENTATION U</vt:lpstr>
      <vt:lpstr>PAINTING U</vt:lpstr>
      <vt:lpstr>INSULATION U</vt:lpstr>
      <vt:lpstr>STEEL STRUCTURE</vt:lpstr>
      <vt:lpstr>Sheet3</vt:lpstr>
      <vt:lpstr>CLADDING</vt:lpstr>
      <vt:lpstr>BUILDINGS (MASONARY)</vt:lpstr>
      <vt:lpstr>PIPING</vt:lpstr>
      <vt:lpstr>Sheet4</vt:lpstr>
      <vt:lpstr>EQUIPMENT</vt:lpstr>
      <vt:lpstr>ELECTRICAL</vt:lpstr>
      <vt:lpstr>Sheet2</vt:lpstr>
      <vt:lpstr>INSTRUMENTATION</vt:lpstr>
      <vt:lpstr>Sheet5</vt:lpstr>
      <vt:lpstr>PAINTING</vt:lpstr>
      <vt:lpstr>INSULATION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Гайдук Вячеслав Павлович</dc:creator>
  <cp:lastModifiedBy>Джокич Владимир</cp:lastModifiedBy>
  <cp:lastPrinted>2022-01-27T12:15:15Z</cp:lastPrinted>
  <dcterms:created xsi:type="dcterms:W3CDTF">2015-06-05T18:17:20Z</dcterms:created>
  <dcterms:modified xsi:type="dcterms:W3CDTF">2022-03-22T15:18:30Z</dcterms:modified>
</cp:coreProperties>
</file>