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inrate comparison" sheetId="1" r:id="rId3"/>
    <sheet state="visible" name="Classic Machines matchup histor" sheetId="2" r:id="rId4"/>
    <sheet state="visible" name="Corrupted Machines matchup hist" sheetId="3" r:id="rId5"/>
    <sheet state="visible" name="Bon Appetit matchup history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deck differs from "Classic Machines" in that Scorch-&gt;Curse of Corruption, added Adalia, Fisher king
	-vladkinoman</t>
      </text>
    </comment>
    <comment authorId="0" ref="E3">
      <text>
        <t xml:space="preserve">-meta shifted to control
	-vladkinoman
I play this deck without SC. Maybe it will be better to add this card to the deck
	-vladkinoman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4">
      <text>
        <t xml:space="preserve">First match in Pro Ladder
	-vladkinoman</t>
      </text>
    </comment>
    <comment authorId="0" ref="B91">
      <text>
        <t xml:space="preserve">What a win it was :)
	-vladkinoman</t>
      </text>
    </comment>
    <comment authorId="0" ref="C88">
      <text>
        <t xml:space="preserve">Usurper: Traeharn discarded my Scorch :(
	-vladkinoman</t>
      </text>
    </comment>
    <comment authorId="0" ref="B86">
      <text>
        <t xml:space="preserve">Cahir: it is ok to bleed him in round 2
	-vladkinoman</t>
      </text>
    </comment>
    <comment authorId="0" ref="C78">
      <text>
        <t xml:space="preserve">Cleaver
	-vladkinoman</t>
      </text>
    </comment>
    <comment authorId="0" ref="C75">
      <text>
        <t xml:space="preserve">I used Scorch in round 1 to win the round :(
	-vladkinoman</t>
      </text>
    </comment>
    <comment authorId="0" ref="A72">
      <text>
        <t xml:space="preserve">Switched:
Ves -&gt; Sile
Ballista -&gt; Trebuchet
BCommando -&gt; 2nd Trebuchet
	-vladkinoman</t>
      </text>
    </comment>
    <comment authorId="0" ref="B72">
      <text>
        <t xml:space="preserve">Control Brouver with lacerate traps
	-vladkinoman</t>
      </text>
    </comment>
    <comment authorId="0" ref="C64">
      <text>
        <t xml:space="preserve">Pure luck, he had a bad last play :)
	-vladkinoman</t>
      </text>
    </comment>
    <comment authorId="0" ref="C61">
      <text>
        <t xml:space="preserve">that was actually draw but that could be a win if I used two charges from my arbalist.
	-vladkinoman</t>
      </text>
    </comment>
    <comment authorId="0" ref="I60">
      <text>
        <t xml:space="preserve">That was Harald matchup! I discarded all entire hand and dropped my arbalists duo.
	-vladkinoman</t>
      </text>
    </comment>
    <comment authorId="0" ref="H46">
      <text>
        <t xml:space="preserve">That was Demavend and that was a mistake
	-vladkinoman</t>
      </text>
    </comment>
    <comment authorId="0" ref="B45">
      <text>
        <t xml:space="preserve">Demavend's machines. It is nice when you go first against this deck in the round 3.
	-vladkinoman</t>
      </text>
    </comment>
    <comment authorId="0" ref="I42">
      <text>
        <t xml:space="preserve">Scorch saved me :)
	-vladkinoman</t>
      </text>
    </comment>
    <comment authorId="0" ref="F41">
      <text>
        <t xml:space="preserve">He spent his leader and Muzzle
	-vladkinoman</t>
      </text>
    </comment>
    <comment authorId="0" ref="I1">
      <text>
        <t xml:space="preserve">N/A means opponent forfeited or match finished in round 2
	-vladkinoman</t>
      </text>
    </comment>
    <comment authorId="0" ref="B19">
      <text>
        <t xml:space="preserve">in the first round that was a point slam deck with soldiers but then in the third round control deck with special cards  appeared xD
	-vladkinoman</t>
      </text>
    </comment>
    <comment authorId="0" ref="B10">
      <text>
        <t xml:space="preserve">I decided to forfeit match to save some time
	-vladkinoman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">
      <text>
        <t xml:space="preserve">Player forfeited after placing Sweers in the wrong row
	-vladkinoman</t>
      </text>
    </comment>
    <comment authorId="0" ref="I3">
      <text>
        <t xml:space="preserve">lost say in round 2
	-vladkinoman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2">
      <text>
        <t xml:space="preserve">Harald: unit deck
	-vladkinoman</t>
      </text>
    </comment>
    <comment authorId="0" ref="H15">
      <text>
        <t xml:space="preserve">Vran Warrior saved my ass LOL
	-vladkinoman</t>
      </text>
    </comment>
    <comment authorId="0" ref="I10">
      <text>
        <t xml:space="preserve">That was mill
	-vladkinoman</t>
      </text>
    </comment>
  </commentList>
</comments>
</file>

<file path=xl/sharedStrings.xml><?xml version="1.0" encoding="utf-8"?>
<sst xmlns="http://schemas.openxmlformats.org/spreadsheetml/2006/main" count="979" uniqueCount="69">
  <si>
    <t>Deck</t>
  </si>
  <si>
    <t># of games</t>
  </si>
  <si>
    <t>wins</t>
  </si>
  <si>
    <t>loses</t>
  </si>
  <si>
    <t>% of wins</t>
  </si>
  <si>
    <r>
      <t xml:space="preserve">% of wins on </t>
    </r>
    <r>
      <rPr>
        <color rgb="FF4A86E8"/>
      </rPr>
      <t>blue</t>
    </r>
  </si>
  <si>
    <r>
      <t xml:space="preserve">% of wins on </t>
    </r>
    <r>
      <rPr>
        <color rgb="FFFF0000"/>
      </rPr>
      <t>red</t>
    </r>
  </si>
  <si>
    <t>Rank</t>
  </si>
  <si>
    <t># of played games</t>
  </si>
  <si>
    <t>Time in hours</t>
  </si>
  <si>
    <t>Priscilla and Dandelion</t>
  </si>
  <si>
    <t xml:space="preserve">Bon Appetit </t>
  </si>
  <si>
    <t>Thicc finisher</t>
  </si>
  <si>
    <t>Classic Machines</t>
  </si>
  <si>
    <t>Corrupted Machines</t>
  </si>
  <si>
    <t>On average</t>
  </si>
  <si>
    <t xml:space="preserve">- played 30 or more games and deck has a positive winrate (and could be stable) </t>
  </si>
  <si>
    <t>best matches</t>
  </si>
  <si>
    <t>worst matches</t>
  </si>
  <si>
    <t>Foltest, Svalblod, NG Midrange decks, Eist</t>
  </si>
  <si>
    <t>Calveit Spies, Ardal Tactics, Morvran</t>
  </si>
  <si>
    <t>Voorhis soldiers, Calveit Spies, Filavandrel, Svalblod, Meve</t>
  </si>
  <si>
    <t>Gimpy, Lacerate, Eithne control, Ardal</t>
  </si>
  <si>
    <t>NG Midrange when you have last say :)</t>
  </si>
  <si>
    <t>Ardal</t>
  </si>
  <si>
    <t>Match #</t>
  </si>
  <si>
    <t>Opponent deck</t>
  </si>
  <si>
    <t>Result</t>
  </si>
  <si>
    <t>Round results</t>
  </si>
  <si>
    <t>Coin</t>
  </si>
  <si>
    <t>Who won 1st round?</t>
  </si>
  <si>
    <t>Who won 2nd round?</t>
  </si>
  <si>
    <t>Bleeding</t>
  </si>
  <si>
    <t>Last Say in the 3rd round</t>
  </si>
  <si>
    <t>Day</t>
  </si>
  <si>
    <t>Opponent Deck</t>
  </si>
  <si>
    <t>Games</t>
  </si>
  <si>
    <t>Winrate</t>
  </si>
  <si>
    <t>Ardal tactics</t>
  </si>
  <si>
    <t>1:2</t>
  </si>
  <si>
    <t>Blue</t>
  </si>
  <si>
    <t>N/A</t>
  </si>
  <si>
    <t>TOTAL</t>
  </si>
  <si>
    <t>Dana's harmony</t>
  </si>
  <si>
    <t>Red</t>
  </si>
  <si>
    <t>Other</t>
  </si>
  <si>
    <t>2:1</t>
  </si>
  <si>
    <t>Yes</t>
  </si>
  <si>
    <t>Calveit midrange</t>
  </si>
  <si>
    <t>2:0</t>
  </si>
  <si>
    <t>Me</t>
  </si>
  <si>
    <t>Svalblod</t>
  </si>
  <si>
    <t>Burst Henselt</t>
  </si>
  <si>
    <t>Big Gernichora</t>
  </si>
  <si>
    <t>Unseen Elder</t>
  </si>
  <si>
    <t>0:2</t>
  </si>
  <si>
    <t>Opponnent</t>
  </si>
  <si>
    <t>Eithne control</t>
  </si>
  <si>
    <t>Eist</t>
  </si>
  <si>
    <t>Arnjolf</t>
  </si>
  <si>
    <t>Eldain</t>
  </si>
  <si>
    <t>Emhyr midrange</t>
  </si>
  <si>
    <t>No</t>
  </si>
  <si>
    <t>Big Woodland</t>
  </si>
  <si>
    <t>Human NR</t>
  </si>
  <si>
    <t>Ardal spies</t>
  </si>
  <si>
    <t>Emhyr's soldiers</t>
  </si>
  <si>
    <t>Opponent</t>
  </si>
  <si>
    <t>Calveit specials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</si>
</sst>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d.MM.yyyy"/>
  </numFmts>
  <fonts count="5">
    <font>
      <sz val="10.0"/>
      <color rgb="FF000000"/>
      <name val="Arial"/>
    </font>
    <font>
      <b/>
    </font>
    <font/>
    <font>
      <name val="Arial"/>
    </font>
    <font>
      <b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CC4125"/>
        <bgColor rgb="FFCC4125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E6B8AF"/>
        <bgColor rgb="FFE6B8AF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8E7CC3"/>
        <bgColor rgb="FF8E7CC3"/>
      </patternFill>
    </fill>
  </fills>
  <borders count="8">
    <border/>
    <border>
      <left style="thick">
        <color rgb="FFBF9000"/>
      </left>
      <top style="thick">
        <color rgb="FFBF9000"/>
      </top>
      <bottom style="thick">
        <color rgb="FFBF9000"/>
      </bottom>
    </border>
    <border>
      <top style="thick">
        <color rgb="FFBF9000"/>
      </top>
      <bottom style="thick">
        <color rgb="FFBF9000"/>
      </bottom>
    </border>
    <border>
      <right style="thick">
        <color rgb="FFBF9000"/>
      </right>
      <top style="thick">
        <color rgb="FFBF9000"/>
      </top>
      <bottom style="thick">
        <color rgb="FFBF9000"/>
      </bottom>
    </border>
    <border>
      <left style="thick">
        <color rgb="FFBF9000"/>
      </left>
      <right style="thick">
        <color rgb="FFBF9000"/>
      </right>
      <top style="thick">
        <color rgb="FFBF9000"/>
      </top>
      <bottom style="thick">
        <color rgb="FFBF9000"/>
      </bottom>
    </border>
    <border>
      <left style="thin">
        <color rgb="FFBF9000"/>
      </left>
      <top style="thin">
        <color rgb="FFBF9000"/>
      </top>
      <bottom style="thin">
        <color rgb="FFBF9000"/>
      </bottom>
    </border>
    <border>
      <top style="thin">
        <color rgb="FFBF9000"/>
      </top>
      <bottom style="thin">
        <color rgb="FFBF9000"/>
      </bottom>
    </border>
    <border>
      <right style="thin">
        <color rgb="FFBF9000"/>
      </right>
      <top style="thin">
        <color rgb="FFBF9000"/>
      </top>
      <bottom style="thin">
        <color rgb="FFBF9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Font="1" applyNumberFormat="1"/>
    <xf borderId="0" fillId="4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5" fontId="2" numFmtId="0" xfId="0" applyAlignment="1" applyFill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2" fillId="0" fontId="2" numFmtId="10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1" xfId="0" applyAlignment="1" applyFont="1" applyNumberFormat="1">
      <alignment horizontal="center"/>
    </xf>
    <xf borderId="4" fillId="0" fontId="2" numFmtId="0" xfId="0" applyBorder="1" applyFont="1"/>
    <xf borderId="0" fillId="0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4" numFmtId="0" xfId="0" applyAlignment="1" applyFont="1">
      <alignment horizontal="center" readingOrder="0" vertical="bottom"/>
    </xf>
    <xf borderId="0" fillId="6" fontId="3" numFmtId="0" xfId="0" applyAlignment="1" applyFill="1" applyFont="1">
      <alignment horizontal="center" readingOrder="0" vertical="bottom"/>
    </xf>
    <xf borderId="0" fillId="7" fontId="3" numFmtId="0" xfId="0" applyAlignment="1" applyFill="1" applyFont="1">
      <alignment horizontal="center" readingOrder="0" vertical="bottom"/>
    </xf>
    <xf borderId="0" fillId="8" fontId="3" numFmtId="0" xfId="0" applyAlignment="1" applyFill="1" applyFont="1">
      <alignment horizontal="center" readingOrder="0" vertical="bottom"/>
    </xf>
    <xf borderId="0" fillId="0" fontId="2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0" fillId="9" fontId="2" numFmtId="0" xfId="0" applyAlignment="1" applyFill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10" fontId="2" numFmtId="0" xfId="0" applyAlignment="1" applyFill="1" applyFont="1">
      <alignment horizontal="center" readingOrder="0"/>
    </xf>
    <xf borderId="0" fillId="11" fontId="2" numFmtId="0" xfId="0" applyAlignment="1" applyFill="1" applyFont="1">
      <alignment horizontal="center" readingOrder="0"/>
    </xf>
    <xf borderId="0" fillId="12" fontId="3" numFmtId="0" xfId="0" applyAlignment="1" applyFill="1" applyFont="1">
      <alignment horizontal="center" readingOrder="0" vertical="bottom"/>
    </xf>
    <xf borderId="0" fillId="4" fontId="3" numFmtId="0" xfId="0" applyAlignment="1" applyFont="1">
      <alignment horizontal="center" readingOrder="0" vertical="bottom"/>
    </xf>
    <xf borderId="0" fillId="3" fontId="3" numFmtId="0" xfId="0" applyAlignment="1" applyFont="1">
      <alignment horizontal="center" readingOrder="0" vertical="bottom"/>
    </xf>
    <xf borderId="5" fillId="0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6" fillId="11" fontId="2" numFmtId="0" xfId="0" applyAlignment="1" applyBorder="1" applyFont="1">
      <alignment horizontal="center" readingOrder="0"/>
    </xf>
    <xf borderId="6" fillId="8" fontId="3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center" readingOrder="0"/>
    </xf>
    <xf borderId="7" fillId="0" fontId="2" numFmtId="165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165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Coinflip WR: "Priscilla and Dandelion"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'Winrate comparison'!$F$2:$G$2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Coinflip WR: "Bon Appetit "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'Winrate comparison'!$F$3:$G$3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Coinflip WR: "Thicc Finisher"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'Winrate comparison'!$F$4:$G$4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Coinflip WR: "Classic Machines"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'Winrate comparison'!$F$5:$G$5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Coinflip WR: "Corrupted Machines"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'Winrate comparison'!$F$6:$G$6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295275</xdr:colOff>
      <xdr:row>13</xdr:row>
      <xdr:rowOff>161925</xdr:rowOff>
    </xdr:from>
    <xdr:ext cx="3267075" cy="18859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552450</xdr:colOff>
      <xdr:row>15</xdr:row>
      <xdr:rowOff>85725</xdr:rowOff>
    </xdr:from>
    <xdr:ext cx="3267075" cy="18859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866775</xdr:colOff>
      <xdr:row>16</xdr:row>
      <xdr:rowOff>190500</xdr:rowOff>
    </xdr:from>
    <xdr:ext cx="3267075" cy="18859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247650</xdr:colOff>
      <xdr:row>18</xdr:row>
      <xdr:rowOff>104775</xdr:rowOff>
    </xdr:from>
    <xdr:ext cx="3267075" cy="18859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619125</xdr:colOff>
      <xdr:row>20</xdr:row>
      <xdr:rowOff>28575</xdr:rowOff>
    </xdr:from>
    <xdr:ext cx="3267075" cy="18859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5" max="5" width="22.0"/>
    <col customWidth="1" min="6" max="6" width="19.57"/>
    <col customWidth="1" min="7" max="7" width="16.29"/>
    <col customWidth="1" min="10" max="1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</row>
    <row r="2">
      <c r="A2" s="2" t="s">
        <v>10</v>
      </c>
      <c r="B2" s="3">
        <f>8+2+2+3+5</f>
        <v>20</v>
      </c>
      <c r="C2" s="3">
        <f>5+1+1+3+2</f>
        <v>12</v>
      </c>
      <c r="D2" s="3">
        <f t="shared" ref="D2:D6" si="1">B2-C2</f>
        <v>8</v>
      </c>
      <c r="E2" s="4">
        <f t="shared" ref="E2:E6" si="2">C2/B2</f>
        <v>0.6</v>
      </c>
      <c r="F2" s="5">
        <f>1+1+2</f>
        <v>4</v>
      </c>
      <c r="G2" s="5">
        <f>5+1+2</f>
        <v>8</v>
      </c>
      <c r="I2" s="5">
        <v>7.0</v>
      </c>
      <c r="J2" s="3">
        <f>COUNTIF('Classic Machines matchup histor'!J:J,I2)+COUNTIF('Corrupted Machines matchup hist'!J:J,I2)</f>
        <v>14</v>
      </c>
      <c r="K2" s="6">
        <f t="shared" ref="K2:K10" si="3">(J2*13)/60</f>
        <v>3.033333333</v>
      </c>
    </row>
    <row r="3">
      <c r="A3" s="7" t="s">
        <v>11</v>
      </c>
      <c r="B3" s="5">
        <f>27+'Bon Appetit matchup history'!N2</f>
        <v>48</v>
      </c>
      <c r="C3" s="3">
        <f>15+COUNTIFS('Bon Appetit matchup history'!C2:C1000,1)</f>
        <v>27</v>
      </c>
      <c r="D3" s="3">
        <f t="shared" si="1"/>
        <v>21</v>
      </c>
      <c r="E3" s="4">
        <f t="shared" si="2"/>
        <v>0.5625</v>
      </c>
      <c r="F3" s="5">
        <f>2+1+3</f>
        <v>6</v>
      </c>
      <c r="G3" s="5">
        <f>7+1+1</f>
        <v>9</v>
      </c>
      <c r="H3" s="8"/>
      <c r="I3" s="5">
        <v>6.0</v>
      </c>
      <c r="J3" s="3">
        <f>COUNTIF('Classic Machines matchup histor'!J:J,I3)</f>
        <v>8</v>
      </c>
      <c r="K3" s="6">
        <f t="shared" si="3"/>
        <v>1.733333333</v>
      </c>
    </row>
    <row r="4">
      <c r="A4" s="9" t="s">
        <v>12</v>
      </c>
      <c r="B4" s="5">
        <v>3.0</v>
      </c>
      <c r="C4" s="5">
        <v>2.0</v>
      </c>
      <c r="D4" s="3">
        <f t="shared" si="1"/>
        <v>1</v>
      </c>
      <c r="E4" s="4">
        <f t="shared" si="2"/>
        <v>0.6666666667</v>
      </c>
      <c r="F4" s="5">
        <f>2</f>
        <v>2</v>
      </c>
      <c r="G4" s="5">
        <f>0</f>
        <v>0</v>
      </c>
      <c r="I4" s="5">
        <v>5.0</v>
      </c>
      <c r="J4" s="3">
        <f>COUNTIF('Classic Machines matchup histor'!J:J,I4)</f>
        <v>19</v>
      </c>
      <c r="K4" s="6">
        <f t="shared" si="3"/>
        <v>4.116666667</v>
      </c>
    </row>
    <row r="5">
      <c r="A5" s="10" t="s">
        <v>13</v>
      </c>
      <c r="B5" s="11">
        <f>'Classic Machines matchup histor'!N2</f>
        <v>93</v>
      </c>
      <c r="C5" s="11">
        <f>COUNTIFS('Classic Machines matchup histor'!C2:C1000,1)</f>
        <v>60</v>
      </c>
      <c r="D5" s="12">
        <f t="shared" si="1"/>
        <v>33</v>
      </c>
      <c r="E5" s="13">
        <f t="shared" si="2"/>
        <v>0.6451612903</v>
      </c>
      <c r="F5" s="11">
        <f>COUNTIFS('Classic Machines matchup histor'!C2:C1000,1,'Classic Machines matchup histor'!E2:E1000,"Blue")</f>
        <v>30</v>
      </c>
      <c r="G5" s="14">
        <f>COUNTIFS('Classic Machines matchup histor'!C2:C1000,1,'Classic Machines matchup histor'!E2:E1000,"Red")</f>
        <v>30</v>
      </c>
      <c r="I5" s="5">
        <v>4.0</v>
      </c>
      <c r="J5" s="3">
        <f>COUNTIF('Classic Machines matchup histor'!J:J,I5)</f>
        <v>20</v>
      </c>
      <c r="K5" s="6">
        <f t="shared" si="3"/>
        <v>4.333333333</v>
      </c>
    </row>
    <row r="6">
      <c r="A6" s="2" t="s">
        <v>14</v>
      </c>
      <c r="B6" s="5">
        <f>'Corrupted Machines matchup hist'!N2</f>
        <v>7</v>
      </c>
      <c r="C6" s="5">
        <f>COUNTIFS('Corrupted Machines matchup hist'!$C$2:$C$1000,1)</f>
        <v>6</v>
      </c>
      <c r="D6" s="3">
        <f t="shared" si="1"/>
        <v>1</v>
      </c>
      <c r="E6" s="4">
        <f t="shared" si="2"/>
        <v>0.8571428571</v>
      </c>
      <c r="F6" s="5">
        <f>COUNTIFS('Corrupted Machines matchup hist'!$C$2:$C$1000,1,'Corrupted Machines matchup hist'!$E$2:$E$1000,"Blue")</f>
        <v>2</v>
      </c>
      <c r="G6" s="5">
        <f>COUNTIFS('Corrupted Machines matchup hist'!$C$2:$C$1000,1,'Corrupted Machines matchup hist'!$E$2:$E$1000,"Red")</f>
        <v>4</v>
      </c>
      <c r="I6" s="5">
        <v>3.0</v>
      </c>
      <c r="J6" s="3">
        <f>COUNTIF('Classic Machines matchup histor'!J:J,I6)+COUNTIF('Corrupted Machines matchup hist'!J:J,I6)</f>
        <v>9</v>
      </c>
      <c r="K6" s="6">
        <f t="shared" si="3"/>
        <v>1.95</v>
      </c>
    </row>
    <row r="7">
      <c r="I7" s="5">
        <v>2.0</v>
      </c>
      <c r="J7" s="3">
        <f>COUNTIF('Classic Machines matchup histor'!J:J,I7)</f>
        <v>12</v>
      </c>
      <c r="K7" s="6">
        <f t="shared" si="3"/>
        <v>2.6</v>
      </c>
    </row>
    <row r="8">
      <c r="I8" s="5">
        <v>1.0</v>
      </c>
      <c r="J8" s="3">
        <f>COUNTIF('Classic Machines matchup histor'!J:J,I8)</f>
        <v>10</v>
      </c>
      <c r="K8" s="6">
        <f t="shared" si="3"/>
        <v>2.166666667</v>
      </c>
    </row>
    <row r="9">
      <c r="I9" s="5">
        <v>0.0</v>
      </c>
      <c r="J9" s="3">
        <f>COUNTIF('Classic Machines matchup histor'!J:J,I9)</f>
        <v>1</v>
      </c>
      <c r="K9" s="6">
        <f t="shared" si="3"/>
        <v>0.2166666667</v>
      </c>
    </row>
    <row r="10">
      <c r="I10" s="15" t="s">
        <v>15</v>
      </c>
      <c r="J10" s="16">
        <f>AVERAGE(J2:J9)</f>
        <v>11.625</v>
      </c>
      <c r="K10" s="6">
        <f t="shared" si="3"/>
        <v>2.51875</v>
      </c>
    </row>
    <row r="15">
      <c r="A15" s="17"/>
      <c r="B15" s="8" t="s">
        <v>16</v>
      </c>
    </row>
    <row r="21">
      <c r="A21" s="18" t="s">
        <v>17</v>
      </c>
      <c r="F21" s="18" t="s">
        <v>18</v>
      </c>
    </row>
    <row r="22">
      <c r="A22" s="19" t="s">
        <v>10</v>
      </c>
      <c r="B22" s="20" t="s">
        <v>19</v>
      </c>
      <c r="C22" s="21"/>
      <c r="D22" s="21"/>
      <c r="E22" s="21"/>
      <c r="F22" s="19" t="s">
        <v>10</v>
      </c>
      <c r="G22" s="20" t="s">
        <v>20</v>
      </c>
    </row>
    <row r="23">
      <c r="A23" s="22" t="s">
        <v>11</v>
      </c>
      <c r="B23" s="20" t="s">
        <v>21</v>
      </c>
      <c r="C23" s="21"/>
      <c r="D23" s="21"/>
      <c r="E23" s="21"/>
      <c r="F23" s="22" t="s">
        <v>11</v>
      </c>
      <c r="G23" s="20" t="s">
        <v>22</v>
      </c>
    </row>
    <row r="24">
      <c r="A24" s="23" t="s">
        <v>12</v>
      </c>
      <c r="B24" s="20" t="s">
        <v>23</v>
      </c>
      <c r="C24" s="21"/>
      <c r="D24" s="21"/>
      <c r="E24" s="21"/>
      <c r="F24" s="23" t="s">
        <v>12</v>
      </c>
      <c r="G24" s="20" t="s">
        <v>24</v>
      </c>
    </row>
    <row r="25">
      <c r="C25" s="21"/>
      <c r="D25" s="21"/>
      <c r="E25" s="21"/>
    </row>
    <row r="26">
      <c r="A26" s="24"/>
      <c r="B26" s="24"/>
      <c r="C26" s="21"/>
      <c r="D26" s="21"/>
      <c r="E26" s="21"/>
      <c r="F26" s="24"/>
      <c r="G26" s="24"/>
    </row>
    <row r="27">
      <c r="D27" s="21"/>
      <c r="E27" s="21"/>
      <c r="F27" s="24"/>
      <c r="G27" s="24"/>
    </row>
    <row r="28">
      <c r="D28" s="21"/>
      <c r="E28" s="21"/>
      <c r="F28" s="24"/>
      <c r="G28" s="21"/>
    </row>
    <row r="29">
      <c r="D29" s="21"/>
      <c r="E29" s="21"/>
      <c r="F29" s="21"/>
      <c r="G29" s="21"/>
    </row>
    <row r="30">
      <c r="F30" s="21"/>
      <c r="G30" s="21"/>
    </row>
    <row r="31">
      <c r="F31" s="21"/>
      <c r="G31" s="21"/>
    </row>
    <row r="32">
      <c r="F32" s="21"/>
      <c r="G32" s="2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0"/>
    <col customWidth="1" min="2" max="2" width="15.14"/>
    <col customWidth="1" min="3" max="3" width="6.86"/>
    <col customWidth="1" min="4" max="4" width="13.57"/>
    <col customWidth="1" min="5" max="5" width="5.29"/>
    <col customWidth="1" min="6" max="6" width="19.57"/>
    <col customWidth="1" min="7" max="7" width="20.14"/>
    <col customWidth="1" min="8" max="8" width="9.0"/>
    <col customWidth="1" min="9" max="9" width="23.43"/>
    <col customWidth="1" min="10" max="10" width="10.43"/>
    <col customWidth="1" min="11" max="11" width="15.86"/>
  </cols>
  <sheetData>
    <row r="1">
      <c r="A1" s="1" t="s">
        <v>25</v>
      </c>
      <c r="B1" s="25" t="s">
        <v>26</v>
      </c>
      <c r="C1" s="25" t="s">
        <v>27</v>
      </c>
      <c r="D1" s="1" t="s">
        <v>28</v>
      </c>
      <c r="E1" s="25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25" t="s">
        <v>7</v>
      </c>
      <c r="K1" s="1" t="s">
        <v>34</v>
      </c>
      <c r="M1" s="1" t="s">
        <v>35</v>
      </c>
      <c r="N1" s="1" t="s">
        <v>36</v>
      </c>
      <c r="O1" s="1" t="s">
        <v>37</v>
      </c>
    </row>
    <row r="2">
      <c r="A2" s="5">
        <v>1.0</v>
      </c>
      <c r="B2" s="26" t="s">
        <v>38</v>
      </c>
      <c r="C2" s="27">
        <v>0.0</v>
      </c>
      <c r="D2" s="27" t="s">
        <v>39</v>
      </c>
      <c r="E2" s="28" t="s">
        <v>40</v>
      </c>
      <c r="F2" s="5" t="s">
        <v>41</v>
      </c>
      <c r="G2" s="5" t="s">
        <v>41</v>
      </c>
      <c r="H2" s="5" t="s">
        <v>41</v>
      </c>
      <c r="I2" s="5" t="s">
        <v>41</v>
      </c>
      <c r="J2" s="5">
        <v>7.0</v>
      </c>
      <c r="K2" s="29">
        <v>43591.0</v>
      </c>
      <c r="M2" s="30" t="s">
        <v>42</v>
      </c>
      <c r="N2" s="31">
        <f>SUM(N3:N1000)</f>
        <v>93</v>
      </c>
      <c r="O2" s="32">
        <f>AVERAGE(C2:C1000)</f>
        <v>0.6451612903</v>
      </c>
    </row>
    <row r="3">
      <c r="A3" s="5">
        <v>2.0</v>
      </c>
      <c r="B3" s="33" t="s">
        <v>43</v>
      </c>
      <c r="C3" s="34">
        <v>0.0</v>
      </c>
      <c r="D3" s="27" t="s">
        <v>39</v>
      </c>
      <c r="E3" s="35" t="s">
        <v>44</v>
      </c>
      <c r="F3" s="5" t="s">
        <v>41</v>
      </c>
      <c r="G3" s="5" t="s">
        <v>41</v>
      </c>
      <c r="H3" s="5" t="s">
        <v>41</v>
      </c>
      <c r="I3" s="5" t="s">
        <v>41</v>
      </c>
      <c r="J3" s="5">
        <v>7.0</v>
      </c>
      <c r="K3" s="29">
        <v>43591.0</v>
      </c>
      <c r="M3" s="5" t="s">
        <v>45</v>
      </c>
      <c r="N3" s="3">
        <f t="shared" ref="N3:N18" si="1">COUNTIF($B$2:$B$1000,M3)</f>
        <v>29</v>
      </c>
      <c r="O3" s="4">
        <f t="shared" ref="O3:O18" si="2">IF(COUNTIF($B$2:$B$1000, M3) &gt; 0, SUMIF($B$2:$B$1000, M3, $C$2:$C$1000)/COUNTIF($B$2:$B$1000, M3), "N/A")</f>
        <v>0.6896551724</v>
      </c>
    </row>
    <row r="4">
      <c r="A4" s="5">
        <v>3.0</v>
      </c>
      <c r="B4" s="33" t="s">
        <v>43</v>
      </c>
      <c r="C4" s="36">
        <v>1.0</v>
      </c>
      <c r="D4" s="36" t="s">
        <v>46</v>
      </c>
      <c r="E4" s="35" t="s">
        <v>44</v>
      </c>
      <c r="F4" s="5" t="s">
        <v>41</v>
      </c>
      <c r="G4" s="5" t="s">
        <v>41</v>
      </c>
      <c r="H4" s="5" t="s">
        <v>41</v>
      </c>
      <c r="I4" s="5" t="s">
        <v>47</v>
      </c>
      <c r="J4" s="5">
        <v>7.0</v>
      </c>
      <c r="K4" s="29">
        <v>43591.0</v>
      </c>
      <c r="M4" s="26" t="s">
        <v>48</v>
      </c>
      <c r="N4" s="3">
        <f t="shared" si="1"/>
        <v>19</v>
      </c>
      <c r="O4" s="4">
        <f t="shared" si="2"/>
        <v>0.6842105263</v>
      </c>
    </row>
    <row r="5">
      <c r="A5" s="5">
        <v>4.0</v>
      </c>
      <c r="B5" s="33" t="s">
        <v>43</v>
      </c>
      <c r="C5" s="36">
        <v>1.0</v>
      </c>
      <c r="D5" s="36" t="s">
        <v>49</v>
      </c>
      <c r="E5" s="35" t="s">
        <v>44</v>
      </c>
      <c r="F5" s="5" t="s">
        <v>50</v>
      </c>
      <c r="G5" s="5" t="s">
        <v>41</v>
      </c>
      <c r="H5" s="5" t="s">
        <v>41</v>
      </c>
      <c r="I5" s="5" t="s">
        <v>41</v>
      </c>
      <c r="J5" s="5">
        <v>7.0</v>
      </c>
      <c r="K5" s="29">
        <v>43591.0</v>
      </c>
      <c r="M5" s="37" t="s">
        <v>51</v>
      </c>
      <c r="N5" s="3">
        <f t="shared" si="1"/>
        <v>12</v>
      </c>
      <c r="O5" s="4">
        <f t="shared" si="2"/>
        <v>0.5833333333</v>
      </c>
    </row>
    <row r="6">
      <c r="A6" s="5">
        <v>5.0</v>
      </c>
      <c r="B6" s="26" t="s">
        <v>38</v>
      </c>
      <c r="C6" s="34">
        <v>0.0</v>
      </c>
      <c r="D6" s="27" t="s">
        <v>39</v>
      </c>
      <c r="E6" s="28" t="s">
        <v>40</v>
      </c>
      <c r="F6" s="5" t="s">
        <v>41</v>
      </c>
      <c r="G6" s="5" t="s">
        <v>41</v>
      </c>
      <c r="H6" s="5" t="s">
        <v>41</v>
      </c>
      <c r="I6" s="5" t="s">
        <v>41</v>
      </c>
      <c r="J6" s="5">
        <v>7.0</v>
      </c>
      <c r="K6" s="29">
        <v>43592.0</v>
      </c>
      <c r="M6" s="2" t="s">
        <v>52</v>
      </c>
      <c r="N6" s="3">
        <f t="shared" si="1"/>
        <v>7</v>
      </c>
      <c r="O6" s="4">
        <f t="shared" si="2"/>
        <v>0.8571428571</v>
      </c>
    </row>
    <row r="7">
      <c r="A7" s="5">
        <v>6.0</v>
      </c>
      <c r="B7" s="38" t="s">
        <v>53</v>
      </c>
      <c r="C7" s="36">
        <v>1.0</v>
      </c>
      <c r="D7" s="36" t="s">
        <v>46</v>
      </c>
      <c r="E7" s="28" t="s">
        <v>40</v>
      </c>
      <c r="F7" s="5" t="s">
        <v>41</v>
      </c>
      <c r="G7" s="5" t="s">
        <v>41</v>
      </c>
      <c r="H7" s="5" t="s">
        <v>41</v>
      </c>
      <c r="I7" s="5" t="s">
        <v>47</v>
      </c>
      <c r="J7" s="5">
        <v>7.0</v>
      </c>
      <c r="K7" s="29">
        <v>43592.0</v>
      </c>
      <c r="M7" s="26" t="s">
        <v>38</v>
      </c>
      <c r="N7" s="3">
        <f t="shared" si="1"/>
        <v>6</v>
      </c>
      <c r="O7" s="4">
        <f t="shared" si="2"/>
        <v>0.3333333333</v>
      </c>
    </row>
    <row r="8">
      <c r="A8" s="5">
        <v>7.0</v>
      </c>
      <c r="B8" s="26" t="s">
        <v>45</v>
      </c>
      <c r="C8" s="36">
        <v>1.0</v>
      </c>
      <c r="D8" s="36" t="s">
        <v>46</v>
      </c>
      <c r="E8" s="28" t="s">
        <v>40</v>
      </c>
      <c r="F8" s="5" t="s">
        <v>41</v>
      </c>
      <c r="G8" s="5" t="s">
        <v>41</v>
      </c>
      <c r="H8" s="5" t="s">
        <v>41</v>
      </c>
      <c r="I8" s="5" t="s">
        <v>47</v>
      </c>
      <c r="J8" s="5">
        <v>7.0</v>
      </c>
      <c r="K8" s="29">
        <v>43592.0</v>
      </c>
      <c r="M8" s="33" t="s">
        <v>43</v>
      </c>
      <c r="N8" s="3">
        <f t="shared" si="1"/>
        <v>4</v>
      </c>
      <c r="O8" s="4">
        <f t="shared" si="2"/>
        <v>0.75</v>
      </c>
    </row>
    <row r="9">
      <c r="A9" s="5">
        <v>8.0</v>
      </c>
      <c r="B9" s="37" t="s">
        <v>51</v>
      </c>
      <c r="C9" s="34">
        <v>0.0</v>
      </c>
      <c r="D9" s="27" t="s">
        <v>39</v>
      </c>
      <c r="E9" s="28" t="s">
        <v>40</v>
      </c>
      <c r="F9" s="5" t="s">
        <v>41</v>
      </c>
      <c r="G9" s="5" t="s">
        <v>41</v>
      </c>
      <c r="H9" s="5" t="s">
        <v>41</v>
      </c>
      <c r="I9" s="5" t="s">
        <v>47</v>
      </c>
      <c r="J9" s="5">
        <v>7.0</v>
      </c>
      <c r="K9" s="29">
        <v>43592.0</v>
      </c>
      <c r="M9" s="38" t="s">
        <v>54</v>
      </c>
      <c r="N9" s="3">
        <f t="shared" si="1"/>
        <v>3</v>
      </c>
      <c r="O9" s="4">
        <f t="shared" si="2"/>
        <v>0.3333333333</v>
      </c>
    </row>
    <row r="10">
      <c r="A10" s="5">
        <v>9.0</v>
      </c>
      <c r="B10" s="26" t="s">
        <v>38</v>
      </c>
      <c r="C10" s="34">
        <v>0.0</v>
      </c>
      <c r="D10" s="27" t="s">
        <v>55</v>
      </c>
      <c r="E10" s="28" t="s">
        <v>40</v>
      </c>
      <c r="F10" s="5" t="s">
        <v>56</v>
      </c>
      <c r="G10" s="5" t="s">
        <v>41</v>
      </c>
      <c r="H10" s="5" t="s">
        <v>47</v>
      </c>
      <c r="I10" s="5" t="s">
        <v>41</v>
      </c>
      <c r="J10" s="5">
        <v>7.0</v>
      </c>
      <c r="K10" s="29">
        <v>43593.0</v>
      </c>
      <c r="M10" s="33" t="s">
        <v>57</v>
      </c>
      <c r="N10" s="3">
        <f t="shared" si="1"/>
        <v>3</v>
      </c>
      <c r="O10" s="4">
        <f t="shared" si="2"/>
        <v>0</v>
      </c>
    </row>
    <row r="11">
      <c r="A11" s="5">
        <v>10.0</v>
      </c>
      <c r="B11" s="37" t="s">
        <v>58</v>
      </c>
      <c r="C11" s="36">
        <v>1.0</v>
      </c>
      <c r="D11" s="36" t="s">
        <v>46</v>
      </c>
      <c r="E11" s="35" t="s">
        <v>44</v>
      </c>
      <c r="F11" s="5" t="s">
        <v>41</v>
      </c>
      <c r="G11" s="5" t="s">
        <v>41</v>
      </c>
      <c r="H11" s="5" t="s">
        <v>41</v>
      </c>
      <c r="I11" s="5" t="s">
        <v>47</v>
      </c>
      <c r="J11" s="5">
        <v>7.0</v>
      </c>
      <c r="K11" s="29">
        <v>43593.0</v>
      </c>
      <c r="M11" s="37" t="s">
        <v>59</v>
      </c>
      <c r="N11" s="3">
        <f t="shared" si="1"/>
        <v>3</v>
      </c>
      <c r="O11" s="4">
        <f t="shared" si="2"/>
        <v>0.6666666667</v>
      </c>
    </row>
    <row r="12">
      <c r="A12" s="5">
        <v>11.0</v>
      </c>
      <c r="B12" s="33" t="s">
        <v>60</v>
      </c>
      <c r="C12" s="36">
        <v>1.0</v>
      </c>
      <c r="D12" s="36" t="s">
        <v>49</v>
      </c>
      <c r="E12" s="35" t="s">
        <v>44</v>
      </c>
      <c r="F12" s="5" t="s">
        <v>50</v>
      </c>
      <c r="G12" s="5" t="s">
        <v>41</v>
      </c>
      <c r="H12" s="5" t="s">
        <v>41</v>
      </c>
      <c r="I12" s="5" t="s">
        <v>41</v>
      </c>
      <c r="J12" s="5">
        <v>7.0</v>
      </c>
      <c r="K12" s="29">
        <v>43593.0</v>
      </c>
      <c r="M12" s="26" t="s">
        <v>61</v>
      </c>
      <c r="N12" s="3">
        <f t="shared" si="1"/>
        <v>2</v>
      </c>
      <c r="O12" s="4">
        <f t="shared" si="2"/>
        <v>0.5</v>
      </c>
    </row>
    <row r="13">
      <c r="A13" s="5">
        <v>12.0</v>
      </c>
      <c r="B13" s="38" t="s">
        <v>45</v>
      </c>
      <c r="C13" s="36">
        <v>1.0</v>
      </c>
      <c r="D13" s="36" t="s">
        <v>46</v>
      </c>
      <c r="E13" s="35" t="s">
        <v>44</v>
      </c>
      <c r="F13" s="5" t="s">
        <v>41</v>
      </c>
      <c r="G13" s="5" t="s">
        <v>41</v>
      </c>
      <c r="H13" s="5" t="s">
        <v>41</v>
      </c>
      <c r="I13" s="5" t="s">
        <v>47</v>
      </c>
      <c r="J13" s="5">
        <v>7.0</v>
      </c>
      <c r="K13" s="29">
        <v>43593.0</v>
      </c>
      <c r="M13" s="38" t="s">
        <v>53</v>
      </c>
      <c r="N13" s="3">
        <f t="shared" si="1"/>
        <v>2</v>
      </c>
      <c r="O13" s="4">
        <f t="shared" si="2"/>
        <v>1</v>
      </c>
    </row>
    <row r="14">
      <c r="A14" s="5">
        <v>13.0</v>
      </c>
      <c r="B14" s="38" t="s">
        <v>53</v>
      </c>
      <c r="C14" s="36">
        <v>1.0</v>
      </c>
      <c r="D14" s="36" t="s">
        <v>46</v>
      </c>
      <c r="E14" s="28" t="s">
        <v>40</v>
      </c>
      <c r="F14" s="5" t="s">
        <v>41</v>
      </c>
      <c r="G14" s="5" t="s">
        <v>41</v>
      </c>
      <c r="H14" s="5" t="s">
        <v>41</v>
      </c>
      <c r="I14" s="5" t="s">
        <v>47</v>
      </c>
      <c r="J14" s="5">
        <v>7.0</v>
      </c>
      <c r="K14" s="29">
        <v>43594.0</v>
      </c>
      <c r="M14" s="33" t="s">
        <v>60</v>
      </c>
      <c r="N14" s="3">
        <f t="shared" si="1"/>
        <v>1</v>
      </c>
      <c r="O14" s="4">
        <f t="shared" si="2"/>
        <v>1</v>
      </c>
    </row>
    <row r="15">
      <c r="A15" s="5">
        <v>14.0</v>
      </c>
      <c r="B15" s="2" t="s">
        <v>52</v>
      </c>
      <c r="C15" s="36">
        <v>1.0</v>
      </c>
      <c r="D15" s="36" t="s">
        <v>46</v>
      </c>
      <c r="E15" s="35" t="s">
        <v>44</v>
      </c>
      <c r="F15" s="5" t="s">
        <v>41</v>
      </c>
      <c r="G15" s="5" t="s">
        <v>41</v>
      </c>
      <c r="H15" s="5" t="s">
        <v>41</v>
      </c>
      <c r="I15" s="5" t="s">
        <v>47</v>
      </c>
      <c r="J15" s="5">
        <v>7.0</v>
      </c>
      <c r="K15" s="29">
        <v>43594.0</v>
      </c>
      <c r="M15" s="37" t="s">
        <v>58</v>
      </c>
      <c r="N15" s="3">
        <f t="shared" si="1"/>
        <v>1</v>
      </c>
      <c r="O15" s="4">
        <f t="shared" si="2"/>
        <v>1</v>
      </c>
    </row>
    <row r="16">
      <c r="A16" s="5">
        <v>15.0</v>
      </c>
      <c r="B16" s="26" t="s">
        <v>48</v>
      </c>
      <c r="C16" s="36">
        <v>1.0</v>
      </c>
      <c r="D16" s="36" t="s">
        <v>46</v>
      </c>
      <c r="E16" s="35" t="s">
        <v>44</v>
      </c>
      <c r="F16" s="5" t="s">
        <v>41</v>
      </c>
      <c r="G16" s="5" t="s">
        <v>41</v>
      </c>
      <c r="H16" s="5" t="s">
        <v>41</v>
      </c>
      <c r="I16" s="5" t="s">
        <v>62</v>
      </c>
      <c r="J16" s="5">
        <v>6.0</v>
      </c>
      <c r="K16" s="29">
        <v>43594.0</v>
      </c>
      <c r="M16" s="38" t="s">
        <v>63</v>
      </c>
      <c r="N16" s="3">
        <f t="shared" si="1"/>
        <v>1</v>
      </c>
      <c r="O16" s="4">
        <f t="shared" si="2"/>
        <v>1</v>
      </c>
    </row>
    <row r="17">
      <c r="A17" s="5">
        <v>16.0</v>
      </c>
      <c r="B17" s="26" t="s">
        <v>48</v>
      </c>
      <c r="C17" s="36">
        <v>1.0</v>
      </c>
      <c r="D17" s="36" t="s">
        <v>46</v>
      </c>
      <c r="E17" s="35" t="s">
        <v>44</v>
      </c>
      <c r="F17" s="5" t="s">
        <v>41</v>
      </c>
      <c r="G17" s="5" t="s">
        <v>41</v>
      </c>
      <c r="H17" s="5" t="s">
        <v>41</v>
      </c>
      <c r="I17" s="5" t="s">
        <v>47</v>
      </c>
      <c r="J17" s="5">
        <v>6.0</v>
      </c>
      <c r="K17" s="29">
        <v>43595.0</v>
      </c>
      <c r="M17" s="39" t="s">
        <v>64</v>
      </c>
      <c r="N17" s="3">
        <f t="shared" si="1"/>
        <v>0</v>
      </c>
      <c r="O17" s="4" t="str">
        <f t="shared" si="2"/>
        <v>N/A</v>
      </c>
    </row>
    <row r="18">
      <c r="A18" s="5">
        <v>17.0</v>
      </c>
      <c r="B18" s="37" t="s">
        <v>59</v>
      </c>
      <c r="C18" s="36">
        <v>1.0</v>
      </c>
      <c r="D18" s="36" t="s">
        <v>46</v>
      </c>
      <c r="E18" s="28" t="s">
        <v>40</v>
      </c>
      <c r="F18" s="5" t="s">
        <v>41</v>
      </c>
      <c r="G18" s="5" t="s">
        <v>41</v>
      </c>
      <c r="H18" s="5" t="s">
        <v>41</v>
      </c>
      <c r="I18" s="5" t="s">
        <v>47</v>
      </c>
      <c r="J18" s="5">
        <v>6.0</v>
      </c>
      <c r="K18" s="29">
        <v>43595.0</v>
      </c>
      <c r="M18" s="26" t="s">
        <v>65</v>
      </c>
      <c r="N18" s="3">
        <f t="shared" si="1"/>
        <v>0</v>
      </c>
      <c r="O18" s="4" t="str">
        <f t="shared" si="2"/>
        <v>N/A</v>
      </c>
    </row>
    <row r="19">
      <c r="A19" s="5">
        <v>18.0</v>
      </c>
      <c r="B19" s="26" t="s">
        <v>45</v>
      </c>
      <c r="C19" s="34">
        <v>0.0</v>
      </c>
      <c r="D19" s="27" t="s">
        <v>39</v>
      </c>
      <c r="E19" s="35" t="s">
        <v>44</v>
      </c>
      <c r="F19" s="5" t="s">
        <v>41</v>
      </c>
      <c r="G19" s="5" t="s">
        <v>41</v>
      </c>
      <c r="H19" s="5" t="s">
        <v>41</v>
      </c>
      <c r="I19" s="5" t="s">
        <v>47</v>
      </c>
      <c r="J19" s="5">
        <v>6.0</v>
      </c>
      <c r="K19" s="29">
        <v>43595.0</v>
      </c>
    </row>
    <row r="20">
      <c r="A20" s="5">
        <v>19.0</v>
      </c>
      <c r="B20" s="26" t="s">
        <v>61</v>
      </c>
      <c r="C20" s="34">
        <v>0.0</v>
      </c>
      <c r="D20" s="27" t="s">
        <v>39</v>
      </c>
      <c r="E20" s="35" t="s">
        <v>44</v>
      </c>
      <c r="F20" s="5" t="s">
        <v>41</v>
      </c>
      <c r="G20" s="5" t="s">
        <v>41</v>
      </c>
      <c r="H20" s="5" t="s">
        <v>41</v>
      </c>
      <c r="I20" s="5" t="s">
        <v>47</v>
      </c>
      <c r="J20" s="5">
        <v>6.0</v>
      </c>
      <c r="K20" s="29">
        <v>43595.0</v>
      </c>
    </row>
    <row r="21">
      <c r="A21" s="5">
        <v>20.0</v>
      </c>
      <c r="B21" s="26" t="s">
        <v>48</v>
      </c>
      <c r="C21" s="36">
        <v>1.0</v>
      </c>
      <c r="D21" s="36" t="s">
        <v>46</v>
      </c>
      <c r="E21" s="35" t="s">
        <v>44</v>
      </c>
      <c r="F21" s="5" t="s">
        <v>41</v>
      </c>
      <c r="G21" s="5" t="s">
        <v>41</v>
      </c>
      <c r="H21" s="5" t="s">
        <v>41</v>
      </c>
      <c r="I21" s="5" t="s">
        <v>47</v>
      </c>
      <c r="J21" s="5">
        <v>6.0</v>
      </c>
      <c r="K21" s="29">
        <v>43596.0</v>
      </c>
    </row>
    <row r="22">
      <c r="A22" s="5">
        <v>21.0</v>
      </c>
      <c r="B22" s="26" t="s">
        <v>45</v>
      </c>
      <c r="C22" s="36">
        <v>1.0</v>
      </c>
      <c r="D22" s="36" t="s">
        <v>46</v>
      </c>
      <c r="E22" s="28" t="s">
        <v>40</v>
      </c>
      <c r="F22" s="5" t="s">
        <v>41</v>
      </c>
      <c r="G22" s="5" t="s">
        <v>41</v>
      </c>
      <c r="H22" s="5" t="s">
        <v>41</v>
      </c>
      <c r="I22" s="5" t="s">
        <v>47</v>
      </c>
      <c r="J22" s="5">
        <v>6.0</v>
      </c>
      <c r="K22" s="29">
        <v>43596.0</v>
      </c>
    </row>
    <row r="23">
      <c r="A23" s="5">
        <v>22.0</v>
      </c>
      <c r="B23" s="2" t="s">
        <v>52</v>
      </c>
      <c r="C23" s="36">
        <v>1.0</v>
      </c>
      <c r="D23" s="36" t="s">
        <v>49</v>
      </c>
      <c r="E23" s="35" t="s">
        <v>44</v>
      </c>
      <c r="F23" s="5" t="s">
        <v>50</v>
      </c>
      <c r="G23" s="5" t="s">
        <v>50</v>
      </c>
      <c r="H23" s="5" t="s">
        <v>47</v>
      </c>
      <c r="I23" s="5" t="s">
        <v>41</v>
      </c>
      <c r="J23" s="5">
        <v>6.0</v>
      </c>
      <c r="K23" s="29">
        <v>43596.0</v>
      </c>
    </row>
    <row r="24">
      <c r="A24" s="5">
        <v>23.0</v>
      </c>
      <c r="B24" s="2" t="s">
        <v>52</v>
      </c>
      <c r="C24" s="34">
        <v>0.0</v>
      </c>
      <c r="D24" s="27" t="s">
        <v>39</v>
      </c>
      <c r="E24" s="28" t="s">
        <v>40</v>
      </c>
      <c r="F24" s="5" t="s">
        <v>50</v>
      </c>
      <c r="G24" s="5" t="s">
        <v>56</v>
      </c>
      <c r="H24" s="5" t="s">
        <v>47</v>
      </c>
      <c r="I24" s="5" t="s">
        <v>47</v>
      </c>
      <c r="J24" s="5">
        <v>5.0</v>
      </c>
      <c r="K24" s="29">
        <v>43597.0</v>
      </c>
    </row>
    <row r="25">
      <c r="A25" s="5">
        <v>24.0</v>
      </c>
      <c r="B25" s="26" t="s">
        <v>38</v>
      </c>
      <c r="C25" s="34">
        <v>0.0</v>
      </c>
      <c r="D25" s="27" t="s">
        <v>39</v>
      </c>
      <c r="E25" s="35" t="s">
        <v>44</v>
      </c>
      <c r="F25" s="5" t="s">
        <v>50</v>
      </c>
      <c r="G25" s="5" t="s">
        <v>56</v>
      </c>
      <c r="H25" s="5" t="s">
        <v>62</v>
      </c>
      <c r="I25" s="5" t="s">
        <v>47</v>
      </c>
      <c r="J25" s="5">
        <v>5.0</v>
      </c>
      <c r="K25" s="29">
        <v>43597.0</v>
      </c>
    </row>
    <row r="26">
      <c r="A26" s="5">
        <v>25.0</v>
      </c>
      <c r="B26" s="38" t="s">
        <v>63</v>
      </c>
      <c r="C26" s="36">
        <v>1.0</v>
      </c>
      <c r="D26" s="36" t="s">
        <v>46</v>
      </c>
      <c r="E26" s="35" t="s">
        <v>44</v>
      </c>
      <c r="F26" s="5" t="s">
        <v>50</v>
      </c>
      <c r="G26" s="5" t="s">
        <v>56</v>
      </c>
      <c r="H26" s="5" t="s">
        <v>62</v>
      </c>
      <c r="I26" s="5" t="s">
        <v>47</v>
      </c>
      <c r="J26" s="5">
        <v>5.0</v>
      </c>
      <c r="K26" s="29">
        <v>43597.0</v>
      </c>
    </row>
    <row r="27">
      <c r="A27" s="5">
        <v>26.0</v>
      </c>
      <c r="B27" s="37" t="s">
        <v>51</v>
      </c>
      <c r="C27" s="34">
        <v>0.0</v>
      </c>
      <c r="D27" s="27" t="s">
        <v>39</v>
      </c>
      <c r="E27" s="28" t="s">
        <v>40</v>
      </c>
      <c r="F27" s="5" t="s">
        <v>50</v>
      </c>
      <c r="G27" s="5" t="s">
        <v>56</v>
      </c>
      <c r="H27" s="5" t="s">
        <v>62</v>
      </c>
      <c r="I27" s="5" t="s">
        <v>47</v>
      </c>
      <c r="J27" s="5">
        <v>5.0</v>
      </c>
      <c r="K27" s="29">
        <v>43597.0</v>
      </c>
    </row>
    <row r="28">
      <c r="A28" s="5">
        <v>27.0</v>
      </c>
      <c r="B28" s="26" t="s">
        <v>45</v>
      </c>
      <c r="C28" s="36">
        <v>1.0</v>
      </c>
      <c r="D28" s="36" t="s">
        <v>46</v>
      </c>
      <c r="E28" s="28" t="s">
        <v>40</v>
      </c>
      <c r="F28" s="5" t="s">
        <v>50</v>
      </c>
      <c r="G28" s="5" t="s">
        <v>56</v>
      </c>
      <c r="H28" s="5" t="s">
        <v>62</v>
      </c>
      <c r="I28" s="5" t="s">
        <v>47</v>
      </c>
      <c r="J28" s="5">
        <v>5.0</v>
      </c>
      <c r="K28" s="29">
        <v>43597.0</v>
      </c>
    </row>
    <row r="29">
      <c r="A29" s="5">
        <v>28.0</v>
      </c>
      <c r="B29" s="38" t="s">
        <v>54</v>
      </c>
      <c r="C29" s="34">
        <v>0.0</v>
      </c>
      <c r="D29" s="27" t="s">
        <v>39</v>
      </c>
      <c r="E29" s="28" t="s">
        <v>40</v>
      </c>
      <c r="F29" s="5" t="s">
        <v>50</v>
      </c>
      <c r="G29" s="5" t="s">
        <v>56</v>
      </c>
      <c r="H29" s="5" t="s">
        <v>62</v>
      </c>
      <c r="I29" s="5" t="s">
        <v>47</v>
      </c>
      <c r="J29" s="5">
        <v>5.0</v>
      </c>
      <c r="K29" s="29">
        <v>43597.0</v>
      </c>
    </row>
    <row r="30">
      <c r="A30" s="5">
        <v>29.0</v>
      </c>
      <c r="B30" s="38" t="s">
        <v>54</v>
      </c>
      <c r="C30" s="34">
        <v>0.0</v>
      </c>
      <c r="D30" s="27" t="s">
        <v>39</v>
      </c>
      <c r="E30" s="28" t="s">
        <v>40</v>
      </c>
      <c r="F30" s="5" t="s">
        <v>56</v>
      </c>
      <c r="G30" s="5" t="s">
        <v>50</v>
      </c>
      <c r="H30" s="5" t="s">
        <v>47</v>
      </c>
      <c r="I30" s="5" t="s">
        <v>62</v>
      </c>
      <c r="J30" s="5">
        <v>5.0</v>
      </c>
      <c r="K30" s="29">
        <v>43597.0</v>
      </c>
    </row>
    <row r="31">
      <c r="A31" s="5">
        <v>30.0</v>
      </c>
      <c r="B31" s="26" t="s">
        <v>45</v>
      </c>
      <c r="C31" s="34">
        <v>0.0</v>
      </c>
      <c r="D31" s="27" t="s">
        <v>39</v>
      </c>
      <c r="E31" s="28" t="s">
        <v>40</v>
      </c>
      <c r="F31" s="5" t="s">
        <v>50</v>
      </c>
      <c r="G31" s="5" t="s">
        <v>56</v>
      </c>
      <c r="H31" s="5" t="s">
        <v>62</v>
      </c>
      <c r="I31" s="5" t="s">
        <v>47</v>
      </c>
      <c r="J31" s="5">
        <v>5.0</v>
      </c>
      <c r="K31" s="29">
        <v>43597.0</v>
      </c>
    </row>
    <row r="32">
      <c r="A32" s="5">
        <v>31.0</v>
      </c>
      <c r="B32" s="37" t="s">
        <v>51</v>
      </c>
      <c r="C32" s="36">
        <v>1.0</v>
      </c>
      <c r="D32" s="36" t="s">
        <v>49</v>
      </c>
      <c r="E32" s="28" t="s">
        <v>40</v>
      </c>
      <c r="F32" s="5" t="s">
        <v>41</v>
      </c>
      <c r="G32" s="5" t="s">
        <v>56</v>
      </c>
      <c r="H32" s="5" t="s">
        <v>41</v>
      </c>
      <c r="I32" s="5" t="s">
        <v>41</v>
      </c>
      <c r="J32" s="5">
        <v>5.0</v>
      </c>
      <c r="K32" s="29">
        <v>43597.0</v>
      </c>
    </row>
    <row r="33">
      <c r="A33" s="5">
        <v>32.0</v>
      </c>
      <c r="B33" s="2" t="s">
        <v>45</v>
      </c>
      <c r="C33" s="36">
        <v>1.0</v>
      </c>
      <c r="D33" s="36" t="s">
        <v>46</v>
      </c>
      <c r="E33" s="28" t="s">
        <v>40</v>
      </c>
      <c r="F33" s="5" t="s">
        <v>50</v>
      </c>
      <c r="G33" s="5" t="s">
        <v>56</v>
      </c>
      <c r="H33" s="5" t="s">
        <v>62</v>
      </c>
      <c r="I33" s="5" t="s">
        <v>47</v>
      </c>
      <c r="J33" s="5">
        <v>5.0</v>
      </c>
      <c r="K33" s="29">
        <v>43597.0</v>
      </c>
    </row>
    <row r="34">
      <c r="A34" s="5">
        <v>33.0</v>
      </c>
      <c r="B34" s="26" t="s">
        <v>45</v>
      </c>
      <c r="C34" s="36">
        <v>1.0</v>
      </c>
      <c r="D34" s="36" t="s">
        <v>46</v>
      </c>
      <c r="E34" s="35" t="s">
        <v>44</v>
      </c>
      <c r="F34" s="5" t="s">
        <v>50</v>
      </c>
      <c r="G34" s="5" t="s">
        <v>56</v>
      </c>
      <c r="H34" s="5" t="s">
        <v>62</v>
      </c>
      <c r="I34" s="5" t="s">
        <v>47</v>
      </c>
      <c r="J34" s="5">
        <v>5.0</v>
      </c>
      <c r="K34" s="29">
        <v>43597.0</v>
      </c>
    </row>
    <row r="35">
      <c r="A35" s="5">
        <v>34.0</v>
      </c>
      <c r="B35" s="37" t="s">
        <v>51</v>
      </c>
      <c r="C35" s="36">
        <v>1.0</v>
      </c>
      <c r="D35" s="36" t="s">
        <v>46</v>
      </c>
      <c r="E35" s="35" t="s">
        <v>44</v>
      </c>
      <c r="F35" s="5" t="s">
        <v>50</v>
      </c>
      <c r="G35" s="5" t="s">
        <v>56</v>
      </c>
      <c r="H35" s="5" t="s">
        <v>62</v>
      </c>
      <c r="I35" s="5" t="s">
        <v>47</v>
      </c>
      <c r="J35" s="5">
        <v>5.0</v>
      </c>
      <c r="K35" s="29">
        <v>43597.0</v>
      </c>
    </row>
    <row r="36">
      <c r="A36" s="5">
        <v>35.0</v>
      </c>
      <c r="B36" s="37" t="s">
        <v>51</v>
      </c>
      <c r="C36" s="34">
        <v>0.0</v>
      </c>
      <c r="D36" s="27" t="s">
        <v>55</v>
      </c>
      <c r="E36" s="35" t="s">
        <v>44</v>
      </c>
      <c r="F36" s="5" t="s">
        <v>56</v>
      </c>
      <c r="G36" s="5" t="s">
        <v>56</v>
      </c>
      <c r="H36" s="5" t="s">
        <v>47</v>
      </c>
      <c r="I36" s="5" t="s">
        <v>41</v>
      </c>
      <c r="J36" s="5">
        <v>5.0</v>
      </c>
      <c r="K36" s="29">
        <v>43597.0</v>
      </c>
    </row>
    <row r="37">
      <c r="A37" s="5">
        <v>36.0</v>
      </c>
      <c r="B37" s="37" t="s">
        <v>45</v>
      </c>
      <c r="C37" s="36">
        <v>1.0</v>
      </c>
      <c r="D37" s="36" t="s">
        <v>46</v>
      </c>
      <c r="E37" s="35" t="s">
        <v>44</v>
      </c>
      <c r="F37" s="5" t="s">
        <v>50</v>
      </c>
      <c r="G37" s="5" t="s">
        <v>56</v>
      </c>
      <c r="H37" s="5" t="s">
        <v>62</v>
      </c>
      <c r="I37" s="5" t="s">
        <v>47</v>
      </c>
      <c r="J37" s="5">
        <v>5.0</v>
      </c>
      <c r="K37" s="29">
        <v>43597.0</v>
      </c>
    </row>
    <row r="38">
      <c r="A38" s="5">
        <v>37.0</v>
      </c>
      <c r="B38" s="2" t="s">
        <v>52</v>
      </c>
      <c r="C38" s="36">
        <v>1.0</v>
      </c>
      <c r="D38" s="36" t="s">
        <v>49</v>
      </c>
      <c r="E38" s="28" t="s">
        <v>40</v>
      </c>
      <c r="F38" s="5" t="s">
        <v>50</v>
      </c>
      <c r="G38" s="5" t="s">
        <v>50</v>
      </c>
      <c r="H38" s="5" t="s">
        <v>47</v>
      </c>
      <c r="I38" s="5" t="s">
        <v>41</v>
      </c>
      <c r="J38" s="5">
        <v>5.0</v>
      </c>
      <c r="K38" s="29">
        <v>43597.0</v>
      </c>
    </row>
    <row r="39">
      <c r="A39" s="5">
        <v>38.0</v>
      </c>
      <c r="B39" s="2" t="s">
        <v>45</v>
      </c>
      <c r="C39" s="36">
        <v>1.0</v>
      </c>
      <c r="D39" s="36" t="s">
        <v>46</v>
      </c>
      <c r="E39" s="35" t="s">
        <v>44</v>
      </c>
      <c r="F39" s="5" t="s">
        <v>50</v>
      </c>
      <c r="G39" s="5" t="s">
        <v>56</v>
      </c>
      <c r="H39" s="5" t="s">
        <v>62</v>
      </c>
      <c r="I39" s="5" t="s">
        <v>47</v>
      </c>
      <c r="J39" s="5">
        <v>5.0</v>
      </c>
      <c r="K39" s="29">
        <v>43597.0</v>
      </c>
    </row>
    <row r="40">
      <c r="A40" s="5">
        <v>39.0</v>
      </c>
      <c r="B40" s="37" t="s">
        <v>45</v>
      </c>
      <c r="C40" s="34">
        <v>0.0</v>
      </c>
      <c r="D40" s="27" t="s">
        <v>39</v>
      </c>
      <c r="E40" s="35" t="s">
        <v>44</v>
      </c>
      <c r="F40" s="5" t="s">
        <v>50</v>
      </c>
      <c r="G40" s="5" t="s">
        <v>56</v>
      </c>
      <c r="H40" s="5" t="s">
        <v>47</v>
      </c>
      <c r="I40" s="5" t="s">
        <v>62</v>
      </c>
      <c r="J40" s="5">
        <v>5.0</v>
      </c>
      <c r="K40" s="29">
        <v>43597.0</v>
      </c>
    </row>
    <row r="41">
      <c r="A41" s="5">
        <v>40.0</v>
      </c>
      <c r="B41" s="26" t="s">
        <v>38</v>
      </c>
      <c r="C41" s="36">
        <v>1.0</v>
      </c>
      <c r="D41" s="36" t="s">
        <v>46</v>
      </c>
      <c r="E41" s="35" t="s">
        <v>44</v>
      </c>
      <c r="F41" s="5" t="s">
        <v>56</v>
      </c>
      <c r="G41" s="5" t="s">
        <v>50</v>
      </c>
      <c r="H41" s="5" t="s">
        <v>47</v>
      </c>
      <c r="I41" s="5" t="s">
        <v>62</v>
      </c>
      <c r="J41" s="5">
        <v>5.0</v>
      </c>
      <c r="K41" s="29">
        <v>43597.0</v>
      </c>
    </row>
    <row r="42">
      <c r="A42" s="5">
        <v>41.0</v>
      </c>
      <c r="B42" s="26" t="s">
        <v>48</v>
      </c>
      <c r="C42" s="36">
        <v>1.0</v>
      </c>
      <c r="D42" s="36" t="s">
        <v>46</v>
      </c>
      <c r="E42" s="28" t="s">
        <v>40</v>
      </c>
      <c r="F42" s="5" t="s">
        <v>50</v>
      </c>
      <c r="G42" s="5" t="s">
        <v>56</v>
      </c>
      <c r="H42" s="5" t="s">
        <v>62</v>
      </c>
      <c r="I42" s="5" t="s">
        <v>47</v>
      </c>
      <c r="J42" s="5">
        <v>5.0</v>
      </c>
      <c r="K42" s="29">
        <v>43597.0</v>
      </c>
    </row>
    <row r="43">
      <c r="A43" s="5">
        <v>42.0</v>
      </c>
      <c r="B43" s="2" t="s">
        <v>52</v>
      </c>
      <c r="C43" s="36">
        <v>1.0</v>
      </c>
      <c r="D43" s="36" t="s">
        <v>46</v>
      </c>
      <c r="E43" s="35" t="s">
        <v>44</v>
      </c>
      <c r="F43" s="5" t="s">
        <v>50</v>
      </c>
      <c r="G43" s="5" t="s">
        <v>56</v>
      </c>
      <c r="H43" s="5" t="s">
        <v>47</v>
      </c>
      <c r="I43" s="5" t="s">
        <v>47</v>
      </c>
      <c r="J43" s="5">
        <v>4.0</v>
      </c>
      <c r="K43" s="29">
        <v>43599.0</v>
      </c>
    </row>
    <row r="44">
      <c r="A44" s="5">
        <v>43.0</v>
      </c>
      <c r="B44" s="26" t="s">
        <v>45</v>
      </c>
      <c r="C44" s="36">
        <v>1.0</v>
      </c>
      <c r="D44" s="36" t="s">
        <v>49</v>
      </c>
      <c r="E44" s="28" t="s">
        <v>40</v>
      </c>
      <c r="F44" s="5" t="s">
        <v>50</v>
      </c>
      <c r="G44" s="5" t="s">
        <v>50</v>
      </c>
      <c r="H44" s="5" t="s">
        <v>47</v>
      </c>
      <c r="I44" s="5" t="s">
        <v>47</v>
      </c>
      <c r="J44" s="5">
        <v>4.0</v>
      </c>
      <c r="K44" s="29">
        <v>43599.0</v>
      </c>
    </row>
    <row r="45">
      <c r="A45" s="5">
        <v>44.0</v>
      </c>
      <c r="B45" s="2" t="s">
        <v>45</v>
      </c>
      <c r="C45" s="36">
        <v>1.0</v>
      </c>
      <c r="D45" s="36" t="s">
        <v>46</v>
      </c>
      <c r="E45" s="35" t="s">
        <v>44</v>
      </c>
      <c r="F45" s="5" t="s">
        <v>56</v>
      </c>
      <c r="G45" s="5" t="s">
        <v>50</v>
      </c>
      <c r="H45" s="5" t="s">
        <v>62</v>
      </c>
      <c r="I45" s="5" t="s">
        <v>62</v>
      </c>
      <c r="J45" s="5">
        <v>4.0</v>
      </c>
      <c r="K45" s="29">
        <v>43599.0</v>
      </c>
    </row>
    <row r="46">
      <c r="A46" s="5">
        <v>45.0</v>
      </c>
      <c r="B46" s="2" t="s">
        <v>45</v>
      </c>
      <c r="C46" s="34">
        <v>0.0</v>
      </c>
      <c r="D46" s="27" t="s">
        <v>39</v>
      </c>
      <c r="E46" s="28" t="s">
        <v>40</v>
      </c>
      <c r="F46" s="5" t="s">
        <v>50</v>
      </c>
      <c r="G46" s="5" t="s">
        <v>56</v>
      </c>
      <c r="H46" s="5" t="s">
        <v>62</v>
      </c>
      <c r="I46" s="5" t="s">
        <v>47</v>
      </c>
      <c r="J46" s="5">
        <v>4.0</v>
      </c>
      <c r="K46" s="29">
        <v>43601.0</v>
      </c>
    </row>
    <row r="47">
      <c r="A47" s="5">
        <v>46.0</v>
      </c>
      <c r="B47" s="33" t="s">
        <v>57</v>
      </c>
      <c r="C47" s="34">
        <v>0.0</v>
      </c>
      <c r="D47" s="27" t="s">
        <v>39</v>
      </c>
      <c r="E47" s="28" t="s">
        <v>40</v>
      </c>
      <c r="F47" s="5" t="s">
        <v>56</v>
      </c>
      <c r="G47" s="5" t="s">
        <v>50</v>
      </c>
      <c r="H47" s="5" t="s">
        <v>47</v>
      </c>
      <c r="I47" s="5" t="s">
        <v>62</v>
      </c>
      <c r="J47" s="5">
        <v>4.0</v>
      </c>
      <c r="K47" s="29">
        <v>43601.0</v>
      </c>
    </row>
    <row r="48">
      <c r="A48" s="5">
        <v>47.0</v>
      </c>
      <c r="B48" s="37" t="s">
        <v>51</v>
      </c>
      <c r="C48" s="36">
        <v>1.0</v>
      </c>
      <c r="D48" s="36" t="s">
        <v>46</v>
      </c>
      <c r="E48" s="28" t="s">
        <v>40</v>
      </c>
      <c r="F48" s="5" t="s">
        <v>56</v>
      </c>
      <c r="G48" s="5" t="s">
        <v>50</v>
      </c>
      <c r="H48" s="5" t="s">
        <v>62</v>
      </c>
      <c r="I48" s="5" t="s">
        <v>62</v>
      </c>
      <c r="J48" s="5">
        <v>4.0</v>
      </c>
      <c r="K48" s="29">
        <v>43601.0</v>
      </c>
    </row>
    <row r="49">
      <c r="A49" s="5">
        <v>48.0</v>
      </c>
      <c r="B49" s="33" t="s">
        <v>57</v>
      </c>
      <c r="C49" s="34">
        <v>0.0</v>
      </c>
      <c r="D49" s="27" t="s">
        <v>55</v>
      </c>
      <c r="E49" s="28" t="s">
        <v>40</v>
      </c>
      <c r="F49" s="5" t="s">
        <v>56</v>
      </c>
      <c r="G49" s="5" t="s">
        <v>56</v>
      </c>
      <c r="H49" s="5" t="s">
        <v>47</v>
      </c>
      <c r="I49" s="5" t="s">
        <v>41</v>
      </c>
      <c r="J49" s="5">
        <v>4.0</v>
      </c>
      <c r="K49" s="29">
        <v>43601.0</v>
      </c>
    </row>
    <row r="50">
      <c r="A50" s="5">
        <v>49.0</v>
      </c>
      <c r="B50" s="37" t="s">
        <v>45</v>
      </c>
      <c r="C50" s="36">
        <v>1.0</v>
      </c>
      <c r="D50" s="36" t="s">
        <v>46</v>
      </c>
      <c r="E50" s="35" t="s">
        <v>44</v>
      </c>
      <c r="F50" s="5" t="s">
        <v>56</v>
      </c>
      <c r="G50" s="5" t="s">
        <v>50</v>
      </c>
      <c r="H50" s="5" t="s">
        <v>62</v>
      </c>
      <c r="I50" s="5" t="s">
        <v>62</v>
      </c>
      <c r="J50" s="5">
        <v>4.0</v>
      </c>
      <c r="K50" s="29">
        <v>43601.0</v>
      </c>
    </row>
    <row r="51">
      <c r="A51" s="5">
        <v>50.0</v>
      </c>
      <c r="B51" s="37" t="s">
        <v>51</v>
      </c>
      <c r="C51" s="36">
        <v>1.0</v>
      </c>
      <c r="D51" s="36" t="s">
        <v>46</v>
      </c>
      <c r="E51" s="28" t="s">
        <v>40</v>
      </c>
      <c r="F51" s="5" t="s">
        <v>56</v>
      </c>
      <c r="G51" s="5" t="s">
        <v>50</v>
      </c>
      <c r="H51" s="5" t="s">
        <v>62</v>
      </c>
      <c r="I51" s="5" t="s">
        <v>62</v>
      </c>
      <c r="J51" s="5">
        <v>4.0</v>
      </c>
      <c r="K51" s="29">
        <v>43601.0</v>
      </c>
    </row>
    <row r="52">
      <c r="A52" s="5">
        <v>51.0</v>
      </c>
      <c r="B52" s="26" t="s">
        <v>45</v>
      </c>
      <c r="C52" s="36">
        <v>1.0</v>
      </c>
      <c r="D52" s="36" t="s">
        <v>49</v>
      </c>
      <c r="E52" s="35" t="s">
        <v>44</v>
      </c>
      <c r="F52" s="5" t="s">
        <v>50</v>
      </c>
      <c r="G52" s="5" t="s">
        <v>41</v>
      </c>
      <c r="H52" s="5" t="s">
        <v>41</v>
      </c>
      <c r="I52" s="5" t="s">
        <v>41</v>
      </c>
      <c r="J52" s="5">
        <v>4.0</v>
      </c>
      <c r="K52" s="29">
        <v>43601.0</v>
      </c>
    </row>
    <row r="53">
      <c r="A53" s="5">
        <v>52.0</v>
      </c>
      <c r="B53" s="37" t="s">
        <v>45</v>
      </c>
      <c r="C53" s="34">
        <v>0.0</v>
      </c>
      <c r="D53" s="27" t="s">
        <v>39</v>
      </c>
      <c r="E53" s="28" t="s">
        <v>40</v>
      </c>
      <c r="F53" s="5" t="s">
        <v>56</v>
      </c>
      <c r="G53" s="5" t="s">
        <v>50</v>
      </c>
      <c r="H53" s="5" t="s">
        <v>47</v>
      </c>
      <c r="I53" s="5" t="s">
        <v>62</v>
      </c>
      <c r="J53" s="5">
        <v>4.0</v>
      </c>
      <c r="K53" s="29">
        <v>43601.0</v>
      </c>
    </row>
    <row r="54">
      <c r="A54" s="5">
        <v>53.0</v>
      </c>
      <c r="B54" s="26" t="s">
        <v>48</v>
      </c>
      <c r="C54" s="36">
        <v>1.0</v>
      </c>
      <c r="D54" s="36" t="s">
        <v>46</v>
      </c>
      <c r="E54" s="28" t="s">
        <v>40</v>
      </c>
      <c r="F54" s="5" t="s">
        <v>50</v>
      </c>
      <c r="G54" s="5" t="s">
        <v>56</v>
      </c>
      <c r="H54" s="5" t="s">
        <v>62</v>
      </c>
      <c r="I54" s="5" t="s">
        <v>47</v>
      </c>
      <c r="J54" s="5">
        <v>4.0</v>
      </c>
      <c r="K54" s="29">
        <v>43601.0</v>
      </c>
    </row>
    <row r="55">
      <c r="A55" s="5">
        <v>54.0</v>
      </c>
      <c r="B55" s="26" t="s">
        <v>48</v>
      </c>
      <c r="C55" s="34">
        <v>0.0</v>
      </c>
      <c r="D55" s="27" t="s">
        <v>39</v>
      </c>
      <c r="E55" s="28" t="s">
        <v>40</v>
      </c>
      <c r="F55" s="5" t="s">
        <v>56</v>
      </c>
      <c r="G55" s="5" t="s">
        <v>50</v>
      </c>
      <c r="H55" s="5" t="s">
        <v>47</v>
      </c>
      <c r="I55" s="5" t="s">
        <v>62</v>
      </c>
      <c r="J55" s="5">
        <v>4.0</v>
      </c>
      <c r="K55" s="29">
        <v>43601.0</v>
      </c>
    </row>
    <row r="56">
      <c r="A56" s="5">
        <v>55.0</v>
      </c>
      <c r="B56" s="37" t="s">
        <v>59</v>
      </c>
      <c r="C56" s="34">
        <v>0.0</v>
      </c>
      <c r="D56" s="27" t="s">
        <v>39</v>
      </c>
      <c r="E56" s="28" t="s">
        <v>40</v>
      </c>
      <c r="F56" s="5" t="s">
        <v>56</v>
      </c>
      <c r="G56" s="5" t="s">
        <v>50</v>
      </c>
      <c r="H56" s="5" t="s">
        <v>62</v>
      </c>
      <c r="I56" s="5" t="s">
        <v>62</v>
      </c>
      <c r="J56" s="5">
        <v>4.0</v>
      </c>
      <c r="K56" s="29">
        <v>43601.0</v>
      </c>
    </row>
    <row r="57">
      <c r="A57" s="5">
        <v>56.0</v>
      </c>
      <c r="B57" s="26" t="s">
        <v>48</v>
      </c>
      <c r="C57" s="36">
        <v>1.0</v>
      </c>
      <c r="D57" s="36" t="s">
        <v>46</v>
      </c>
      <c r="E57" s="35" t="s">
        <v>44</v>
      </c>
      <c r="F57" s="5" t="s">
        <v>50</v>
      </c>
      <c r="G57" s="5" t="s">
        <v>56</v>
      </c>
      <c r="H57" s="5" t="s">
        <v>62</v>
      </c>
      <c r="I57" s="5" t="s">
        <v>47</v>
      </c>
      <c r="J57" s="5">
        <v>4.0</v>
      </c>
      <c r="K57" s="29">
        <v>43601.0</v>
      </c>
    </row>
    <row r="58">
      <c r="A58" s="5">
        <v>57.0</v>
      </c>
      <c r="B58" s="26" t="s">
        <v>48</v>
      </c>
      <c r="C58" s="34">
        <v>0.0</v>
      </c>
      <c r="D58" s="27" t="s">
        <v>39</v>
      </c>
      <c r="E58" s="35" t="s">
        <v>44</v>
      </c>
      <c r="F58" s="5" t="s">
        <v>56</v>
      </c>
      <c r="G58" s="5" t="s">
        <v>50</v>
      </c>
      <c r="H58" s="5" t="s">
        <v>62</v>
      </c>
      <c r="I58" s="5" t="s">
        <v>62</v>
      </c>
      <c r="J58" s="5">
        <v>4.0</v>
      </c>
      <c r="K58" s="29">
        <v>43601.0</v>
      </c>
    </row>
    <row r="59">
      <c r="A59" s="5">
        <v>58.0</v>
      </c>
      <c r="B59" s="38" t="s">
        <v>54</v>
      </c>
      <c r="C59" s="36">
        <v>1.0</v>
      </c>
      <c r="D59" s="36" t="s">
        <v>46</v>
      </c>
      <c r="E59" s="28" t="s">
        <v>40</v>
      </c>
      <c r="F59" s="5" t="s">
        <v>50</v>
      </c>
      <c r="G59" s="5" t="s">
        <v>56</v>
      </c>
      <c r="H59" s="5" t="s">
        <v>62</v>
      </c>
      <c r="I59" s="5" t="s">
        <v>47</v>
      </c>
      <c r="J59" s="5">
        <v>4.0</v>
      </c>
      <c r="K59" s="29">
        <v>43601.0</v>
      </c>
    </row>
    <row r="60">
      <c r="A60" s="5">
        <v>59.0</v>
      </c>
      <c r="B60" s="37" t="s">
        <v>45</v>
      </c>
      <c r="C60" s="36">
        <v>1.0</v>
      </c>
      <c r="D60" s="36" t="s">
        <v>46</v>
      </c>
      <c r="E60" s="35" t="s">
        <v>44</v>
      </c>
      <c r="F60" s="5" t="s">
        <v>50</v>
      </c>
      <c r="G60" s="5" t="s">
        <v>56</v>
      </c>
      <c r="H60" s="5" t="s">
        <v>62</v>
      </c>
      <c r="I60" s="5" t="s">
        <v>47</v>
      </c>
      <c r="J60" s="5">
        <v>4.0</v>
      </c>
      <c r="K60" s="29">
        <v>43601.0</v>
      </c>
    </row>
    <row r="61">
      <c r="A61" s="5">
        <v>60.0</v>
      </c>
      <c r="B61" s="26" t="s">
        <v>48</v>
      </c>
      <c r="C61" s="36">
        <v>1.0</v>
      </c>
      <c r="D61" s="36" t="s">
        <v>46</v>
      </c>
      <c r="E61" s="28" t="s">
        <v>40</v>
      </c>
      <c r="F61" s="5" t="s">
        <v>50</v>
      </c>
      <c r="G61" s="5" t="s">
        <v>56</v>
      </c>
      <c r="H61" s="5" t="s">
        <v>62</v>
      </c>
      <c r="I61" s="5" t="s">
        <v>47</v>
      </c>
      <c r="J61" s="5">
        <v>4.0</v>
      </c>
      <c r="K61" s="29">
        <v>43601.0</v>
      </c>
    </row>
    <row r="62">
      <c r="A62" s="5">
        <v>61.0</v>
      </c>
      <c r="B62" s="2" t="s">
        <v>45</v>
      </c>
      <c r="C62" s="36">
        <v>1.0</v>
      </c>
      <c r="D62" s="36" t="s">
        <v>46</v>
      </c>
      <c r="E62" s="35" t="s">
        <v>44</v>
      </c>
      <c r="F62" s="5" t="s">
        <v>56</v>
      </c>
      <c r="G62" s="5" t="s">
        <v>50</v>
      </c>
      <c r="H62" s="5" t="s">
        <v>62</v>
      </c>
      <c r="I62" s="5" t="s">
        <v>62</v>
      </c>
      <c r="J62" s="5">
        <v>4.0</v>
      </c>
      <c r="K62" s="29">
        <v>43601.0</v>
      </c>
    </row>
    <row r="63">
      <c r="A63" s="5">
        <v>62.0</v>
      </c>
      <c r="B63" s="37" t="s">
        <v>59</v>
      </c>
      <c r="C63" s="36">
        <v>1.0</v>
      </c>
      <c r="D63" s="36" t="s">
        <v>46</v>
      </c>
      <c r="E63" s="35" t="s">
        <v>44</v>
      </c>
      <c r="F63" s="5" t="s">
        <v>50</v>
      </c>
      <c r="G63" s="5" t="s">
        <v>56</v>
      </c>
      <c r="H63" s="5" t="s">
        <v>62</v>
      </c>
      <c r="I63" s="5" t="s">
        <v>47</v>
      </c>
      <c r="J63" s="5">
        <v>3.0</v>
      </c>
      <c r="K63" s="29">
        <v>43602.0</v>
      </c>
    </row>
    <row r="64">
      <c r="A64" s="5">
        <v>63.0</v>
      </c>
      <c r="B64" s="37" t="s">
        <v>51</v>
      </c>
      <c r="C64" s="36">
        <v>1.0</v>
      </c>
      <c r="D64" s="36" t="s">
        <v>46</v>
      </c>
      <c r="E64" s="28" t="s">
        <v>40</v>
      </c>
      <c r="F64" s="5" t="s">
        <v>56</v>
      </c>
      <c r="G64" s="5" t="s">
        <v>50</v>
      </c>
      <c r="H64" s="5" t="s">
        <v>47</v>
      </c>
      <c r="I64" s="5" t="s">
        <v>62</v>
      </c>
      <c r="J64" s="5">
        <v>3.0</v>
      </c>
      <c r="K64" s="29">
        <v>43602.0</v>
      </c>
    </row>
    <row r="65">
      <c r="A65" s="5">
        <v>64.0</v>
      </c>
      <c r="B65" s="2" t="s">
        <v>45</v>
      </c>
      <c r="C65" s="34">
        <v>0.0</v>
      </c>
      <c r="D65" s="27" t="s">
        <v>39</v>
      </c>
      <c r="E65" s="35" t="s">
        <v>44</v>
      </c>
      <c r="F65" s="5" t="s">
        <v>56</v>
      </c>
      <c r="G65" s="5" t="s">
        <v>50</v>
      </c>
      <c r="H65" s="5" t="s">
        <v>62</v>
      </c>
      <c r="I65" s="5" t="s">
        <v>62</v>
      </c>
      <c r="J65" s="5">
        <v>3.0</v>
      </c>
      <c r="K65" s="29">
        <v>43602.0</v>
      </c>
    </row>
    <row r="66">
      <c r="A66" s="5">
        <v>65.0</v>
      </c>
      <c r="B66" s="26" t="s">
        <v>45</v>
      </c>
      <c r="C66" s="36">
        <v>1.0</v>
      </c>
      <c r="D66" s="36" t="s">
        <v>46</v>
      </c>
      <c r="E66" s="35" t="s">
        <v>44</v>
      </c>
      <c r="F66" s="5" t="s">
        <v>50</v>
      </c>
      <c r="G66" s="5" t="s">
        <v>56</v>
      </c>
      <c r="H66" s="5" t="s">
        <v>47</v>
      </c>
      <c r="I66" s="5" t="s">
        <v>47</v>
      </c>
      <c r="J66" s="5">
        <v>3.0</v>
      </c>
      <c r="K66" s="29">
        <v>43602.0</v>
      </c>
    </row>
    <row r="67">
      <c r="A67" s="5">
        <v>66.0</v>
      </c>
      <c r="B67" s="33" t="s">
        <v>57</v>
      </c>
      <c r="C67" s="34">
        <v>0.0</v>
      </c>
      <c r="D67" s="27" t="s">
        <v>39</v>
      </c>
      <c r="E67" s="28" t="s">
        <v>40</v>
      </c>
      <c r="F67" s="5" t="s">
        <v>56</v>
      </c>
      <c r="G67" s="5" t="s">
        <v>50</v>
      </c>
      <c r="H67" s="5" t="s">
        <v>62</v>
      </c>
      <c r="I67" s="5" t="s">
        <v>62</v>
      </c>
      <c r="J67" s="5">
        <v>3.0</v>
      </c>
      <c r="K67" s="29">
        <v>43602.0</v>
      </c>
    </row>
    <row r="68">
      <c r="A68" s="5">
        <v>67.0</v>
      </c>
      <c r="B68" s="37" t="s">
        <v>45</v>
      </c>
      <c r="C68" s="36">
        <v>1.0</v>
      </c>
      <c r="D68" s="36" t="s">
        <v>49</v>
      </c>
      <c r="E68" s="35" t="s">
        <v>44</v>
      </c>
      <c r="F68" s="5" t="s">
        <v>50</v>
      </c>
      <c r="G68" s="5" t="s">
        <v>41</v>
      </c>
      <c r="H68" s="5" t="s">
        <v>41</v>
      </c>
      <c r="I68" s="5" t="s">
        <v>41</v>
      </c>
      <c r="J68" s="5">
        <v>3.0</v>
      </c>
      <c r="K68" s="29">
        <v>43602.0</v>
      </c>
    </row>
    <row r="69">
      <c r="A69" s="5">
        <v>68.0</v>
      </c>
      <c r="B69" s="26" t="s">
        <v>45</v>
      </c>
      <c r="C69" s="36">
        <v>1.0</v>
      </c>
      <c r="D69" s="36" t="s">
        <v>46</v>
      </c>
      <c r="E69" s="28" t="s">
        <v>40</v>
      </c>
      <c r="F69" s="5" t="s">
        <v>56</v>
      </c>
      <c r="G69" s="5" t="s">
        <v>50</v>
      </c>
      <c r="H69" s="5" t="s">
        <v>62</v>
      </c>
      <c r="I69" s="5" t="s">
        <v>62</v>
      </c>
      <c r="J69" s="5">
        <v>3.0</v>
      </c>
      <c r="K69" s="29">
        <v>43602.0</v>
      </c>
    </row>
    <row r="70">
      <c r="A70" s="5">
        <v>69.0</v>
      </c>
      <c r="B70" s="26" t="s">
        <v>48</v>
      </c>
      <c r="C70" s="36">
        <v>1.0</v>
      </c>
      <c r="D70" s="36" t="s">
        <v>46</v>
      </c>
      <c r="E70" s="28" t="s">
        <v>40</v>
      </c>
      <c r="F70" s="5" t="s">
        <v>50</v>
      </c>
      <c r="G70" s="5" t="s">
        <v>56</v>
      </c>
      <c r="H70" s="5" t="s">
        <v>62</v>
      </c>
      <c r="I70" s="5" t="s">
        <v>47</v>
      </c>
      <c r="J70" s="5">
        <v>3.0</v>
      </c>
      <c r="K70" s="29">
        <v>43602.0</v>
      </c>
    </row>
    <row r="71">
      <c r="A71" s="5">
        <v>70.0</v>
      </c>
      <c r="B71" s="37" t="s">
        <v>45</v>
      </c>
      <c r="C71" s="36">
        <v>1.0</v>
      </c>
      <c r="D71" s="36" t="s">
        <v>49</v>
      </c>
      <c r="E71" s="35" t="s">
        <v>44</v>
      </c>
      <c r="F71" s="5" t="s">
        <v>50</v>
      </c>
      <c r="G71" s="5" t="s">
        <v>41</v>
      </c>
      <c r="H71" s="5" t="s">
        <v>41</v>
      </c>
      <c r="I71" s="5" t="s">
        <v>41</v>
      </c>
      <c r="J71" s="5">
        <v>3.0</v>
      </c>
      <c r="K71" s="29">
        <v>43602.0</v>
      </c>
    </row>
    <row r="72">
      <c r="A72" s="5">
        <v>71.0</v>
      </c>
      <c r="B72" s="33" t="s">
        <v>45</v>
      </c>
      <c r="C72" s="34">
        <v>0.0</v>
      </c>
      <c r="D72" s="27" t="s">
        <v>39</v>
      </c>
      <c r="E72" s="28" t="s">
        <v>40</v>
      </c>
      <c r="F72" s="5" t="s">
        <v>56</v>
      </c>
      <c r="G72" s="5" t="s">
        <v>50</v>
      </c>
      <c r="H72" s="5" t="s">
        <v>47</v>
      </c>
      <c r="I72" s="5" t="s">
        <v>62</v>
      </c>
      <c r="J72" s="5">
        <v>2.0</v>
      </c>
      <c r="K72" s="29">
        <v>43603.0</v>
      </c>
    </row>
    <row r="73">
      <c r="A73" s="5">
        <v>72.0</v>
      </c>
      <c r="B73" s="26" t="s">
        <v>48</v>
      </c>
      <c r="C73" s="34">
        <v>0.0</v>
      </c>
      <c r="D73" s="27" t="s">
        <v>39</v>
      </c>
      <c r="E73" s="35" t="s">
        <v>44</v>
      </c>
      <c r="F73" s="5" t="s">
        <v>50</v>
      </c>
      <c r="G73" s="5" t="s">
        <v>56</v>
      </c>
      <c r="H73" s="5" t="s">
        <v>62</v>
      </c>
      <c r="I73" s="5" t="s">
        <v>47</v>
      </c>
      <c r="J73" s="5">
        <v>2.0</v>
      </c>
      <c r="K73" s="29">
        <v>43603.0</v>
      </c>
    </row>
    <row r="74">
      <c r="A74" s="5">
        <v>73.0</v>
      </c>
      <c r="B74" s="26" t="s">
        <v>48</v>
      </c>
      <c r="C74" s="36">
        <v>1.0</v>
      </c>
      <c r="D74" s="36" t="s">
        <v>46</v>
      </c>
      <c r="E74" s="35" t="s">
        <v>44</v>
      </c>
      <c r="F74" s="5" t="s">
        <v>50</v>
      </c>
      <c r="G74" s="5" t="s">
        <v>56</v>
      </c>
      <c r="H74" s="5" t="s">
        <v>62</v>
      </c>
      <c r="I74" s="5" t="s">
        <v>47</v>
      </c>
      <c r="J74" s="5">
        <v>2.0</v>
      </c>
      <c r="K74" s="29">
        <v>43603.0</v>
      </c>
    </row>
    <row r="75">
      <c r="A75" s="5">
        <v>74.0</v>
      </c>
      <c r="B75" s="37" t="s">
        <v>51</v>
      </c>
      <c r="C75" s="34">
        <v>0.0</v>
      </c>
      <c r="D75" s="27" t="s">
        <v>39</v>
      </c>
      <c r="E75" s="35" t="s">
        <v>44</v>
      </c>
      <c r="F75" s="5" t="s">
        <v>50</v>
      </c>
      <c r="G75" s="5" t="s">
        <v>56</v>
      </c>
      <c r="H75" s="5" t="s">
        <v>62</v>
      </c>
      <c r="I75" s="5" t="s">
        <v>47</v>
      </c>
      <c r="J75" s="5">
        <v>2.0</v>
      </c>
      <c r="K75" s="29">
        <v>43603.0</v>
      </c>
    </row>
    <row r="76">
      <c r="A76" s="5">
        <v>75.0</v>
      </c>
      <c r="B76" s="26" t="s">
        <v>48</v>
      </c>
      <c r="C76" s="36">
        <v>1.0</v>
      </c>
      <c r="D76" s="36" t="s">
        <v>46</v>
      </c>
      <c r="E76" s="28" t="s">
        <v>40</v>
      </c>
      <c r="F76" s="5" t="s">
        <v>50</v>
      </c>
      <c r="G76" s="5" t="s">
        <v>56</v>
      </c>
      <c r="H76" s="5" t="s">
        <v>62</v>
      </c>
      <c r="I76" s="5" t="s">
        <v>47</v>
      </c>
      <c r="J76" s="5">
        <v>2.0</v>
      </c>
      <c r="K76" s="29">
        <v>43603.0</v>
      </c>
    </row>
    <row r="77">
      <c r="A77" s="5">
        <v>76.0</v>
      </c>
      <c r="B77" s="26" t="s">
        <v>48</v>
      </c>
      <c r="C77" s="36">
        <v>1.0</v>
      </c>
      <c r="D77" s="36" t="s">
        <v>46</v>
      </c>
      <c r="E77" s="28" t="s">
        <v>40</v>
      </c>
      <c r="F77" s="5" t="s">
        <v>50</v>
      </c>
      <c r="G77" s="5" t="s">
        <v>56</v>
      </c>
      <c r="H77" s="5" t="s">
        <v>62</v>
      </c>
      <c r="I77" s="5" t="s">
        <v>47</v>
      </c>
      <c r="J77" s="5">
        <v>2.0</v>
      </c>
      <c r="K77" s="29">
        <v>43603.0</v>
      </c>
    </row>
    <row r="78">
      <c r="A78" s="5">
        <v>77.0</v>
      </c>
      <c r="B78" s="37" t="s">
        <v>51</v>
      </c>
      <c r="C78" s="34">
        <v>0.0</v>
      </c>
      <c r="D78" s="27" t="s">
        <v>39</v>
      </c>
      <c r="E78" s="28" t="s">
        <v>40</v>
      </c>
      <c r="F78" s="5" t="s">
        <v>50</v>
      </c>
      <c r="G78" s="5" t="s">
        <v>56</v>
      </c>
      <c r="H78" s="5" t="s">
        <v>62</v>
      </c>
      <c r="I78" s="5" t="s">
        <v>47</v>
      </c>
      <c r="J78" s="5">
        <v>2.0</v>
      </c>
      <c r="K78" s="29">
        <v>43603.0</v>
      </c>
    </row>
    <row r="79">
      <c r="A79" s="5">
        <v>78.0</v>
      </c>
      <c r="B79" s="26" t="s">
        <v>45</v>
      </c>
      <c r="C79" s="36">
        <v>1.0</v>
      </c>
      <c r="D79" s="36" t="s">
        <v>46</v>
      </c>
      <c r="E79" s="28" t="s">
        <v>40</v>
      </c>
      <c r="F79" s="5" t="s">
        <v>50</v>
      </c>
      <c r="G79" s="5" t="s">
        <v>56</v>
      </c>
      <c r="H79" s="5" t="s">
        <v>62</v>
      </c>
      <c r="I79" s="5" t="s">
        <v>47</v>
      </c>
      <c r="J79" s="5">
        <v>2.0</v>
      </c>
      <c r="K79" s="29">
        <v>43603.0</v>
      </c>
    </row>
    <row r="80">
      <c r="A80" s="5">
        <v>79.0</v>
      </c>
      <c r="B80" s="37" t="s">
        <v>51</v>
      </c>
      <c r="C80" s="36">
        <v>1.0</v>
      </c>
      <c r="D80" s="36" t="s">
        <v>46</v>
      </c>
      <c r="E80" s="28" t="s">
        <v>40</v>
      </c>
      <c r="F80" s="5" t="s">
        <v>50</v>
      </c>
      <c r="G80" s="5" t="s">
        <v>56</v>
      </c>
      <c r="H80" s="5" t="s">
        <v>62</v>
      </c>
      <c r="I80" s="5" t="s">
        <v>47</v>
      </c>
      <c r="J80" s="5">
        <v>2.0</v>
      </c>
      <c r="K80" s="29">
        <v>43603.0</v>
      </c>
    </row>
    <row r="81">
      <c r="A81" s="5">
        <v>80.0</v>
      </c>
      <c r="B81" s="26" t="s">
        <v>48</v>
      </c>
      <c r="C81" s="36">
        <v>1.0</v>
      </c>
      <c r="D81" s="36" t="s">
        <v>46</v>
      </c>
      <c r="E81" s="28" t="s">
        <v>40</v>
      </c>
      <c r="F81" s="5" t="s">
        <v>50</v>
      </c>
      <c r="G81" s="5" t="s">
        <v>56</v>
      </c>
      <c r="H81" s="5" t="s">
        <v>62</v>
      </c>
      <c r="I81" s="5" t="s">
        <v>47</v>
      </c>
      <c r="J81" s="5">
        <v>2.0</v>
      </c>
      <c r="K81" s="29">
        <v>43603.0</v>
      </c>
    </row>
    <row r="82">
      <c r="A82" s="5">
        <v>81.0</v>
      </c>
      <c r="B82" s="2" t="s">
        <v>52</v>
      </c>
      <c r="C82" s="36">
        <v>1.0</v>
      </c>
      <c r="D82" s="36" t="s">
        <v>49</v>
      </c>
      <c r="E82" s="35" t="s">
        <v>44</v>
      </c>
      <c r="F82" s="5" t="s">
        <v>50</v>
      </c>
      <c r="G82" s="5" t="s">
        <v>50</v>
      </c>
      <c r="H82" s="5" t="s">
        <v>47</v>
      </c>
      <c r="I82" s="5" t="s">
        <v>41</v>
      </c>
      <c r="J82" s="5">
        <v>2.0</v>
      </c>
      <c r="K82" s="29">
        <v>43603.0</v>
      </c>
    </row>
    <row r="83">
      <c r="A83" s="5">
        <v>82.0</v>
      </c>
      <c r="B83" s="33" t="s">
        <v>43</v>
      </c>
      <c r="C83" s="36">
        <v>1.0</v>
      </c>
      <c r="D83" s="36" t="s">
        <v>49</v>
      </c>
      <c r="E83" s="28" t="s">
        <v>40</v>
      </c>
      <c r="F83" s="5" t="s">
        <v>50</v>
      </c>
      <c r="G83" s="5" t="s">
        <v>50</v>
      </c>
      <c r="H83" s="5" t="s">
        <v>47</v>
      </c>
      <c r="I83" s="5" t="s">
        <v>41</v>
      </c>
      <c r="J83" s="5">
        <v>2.0</v>
      </c>
      <c r="K83" s="29">
        <v>43603.0</v>
      </c>
    </row>
    <row r="84">
      <c r="A84" s="5">
        <v>83.0</v>
      </c>
      <c r="B84" s="26" t="s">
        <v>48</v>
      </c>
      <c r="C84" s="34">
        <v>0.0</v>
      </c>
      <c r="D84" s="27" t="s">
        <v>39</v>
      </c>
      <c r="E84" s="28" t="s">
        <v>40</v>
      </c>
      <c r="F84" s="5" t="s">
        <v>50</v>
      </c>
      <c r="G84" s="5" t="s">
        <v>56</v>
      </c>
      <c r="H84" s="5" t="s">
        <v>62</v>
      </c>
      <c r="I84" s="5" t="s">
        <v>47</v>
      </c>
      <c r="J84" s="5">
        <v>1.0</v>
      </c>
      <c r="K84" s="29">
        <v>43603.0</v>
      </c>
    </row>
    <row r="85">
      <c r="A85" s="5">
        <v>84.0</v>
      </c>
      <c r="B85" s="26" t="s">
        <v>48</v>
      </c>
      <c r="C85" s="34">
        <v>0.0</v>
      </c>
      <c r="D85" s="27" t="s">
        <v>39</v>
      </c>
      <c r="E85" s="28" t="s">
        <v>40</v>
      </c>
      <c r="F85" s="5" t="s">
        <v>56</v>
      </c>
      <c r="G85" s="5" t="s">
        <v>50</v>
      </c>
      <c r="H85" s="5" t="s">
        <v>62</v>
      </c>
      <c r="I85" s="5" t="s">
        <v>62</v>
      </c>
      <c r="J85" s="5">
        <v>1.0</v>
      </c>
      <c r="K85" s="29">
        <v>43603.0</v>
      </c>
    </row>
    <row r="86">
      <c r="A86" s="5">
        <v>85.0</v>
      </c>
      <c r="B86" s="26" t="s">
        <v>45</v>
      </c>
      <c r="C86" s="34">
        <v>0.0</v>
      </c>
      <c r="D86" s="27" t="s">
        <v>39</v>
      </c>
      <c r="E86" s="28" t="s">
        <v>40</v>
      </c>
      <c r="F86" s="5" t="s">
        <v>50</v>
      </c>
      <c r="G86" s="5" t="s">
        <v>56</v>
      </c>
      <c r="H86" s="5" t="s">
        <v>62</v>
      </c>
      <c r="I86" s="5" t="s">
        <v>47</v>
      </c>
      <c r="J86" s="5">
        <v>1.0</v>
      </c>
      <c r="K86" s="29">
        <v>43603.0</v>
      </c>
    </row>
    <row r="87">
      <c r="A87" s="5">
        <v>86.0</v>
      </c>
      <c r="B87" s="33" t="s">
        <v>45</v>
      </c>
      <c r="C87" s="36">
        <v>1.0</v>
      </c>
      <c r="D87" s="36" t="s">
        <v>49</v>
      </c>
      <c r="E87" s="28" t="s">
        <v>40</v>
      </c>
      <c r="F87" s="5" t="s">
        <v>50</v>
      </c>
      <c r="G87" s="5" t="s">
        <v>41</v>
      </c>
      <c r="H87" s="5" t="s">
        <v>47</v>
      </c>
      <c r="I87" s="5" t="s">
        <v>41</v>
      </c>
      <c r="J87" s="5">
        <v>1.0</v>
      </c>
      <c r="K87" s="29">
        <v>43603.0</v>
      </c>
    </row>
    <row r="88">
      <c r="A88" s="5">
        <v>87.0</v>
      </c>
      <c r="B88" s="26" t="s">
        <v>45</v>
      </c>
      <c r="C88" s="34">
        <v>0.0</v>
      </c>
      <c r="D88" s="27" t="s">
        <v>39</v>
      </c>
      <c r="E88" s="35" t="s">
        <v>44</v>
      </c>
      <c r="F88" s="5" t="s">
        <v>50</v>
      </c>
      <c r="G88" s="5" t="s">
        <v>56</v>
      </c>
      <c r="H88" s="5" t="s">
        <v>62</v>
      </c>
      <c r="I88" s="5" t="s">
        <v>47</v>
      </c>
      <c r="J88" s="5">
        <v>1.0</v>
      </c>
      <c r="K88" s="29">
        <v>43603.0</v>
      </c>
    </row>
    <row r="89">
      <c r="A89" s="5">
        <v>88.0</v>
      </c>
      <c r="B89" s="26" t="s">
        <v>48</v>
      </c>
      <c r="C89" s="36">
        <v>1.0</v>
      </c>
      <c r="D89" s="36" t="s">
        <v>46</v>
      </c>
      <c r="E89" s="28" t="s">
        <v>40</v>
      </c>
      <c r="F89" s="5" t="s">
        <v>50</v>
      </c>
      <c r="G89" s="5" t="s">
        <v>56</v>
      </c>
      <c r="H89" s="5" t="s">
        <v>62</v>
      </c>
      <c r="I89" s="5" t="s">
        <v>47</v>
      </c>
      <c r="J89" s="5">
        <v>1.0</v>
      </c>
      <c r="K89" s="29">
        <v>43603.0</v>
      </c>
    </row>
    <row r="90">
      <c r="A90" s="5">
        <v>89.0</v>
      </c>
      <c r="B90" s="26" t="s">
        <v>48</v>
      </c>
      <c r="C90" s="34">
        <v>0.0</v>
      </c>
      <c r="D90" s="27" t="s">
        <v>39</v>
      </c>
      <c r="E90" s="35" t="s">
        <v>44</v>
      </c>
      <c r="F90" s="5" t="s">
        <v>56</v>
      </c>
      <c r="G90" s="5" t="s">
        <v>50</v>
      </c>
      <c r="H90" s="5" t="s">
        <v>62</v>
      </c>
      <c r="I90" s="5" t="s">
        <v>62</v>
      </c>
      <c r="J90" s="5">
        <v>1.0</v>
      </c>
      <c r="K90" s="29">
        <v>43604.0</v>
      </c>
    </row>
    <row r="91">
      <c r="A91" s="5">
        <v>90.0</v>
      </c>
      <c r="B91" s="26" t="s">
        <v>38</v>
      </c>
      <c r="C91" s="36">
        <v>1.0</v>
      </c>
      <c r="D91" s="36" t="s">
        <v>46</v>
      </c>
      <c r="E91" s="35" t="s">
        <v>44</v>
      </c>
      <c r="F91" s="5" t="s">
        <v>56</v>
      </c>
      <c r="G91" s="5" t="s">
        <v>50</v>
      </c>
      <c r="H91" s="5" t="s">
        <v>62</v>
      </c>
      <c r="I91" s="5" t="s">
        <v>62</v>
      </c>
      <c r="J91" s="5">
        <v>1.0</v>
      </c>
      <c r="K91" s="29">
        <v>43604.0</v>
      </c>
    </row>
    <row r="92">
      <c r="A92" s="5">
        <v>91.0</v>
      </c>
      <c r="B92" s="26" t="s">
        <v>61</v>
      </c>
      <c r="C92" s="36">
        <v>1.0</v>
      </c>
      <c r="D92" s="36" t="s">
        <v>46</v>
      </c>
      <c r="E92" s="28" t="s">
        <v>40</v>
      </c>
      <c r="F92" s="5" t="s">
        <v>56</v>
      </c>
      <c r="G92" s="5" t="s">
        <v>50</v>
      </c>
      <c r="H92" s="5" t="s">
        <v>47</v>
      </c>
      <c r="I92" s="5" t="s">
        <v>62</v>
      </c>
      <c r="J92" s="5">
        <v>1.0</v>
      </c>
      <c r="K92" s="29">
        <v>43604.0</v>
      </c>
    </row>
    <row r="93">
      <c r="A93" s="5">
        <v>92.0</v>
      </c>
      <c r="B93" s="37" t="s">
        <v>51</v>
      </c>
      <c r="C93" s="36">
        <v>1.0</v>
      </c>
      <c r="D93" s="36" t="s">
        <v>46</v>
      </c>
      <c r="E93" s="28" t="s">
        <v>40</v>
      </c>
      <c r="F93" s="5" t="s">
        <v>50</v>
      </c>
      <c r="G93" s="5" t="s">
        <v>56</v>
      </c>
      <c r="H93" s="5" t="s">
        <v>62</v>
      </c>
      <c r="I93" s="5" t="s">
        <v>47</v>
      </c>
      <c r="J93" s="5">
        <v>1.0</v>
      </c>
      <c r="K93" s="29">
        <v>43604.0</v>
      </c>
    </row>
    <row r="94">
      <c r="A94" s="40">
        <v>93.0</v>
      </c>
      <c r="B94" s="41" t="s">
        <v>52</v>
      </c>
      <c r="C94" s="42">
        <v>1.0</v>
      </c>
      <c r="D94" s="42" t="s">
        <v>49</v>
      </c>
      <c r="E94" s="43" t="s">
        <v>40</v>
      </c>
      <c r="F94" s="44" t="s">
        <v>50</v>
      </c>
      <c r="G94" s="44" t="s">
        <v>50</v>
      </c>
      <c r="H94" s="44" t="s">
        <v>47</v>
      </c>
      <c r="I94" s="44" t="s">
        <v>41</v>
      </c>
      <c r="J94" s="44">
        <v>0.0</v>
      </c>
      <c r="K94" s="45">
        <v>43604.0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5.14"/>
    <col customWidth="1" min="3" max="3" width="6.86"/>
    <col customWidth="1" min="4" max="4" width="13.57"/>
    <col customWidth="1" min="5" max="5" width="5.29"/>
    <col customWidth="1" min="6" max="6" width="19.57"/>
    <col customWidth="1" min="7" max="7" width="20.14"/>
    <col customWidth="1" min="8" max="8" width="9.0"/>
    <col customWidth="1" min="9" max="9" width="23.43"/>
    <col customWidth="1" min="10" max="10" width="5.71"/>
    <col customWidth="1" min="11" max="11" width="10.29"/>
    <col customWidth="1" min="12" max="13" width="15.14"/>
    <col customWidth="1" min="14" max="14" width="7.29"/>
    <col customWidth="1" min="15" max="15" width="8.43"/>
  </cols>
  <sheetData>
    <row r="1">
      <c r="A1" s="1" t="s">
        <v>25</v>
      </c>
      <c r="B1" s="25" t="s">
        <v>26</v>
      </c>
      <c r="C1" s="25" t="s">
        <v>27</v>
      </c>
      <c r="D1" s="1" t="s">
        <v>28</v>
      </c>
      <c r="E1" s="25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25" t="s">
        <v>7</v>
      </c>
      <c r="K1" s="1" t="s">
        <v>34</v>
      </c>
      <c r="M1" s="1" t="s">
        <v>35</v>
      </c>
      <c r="N1" s="1" t="s">
        <v>36</v>
      </c>
      <c r="O1" s="1" t="s">
        <v>37</v>
      </c>
    </row>
    <row r="2">
      <c r="A2" s="5">
        <v>1.0</v>
      </c>
      <c r="B2" s="26" t="s">
        <v>48</v>
      </c>
      <c r="C2" s="36">
        <v>1.0</v>
      </c>
      <c r="D2" s="36" t="s">
        <v>46</v>
      </c>
      <c r="E2" s="35" t="s">
        <v>44</v>
      </c>
      <c r="F2" s="5" t="s">
        <v>41</v>
      </c>
      <c r="G2" s="5" t="s">
        <v>41</v>
      </c>
      <c r="H2" s="5" t="s">
        <v>41</v>
      </c>
      <c r="I2" s="5" t="s">
        <v>47</v>
      </c>
      <c r="J2" s="5">
        <v>6.0</v>
      </c>
      <c r="K2" s="29">
        <v>43596.0</v>
      </c>
      <c r="M2" s="30" t="s">
        <v>42</v>
      </c>
      <c r="N2" s="31">
        <f>SUM(N3:N1000)</f>
        <v>7</v>
      </c>
      <c r="O2" s="32">
        <f>AVERAGE(C2:C1000)</f>
        <v>0.75</v>
      </c>
    </row>
    <row r="3">
      <c r="A3" s="5">
        <v>2.0</v>
      </c>
      <c r="B3" s="37" t="s">
        <v>58</v>
      </c>
      <c r="C3" s="34">
        <v>0.0</v>
      </c>
      <c r="D3" s="27" t="s">
        <v>39</v>
      </c>
      <c r="E3" s="35" t="s">
        <v>44</v>
      </c>
      <c r="F3" s="5" t="s">
        <v>56</v>
      </c>
      <c r="G3" s="5" t="s">
        <v>50</v>
      </c>
      <c r="H3" s="5" t="s">
        <v>41</v>
      </c>
      <c r="I3" s="5" t="s">
        <v>62</v>
      </c>
      <c r="J3" s="5">
        <v>5.0</v>
      </c>
      <c r="K3" s="29">
        <v>43596.0</v>
      </c>
      <c r="M3" s="5" t="s">
        <v>45</v>
      </c>
      <c r="N3" s="3">
        <f t="shared" ref="N3:N18" si="1">COUNTIF($B$2:$B$1000,M3)</f>
        <v>0</v>
      </c>
      <c r="O3" s="4" t="str">
        <f t="shared" ref="O3:O18" si="2">IF(COUNTIF($B$2:$B$1000, M3) &gt; 0, SUMIF($B$2:$B$1000, M3, $C$2:$C$1000)/COUNTIF($B$2:$B$1000, M3), "N/A")</f>
        <v>N/A</v>
      </c>
    </row>
    <row r="4">
      <c r="A4" s="5">
        <v>3.0</v>
      </c>
      <c r="B4" s="33" t="s">
        <v>57</v>
      </c>
      <c r="C4" s="36">
        <v>1.0</v>
      </c>
      <c r="D4" s="36" t="s">
        <v>46</v>
      </c>
      <c r="E4" s="28" t="s">
        <v>40</v>
      </c>
      <c r="F4" s="5" t="s">
        <v>41</v>
      </c>
      <c r="G4" s="5" t="s">
        <v>41</v>
      </c>
      <c r="H4" s="5" t="s">
        <v>41</v>
      </c>
      <c r="I4" s="5" t="s">
        <v>47</v>
      </c>
      <c r="J4" s="5">
        <v>5.0</v>
      </c>
      <c r="K4" s="29">
        <v>43596.0</v>
      </c>
      <c r="M4" s="26" t="s">
        <v>38</v>
      </c>
      <c r="N4" s="3">
        <f t="shared" si="1"/>
        <v>1</v>
      </c>
      <c r="O4" s="4">
        <f t="shared" si="2"/>
        <v>1</v>
      </c>
    </row>
    <row r="5">
      <c r="A5" s="5">
        <v>4.0</v>
      </c>
      <c r="B5" s="26" t="s">
        <v>66</v>
      </c>
      <c r="C5" s="34">
        <v>0.0</v>
      </c>
      <c r="D5" s="27" t="s">
        <v>55</v>
      </c>
      <c r="E5" s="28" t="s">
        <v>40</v>
      </c>
      <c r="F5" s="5" t="s">
        <v>56</v>
      </c>
      <c r="G5" s="5" t="s">
        <v>56</v>
      </c>
      <c r="H5" s="5" t="s">
        <v>47</v>
      </c>
      <c r="I5" s="5" t="s">
        <v>41</v>
      </c>
      <c r="J5" s="5">
        <v>5.0</v>
      </c>
      <c r="K5" s="29">
        <v>43596.0</v>
      </c>
      <c r="M5" s="37" t="s">
        <v>59</v>
      </c>
      <c r="N5" s="3">
        <f t="shared" si="1"/>
        <v>0</v>
      </c>
      <c r="O5" s="4" t="str">
        <f t="shared" si="2"/>
        <v>N/A</v>
      </c>
    </row>
    <row r="6">
      <c r="A6" s="5">
        <v>5.0</v>
      </c>
      <c r="B6" s="26" t="s">
        <v>38</v>
      </c>
      <c r="C6" s="36">
        <v>1.0</v>
      </c>
      <c r="D6" s="36" t="s">
        <v>46</v>
      </c>
      <c r="E6" s="35" t="s">
        <v>44</v>
      </c>
      <c r="F6" s="5" t="s">
        <v>41</v>
      </c>
      <c r="G6" s="5" t="s">
        <v>41</v>
      </c>
      <c r="H6" s="5" t="s">
        <v>41</v>
      </c>
      <c r="I6" s="5" t="s">
        <v>41</v>
      </c>
      <c r="J6" s="5">
        <v>5.0</v>
      </c>
      <c r="K6" s="29">
        <v>43596.0</v>
      </c>
      <c r="M6" s="38" t="s">
        <v>53</v>
      </c>
      <c r="N6" s="3">
        <f t="shared" si="1"/>
        <v>0</v>
      </c>
      <c r="O6" s="4" t="str">
        <f t="shared" si="2"/>
        <v>N/A</v>
      </c>
    </row>
    <row r="7">
      <c r="A7" s="5">
        <v>6.0</v>
      </c>
      <c r="B7" s="33" t="s">
        <v>60</v>
      </c>
      <c r="C7" s="36">
        <v>1.0</v>
      </c>
      <c r="D7" s="36" t="s">
        <v>46</v>
      </c>
      <c r="E7" s="28" t="s">
        <v>40</v>
      </c>
      <c r="F7" s="5" t="s">
        <v>50</v>
      </c>
      <c r="G7" s="5" t="s">
        <v>41</v>
      </c>
      <c r="H7" s="5" t="s">
        <v>41</v>
      </c>
      <c r="I7" s="5" t="s">
        <v>47</v>
      </c>
      <c r="J7" s="5">
        <v>5.0</v>
      </c>
      <c r="K7" s="29">
        <v>43596.0</v>
      </c>
      <c r="M7" s="2" t="s">
        <v>52</v>
      </c>
      <c r="N7" s="3">
        <f t="shared" si="1"/>
        <v>0</v>
      </c>
      <c r="O7" s="4" t="str">
        <f t="shared" si="2"/>
        <v>N/A</v>
      </c>
    </row>
    <row r="8">
      <c r="A8" s="5">
        <v>7.0</v>
      </c>
      <c r="B8" s="33" t="s">
        <v>57</v>
      </c>
      <c r="C8" s="36">
        <v>1.0</v>
      </c>
      <c r="D8" s="36" t="s">
        <v>46</v>
      </c>
      <c r="E8" s="35" t="s">
        <v>44</v>
      </c>
      <c r="F8" s="5" t="s">
        <v>41</v>
      </c>
      <c r="G8" s="5" t="s">
        <v>41</v>
      </c>
      <c r="H8" s="5" t="s">
        <v>41</v>
      </c>
      <c r="I8" s="5" t="s">
        <v>47</v>
      </c>
      <c r="J8" s="5">
        <v>5.0</v>
      </c>
      <c r="K8" s="29">
        <v>43596.0</v>
      </c>
      <c r="M8" s="26" t="s">
        <v>48</v>
      </c>
      <c r="N8" s="3">
        <f t="shared" si="1"/>
        <v>1</v>
      </c>
      <c r="O8" s="4">
        <f t="shared" si="2"/>
        <v>1</v>
      </c>
    </row>
    <row r="9">
      <c r="A9" s="5">
        <v>8.0</v>
      </c>
      <c r="B9" s="26" t="s">
        <v>65</v>
      </c>
      <c r="C9" s="36">
        <v>1.0</v>
      </c>
      <c r="D9" s="36" t="s">
        <v>46</v>
      </c>
      <c r="E9" s="35" t="s">
        <v>44</v>
      </c>
      <c r="F9" s="5" t="s">
        <v>50</v>
      </c>
      <c r="G9" s="5" t="s">
        <v>56</v>
      </c>
      <c r="H9" s="5" t="s">
        <v>41</v>
      </c>
      <c r="I9" s="5" t="s">
        <v>47</v>
      </c>
      <c r="J9" s="5">
        <v>5.0</v>
      </c>
      <c r="K9" s="29">
        <v>43596.0</v>
      </c>
      <c r="M9" s="33" t="s">
        <v>43</v>
      </c>
      <c r="N9" s="3">
        <f t="shared" si="1"/>
        <v>0</v>
      </c>
      <c r="O9" s="4" t="str">
        <f t="shared" si="2"/>
        <v>N/A</v>
      </c>
    </row>
    <row r="10">
      <c r="M10" s="37" t="s">
        <v>58</v>
      </c>
      <c r="N10" s="3">
        <f t="shared" si="1"/>
        <v>1</v>
      </c>
      <c r="O10" s="4">
        <f t="shared" si="2"/>
        <v>0</v>
      </c>
    </row>
    <row r="11">
      <c r="M11" s="33" t="s">
        <v>60</v>
      </c>
      <c r="N11" s="3">
        <f t="shared" si="1"/>
        <v>1</v>
      </c>
      <c r="O11" s="4">
        <f t="shared" si="2"/>
        <v>1</v>
      </c>
    </row>
    <row r="12">
      <c r="M12" s="26" t="s">
        <v>61</v>
      </c>
      <c r="N12" s="3">
        <f t="shared" si="1"/>
        <v>0</v>
      </c>
      <c r="O12" s="4" t="str">
        <f t="shared" si="2"/>
        <v>N/A</v>
      </c>
    </row>
    <row r="13">
      <c r="M13" s="37" t="s">
        <v>51</v>
      </c>
      <c r="N13" s="3">
        <f t="shared" si="1"/>
        <v>0</v>
      </c>
      <c r="O13" s="4" t="str">
        <f t="shared" si="2"/>
        <v>N/A</v>
      </c>
    </row>
    <row r="14">
      <c r="M14" s="33" t="s">
        <v>57</v>
      </c>
      <c r="N14" s="3">
        <f t="shared" si="1"/>
        <v>2</v>
      </c>
      <c r="O14" s="4">
        <f t="shared" si="2"/>
        <v>1</v>
      </c>
    </row>
    <row r="15">
      <c r="M15" s="26" t="s">
        <v>65</v>
      </c>
      <c r="N15" s="3">
        <f t="shared" si="1"/>
        <v>1</v>
      </c>
      <c r="O15" s="4">
        <f t="shared" si="2"/>
        <v>1</v>
      </c>
    </row>
    <row r="16">
      <c r="M16" s="38" t="s">
        <v>63</v>
      </c>
      <c r="N16" s="3">
        <f t="shared" si="1"/>
        <v>0</v>
      </c>
      <c r="O16" s="4" t="str">
        <f t="shared" si="2"/>
        <v>N/A</v>
      </c>
    </row>
    <row r="17">
      <c r="M17" s="38" t="s">
        <v>54</v>
      </c>
      <c r="N17" s="3">
        <f t="shared" si="1"/>
        <v>0</v>
      </c>
      <c r="O17" s="4" t="str">
        <f t="shared" si="2"/>
        <v>N/A</v>
      </c>
    </row>
    <row r="18">
      <c r="M18" s="39" t="s">
        <v>64</v>
      </c>
      <c r="N18" s="3">
        <f t="shared" si="1"/>
        <v>0</v>
      </c>
      <c r="O18" s="4" t="str">
        <f t="shared" si="2"/>
        <v>N/A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4.71"/>
    <col customWidth="1" min="3" max="3" width="6.86"/>
    <col customWidth="1" min="4" max="4" width="13.57"/>
    <col customWidth="1" min="5" max="5" width="5.29"/>
    <col customWidth="1" min="6" max="6" width="19.57"/>
    <col customWidth="1" min="7" max="7" width="20.14"/>
    <col customWidth="1" min="8" max="8" width="9.0"/>
    <col customWidth="1" min="9" max="9" width="23.43"/>
    <col customWidth="1" min="10" max="10" width="5.71"/>
    <col customWidth="1" min="11" max="11" width="10.43"/>
    <col customWidth="1" min="13" max="13" width="15.14"/>
  </cols>
  <sheetData>
    <row r="1">
      <c r="A1" s="1" t="s">
        <v>25</v>
      </c>
      <c r="B1" s="25" t="s">
        <v>26</v>
      </c>
      <c r="C1" s="25" t="s">
        <v>27</v>
      </c>
      <c r="D1" s="1" t="s">
        <v>28</v>
      </c>
      <c r="E1" s="25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25" t="s">
        <v>7</v>
      </c>
      <c r="K1" s="1" t="s">
        <v>34</v>
      </c>
      <c r="M1" s="1" t="s">
        <v>35</v>
      </c>
      <c r="N1" s="1" t="s">
        <v>36</v>
      </c>
      <c r="O1" s="1" t="s">
        <v>37</v>
      </c>
    </row>
    <row r="2">
      <c r="A2" s="5">
        <v>1.0</v>
      </c>
      <c r="B2" s="26" t="s">
        <v>45</v>
      </c>
      <c r="C2" s="36">
        <v>1.0</v>
      </c>
      <c r="D2" s="36" t="s">
        <v>46</v>
      </c>
      <c r="E2" s="28" t="s">
        <v>40</v>
      </c>
      <c r="F2" s="5" t="s">
        <v>67</v>
      </c>
      <c r="G2" s="5" t="s">
        <v>50</v>
      </c>
      <c r="H2" s="5" t="s">
        <v>47</v>
      </c>
      <c r="I2" s="5" t="s">
        <v>62</v>
      </c>
      <c r="J2" s="5">
        <v>1.0</v>
      </c>
      <c r="K2" s="29">
        <v>43603.0</v>
      </c>
      <c r="M2" s="30" t="s">
        <v>42</v>
      </c>
      <c r="N2" s="31">
        <f>SUM(N3:N1000)</f>
        <v>21</v>
      </c>
      <c r="O2" s="32">
        <f>AVERAGE(C2:C1000)</f>
        <v>0.5714285714</v>
      </c>
    </row>
    <row r="3">
      <c r="A3" s="5">
        <v>2.0</v>
      </c>
      <c r="B3" s="39" t="s">
        <v>45</v>
      </c>
      <c r="C3" s="34">
        <v>0.0</v>
      </c>
      <c r="D3" s="27" t="s">
        <v>39</v>
      </c>
      <c r="E3" s="35" t="s">
        <v>44</v>
      </c>
      <c r="F3" s="5" t="s">
        <v>50</v>
      </c>
      <c r="G3" s="5" t="s">
        <v>56</v>
      </c>
      <c r="H3" s="5" t="s">
        <v>62</v>
      </c>
      <c r="I3" s="5" t="s">
        <v>62</v>
      </c>
      <c r="J3" s="5">
        <v>1.0</v>
      </c>
      <c r="K3" s="29">
        <v>43603.0</v>
      </c>
      <c r="M3" s="5" t="s">
        <v>45</v>
      </c>
      <c r="N3" s="3">
        <f t="shared" ref="N3:N19" si="1">COUNTIF($B$2:$B$1000,M3)</f>
        <v>8</v>
      </c>
      <c r="O3" s="4">
        <f t="shared" ref="O3:O19" si="2">IF(COUNTIF($B$2:$B$1000, M3) &gt; 0, SUMIF($B$2:$B$1000, M3, $C$2:$C$1000)/COUNTIF($B$2:$B$1000, M3), "N/A")</f>
        <v>0.625</v>
      </c>
    </row>
    <row r="4">
      <c r="A4" s="5">
        <v>3.0</v>
      </c>
      <c r="B4" s="33" t="s">
        <v>57</v>
      </c>
      <c r="C4" s="36">
        <v>1.0</v>
      </c>
      <c r="D4" s="36" t="s">
        <v>46</v>
      </c>
      <c r="E4" s="35" t="s">
        <v>44</v>
      </c>
      <c r="F4" s="5" t="s">
        <v>50</v>
      </c>
      <c r="G4" s="5" t="s">
        <v>41</v>
      </c>
      <c r="H4" s="5" t="s">
        <v>47</v>
      </c>
      <c r="I4" s="5" t="s">
        <v>41</v>
      </c>
      <c r="J4" s="5">
        <v>1.0</v>
      </c>
      <c r="K4" s="29">
        <v>43603.0</v>
      </c>
      <c r="M4" s="26" t="s">
        <v>38</v>
      </c>
      <c r="N4" s="3">
        <f t="shared" si="1"/>
        <v>2</v>
      </c>
      <c r="O4" s="4">
        <f t="shared" si="2"/>
        <v>0.5</v>
      </c>
    </row>
    <row r="5">
      <c r="A5" s="5">
        <v>4.0</v>
      </c>
      <c r="B5" s="26" t="s">
        <v>38</v>
      </c>
      <c r="C5" s="36">
        <v>1.0</v>
      </c>
      <c r="D5" s="36" t="s">
        <v>46</v>
      </c>
      <c r="E5" s="28" t="s">
        <v>40</v>
      </c>
      <c r="F5" s="5" t="s">
        <v>67</v>
      </c>
      <c r="G5" s="5" t="s">
        <v>50</v>
      </c>
      <c r="H5" s="5" t="s">
        <v>47</v>
      </c>
      <c r="I5" s="5" t="s">
        <v>62</v>
      </c>
      <c r="J5" s="5">
        <v>1.0</v>
      </c>
      <c r="K5" s="29">
        <v>43603.0</v>
      </c>
      <c r="M5" s="37" t="s">
        <v>59</v>
      </c>
      <c r="N5" s="3">
        <f t="shared" si="1"/>
        <v>0</v>
      </c>
      <c r="O5" s="4" t="str">
        <f t="shared" si="2"/>
        <v>N/A</v>
      </c>
    </row>
    <row r="6">
      <c r="A6" s="5">
        <v>5.0</v>
      </c>
      <c r="B6" s="37" t="s">
        <v>45</v>
      </c>
      <c r="C6" s="36">
        <v>1.0</v>
      </c>
      <c r="D6" s="36" t="s">
        <v>46</v>
      </c>
      <c r="E6" s="28" t="s">
        <v>40</v>
      </c>
      <c r="F6" s="5" t="s">
        <v>67</v>
      </c>
      <c r="G6" s="5" t="s">
        <v>50</v>
      </c>
      <c r="H6" s="5" t="s">
        <v>62</v>
      </c>
      <c r="I6" s="5" t="s">
        <v>47</v>
      </c>
      <c r="J6" s="5">
        <v>1.0</v>
      </c>
      <c r="K6" s="29">
        <v>43603.0</v>
      </c>
      <c r="M6" s="38" t="s">
        <v>53</v>
      </c>
      <c r="N6" s="3">
        <f t="shared" si="1"/>
        <v>0</v>
      </c>
      <c r="O6" s="4" t="str">
        <f t="shared" si="2"/>
        <v>N/A</v>
      </c>
    </row>
    <row r="7">
      <c r="A7" s="5">
        <v>6.0</v>
      </c>
      <c r="B7" s="38" t="s">
        <v>45</v>
      </c>
      <c r="C7" s="34">
        <v>0.0</v>
      </c>
      <c r="D7" s="27" t="s">
        <v>55</v>
      </c>
      <c r="E7" s="28" t="s">
        <v>40</v>
      </c>
      <c r="F7" s="5" t="s">
        <v>67</v>
      </c>
      <c r="G7" s="5" t="s">
        <v>67</v>
      </c>
      <c r="H7" s="5" t="s">
        <v>47</v>
      </c>
      <c r="I7" s="5" t="s">
        <v>41</v>
      </c>
      <c r="J7" s="5">
        <v>1.0</v>
      </c>
      <c r="K7" s="29">
        <v>43603.0</v>
      </c>
      <c r="M7" s="2" t="s">
        <v>52</v>
      </c>
      <c r="N7" s="3">
        <f t="shared" si="1"/>
        <v>2</v>
      </c>
      <c r="O7" s="4">
        <f t="shared" si="2"/>
        <v>0.5</v>
      </c>
    </row>
    <row r="8">
      <c r="A8" s="5">
        <v>7.0</v>
      </c>
      <c r="B8" s="37" t="s">
        <v>51</v>
      </c>
      <c r="C8" s="34">
        <v>0.0</v>
      </c>
      <c r="D8" s="27" t="s">
        <v>39</v>
      </c>
      <c r="E8" s="28" t="s">
        <v>40</v>
      </c>
      <c r="F8" s="5" t="s">
        <v>67</v>
      </c>
      <c r="G8" s="5" t="s">
        <v>50</v>
      </c>
      <c r="H8" s="5" t="s">
        <v>47</v>
      </c>
      <c r="I8" s="5" t="s">
        <v>62</v>
      </c>
      <c r="J8" s="5">
        <v>1.0</v>
      </c>
      <c r="K8" s="29">
        <v>43603.0</v>
      </c>
      <c r="M8" s="26" t="s">
        <v>48</v>
      </c>
      <c r="N8" s="3">
        <f t="shared" si="1"/>
        <v>1</v>
      </c>
      <c r="O8" s="4">
        <f t="shared" si="2"/>
        <v>0</v>
      </c>
    </row>
    <row r="9">
      <c r="A9" s="5">
        <v>8.0</v>
      </c>
      <c r="B9" s="39" t="s">
        <v>64</v>
      </c>
      <c r="C9" s="36">
        <v>1.0</v>
      </c>
      <c r="D9" s="36" t="s">
        <v>46</v>
      </c>
      <c r="E9" s="28" t="s">
        <v>40</v>
      </c>
      <c r="F9" s="5" t="s">
        <v>50</v>
      </c>
      <c r="G9" s="5" t="s">
        <v>67</v>
      </c>
      <c r="H9" s="5" t="s">
        <v>47</v>
      </c>
      <c r="I9" s="5" t="s">
        <v>47</v>
      </c>
      <c r="J9" s="5">
        <v>1.0</v>
      </c>
      <c r="K9" s="29">
        <v>43603.0</v>
      </c>
      <c r="M9" s="26" t="s">
        <v>68</v>
      </c>
      <c r="N9" s="3">
        <f t="shared" si="1"/>
        <v>0</v>
      </c>
      <c r="O9" s="4" t="str">
        <f t="shared" si="2"/>
        <v>N/A</v>
      </c>
    </row>
    <row r="10">
      <c r="A10" s="5">
        <v>9.0</v>
      </c>
      <c r="B10" s="26" t="s">
        <v>45</v>
      </c>
      <c r="C10" s="36">
        <v>1.0</v>
      </c>
      <c r="D10" s="36" t="s">
        <v>46</v>
      </c>
      <c r="E10" s="28" t="s">
        <v>40</v>
      </c>
      <c r="F10" s="5" t="s">
        <v>50</v>
      </c>
      <c r="G10" s="5" t="s">
        <v>67</v>
      </c>
      <c r="H10" s="5" t="s">
        <v>62</v>
      </c>
      <c r="I10" s="5" t="s">
        <v>62</v>
      </c>
      <c r="J10" s="5">
        <v>1.0</v>
      </c>
      <c r="K10" s="29">
        <v>43604.0</v>
      </c>
      <c r="M10" s="33" t="s">
        <v>43</v>
      </c>
      <c r="N10" s="3">
        <f t="shared" si="1"/>
        <v>0</v>
      </c>
      <c r="O10" s="4" t="str">
        <f t="shared" si="2"/>
        <v>N/A</v>
      </c>
    </row>
    <row r="11">
      <c r="A11" s="5">
        <v>10.0</v>
      </c>
      <c r="B11" s="2" t="s">
        <v>52</v>
      </c>
      <c r="C11" s="36">
        <v>1.0</v>
      </c>
      <c r="D11" s="36" t="s">
        <v>46</v>
      </c>
      <c r="E11" s="28" t="s">
        <v>40</v>
      </c>
      <c r="F11" s="5" t="s">
        <v>50</v>
      </c>
      <c r="G11" s="5" t="s">
        <v>67</v>
      </c>
      <c r="H11" s="5" t="s">
        <v>47</v>
      </c>
      <c r="I11" s="5" t="s">
        <v>47</v>
      </c>
      <c r="J11" s="5">
        <v>1.0</v>
      </c>
      <c r="K11" s="29">
        <v>43604.0</v>
      </c>
      <c r="M11" s="37" t="s">
        <v>58</v>
      </c>
      <c r="N11" s="3">
        <f t="shared" si="1"/>
        <v>0</v>
      </c>
      <c r="O11" s="4" t="str">
        <f t="shared" si="2"/>
        <v>N/A</v>
      </c>
    </row>
    <row r="12">
      <c r="A12" s="5">
        <v>11.0</v>
      </c>
      <c r="B12" s="26" t="s">
        <v>45</v>
      </c>
      <c r="C12" s="34">
        <v>0.0</v>
      </c>
      <c r="D12" s="27" t="s">
        <v>39</v>
      </c>
      <c r="E12" s="28" t="s">
        <v>40</v>
      </c>
      <c r="F12" s="5" t="s">
        <v>67</v>
      </c>
      <c r="G12" s="5" t="s">
        <v>50</v>
      </c>
      <c r="H12" s="5" t="s">
        <v>62</v>
      </c>
      <c r="I12" s="5" t="s">
        <v>62</v>
      </c>
      <c r="J12" s="5">
        <v>1.0</v>
      </c>
      <c r="K12" s="29">
        <v>43604.0</v>
      </c>
      <c r="M12" s="33" t="s">
        <v>60</v>
      </c>
      <c r="N12" s="3">
        <f t="shared" si="1"/>
        <v>1</v>
      </c>
      <c r="O12" s="4">
        <f t="shared" si="2"/>
        <v>1</v>
      </c>
    </row>
    <row r="13">
      <c r="A13" s="5">
        <v>12.0</v>
      </c>
      <c r="B13" s="26" t="s">
        <v>38</v>
      </c>
      <c r="C13" s="34">
        <v>0.0</v>
      </c>
      <c r="D13" s="27" t="s">
        <v>39</v>
      </c>
      <c r="E13" s="35" t="s">
        <v>44</v>
      </c>
      <c r="F13" s="5" t="s">
        <v>67</v>
      </c>
      <c r="G13" s="5" t="s">
        <v>50</v>
      </c>
      <c r="H13" s="5" t="s">
        <v>62</v>
      </c>
      <c r="I13" s="5" t="s">
        <v>62</v>
      </c>
      <c r="J13" s="5">
        <v>1.0</v>
      </c>
      <c r="K13" s="29">
        <v>43604.0</v>
      </c>
      <c r="M13" s="26" t="s">
        <v>61</v>
      </c>
      <c r="N13" s="3">
        <f t="shared" si="1"/>
        <v>1</v>
      </c>
      <c r="O13" s="4">
        <f t="shared" si="2"/>
        <v>0</v>
      </c>
    </row>
    <row r="14">
      <c r="A14" s="5">
        <v>13.0</v>
      </c>
      <c r="B14" s="33" t="s">
        <v>60</v>
      </c>
      <c r="C14" s="36">
        <v>1.0</v>
      </c>
      <c r="D14" s="36" t="s">
        <v>49</v>
      </c>
      <c r="E14" s="35" t="s">
        <v>44</v>
      </c>
      <c r="F14" s="5" t="s">
        <v>50</v>
      </c>
      <c r="G14" s="5" t="s">
        <v>50</v>
      </c>
      <c r="H14" s="5" t="s">
        <v>47</v>
      </c>
      <c r="I14" s="5" t="s">
        <v>41</v>
      </c>
      <c r="J14" s="5">
        <v>1.0</v>
      </c>
      <c r="K14" s="29">
        <v>43604.0</v>
      </c>
      <c r="M14" s="37" t="s">
        <v>51</v>
      </c>
      <c r="N14" s="3">
        <f t="shared" si="1"/>
        <v>2</v>
      </c>
      <c r="O14" s="4">
        <f t="shared" si="2"/>
        <v>0</v>
      </c>
    </row>
    <row r="15">
      <c r="A15" s="5">
        <v>14.0</v>
      </c>
      <c r="B15" s="38" t="s">
        <v>63</v>
      </c>
      <c r="C15" s="36">
        <v>1.0</v>
      </c>
      <c r="D15" s="36" t="s">
        <v>46</v>
      </c>
      <c r="E15" s="35" t="s">
        <v>44</v>
      </c>
      <c r="F15" s="5" t="s">
        <v>67</v>
      </c>
      <c r="G15" s="5" t="s">
        <v>50</v>
      </c>
      <c r="H15" s="5" t="s">
        <v>47</v>
      </c>
      <c r="I15" s="5" t="s">
        <v>47</v>
      </c>
      <c r="J15" s="5">
        <v>1.0</v>
      </c>
      <c r="K15" s="29">
        <v>43604.0</v>
      </c>
      <c r="M15" s="33" t="s">
        <v>57</v>
      </c>
      <c r="N15" s="3">
        <f t="shared" si="1"/>
        <v>1</v>
      </c>
      <c r="O15" s="4">
        <f t="shared" si="2"/>
        <v>1</v>
      </c>
    </row>
    <row r="16">
      <c r="A16" s="5">
        <v>15.0</v>
      </c>
      <c r="B16" s="2" t="s">
        <v>52</v>
      </c>
      <c r="C16" s="34">
        <v>0.0</v>
      </c>
      <c r="D16" s="27" t="s">
        <v>39</v>
      </c>
      <c r="E16" s="28" t="s">
        <v>40</v>
      </c>
      <c r="F16" s="5" t="s">
        <v>67</v>
      </c>
      <c r="G16" s="5" t="s">
        <v>50</v>
      </c>
      <c r="H16" s="5" t="s">
        <v>62</v>
      </c>
      <c r="I16" s="5" t="s">
        <v>62</v>
      </c>
      <c r="J16" s="5">
        <v>1.0</v>
      </c>
      <c r="K16" s="29">
        <v>43604.0</v>
      </c>
      <c r="M16" s="26" t="s">
        <v>65</v>
      </c>
      <c r="N16" s="3">
        <f t="shared" si="1"/>
        <v>0</v>
      </c>
      <c r="O16" s="4" t="str">
        <f t="shared" si="2"/>
        <v>N/A</v>
      </c>
    </row>
    <row r="17">
      <c r="A17" s="5">
        <v>16.0</v>
      </c>
      <c r="B17" s="37" t="s">
        <v>51</v>
      </c>
      <c r="C17" s="34">
        <v>0.0</v>
      </c>
      <c r="D17" s="27" t="s">
        <v>39</v>
      </c>
      <c r="E17" s="28" t="s">
        <v>40</v>
      </c>
      <c r="F17" s="5" t="s">
        <v>67</v>
      </c>
      <c r="G17" s="5" t="s">
        <v>50</v>
      </c>
      <c r="H17" s="5" t="s">
        <v>47</v>
      </c>
      <c r="I17" s="5" t="s">
        <v>62</v>
      </c>
      <c r="J17" s="5">
        <v>1.0</v>
      </c>
      <c r="K17" s="29">
        <v>43604.0</v>
      </c>
      <c r="M17" s="38" t="s">
        <v>63</v>
      </c>
      <c r="N17" s="3">
        <f t="shared" si="1"/>
        <v>1</v>
      </c>
      <c r="O17" s="4">
        <f t="shared" si="2"/>
        <v>1</v>
      </c>
    </row>
    <row r="18">
      <c r="A18" s="5">
        <v>17.0</v>
      </c>
      <c r="B18" s="26" t="s">
        <v>48</v>
      </c>
      <c r="C18" s="34">
        <v>0.0</v>
      </c>
      <c r="D18" s="27" t="s">
        <v>39</v>
      </c>
      <c r="E18" s="28" t="s">
        <v>40</v>
      </c>
      <c r="F18" s="5" t="s">
        <v>67</v>
      </c>
      <c r="G18" s="5" t="s">
        <v>50</v>
      </c>
      <c r="H18" s="5" t="s">
        <v>47</v>
      </c>
      <c r="I18" s="5" t="s">
        <v>62</v>
      </c>
      <c r="J18" s="46">
        <v>1.0</v>
      </c>
      <c r="K18" s="47">
        <v>43604.0</v>
      </c>
      <c r="M18" s="38" t="s">
        <v>54</v>
      </c>
      <c r="N18" s="3">
        <f t="shared" si="1"/>
        <v>0</v>
      </c>
      <c r="O18" s="4" t="str">
        <f t="shared" si="2"/>
        <v>N/A</v>
      </c>
    </row>
    <row r="19">
      <c r="A19" s="5">
        <v>18.0</v>
      </c>
      <c r="B19" s="26" t="s">
        <v>61</v>
      </c>
      <c r="C19" s="34">
        <v>0.0</v>
      </c>
      <c r="D19" s="27" t="s">
        <v>39</v>
      </c>
      <c r="E19" s="35" t="s">
        <v>44</v>
      </c>
      <c r="F19" s="5" t="s">
        <v>67</v>
      </c>
      <c r="G19" s="5" t="s">
        <v>50</v>
      </c>
      <c r="H19" s="5" t="s">
        <v>47</v>
      </c>
      <c r="I19" s="5" t="s">
        <v>62</v>
      </c>
      <c r="J19" s="5">
        <v>1.0</v>
      </c>
      <c r="K19" s="29">
        <v>43604.0</v>
      </c>
      <c r="M19" s="39" t="s">
        <v>64</v>
      </c>
      <c r="N19" s="3">
        <f t="shared" si="1"/>
        <v>2</v>
      </c>
      <c r="O19" s="4">
        <f t="shared" si="2"/>
        <v>1</v>
      </c>
    </row>
    <row r="20">
      <c r="A20" s="5">
        <v>19.0</v>
      </c>
      <c r="B20" s="38" t="s">
        <v>45</v>
      </c>
      <c r="C20" s="36">
        <v>1.0</v>
      </c>
      <c r="D20" s="36" t="s">
        <v>49</v>
      </c>
      <c r="E20" s="28" t="s">
        <v>40</v>
      </c>
      <c r="F20" s="5" t="s">
        <v>50</v>
      </c>
      <c r="G20" s="5" t="s">
        <v>50</v>
      </c>
      <c r="H20" s="5" t="s">
        <v>47</v>
      </c>
      <c r="I20" s="5" t="s">
        <v>41</v>
      </c>
      <c r="J20" s="46">
        <v>1.0</v>
      </c>
      <c r="K20" s="47">
        <v>43604.0</v>
      </c>
    </row>
    <row r="21">
      <c r="A21" s="5">
        <v>20.0</v>
      </c>
      <c r="B21" s="39" t="s">
        <v>64</v>
      </c>
      <c r="C21" s="36">
        <v>1.0</v>
      </c>
      <c r="D21" s="36" t="s">
        <v>49</v>
      </c>
      <c r="E21" s="28" t="s">
        <v>40</v>
      </c>
      <c r="F21" s="5" t="s">
        <v>50</v>
      </c>
      <c r="G21" s="5" t="s">
        <v>50</v>
      </c>
      <c r="H21" s="5" t="s">
        <v>47</v>
      </c>
      <c r="I21" s="5" t="s">
        <v>41</v>
      </c>
      <c r="J21" s="46">
        <v>1.0</v>
      </c>
      <c r="K21" s="47">
        <v>43604.0</v>
      </c>
    </row>
    <row r="22">
      <c r="A22" s="5">
        <v>21.0</v>
      </c>
      <c r="B22" s="37" t="s">
        <v>45</v>
      </c>
      <c r="C22" s="36">
        <v>1.0</v>
      </c>
      <c r="D22" s="36" t="s">
        <v>46</v>
      </c>
      <c r="E22" s="28" t="s">
        <v>40</v>
      </c>
      <c r="F22" s="5" t="s">
        <v>67</v>
      </c>
      <c r="G22" s="5" t="s">
        <v>50</v>
      </c>
      <c r="H22" s="5" t="s">
        <v>47</v>
      </c>
      <c r="I22" s="5" t="s">
        <v>62</v>
      </c>
      <c r="J22" s="46">
        <v>1.0</v>
      </c>
      <c r="K22" s="47">
        <v>43604.0</v>
      </c>
    </row>
  </sheetData>
  <drawing r:id="rId2"/>
  <legacyDrawing r:id="rId3"/>
</worksheet>
</file>