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_ivanchuk/Desktop/HODP/hodp-harvard-endowment/data/"/>
    </mc:Choice>
  </mc:AlternateContent>
  <xr:revisionPtr revIDLastSave="0" documentId="13_ncr:1_{BF1F2043-0EC0-484D-8059-D1A20071020E}" xr6:coauthVersionLast="43" xr6:coauthVersionMax="45" xr10:uidLastSave="{00000000-0000-0000-0000-000000000000}"/>
  <bookViews>
    <workbookView xWindow="3180" yWindow="1160" windowWidth="24280" windowHeight="15600" activeTab="4" xr2:uid="{9A9B6085-8803-4FAC-A5F8-DA404E3BBA2E}"/>
  </bookViews>
  <sheets>
    <sheet name="endowments" sheetId="1" r:id="rId1"/>
    <sheet name="endowment_growth" sheetId="4" r:id="rId2"/>
    <sheet name="endowment_growth_ivy_plus" sheetId="5" r:id="rId3"/>
    <sheet name="endowment_returns_ivy_plus" sheetId="3" r:id="rId4"/>
    <sheet name="asset_allocation" sheetId="6" r:id="rId5"/>
    <sheet name="misc (NOT USED)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3" l="1"/>
  <c r="B15" i="3"/>
  <c r="C14" i="3"/>
  <c r="B14" i="3"/>
  <c r="C13" i="3"/>
  <c r="B13" i="3"/>
  <c r="O11" i="5" l="1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O53" i="4"/>
  <c r="N53" i="4"/>
  <c r="O52" i="4"/>
  <c r="N52" i="4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N2" i="4"/>
  <c r="R87" i="2" l="1"/>
  <c r="R88" i="2"/>
  <c r="R89" i="2"/>
  <c r="R90" i="2"/>
  <c r="R91" i="2"/>
  <c r="P24" i="3"/>
  <c r="P28" i="3"/>
  <c r="P33" i="3"/>
  <c r="P37" i="3"/>
  <c r="P41" i="3"/>
  <c r="P44" i="3"/>
  <c r="P47" i="3"/>
  <c r="P50" i="3"/>
  <c r="P54" i="3"/>
  <c r="P21" i="3"/>
  <c r="O24" i="3"/>
  <c r="O28" i="3"/>
  <c r="O33" i="3"/>
  <c r="O37" i="3"/>
  <c r="O41" i="3"/>
  <c r="O44" i="3"/>
  <c r="O47" i="3"/>
  <c r="O50" i="3"/>
  <c r="O54" i="3"/>
  <c r="O21" i="3"/>
  <c r="C93" i="2" l="1"/>
  <c r="D93" i="2"/>
  <c r="E93" i="2"/>
  <c r="F93" i="2"/>
  <c r="B93" i="2"/>
  <c r="C92" i="2"/>
  <c r="D92" i="2"/>
  <c r="E92" i="2"/>
  <c r="F92" i="2"/>
  <c r="B92" i="2"/>
  <c r="C91" i="2"/>
  <c r="D91" i="2"/>
  <c r="E91" i="2"/>
  <c r="F91" i="2"/>
  <c r="B91" i="2"/>
  <c r="C90" i="2"/>
  <c r="D90" i="2"/>
  <c r="E90" i="2"/>
  <c r="F90" i="2"/>
  <c r="B90" i="2"/>
  <c r="G80" i="2"/>
  <c r="C71" i="2"/>
  <c r="F71" i="2"/>
  <c r="B71" i="2"/>
  <c r="E68" i="2"/>
  <c r="E71" i="2" s="1"/>
  <c r="F69" i="2"/>
  <c r="E69" i="2"/>
  <c r="D69" i="2"/>
  <c r="F70" i="2"/>
  <c r="F68" i="2"/>
  <c r="E70" i="2"/>
  <c r="D70" i="2"/>
  <c r="D68" i="2"/>
  <c r="D71" i="2" s="1"/>
  <c r="C56" i="2"/>
  <c r="D56" i="2"/>
  <c r="E56" i="2"/>
  <c r="F56" i="2"/>
  <c r="B56" i="2"/>
  <c r="D55" i="2"/>
  <c r="E55" i="2"/>
  <c r="F55" i="2"/>
  <c r="C54" i="2"/>
  <c r="D54" i="2"/>
  <c r="D57" i="2" s="1"/>
  <c r="E54" i="2"/>
  <c r="E57" i="2" s="1"/>
  <c r="F54" i="2"/>
  <c r="F57" i="2" s="1"/>
  <c r="B54" i="2"/>
  <c r="B57" i="2" s="1"/>
  <c r="C44" i="2"/>
  <c r="C55" i="2" s="1"/>
  <c r="D44" i="2"/>
  <c r="E44" i="2"/>
  <c r="F44" i="2"/>
  <c r="B44" i="2"/>
  <c r="B55" i="2" s="1"/>
  <c r="C23" i="2"/>
  <c r="C24" i="2" s="1"/>
  <c r="G19" i="2"/>
  <c r="H19" i="2"/>
  <c r="I19" i="2"/>
  <c r="J19" i="2"/>
  <c r="K19" i="2"/>
  <c r="L19" i="2"/>
  <c r="M19" i="2"/>
  <c r="N19" i="2"/>
  <c r="G18" i="2"/>
  <c r="H18" i="2"/>
  <c r="I18" i="2"/>
  <c r="J18" i="2"/>
  <c r="K18" i="2"/>
  <c r="L18" i="2"/>
  <c r="M18" i="2"/>
  <c r="N18" i="2"/>
  <c r="F19" i="2"/>
  <c r="G17" i="2"/>
  <c r="H17" i="2"/>
  <c r="I17" i="2"/>
  <c r="J17" i="2"/>
  <c r="K17" i="2"/>
  <c r="L17" i="2"/>
  <c r="M17" i="2"/>
  <c r="N17" i="2"/>
  <c r="G16" i="2"/>
  <c r="H16" i="2"/>
  <c r="I16" i="2"/>
  <c r="J16" i="2"/>
  <c r="K16" i="2"/>
  <c r="L16" i="2"/>
  <c r="M16" i="2"/>
  <c r="N16" i="2"/>
  <c r="F18" i="2"/>
  <c r="F17" i="2"/>
  <c r="F16" i="2"/>
  <c r="G15" i="2"/>
  <c r="H15" i="2"/>
  <c r="I15" i="2"/>
  <c r="J15" i="2"/>
  <c r="K15" i="2"/>
  <c r="L15" i="2"/>
  <c r="M15" i="2"/>
  <c r="N15" i="2"/>
  <c r="F15" i="2"/>
  <c r="C57" i="2" l="1"/>
</calcChain>
</file>

<file path=xl/sharedStrings.xml><?xml version="1.0" encoding="utf-8"?>
<sst xmlns="http://schemas.openxmlformats.org/spreadsheetml/2006/main" count="304" uniqueCount="117">
  <si>
    <t>Amherst College</t>
  </si>
  <si>
    <t>Baylor University</t>
  </si>
  <si>
    <t>Baylor College of Medicine</t>
  </si>
  <si>
    <t>Berea College</t>
  </si>
  <si>
    <t>Boston College</t>
  </si>
  <si>
    <t>Boston University</t>
  </si>
  <si>
    <t>Bowdoin College</t>
  </si>
  <si>
    <t>Brown University</t>
  </si>
  <si>
    <t>California Institute of Technology</t>
  </si>
  <si>
    <t>Carnegie Mellon University</t>
  </si>
  <si>
    <t>Case Western Reserve University</t>
  </si>
  <si>
    <t>Columbia University</t>
  </si>
  <si>
    <t>Cornell University</t>
  </si>
  <si>
    <t>Dartmouth College</t>
  </si>
  <si>
    <t>Duke University</t>
  </si>
  <si>
    <t>Emory University</t>
  </si>
  <si>
    <t>George Washington University</t>
  </si>
  <si>
    <t>Georgetown University</t>
  </si>
  <si>
    <t>Grinnell College</t>
  </si>
  <si>
    <t>Harvard University</t>
  </si>
  <si>
    <t>Johns Hopkins University</t>
  </si>
  <si>
    <t>Lehigh University</t>
  </si>
  <si>
    <t>Massachusetts Institute of Technology</t>
  </si>
  <si>
    <t>Middlebury College</t>
  </si>
  <si>
    <t>New York University</t>
  </si>
  <si>
    <t>Northwestern University</t>
  </si>
  <si>
    <t>Pomona College</t>
  </si>
  <si>
    <t>Princeton University</t>
  </si>
  <si>
    <t>Rice University</t>
  </si>
  <si>
    <t>Rockefeller University</t>
  </si>
  <si>
    <t>Saint Louis University</t>
  </si>
  <si>
    <t>Smith College</t>
  </si>
  <si>
    <t>Southern Methodist University</t>
  </si>
  <si>
    <t>Stanford University</t>
  </si>
  <si>
    <t>Swarthmore College</t>
  </si>
  <si>
    <t>Syracuse University</t>
  </si>
  <si>
    <t>Texas Christian University</t>
  </si>
  <si>
    <t>Trinity University (Texas)</t>
  </si>
  <si>
    <t>Tufts University</t>
  </si>
  <si>
    <t>Tulane University</t>
  </si>
  <si>
    <t>University of Chicago</t>
  </si>
  <si>
    <t>University of Notre Dame</t>
  </si>
  <si>
    <t>University of Pennsylvania</t>
  </si>
  <si>
    <t>University of Richmond</t>
  </si>
  <si>
    <t>University of Rochester</t>
  </si>
  <si>
    <t>University of Southern California</t>
  </si>
  <si>
    <t>Vanderbilt University</t>
  </si>
  <si>
    <t>Wake Forest University</t>
  </si>
  <si>
    <t>Washington and Lee University</t>
  </si>
  <si>
    <t>Washington University in St. Louis</t>
  </si>
  <si>
    <t>Williams College</t>
  </si>
  <si>
    <t>Yale University</t>
  </si>
  <si>
    <t>stdev</t>
  </si>
  <si>
    <t>d equity</t>
  </si>
  <si>
    <t>f equity</t>
  </si>
  <si>
    <t>d fixed</t>
  </si>
  <si>
    <t xml:space="preserve">f fixed </t>
  </si>
  <si>
    <t>private equities</t>
  </si>
  <si>
    <t>MIT</t>
  </si>
  <si>
    <t>domestic</t>
  </si>
  <si>
    <t>foreign</t>
  </si>
  <si>
    <t>private equity</t>
  </si>
  <si>
    <t>ABSOLUTE</t>
  </si>
  <si>
    <t>PERCENTAGE</t>
  </si>
  <si>
    <t>absolute return (hedge fund)</t>
  </si>
  <si>
    <t>EQUITY</t>
  </si>
  <si>
    <t>need absolute return here</t>
  </si>
  <si>
    <t>public equity</t>
  </si>
  <si>
    <t>HARVARD</t>
  </si>
  <si>
    <t>portfolio size</t>
  </si>
  <si>
    <t>total</t>
  </si>
  <si>
    <t>(a lot of natural resources, fixed income this year)</t>
  </si>
  <si>
    <t>UPENN</t>
  </si>
  <si>
    <t>absolute return</t>
  </si>
  <si>
    <t>harvard raw returns</t>
  </si>
  <si>
    <t xml:space="preserve">mit raw returns </t>
  </si>
  <si>
    <t xml:space="preserve">yale raw returns </t>
  </si>
  <si>
    <t xml:space="preserve">upenn raw returns </t>
  </si>
  <si>
    <t xml:space="preserve">stanford raw returns </t>
  </si>
  <si>
    <t>avg</t>
  </si>
  <si>
    <t>princeton raw returns</t>
  </si>
  <si>
    <t>brown</t>
  </si>
  <si>
    <t>dartmouth</t>
  </si>
  <si>
    <t>cornell</t>
  </si>
  <si>
    <t>columbia</t>
  </si>
  <si>
    <t>?</t>
  </si>
  <si>
    <t>lower quartile</t>
  </si>
  <si>
    <t>upper quartile</t>
  </si>
  <si>
    <t>median</t>
  </si>
  <si>
    <t>donations received in 2019</t>
  </si>
  <si>
    <t>raw returns</t>
  </si>
  <si>
    <t>year</t>
  </si>
  <si>
    <t>ENDOWMENT RETURNS ANNUAL</t>
  </si>
  <si>
    <t>2008 is not considered in calculations due to missing values</t>
  </si>
  <si>
    <t>FIGURE 3 REPRESENTATION</t>
  </si>
  <si>
    <t>institution</t>
  </si>
  <si>
    <t xml:space="preserve">compound_returns </t>
  </si>
  <si>
    <t>average_returns</t>
  </si>
  <si>
    <t xml:space="preserve">Harvard </t>
  </si>
  <si>
    <t xml:space="preserve">Yale </t>
  </si>
  <si>
    <t>UPenn</t>
  </si>
  <si>
    <t xml:space="preserve">Columbia </t>
  </si>
  <si>
    <t xml:space="preserve">Cornell </t>
  </si>
  <si>
    <t xml:space="preserve">Dartmouth </t>
  </si>
  <si>
    <t xml:space="preserve">Brown </t>
  </si>
  <si>
    <t xml:space="preserve">Stanford </t>
  </si>
  <si>
    <t xml:space="preserve">Princeton </t>
  </si>
  <si>
    <t>Harvard</t>
  </si>
  <si>
    <t>Yale</t>
  </si>
  <si>
    <t>Stanford</t>
  </si>
  <si>
    <t>Princeton</t>
  </si>
  <si>
    <t>Brown</t>
  </si>
  <si>
    <t>Dartmouth</t>
  </si>
  <si>
    <t>Cornell</t>
  </si>
  <si>
    <t>Columbia</t>
  </si>
  <si>
    <t>type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</si>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</sst>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8" fontId="0" fillId="0" borderId="0" xfId="0" applyNumberFormat="1"/>
    <xf numFmtId="0" fontId="1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3" borderId="0" xfId="0" applyFill="1"/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stdev,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0870516185477"/>
          <c:y val="0.19474702592932763"/>
          <c:w val="0.84273862642169728"/>
          <c:h val="0.72105106114929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endowment_returns_ivy_plus!$C$62:$C$71</c:f>
              <c:numCache>
                <c:formatCode>General</c:formatCode>
                <c:ptCount val="10"/>
              </c:numCache>
            </c:numRef>
          </c:xVal>
          <c:yVal>
            <c:numRef>
              <c:f>endowment_returns_ivy_plus!$D$62:$D$71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C-4DC7-A4DA-01A4453C5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769120"/>
        <c:axId val="953456976"/>
      </c:scatterChart>
      <c:valAx>
        <c:axId val="954769120"/>
        <c:scaling>
          <c:orientation val="minMax"/>
          <c:min val="9.000000000000002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56976"/>
        <c:crosses val="autoZero"/>
        <c:crossBetween val="midCat"/>
      </c:valAx>
      <c:valAx>
        <c:axId val="9534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6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126461</xdr:colOff>
      <xdr:row>59</xdr:row>
      <xdr:rowOff>166396</xdr:rowOff>
    </xdr:from>
    <xdr:to>
      <xdr:col>22</xdr:col>
      <xdr:colOff>197898</xdr:colOff>
      <xdr:row>75</xdr:row>
      <xdr:rowOff>53703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CEB624-6363-4E39-B8CA-062F35221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7ACB-2AA7-475D-9C72-65DDFCC81806}">
  <dimension ref="A1:P53"/>
  <sheetViews>
    <sheetView zoomScaleNormal="40" workbookViewId="0">
      <selection activeCell="V83" sqref="V83"/>
    </sheetView>
  </sheetViews>
  <sheetFormatPr baseColWidth="10" defaultColWidth="8.83203125" defaultRowHeight="15" x14ac:dyDescent="0.2"/>
  <cols>
    <col min="1" max="1" width="33.6640625" bestFit="1" customWidth="1"/>
    <col min="14" max="14" width="11.6640625" bestFit="1" customWidth="1"/>
  </cols>
  <sheetData>
    <row r="1" spans="1:16" x14ac:dyDescent="0.2">
      <c r="A1" t="s">
        <v>95</v>
      </c>
      <c r="B1">
        <v>2019</v>
      </c>
      <c r="C1">
        <v>2018</v>
      </c>
      <c r="D1">
        <v>2017</v>
      </c>
      <c r="E1">
        <v>2016</v>
      </c>
      <c r="F1">
        <v>2015</v>
      </c>
      <c r="G1">
        <v>2014</v>
      </c>
      <c r="H1">
        <v>2013</v>
      </c>
      <c r="I1">
        <v>2012</v>
      </c>
      <c r="J1">
        <v>2011</v>
      </c>
      <c r="K1">
        <v>2010</v>
      </c>
      <c r="L1">
        <v>2009</v>
      </c>
      <c r="M1">
        <v>2008</v>
      </c>
    </row>
    <row r="2" spans="1:16" x14ac:dyDescent="0.2">
      <c r="A2" t="s">
        <v>0</v>
      </c>
      <c r="B2" s="1">
        <v>2.4700000000000002</v>
      </c>
      <c r="C2" s="1">
        <v>2.38</v>
      </c>
      <c r="D2" s="1">
        <v>2.25</v>
      </c>
      <c r="E2" s="1">
        <v>2.0299999999999998</v>
      </c>
      <c r="F2" s="1">
        <v>2.19</v>
      </c>
      <c r="G2" s="1">
        <v>2.15</v>
      </c>
      <c r="H2" s="1">
        <v>1.82</v>
      </c>
      <c r="I2" s="1">
        <v>1.64</v>
      </c>
      <c r="J2" s="1">
        <v>1.64</v>
      </c>
      <c r="K2" s="1">
        <v>1.39</v>
      </c>
      <c r="L2" s="1">
        <v>1.31</v>
      </c>
      <c r="M2" s="1">
        <v>1.71</v>
      </c>
      <c r="P2" s="1"/>
    </row>
    <row r="3" spans="1:16" x14ac:dyDescent="0.2">
      <c r="A3" t="s">
        <v>1</v>
      </c>
      <c r="B3" s="1">
        <v>1.34</v>
      </c>
      <c r="C3" s="1">
        <v>1.31</v>
      </c>
      <c r="D3" s="1">
        <v>1.23</v>
      </c>
      <c r="E3" s="1">
        <v>1.1399999999999999</v>
      </c>
      <c r="F3" s="1">
        <v>1.17</v>
      </c>
      <c r="G3" s="1">
        <v>1.1499999999999999</v>
      </c>
      <c r="H3" s="1">
        <v>1.06</v>
      </c>
      <c r="I3" s="1">
        <v>0.96</v>
      </c>
      <c r="J3" s="1">
        <v>1</v>
      </c>
      <c r="K3" s="1">
        <v>0.87</v>
      </c>
      <c r="L3" s="1">
        <v>0.88</v>
      </c>
      <c r="M3" s="1">
        <v>1.06</v>
      </c>
    </row>
    <row r="4" spans="1:16" x14ac:dyDescent="0.2">
      <c r="A4" t="s">
        <v>2</v>
      </c>
      <c r="B4" s="1">
        <v>1.3</v>
      </c>
      <c r="C4" s="1">
        <v>1.27</v>
      </c>
      <c r="D4" s="1">
        <v>1.17</v>
      </c>
      <c r="E4" s="1">
        <v>1.06</v>
      </c>
      <c r="F4" s="1">
        <v>1.1000000000000001</v>
      </c>
      <c r="G4" s="1">
        <v>1.02</v>
      </c>
      <c r="H4" s="1">
        <v>0.87</v>
      </c>
      <c r="I4" s="1">
        <v>0.8</v>
      </c>
      <c r="J4" s="1">
        <v>0.84</v>
      </c>
      <c r="K4" s="1">
        <v>0.8</v>
      </c>
      <c r="L4" s="1">
        <v>0.73</v>
      </c>
      <c r="M4" s="1">
        <v>1.0900000000000001</v>
      </c>
    </row>
    <row r="5" spans="1:16" x14ac:dyDescent="0.2">
      <c r="A5" t="s">
        <v>3</v>
      </c>
      <c r="B5" s="1">
        <v>1.22</v>
      </c>
      <c r="C5" s="1">
        <v>1.2</v>
      </c>
      <c r="D5" s="1">
        <v>1.1499999999999999</v>
      </c>
      <c r="E5" s="1">
        <v>1.05</v>
      </c>
      <c r="F5" s="1">
        <v>1.1000000000000001</v>
      </c>
      <c r="G5" s="1">
        <v>1.1399999999999999</v>
      </c>
      <c r="H5" s="1">
        <v>1.01</v>
      </c>
      <c r="I5" s="1">
        <v>0.94</v>
      </c>
      <c r="J5" s="1">
        <v>0.98</v>
      </c>
      <c r="K5" s="1">
        <v>0.85</v>
      </c>
      <c r="L5" s="1">
        <v>0.79</v>
      </c>
      <c r="M5" s="1">
        <v>1.02</v>
      </c>
    </row>
    <row r="6" spans="1:16" x14ac:dyDescent="0.2">
      <c r="A6" t="s">
        <v>4</v>
      </c>
      <c r="B6" s="1">
        <v>2.52</v>
      </c>
      <c r="C6" s="1">
        <v>2.48</v>
      </c>
      <c r="D6" s="1">
        <v>2.3199999999999998</v>
      </c>
      <c r="E6" s="1">
        <v>2.06</v>
      </c>
      <c r="F6" s="1">
        <v>2.2200000000000002</v>
      </c>
      <c r="G6" s="1">
        <v>2.13</v>
      </c>
      <c r="H6" s="1">
        <v>1.81</v>
      </c>
      <c r="I6" s="1">
        <v>1.65</v>
      </c>
      <c r="J6" s="1">
        <v>1.73</v>
      </c>
      <c r="K6" s="1">
        <v>1.48</v>
      </c>
      <c r="L6" s="1">
        <v>1.34</v>
      </c>
      <c r="M6" s="1">
        <v>1.63</v>
      </c>
    </row>
    <row r="7" spans="1:16" x14ac:dyDescent="0.2">
      <c r="A7" t="s">
        <v>5</v>
      </c>
      <c r="B7" s="1">
        <v>2.2999999999999998</v>
      </c>
      <c r="C7" s="1">
        <v>2.2000000000000002</v>
      </c>
      <c r="D7" s="1">
        <v>1.96</v>
      </c>
      <c r="E7" s="1">
        <v>1.66</v>
      </c>
      <c r="F7" s="1">
        <v>1.64</v>
      </c>
      <c r="G7" s="1">
        <v>1.62</v>
      </c>
      <c r="H7" s="1">
        <v>1.37</v>
      </c>
      <c r="I7" s="1">
        <v>1.1000000000000001</v>
      </c>
      <c r="J7" s="1">
        <v>1.1599999999999999</v>
      </c>
      <c r="K7" s="1">
        <v>0.99</v>
      </c>
      <c r="L7" s="1">
        <v>0.89</v>
      </c>
      <c r="M7" s="1">
        <v>1.1499999999999999</v>
      </c>
    </row>
    <row r="8" spans="1:16" x14ac:dyDescent="0.2">
      <c r="A8" t="s">
        <v>6</v>
      </c>
      <c r="B8" s="1">
        <v>1.74</v>
      </c>
      <c r="C8" s="1">
        <v>1.63</v>
      </c>
      <c r="D8" s="1">
        <v>1.46</v>
      </c>
      <c r="E8" s="1">
        <v>1.34</v>
      </c>
      <c r="F8" s="1">
        <v>1.39</v>
      </c>
      <c r="G8" s="1">
        <v>1.22</v>
      </c>
      <c r="H8" s="1">
        <v>1.04</v>
      </c>
      <c r="I8" s="1">
        <v>0.9</v>
      </c>
      <c r="J8" s="1">
        <v>0.9</v>
      </c>
      <c r="K8" s="1">
        <v>0.75</v>
      </c>
      <c r="L8" s="1">
        <v>0.69</v>
      </c>
      <c r="M8" s="1">
        <v>0.83</v>
      </c>
    </row>
    <row r="9" spans="1:16" x14ac:dyDescent="0.2">
      <c r="A9" t="s">
        <v>7</v>
      </c>
      <c r="B9" s="1">
        <v>3.98</v>
      </c>
      <c r="C9" s="1">
        <v>3.6</v>
      </c>
      <c r="D9" s="1">
        <v>3.25</v>
      </c>
      <c r="E9" s="1">
        <v>2.96</v>
      </c>
      <c r="F9" s="1">
        <v>3.07</v>
      </c>
      <c r="G9" s="1">
        <v>3</v>
      </c>
      <c r="H9" s="1">
        <v>2.67</v>
      </c>
      <c r="I9" s="1">
        <v>2.46</v>
      </c>
      <c r="J9" s="1">
        <v>2.5</v>
      </c>
      <c r="K9" s="1">
        <v>2.16</v>
      </c>
      <c r="L9" s="1">
        <v>2.02</v>
      </c>
      <c r="M9" s="1">
        <v>2.75</v>
      </c>
    </row>
    <row r="10" spans="1:16" x14ac:dyDescent="0.2">
      <c r="A10" t="s">
        <v>8</v>
      </c>
      <c r="B10" s="1">
        <v>2.98</v>
      </c>
      <c r="C10" s="1">
        <v>2.88</v>
      </c>
      <c r="D10" s="1">
        <v>2.61</v>
      </c>
      <c r="E10" s="1">
        <v>2.11</v>
      </c>
      <c r="F10" s="1">
        <v>2.2000000000000002</v>
      </c>
      <c r="G10" s="1">
        <v>2.09</v>
      </c>
      <c r="H10" s="1">
        <v>1.85</v>
      </c>
      <c r="I10" s="1">
        <v>1.75</v>
      </c>
      <c r="J10" s="1">
        <v>1.77</v>
      </c>
      <c r="K10" s="1">
        <v>1.55</v>
      </c>
      <c r="L10" s="1">
        <v>1.4</v>
      </c>
      <c r="M10" s="1">
        <v>1.89</v>
      </c>
    </row>
    <row r="11" spans="1:16" x14ac:dyDescent="0.2">
      <c r="A11" t="s">
        <v>9</v>
      </c>
      <c r="B11" s="1">
        <v>2.54</v>
      </c>
      <c r="C11" s="1">
        <v>2.39</v>
      </c>
      <c r="D11" s="1">
        <v>2.15</v>
      </c>
      <c r="E11" s="1">
        <v>1.71</v>
      </c>
      <c r="F11" s="1">
        <v>1.74</v>
      </c>
      <c r="G11" s="1">
        <v>1.6</v>
      </c>
      <c r="H11" s="1">
        <v>1.37</v>
      </c>
      <c r="I11" s="1">
        <v>0.99</v>
      </c>
      <c r="J11" s="1">
        <v>1.02</v>
      </c>
      <c r="K11" s="1">
        <v>0.82</v>
      </c>
      <c r="L11" s="1">
        <v>0.75</v>
      </c>
      <c r="M11" s="1">
        <v>1.07</v>
      </c>
    </row>
    <row r="12" spans="1:16" x14ac:dyDescent="0.2">
      <c r="A12" t="s">
        <v>10</v>
      </c>
      <c r="B12" s="1">
        <v>1.87</v>
      </c>
      <c r="C12" s="1">
        <v>1.84</v>
      </c>
      <c r="D12" s="1">
        <v>1.8</v>
      </c>
      <c r="E12" s="1">
        <v>1.66</v>
      </c>
      <c r="F12" s="1">
        <v>1.78</v>
      </c>
      <c r="G12" s="1">
        <v>1.76</v>
      </c>
      <c r="H12" s="1">
        <v>1.68</v>
      </c>
      <c r="I12" s="1">
        <v>1.6</v>
      </c>
      <c r="J12" s="1">
        <v>1.7</v>
      </c>
      <c r="K12" s="1">
        <v>1.46</v>
      </c>
      <c r="L12" s="1">
        <v>1.4</v>
      </c>
      <c r="M12" s="1">
        <v>1.77</v>
      </c>
    </row>
    <row r="13" spans="1:16" x14ac:dyDescent="0.2">
      <c r="A13" t="s">
        <v>11</v>
      </c>
      <c r="B13" s="1">
        <v>10.95</v>
      </c>
      <c r="C13" s="1">
        <v>10.87</v>
      </c>
      <c r="D13" s="1">
        <v>10</v>
      </c>
      <c r="E13" s="1">
        <v>9.0399999999999991</v>
      </c>
      <c r="F13" s="1">
        <v>9.64</v>
      </c>
      <c r="G13" s="1">
        <v>9.2200000000000006</v>
      </c>
      <c r="H13" s="1">
        <v>8.1999999999999993</v>
      </c>
      <c r="I13" s="1">
        <v>7.65</v>
      </c>
      <c r="J13" s="1">
        <v>7.79</v>
      </c>
      <c r="K13" s="1">
        <v>6.52</v>
      </c>
      <c r="L13" s="1">
        <v>5.89</v>
      </c>
      <c r="M13" s="1">
        <v>7.15</v>
      </c>
    </row>
    <row r="14" spans="1:16" x14ac:dyDescent="0.2">
      <c r="A14" t="s">
        <v>12</v>
      </c>
      <c r="B14" s="1">
        <v>7.33</v>
      </c>
      <c r="C14" s="1">
        <v>7.23</v>
      </c>
      <c r="D14" s="1">
        <v>6.76</v>
      </c>
      <c r="E14" s="1">
        <v>5.76</v>
      </c>
      <c r="F14" s="1">
        <v>6.04</v>
      </c>
      <c r="G14" s="1">
        <v>6.31</v>
      </c>
      <c r="H14" s="1">
        <v>5.27</v>
      </c>
      <c r="I14" s="1">
        <v>4.95</v>
      </c>
      <c r="J14" s="1">
        <v>5.0599999999999996</v>
      </c>
      <c r="K14" s="1">
        <v>4.38</v>
      </c>
      <c r="L14" s="1">
        <v>3.97</v>
      </c>
      <c r="M14" s="1">
        <v>5.39</v>
      </c>
    </row>
    <row r="15" spans="1:16" x14ac:dyDescent="0.2">
      <c r="A15" t="s">
        <v>13</v>
      </c>
      <c r="B15" s="1">
        <v>5.73</v>
      </c>
      <c r="C15" s="1">
        <v>5.49</v>
      </c>
      <c r="D15" s="1">
        <v>4.96</v>
      </c>
      <c r="E15" s="1">
        <v>4.67</v>
      </c>
      <c r="F15" s="1">
        <v>4.66</v>
      </c>
      <c r="G15" s="1">
        <v>4.47</v>
      </c>
      <c r="H15" s="1">
        <v>3.73</v>
      </c>
      <c r="I15" s="1">
        <v>3.49</v>
      </c>
      <c r="J15" s="1">
        <v>3.41</v>
      </c>
      <c r="K15" s="1">
        <v>3</v>
      </c>
      <c r="L15" s="1">
        <v>2.83</v>
      </c>
      <c r="M15" s="1">
        <v>3.66</v>
      </c>
    </row>
    <row r="16" spans="1:16" x14ac:dyDescent="0.2">
      <c r="A16" t="s">
        <v>14</v>
      </c>
      <c r="B16" s="1">
        <v>8.6</v>
      </c>
      <c r="C16" s="1">
        <v>8.5299999999999994</v>
      </c>
      <c r="D16" s="1">
        <v>7.91</v>
      </c>
      <c r="E16" s="1">
        <v>6.84</v>
      </c>
      <c r="F16" s="1">
        <v>7.3</v>
      </c>
      <c r="G16" s="1">
        <v>7.04</v>
      </c>
      <c r="H16" s="1">
        <v>6.04</v>
      </c>
      <c r="I16" s="1">
        <v>5.56</v>
      </c>
      <c r="J16" s="1">
        <v>5.75</v>
      </c>
      <c r="K16" s="1">
        <v>4.82</v>
      </c>
      <c r="L16" s="1">
        <v>4.4400000000000004</v>
      </c>
      <c r="M16" s="1">
        <v>6.12</v>
      </c>
    </row>
    <row r="17" spans="1:13" x14ac:dyDescent="0.2">
      <c r="A17" t="s">
        <v>15</v>
      </c>
      <c r="B17" s="1">
        <v>7.87</v>
      </c>
      <c r="C17" s="1">
        <v>7.29</v>
      </c>
      <c r="D17" s="1">
        <v>6.91</v>
      </c>
      <c r="E17" s="1">
        <v>6.4</v>
      </c>
      <c r="F17" s="1">
        <v>6.68</v>
      </c>
      <c r="G17" s="1">
        <v>6.68</v>
      </c>
      <c r="H17" s="1">
        <v>5.82</v>
      </c>
      <c r="I17" s="1">
        <v>5.46</v>
      </c>
      <c r="J17" s="1">
        <v>5.4</v>
      </c>
      <c r="K17" s="1">
        <v>4.6900000000000004</v>
      </c>
      <c r="L17" s="1">
        <v>4.33</v>
      </c>
      <c r="M17" s="1">
        <v>5.47</v>
      </c>
    </row>
    <row r="18" spans="1:13" x14ac:dyDescent="0.2">
      <c r="A18" t="s">
        <v>16</v>
      </c>
      <c r="B18" s="1">
        <v>1.78</v>
      </c>
      <c r="C18" s="1">
        <v>1.8</v>
      </c>
      <c r="D18" s="1">
        <v>1.73</v>
      </c>
      <c r="E18" s="1">
        <v>1.57</v>
      </c>
      <c r="F18" s="1">
        <v>1.62</v>
      </c>
      <c r="G18" s="1">
        <v>1.58</v>
      </c>
      <c r="H18" s="1">
        <v>1.38</v>
      </c>
      <c r="I18" s="1">
        <v>1.31</v>
      </c>
      <c r="J18" s="1">
        <v>1.33</v>
      </c>
      <c r="K18" s="1">
        <v>1.1399999999999999</v>
      </c>
      <c r="L18" s="1">
        <v>1.01</v>
      </c>
      <c r="M18" s="1">
        <v>1.26</v>
      </c>
    </row>
    <row r="19" spans="1:13" x14ac:dyDescent="0.2">
      <c r="A19" t="s">
        <v>17</v>
      </c>
      <c r="B19" s="1">
        <v>1.82</v>
      </c>
      <c r="C19" s="1">
        <v>1.77</v>
      </c>
      <c r="D19" s="1">
        <v>1.66</v>
      </c>
      <c r="E19" s="1">
        <v>1.48</v>
      </c>
      <c r="F19" s="1">
        <v>1.53</v>
      </c>
      <c r="G19" s="1">
        <v>1.46</v>
      </c>
      <c r="H19" s="1">
        <v>1.29</v>
      </c>
      <c r="I19" s="1">
        <v>1.1399999999999999</v>
      </c>
      <c r="J19" s="1">
        <v>1.1599999999999999</v>
      </c>
      <c r="K19" s="1">
        <v>1.01</v>
      </c>
      <c r="L19" s="1">
        <v>0.9</v>
      </c>
      <c r="M19" s="1">
        <v>1.06</v>
      </c>
    </row>
    <row r="20" spans="1:13" x14ac:dyDescent="0.2">
      <c r="A20" t="s">
        <v>18</v>
      </c>
      <c r="B20" s="1">
        <v>2.0699999999999998</v>
      </c>
      <c r="C20" s="1">
        <v>1.99</v>
      </c>
      <c r="D20" s="1">
        <v>1.87</v>
      </c>
      <c r="E20" s="1">
        <v>1.65</v>
      </c>
      <c r="F20" s="1">
        <v>1.79</v>
      </c>
      <c r="G20" s="1">
        <v>1.83</v>
      </c>
      <c r="H20" s="1">
        <v>1.55</v>
      </c>
      <c r="I20" s="1">
        <v>1.38</v>
      </c>
      <c r="J20" s="1">
        <v>1.5</v>
      </c>
      <c r="K20" s="1">
        <v>1.27</v>
      </c>
      <c r="L20" s="1">
        <v>1.08</v>
      </c>
      <c r="M20" s="1">
        <v>1.47</v>
      </c>
    </row>
    <row r="21" spans="1:13" x14ac:dyDescent="0.2">
      <c r="A21" t="s">
        <v>19</v>
      </c>
      <c r="B21" s="1">
        <v>39.43</v>
      </c>
      <c r="C21" s="1">
        <v>38.299999999999997</v>
      </c>
      <c r="D21" s="1">
        <v>36.020000000000003</v>
      </c>
      <c r="E21" s="1">
        <v>34.54</v>
      </c>
      <c r="F21" s="1">
        <v>36.450000000000003</v>
      </c>
      <c r="G21" s="1">
        <v>35.880000000000003</v>
      </c>
      <c r="H21" s="1">
        <v>32.33</v>
      </c>
      <c r="I21" s="1">
        <v>30.44</v>
      </c>
      <c r="J21" s="1">
        <v>31.73</v>
      </c>
      <c r="K21" s="1">
        <v>27.56</v>
      </c>
      <c r="L21" s="1">
        <v>25.66</v>
      </c>
      <c r="M21" s="1">
        <v>36.56</v>
      </c>
    </row>
    <row r="22" spans="1:13" x14ac:dyDescent="0.2">
      <c r="A22" t="s">
        <v>20</v>
      </c>
      <c r="B22" s="1">
        <v>6.28</v>
      </c>
      <c r="C22" s="1">
        <v>4.33</v>
      </c>
      <c r="D22" s="1">
        <v>3.85</v>
      </c>
      <c r="E22" s="1">
        <v>3.38</v>
      </c>
      <c r="F22" s="1">
        <v>3.41</v>
      </c>
      <c r="G22" s="1">
        <v>3.45</v>
      </c>
      <c r="H22" s="1">
        <v>2.99</v>
      </c>
      <c r="I22" s="1">
        <v>2.59</v>
      </c>
      <c r="J22" s="1">
        <v>2.6</v>
      </c>
      <c r="K22" s="1">
        <v>2.2200000000000002</v>
      </c>
      <c r="L22" s="1">
        <v>1.98</v>
      </c>
      <c r="M22" s="1">
        <v>2.5299999999999998</v>
      </c>
    </row>
    <row r="23" spans="1:13" x14ac:dyDescent="0.2">
      <c r="A23" t="s">
        <v>21</v>
      </c>
      <c r="B23" s="1">
        <v>1.41</v>
      </c>
      <c r="C23" s="1">
        <v>1.35</v>
      </c>
      <c r="D23" s="1">
        <v>1.28</v>
      </c>
      <c r="E23" s="1">
        <v>1.1599999999999999</v>
      </c>
      <c r="F23" s="1">
        <v>1.21</v>
      </c>
      <c r="G23" s="1">
        <v>1.22</v>
      </c>
      <c r="H23" s="1">
        <v>1.1000000000000001</v>
      </c>
      <c r="I23" s="1">
        <v>1.04</v>
      </c>
      <c r="J23" s="1">
        <v>1.08</v>
      </c>
      <c r="K23" s="1">
        <v>0.94</v>
      </c>
      <c r="L23" s="1">
        <v>0.89</v>
      </c>
      <c r="M23" s="1">
        <v>1.1299999999999999</v>
      </c>
    </row>
    <row r="24" spans="1:13" x14ac:dyDescent="0.2">
      <c r="A24" t="s">
        <v>22</v>
      </c>
      <c r="B24" s="1">
        <v>17.57</v>
      </c>
      <c r="C24" s="1">
        <v>16.53</v>
      </c>
      <c r="D24" s="1">
        <v>14.97</v>
      </c>
      <c r="E24" s="1">
        <v>13.18</v>
      </c>
      <c r="F24" s="1">
        <v>13.48</v>
      </c>
      <c r="G24" s="1">
        <v>12.43</v>
      </c>
      <c r="H24" s="1">
        <v>11.01</v>
      </c>
      <c r="I24" s="1">
        <v>10.15</v>
      </c>
      <c r="J24" s="1">
        <v>9.7100000000000009</v>
      </c>
      <c r="K24" s="1">
        <v>8.32</v>
      </c>
      <c r="L24" s="1">
        <v>7.98</v>
      </c>
      <c r="M24" s="1">
        <v>10.07</v>
      </c>
    </row>
    <row r="25" spans="1:13" x14ac:dyDescent="0.2">
      <c r="A25" t="s">
        <v>23</v>
      </c>
      <c r="B25" s="1">
        <v>1.1200000000000001</v>
      </c>
      <c r="C25" s="1">
        <v>1.1200000000000001</v>
      </c>
      <c r="D25" s="1">
        <v>1.07</v>
      </c>
      <c r="E25" s="1">
        <v>1</v>
      </c>
      <c r="F25" s="1">
        <v>1.1000000000000001</v>
      </c>
      <c r="G25" s="1">
        <v>1.08</v>
      </c>
      <c r="H25" s="1">
        <v>0.97</v>
      </c>
      <c r="I25" s="1">
        <v>0.88</v>
      </c>
      <c r="J25" s="1">
        <v>0.91</v>
      </c>
      <c r="K25" s="1">
        <v>0.78</v>
      </c>
      <c r="L25" s="1">
        <v>0.7</v>
      </c>
      <c r="M25" s="1">
        <v>0.89</v>
      </c>
    </row>
    <row r="26" spans="1:13" x14ac:dyDescent="0.2">
      <c r="A26" t="s">
        <v>24</v>
      </c>
      <c r="B26" s="1">
        <v>4.3499999999999996</v>
      </c>
      <c r="C26" s="1">
        <v>4.2699999999999996</v>
      </c>
      <c r="D26" s="1">
        <v>3.99</v>
      </c>
      <c r="E26" s="1">
        <v>3.49</v>
      </c>
      <c r="F26" s="1">
        <v>3.58</v>
      </c>
      <c r="G26" s="1">
        <v>3.42</v>
      </c>
      <c r="H26" s="1">
        <v>2.95</v>
      </c>
      <c r="I26" s="1">
        <v>2.76</v>
      </c>
      <c r="J26" s="1">
        <v>2.83</v>
      </c>
      <c r="K26" s="1">
        <v>2.37</v>
      </c>
      <c r="L26" s="1">
        <v>2.09</v>
      </c>
      <c r="M26" s="1">
        <v>2.48</v>
      </c>
    </row>
    <row r="27" spans="1:13" x14ac:dyDescent="0.2">
      <c r="A27" t="s">
        <v>25</v>
      </c>
      <c r="B27" s="1">
        <v>11.09</v>
      </c>
      <c r="C27" s="1">
        <v>11.09</v>
      </c>
      <c r="D27" s="1">
        <v>10.44</v>
      </c>
      <c r="E27" s="1">
        <v>9.65</v>
      </c>
      <c r="F27" s="1">
        <v>10.19</v>
      </c>
      <c r="G27" s="1">
        <v>9.7799999999999994</v>
      </c>
      <c r="H27" s="1">
        <v>7.88</v>
      </c>
      <c r="I27" s="1">
        <v>7.12</v>
      </c>
      <c r="J27" s="1">
        <v>7.18</v>
      </c>
      <c r="K27" s="1">
        <v>5.95</v>
      </c>
      <c r="L27" s="1">
        <v>5.45</v>
      </c>
      <c r="M27" s="1">
        <v>7.24</v>
      </c>
    </row>
    <row r="28" spans="1:13" x14ac:dyDescent="0.2">
      <c r="A28" t="s">
        <v>26</v>
      </c>
      <c r="B28" s="1">
        <v>2.33</v>
      </c>
      <c r="C28" s="1">
        <v>2.27</v>
      </c>
      <c r="D28" s="1">
        <v>2.17</v>
      </c>
      <c r="E28" s="1">
        <v>1.99</v>
      </c>
      <c r="F28" s="1">
        <v>2.1</v>
      </c>
      <c r="G28" s="1">
        <v>2.1</v>
      </c>
      <c r="H28" s="1">
        <v>1.82</v>
      </c>
      <c r="I28" s="1">
        <v>1.68</v>
      </c>
      <c r="J28" s="1">
        <v>1.7</v>
      </c>
      <c r="K28" s="1">
        <v>1.46</v>
      </c>
      <c r="L28" s="1">
        <v>1.33</v>
      </c>
      <c r="M28" s="1">
        <v>1.79</v>
      </c>
    </row>
    <row r="29" spans="1:13" x14ac:dyDescent="0.2">
      <c r="A29" t="s">
        <v>27</v>
      </c>
      <c r="B29" s="1">
        <v>26.12</v>
      </c>
      <c r="C29" s="1">
        <v>25.92</v>
      </c>
      <c r="D29" s="1">
        <v>23.81</v>
      </c>
      <c r="E29" s="1">
        <v>22.15</v>
      </c>
      <c r="F29" s="1">
        <v>22.72</v>
      </c>
      <c r="G29" s="1">
        <v>21</v>
      </c>
      <c r="H29" s="1">
        <v>18.2</v>
      </c>
      <c r="I29" s="1">
        <v>16.95</v>
      </c>
      <c r="J29" s="1">
        <v>17.11</v>
      </c>
      <c r="K29" s="1">
        <v>14.39</v>
      </c>
      <c r="L29" s="1">
        <v>12.61</v>
      </c>
      <c r="M29" s="1">
        <v>16.350000000000001</v>
      </c>
    </row>
    <row r="30" spans="1:13" x14ac:dyDescent="0.2">
      <c r="A30" t="s">
        <v>28</v>
      </c>
      <c r="B30" s="1">
        <v>6.48</v>
      </c>
      <c r="C30" s="1">
        <v>6.28</v>
      </c>
      <c r="D30" s="1">
        <v>5.81</v>
      </c>
      <c r="E30" s="1">
        <v>5.32</v>
      </c>
      <c r="F30" s="1">
        <v>5.56</v>
      </c>
      <c r="G30" s="1">
        <v>5.53</v>
      </c>
      <c r="H30" s="1">
        <v>4.84</v>
      </c>
      <c r="I30" s="1">
        <v>4.42</v>
      </c>
      <c r="J30" s="1">
        <v>4.45</v>
      </c>
      <c r="K30" s="1">
        <v>4.0999999999999996</v>
      </c>
      <c r="L30" s="1">
        <v>3.61</v>
      </c>
      <c r="M30" s="1">
        <v>4.6100000000000003</v>
      </c>
    </row>
    <row r="31" spans="1:13" x14ac:dyDescent="0.2">
      <c r="A31" t="s">
        <v>29</v>
      </c>
      <c r="B31" s="1">
        <v>2.29</v>
      </c>
      <c r="C31" s="1">
        <v>2.19</v>
      </c>
      <c r="D31" s="1">
        <v>2.0499999999999998</v>
      </c>
      <c r="E31" s="1">
        <v>1.93</v>
      </c>
      <c r="F31" s="1">
        <v>1.99</v>
      </c>
      <c r="G31" s="1">
        <v>1.99</v>
      </c>
      <c r="H31" s="1">
        <v>1.77</v>
      </c>
      <c r="I31" s="1">
        <v>1.66</v>
      </c>
      <c r="J31" s="1">
        <v>1.75</v>
      </c>
      <c r="K31" s="1">
        <v>1.56</v>
      </c>
      <c r="L31" s="1">
        <v>1.53</v>
      </c>
      <c r="M31" s="1">
        <v>2.02</v>
      </c>
    </row>
    <row r="32" spans="1:13" x14ac:dyDescent="0.2">
      <c r="A32" t="s">
        <v>30</v>
      </c>
      <c r="B32" s="1">
        <v>1.25</v>
      </c>
      <c r="C32" s="1">
        <v>1.22</v>
      </c>
      <c r="D32" s="1">
        <v>1.1499999999999999</v>
      </c>
      <c r="E32" s="1">
        <v>1.05</v>
      </c>
      <c r="F32" s="1">
        <v>1.0900000000000001</v>
      </c>
      <c r="G32" s="1">
        <v>1.08</v>
      </c>
      <c r="H32" s="1">
        <v>0.96</v>
      </c>
      <c r="I32" s="1">
        <v>0.85</v>
      </c>
      <c r="J32" s="1">
        <v>0.88</v>
      </c>
      <c r="K32" s="1">
        <v>0.71</v>
      </c>
      <c r="L32" s="1">
        <v>0.65</v>
      </c>
      <c r="M32" s="1">
        <v>0.88</v>
      </c>
    </row>
    <row r="33" spans="1:13" x14ac:dyDescent="0.2">
      <c r="A33" t="s">
        <v>31</v>
      </c>
      <c r="B33" s="1">
        <v>1.91</v>
      </c>
      <c r="C33" s="1">
        <v>1.88</v>
      </c>
      <c r="D33" s="1">
        <v>1.77</v>
      </c>
      <c r="E33" s="1">
        <v>1.63</v>
      </c>
      <c r="F33" s="1">
        <v>1.78</v>
      </c>
      <c r="G33" s="1">
        <v>1.76</v>
      </c>
      <c r="H33" s="1">
        <v>1.56</v>
      </c>
      <c r="I33" s="1">
        <v>1.41</v>
      </c>
      <c r="J33" s="1">
        <v>1.43</v>
      </c>
      <c r="K33" s="1">
        <v>1.24</v>
      </c>
      <c r="L33" s="1">
        <v>1.1000000000000001</v>
      </c>
      <c r="M33" s="1">
        <v>1.37</v>
      </c>
    </row>
    <row r="34" spans="1:13" x14ac:dyDescent="0.2">
      <c r="A34" t="s">
        <v>32</v>
      </c>
      <c r="B34" s="1">
        <v>1.66</v>
      </c>
      <c r="C34" s="1">
        <v>1.63</v>
      </c>
      <c r="D34" s="1">
        <v>1.52</v>
      </c>
      <c r="E34" s="1">
        <v>1.38</v>
      </c>
      <c r="F34" s="1">
        <v>1.51</v>
      </c>
      <c r="G34" s="1">
        <v>1.47</v>
      </c>
      <c r="H34" s="1">
        <v>1.27</v>
      </c>
      <c r="I34" s="1">
        <v>1.18</v>
      </c>
      <c r="J34" s="1">
        <v>1.2</v>
      </c>
      <c r="K34" s="1">
        <v>1.07</v>
      </c>
      <c r="L34" s="1">
        <v>1.04</v>
      </c>
      <c r="M34" s="1">
        <v>1.37</v>
      </c>
    </row>
    <row r="35" spans="1:13" x14ac:dyDescent="0.2">
      <c r="A35" t="s">
        <v>33</v>
      </c>
      <c r="B35" s="1">
        <v>27.7</v>
      </c>
      <c r="C35" s="1">
        <v>26.47</v>
      </c>
      <c r="D35" s="1">
        <v>24.79</v>
      </c>
      <c r="E35" s="1">
        <v>22.4</v>
      </c>
      <c r="F35" s="1">
        <v>22.22</v>
      </c>
      <c r="G35" s="1">
        <v>21.45</v>
      </c>
      <c r="H35" s="1">
        <v>18.670000000000002</v>
      </c>
      <c r="I35" s="1">
        <v>17.04</v>
      </c>
      <c r="J35" s="1">
        <v>16.5</v>
      </c>
      <c r="K35" s="1">
        <v>13.85</v>
      </c>
      <c r="L35" s="1">
        <v>12.62</v>
      </c>
      <c r="M35" s="1">
        <v>17.2</v>
      </c>
    </row>
    <row r="36" spans="1:13" x14ac:dyDescent="0.2">
      <c r="A36" t="s">
        <v>34</v>
      </c>
      <c r="B36" s="1">
        <v>2.13</v>
      </c>
      <c r="C36" s="1">
        <v>2.12</v>
      </c>
      <c r="D36" s="1">
        <v>1.96</v>
      </c>
      <c r="E36" s="1">
        <v>1.75</v>
      </c>
      <c r="F36" s="1">
        <v>1.85</v>
      </c>
      <c r="G36" s="1">
        <v>1.88</v>
      </c>
      <c r="H36" s="1">
        <v>1.63</v>
      </c>
      <c r="I36" s="1">
        <v>1.5</v>
      </c>
      <c r="J36" s="1">
        <v>1.51</v>
      </c>
      <c r="K36" s="1">
        <v>1.25</v>
      </c>
      <c r="L36" s="1">
        <v>1.1299999999999999</v>
      </c>
      <c r="M36" s="1">
        <v>1.41</v>
      </c>
    </row>
    <row r="37" spans="1:13" x14ac:dyDescent="0.2">
      <c r="A37" t="s">
        <v>35</v>
      </c>
      <c r="B37" s="1">
        <v>1.39</v>
      </c>
      <c r="C37" s="1">
        <v>1.34</v>
      </c>
      <c r="D37" s="1">
        <v>1.26</v>
      </c>
      <c r="E37" s="1">
        <v>1.1599999999999999</v>
      </c>
      <c r="F37" s="1">
        <v>1.17</v>
      </c>
      <c r="G37" s="1">
        <v>1.18</v>
      </c>
      <c r="H37" s="1">
        <v>1.1200000000000001</v>
      </c>
      <c r="I37" s="1">
        <v>0.94</v>
      </c>
      <c r="J37" s="1">
        <v>0.91</v>
      </c>
      <c r="K37" s="1">
        <v>0.85</v>
      </c>
      <c r="L37" s="1">
        <v>0.68</v>
      </c>
      <c r="M37" s="1">
        <v>1</v>
      </c>
    </row>
    <row r="38" spans="1:13" x14ac:dyDescent="0.2">
      <c r="A38" t="s">
        <v>36</v>
      </c>
      <c r="B38" s="1">
        <v>1.71</v>
      </c>
      <c r="C38" s="1">
        <v>1.63</v>
      </c>
      <c r="D38" s="1">
        <v>1.52</v>
      </c>
      <c r="E38" s="1">
        <v>1.44</v>
      </c>
      <c r="F38" s="1">
        <v>1.51</v>
      </c>
      <c r="G38" s="1">
        <v>1.44</v>
      </c>
      <c r="H38" s="1">
        <v>1.26</v>
      </c>
      <c r="I38" s="1">
        <v>1.18</v>
      </c>
      <c r="J38" s="1">
        <v>1.19</v>
      </c>
      <c r="K38" s="1">
        <v>1.05</v>
      </c>
      <c r="L38" s="1">
        <v>0.98</v>
      </c>
      <c r="M38" s="1">
        <v>1.26</v>
      </c>
    </row>
    <row r="39" spans="1:13" x14ac:dyDescent="0.2">
      <c r="A39" t="s">
        <v>37</v>
      </c>
      <c r="B39" s="1">
        <v>1.28</v>
      </c>
      <c r="C39" s="1">
        <v>1.29</v>
      </c>
      <c r="D39" s="1">
        <v>1.19</v>
      </c>
      <c r="E39" s="1">
        <v>1.0900000000000001</v>
      </c>
      <c r="F39" s="1">
        <v>1.19</v>
      </c>
      <c r="G39" s="1">
        <v>1.18</v>
      </c>
      <c r="H39" s="1">
        <v>1.01</v>
      </c>
      <c r="I39" s="1">
        <v>0.91</v>
      </c>
      <c r="J39" s="1">
        <v>0.96</v>
      </c>
      <c r="K39" s="1">
        <v>0.86</v>
      </c>
      <c r="L39" s="1">
        <v>0.85</v>
      </c>
      <c r="M39" s="1">
        <v>1.03</v>
      </c>
    </row>
    <row r="40" spans="1:13" x14ac:dyDescent="0.2">
      <c r="A40" t="s">
        <v>38</v>
      </c>
      <c r="B40" s="1">
        <v>1.87</v>
      </c>
      <c r="C40" s="1">
        <v>1.85</v>
      </c>
      <c r="D40" s="1">
        <v>1.74</v>
      </c>
      <c r="E40" s="1">
        <v>1.56</v>
      </c>
      <c r="F40" s="1">
        <v>1.59</v>
      </c>
      <c r="G40" s="1">
        <v>1.59</v>
      </c>
      <c r="H40" s="1">
        <v>1.44</v>
      </c>
      <c r="I40" s="1">
        <v>1.35</v>
      </c>
      <c r="J40" s="1">
        <v>1.4</v>
      </c>
      <c r="K40" s="1">
        <v>1.21</v>
      </c>
      <c r="L40" s="1">
        <v>1.1000000000000001</v>
      </c>
      <c r="M40" s="1">
        <v>1.45</v>
      </c>
    </row>
    <row r="41" spans="1:13" x14ac:dyDescent="0.2">
      <c r="A41" t="s">
        <v>39</v>
      </c>
      <c r="B41" s="1">
        <v>1.43</v>
      </c>
      <c r="C41" s="1">
        <v>1.38</v>
      </c>
      <c r="D41" s="1">
        <v>1.29</v>
      </c>
      <c r="E41" s="1">
        <v>1.17</v>
      </c>
      <c r="F41" s="1">
        <v>1.22</v>
      </c>
      <c r="G41" s="1">
        <v>1.18</v>
      </c>
      <c r="H41" s="1">
        <v>1.05</v>
      </c>
      <c r="I41" s="1">
        <v>0.96</v>
      </c>
      <c r="J41" s="1">
        <v>1.01</v>
      </c>
      <c r="K41" s="1">
        <v>0.89</v>
      </c>
      <c r="L41" s="1">
        <v>0.81</v>
      </c>
      <c r="M41" s="1">
        <v>1.04</v>
      </c>
    </row>
    <row r="42" spans="1:13" x14ac:dyDescent="0.2">
      <c r="A42" t="s">
        <v>40</v>
      </c>
      <c r="B42" s="1">
        <v>8.26</v>
      </c>
      <c r="C42" s="1">
        <v>7.93</v>
      </c>
      <c r="D42" s="1">
        <v>7.52</v>
      </c>
      <c r="E42" s="1">
        <v>7</v>
      </c>
      <c r="F42" s="1">
        <v>7.55</v>
      </c>
      <c r="G42" s="1">
        <v>7.55</v>
      </c>
      <c r="H42" s="1">
        <v>6.67</v>
      </c>
      <c r="I42" s="1">
        <v>6.57</v>
      </c>
      <c r="J42" s="1">
        <v>6.58</v>
      </c>
      <c r="K42" s="1">
        <v>5.54</v>
      </c>
      <c r="L42" s="1">
        <v>5.58</v>
      </c>
      <c r="M42" s="1">
        <v>6.63</v>
      </c>
    </row>
    <row r="43" spans="1:13" x14ac:dyDescent="0.2">
      <c r="A43" t="s">
        <v>41</v>
      </c>
      <c r="B43" s="1">
        <v>11.27</v>
      </c>
      <c r="C43" s="1">
        <v>10.73</v>
      </c>
      <c r="D43" s="1">
        <v>9.35</v>
      </c>
      <c r="E43" s="1">
        <v>8.3699999999999992</v>
      </c>
      <c r="F43" s="1">
        <v>8.57</v>
      </c>
      <c r="G43" s="1">
        <v>8.0399999999999991</v>
      </c>
      <c r="H43" s="1">
        <v>6.86</v>
      </c>
      <c r="I43" s="1">
        <v>6.33</v>
      </c>
      <c r="J43" s="1">
        <v>6.26</v>
      </c>
      <c r="K43" s="1">
        <v>5.24</v>
      </c>
      <c r="L43" s="1">
        <v>4.8</v>
      </c>
      <c r="M43" s="1">
        <v>6.23</v>
      </c>
    </row>
    <row r="44" spans="1:13" x14ac:dyDescent="0.2">
      <c r="A44" t="s">
        <v>42</v>
      </c>
      <c r="B44" s="1">
        <v>14.65</v>
      </c>
      <c r="C44" s="1">
        <v>13.78</v>
      </c>
      <c r="D44" s="1">
        <v>12.21</v>
      </c>
      <c r="E44" s="1">
        <v>10.72</v>
      </c>
      <c r="F44" s="1">
        <v>10.130000000000001</v>
      </c>
      <c r="G44" s="1">
        <v>9.58</v>
      </c>
      <c r="H44" s="1">
        <v>7.74</v>
      </c>
      <c r="I44" s="1">
        <v>6.76</v>
      </c>
      <c r="J44" s="1">
        <v>6.58</v>
      </c>
      <c r="K44" s="1">
        <v>5.67</v>
      </c>
      <c r="L44" s="1">
        <v>5.17</v>
      </c>
      <c r="M44" s="1">
        <v>6.23</v>
      </c>
    </row>
    <row r="45" spans="1:13" x14ac:dyDescent="0.2">
      <c r="A45" t="s">
        <v>43</v>
      </c>
      <c r="B45" s="1">
        <v>2.52</v>
      </c>
      <c r="C45" s="1">
        <v>2.5099999999999998</v>
      </c>
      <c r="D45" s="1">
        <v>2.37</v>
      </c>
      <c r="E45" s="1">
        <v>2.37</v>
      </c>
      <c r="F45" s="1">
        <v>2.37</v>
      </c>
      <c r="G45" s="1">
        <v>2.31</v>
      </c>
      <c r="H45" s="1">
        <v>2.02</v>
      </c>
      <c r="I45" s="1">
        <v>1.87</v>
      </c>
      <c r="J45" s="1">
        <v>1.88</v>
      </c>
      <c r="K45" s="1">
        <v>1.62</v>
      </c>
      <c r="L45" s="1">
        <v>1.42</v>
      </c>
      <c r="M45" s="1">
        <v>1.7</v>
      </c>
    </row>
    <row r="46" spans="1:13" x14ac:dyDescent="0.2">
      <c r="A46" t="s">
        <v>44</v>
      </c>
      <c r="B46" s="1">
        <v>2.2400000000000002</v>
      </c>
      <c r="C46" s="1">
        <v>2.2599999999999998</v>
      </c>
      <c r="D46" s="1">
        <v>2.35</v>
      </c>
      <c r="E46" s="1">
        <v>2.19</v>
      </c>
      <c r="F46" s="1">
        <v>2.0499999999999998</v>
      </c>
      <c r="G46" s="1">
        <v>2.02</v>
      </c>
      <c r="H46" s="1">
        <v>1.73</v>
      </c>
      <c r="I46" s="1">
        <v>1.58</v>
      </c>
      <c r="J46" s="1">
        <v>1.62</v>
      </c>
      <c r="K46" s="1">
        <v>1.37</v>
      </c>
      <c r="L46" s="1">
        <v>1.32</v>
      </c>
      <c r="M46" s="1">
        <v>1.73</v>
      </c>
    </row>
    <row r="47" spans="1:13" x14ac:dyDescent="0.2">
      <c r="A47" t="s">
        <v>45</v>
      </c>
      <c r="B47" s="1">
        <v>5.73</v>
      </c>
      <c r="C47" s="1">
        <v>5.54</v>
      </c>
      <c r="D47" s="1">
        <v>5.13</v>
      </c>
      <c r="E47" s="1">
        <v>4.6100000000000003</v>
      </c>
      <c r="F47" s="1">
        <v>4.71</v>
      </c>
      <c r="G47" s="1">
        <v>4.59</v>
      </c>
      <c r="H47" s="1">
        <v>3.87</v>
      </c>
      <c r="I47" s="1">
        <v>3.49</v>
      </c>
      <c r="J47" s="1">
        <v>3.52</v>
      </c>
      <c r="K47" s="1">
        <v>2.95</v>
      </c>
      <c r="L47" s="1">
        <v>2.67</v>
      </c>
      <c r="M47" s="1">
        <v>3.59</v>
      </c>
    </row>
    <row r="48" spans="1:13" x14ac:dyDescent="0.2">
      <c r="A48" t="s">
        <v>46</v>
      </c>
      <c r="B48" s="1">
        <v>6.27</v>
      </c>
      <c r="C48" s="1">
        <v>4.6100000000000003</v>
      </c>
      <c r="D48" s="1">
        <v>4.1399999999999997</v>
      </c>
      <c r="E48" s="1">
        <v>3.82</v>
      </c>
      <c r="F48" s="1">
        <v>4.13</v>
      </c>
      <c r="G48" s="1">
        <v>4.09</v>
      </c>
      <c r="H48" s="1">
        <v>3.67</v>
      </c>
      <c r="I48" s="1">
        <v>3.4</v>
      </c>
      <c r="J48" s="1">
        <v>3.42</v>
      </c>
      <c r="K48" s="1">
        <v>3.04</v>
      </c>
      <c r="L48" s="1">
        <v>2.83</v>
      </c>
      <c r="M48" s="1">
        <v>3.52</v>
      </c>
    </row>
    <row r="49" spans="1:13" x14ac:dyDescent="0.2">
      <c r="A49" t="s">
        <v>47</v>
      </c>
      <c r="B49" s="1">
        <v>1.38</v>
      </c>
      <c r="C49" s="1">
        <v>1.33</v>
      </c>
      <c r="D49" s="1">
        <v>1.21</v>
      </c>
      <c r="E49" s="1">
        <v>1.1399999999999999</v>
      </c>
      <c r="F49" s="1">
        <v>1.17</v>
      </c>
      <c r="G49" s="1">
        <v>1.1499999999999999</v>
      </c>
      <c r="H49" s="1">
        <v>1.06</v>
      </c>
      <c r="I49" s="1">
        <v>1</v>
      </c>
      <c r="J49" s="1">
        <v>1.03</v>
      </c>
      <c r="K49" s="1">
        <v>0.94</v>
      </c>
      <c r="L49" s="1">
        <v>0.89</v>
      </c>
      <c r="M49" s="1">
        <v>1.25</v>
      </c>
    </row>
    <row r="50" spans="1:13" x14ac:dyDescent="0.2">
      <c r="A50" t="s">
        <v>48</v>
      </c>
      <c r="B50" s="1">
        <v>1.68</v>
      </c>
      <c r="C50" s="1">
        <v>1.6</v>
      </c>
      <c r="D50" s="1">
        <v>1.55</v>
      </c>
      <c r="E50" s="1">
        <v>1.47</v>
      </c>
      <c r="F50" s="1">
        <v>1.47</v>
      </c>
      <c r="G50" s="1">
        <v>1.48</v>
      </c>
      <c r="H50" s="1">
        <v>1.35</v>
      </c>
      <c r="I50" s="1">
        <v>1.26</v>
      </c>
      <c r="J50" s="1">
        <v>1.22</v>
      </c>
      <c r="K50" s="1">
        <v>1.01</v>
      </c>
      <c r="L50" s="1">
        <v>0.9</v>
      </c>
      <c r="M50" s="1">
        <v>1.03</v>
      </c>
    </row>
    <row r="51" spans="1:13" x14ac:dyDescent="0.2">
      <c r="A51" t="s">
        <v>49</v>
      </c>
      <c r="B51" s="1">
        <v>7.95</v>
      </c>
      <c r="C51" s="1">
        <v>7.59</v>
      </c>
      <c r="D51" s="1">
        <v>7.13</v>
      </c>
      <c r="E51" s="1">
        <v>6.46</v>
      </c>
      <c r="F51" s="1">
        <v>6.82</v>
      </c>
      <c r="G51" s="1">
        <v>6.64</v>
      </c>
      <c r="H51" s="1">
        <v>5.65</v>
      </c>
      <c r="I51" s="1">
        <v>5.23</v>
      </c>
      <c r="J51" s="1">
        <v>5.28</v>
      </c>
      <c r="K51" s="1">
        <v>4.47</v>
      </c>
      <c r="L51" s="1">
        <v>4.08</v>
      </c>
      <c r="M51" s="1">
        <v>5.35</v>
      </c>
    </row>
    <row r="52" spans="1:13" x14ac:dyDescent="0.2">
      <c r="A52" t="s">
        <v>50</v>
      </c>
      <c r="B52" s="1">
        <v>2.89</v>
      </c>
      <c r="C52" s="1">
        <v>2.75</v>
      </c>
      <c r="D52" s="1">
        <v>2.5099999999999998</v>
      </c>
      <c r="E52" s="1">
        <v>2.2599999999999998</v>
      </c>
      <c r="F52" s="1">
        <v>2.4</v>
      </c>
      <c r="G52" s="1">
        <v>2.25</v>
      </c>
      <c r="H52" s="1">
        <v>2</v>
      </c>
      <c r="I52" s="1">
        <v>1.8</v>
      </c>
      <c r="J52" s="1">
        <v>1.78</v>
      </c>
      <c r="K52" s="1">
        <v>1.53</v>
      </c>
      <c r="L52" s="1">
        <v>1.41</v>
      </c>
      <c r="M52" s="1">
        <v>1.81</v>
      </c>
    </row>
    <row r="53" spans="1:13" x14ac:dyDescent="0.2">
      <c r="A53" t="s">
        <v>51</v>
      </c>
      <c r="B53" s="1">
        <v>30.31</v>
      </c>
      <c r="C53" s="1">
        <v>29.35</v>
      </c>
      <c r="D53" s="1">
        <v>27.18</v>
      </c>
      <c r="E53" s="1">
        <v>25.41</v>
      </c>
      <c r="F53" s="1">
        <v>25.57</v>
      </c>
      <c r="G53" s="1">
        <v>23.9</v>
      </c>
      <c r="H53" s="1">
        <v>20.78</v>
      </c>
      <c r="I53" s="1">
        <v>19.350000000000001</v>
      </c>
      <c r="J53" s="1">
        <v>19.37</v>
      </c>
      <c r="K53" s="1">
        <v>16.649999999999999</v>
      </c>
      <c r="L53" s="1">
        <v>16.329999999999998</v>
      </c>
      <c r="M53" s="1">
        <v>22.87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C8E4-4BC7-A542-ABC0-71CC40022D3E}">
  <dimension ref="A1:O53"/>
  <sheetViews>
    <sheetView topLeftCell="F61" workbookViewId="0">
      <selection activeCell="D36" sqref="D36"/>
    </sheetView>
  </sheetViews>
  <sheetFormatPr baseColWidth="10" defaultRowHeight="15" x14ac:dyDescent="0.2"/>
  <sheetData>
    <row r="1" spans="1:15" x14ac:dyDescent="0.2">
      <c r="A1" t="s">
        <v>95</v>
      </c>
      <c r="B1">
        <v>2019</v>
      </c>
      <c r="C1">
        <v>2018</v>
      </c>
      <c r="D1">
        <v>2017</v>
      </c>
      <c r="E1">
        <v>2016</v>
      </c>
      <c r="F1">
        <v>2015</v>
      </c>
      <c r="G1">
        <v>2014</v>
      </c>
      <c r="H1">
        <v>2013</v>
      </c>
      <c r="I1">
        <v>2012</v>
      </c>
      <c r="J1">
        <v>2011</v>
      </c>
      <c r="K1">
        <v>2010</v>
      </c>
      <c r="L1">
        <v>2009</v>
      </c>
      <c r="M1">
        <v>2008</v>
      </c>
      <c r="N1" t="s">
        <v>96</v>
      </c>
      <c r="O1" t="s">
        <v>97</v>
      </c>
    </row>
    <row r="2" spans="1:15" x14ac:dyDescent="0.2">
      <c r="A2" t="s">
        <v>0</v>
      </c>
      <c r="B2">
        <v>1.039949537</v>
      </c>
      <c r="C2">
        <v>1.057829181</v>
      </c>
      <c r="D2">
        <v>1.1068439189999999</v>
      </c>
      <c r="E2">
        <v>0.925706472</v>
      </c>
      <c r="F2">
        <v>1.0209399720000001</v>
      </c>
      <c r="G2">
        <v>1.178826111</v>
      </c>
      <c r="H2">
        <v>1.1109079829999999</v>
      </c>
      <c r="I2">
        <v>0.99939098699999995</v>
      </c>
      <c r="J2">
        <v>1.184704185</v>
      </c>
      <c r="K2">
        <v>1.061255743</v>
      </c>
      <c r="L2">
        <v>0.76598240500000003</v>
      </c>
      <c r="M2">
        <v>1.0258724429999999</v>
      </c>
      <c r="N2">
        <f>B2*C2*D2*E2*F2*G2*H2*I2*J2*K2*L2*M2</f>
        <v>1.4879663060862085</v>
      </c>
      <c r="O2">
        <f>AVERAGE(B2:M2)</f>
        <v>1.0398507448333334</v>
      </c>
    </row>
    <row r="3" spans="1:15" x14ac:dyDescent="0.2">
      <c r="A3" t="s">
        <v>1</v>
      </c>
      <c r="B3">
        <v>1.020563595</v>
      </c>
      <c r="C3">
        <v>1.067479675</v>
      </c>
      <c r="D3">
        <v>1.0751748249999999</v>
      </c>
      <c r="E3">
        <v>0.97945205499999999</v>
      </c>
      <c r="F3">
        <v>1.0121317160000001</v>
      </c>
      <c r="G3">
        <v>1.0876531570000001</v>
      </c>
      <c r="H3">
        <v>1.1006224069999999</v>
      </c>
      <c r="I3">
        <v>0.96015936300000004</v>
      </c>
      <c r="J3">
        <v>1.1513761469999999</v>
      </c>
      <c r="K3">
        <v>0.99090909100000002</v>
      </c>
      <c r="L3">
        <v>0.83018867900000004</v>
      </c>
      <c r="M3">
        <v>1.041257367</v>
      </c>
      <c r="N3">
        <f t="shared" ref="N3:N53" si="0">B3*C3*D3*E3*F3*G3*H3*I3*J3*K3*L3*M3</f>
        <v>1.3163064841919547</v>
      </c>
      <c r="O3">
        <f t="shared" ref="O3:O53" si="1">AVERAGE(B3:M3)</f>
        <v>1.0264140064166669</v>
      </c>
    </row>
    <row r="4" spans="1:15" x14ac:dyDescent="0.2">
      <c r="A4" t="s">
        <v>2</v>
      </c>
      <c r="B4">
        <v>1.022798742</v>
      </c>
      <c r="C4">
        <v>1.0909090910000001</v>
      </c>
      <c r="D4">
        <v>1.0958646620000001</v>
      </c>
      <c r="E4">
        <v>0.97168949800000004</v>
      </c>
      <c r="F4">
        <v>1.0724779630000001</v>
      </c>
      <c r="G4">
        <v>1.169530355</v>
      </c>
      <c r="H4">
        <v>1.098113208</v>
      </c>
      <c r="I4">
        <v>0.94868735100000001</v>
      </c>
      <c r="J4">
        <v>1.048811014</v>
      </c>
      <c r="K4">
        <v>1.0930232559999999</v>
      </c>
      <c r="L4">
        <v>0.67002749800000005</v>
      </c>
      <c r="M4">
        <v>0.853677621</v>
      </c>
      <c r="N4">
        <f t="shared" si="0"/>
        <v>1.0179968718979198</v>
      </c>
      <c r="O4">
        <f t="shared" si="1"/>
        <v>1.0113008549166667</v>
      </c>
    </row>
    <row r="5" spans="1:15" x14ac:dyDescent="0.2">
      <c r="A5" t="s">
        <v>3</v>
      </c>
      <c r="B5">
        <v>1.0175292149999999</v>
      </c>
      <c r="C5">
        <v>1.0417391300000001</v>
      </c>
      <c r="D5">
        <v>1.0941960040000001</v>
      </c>
      <c r="E5">
        <v>0.95458673900000002</v>
      </c>
      <c r="F5">
        <v>0.96833773099999998</v>
      </c>
      <c r="G5">
        <v>1.1235177869999999</v>
      </c>
      <c r="H5">
        <v>1.0731707319999999</v>
      </c>
      <c r="I5">
        <v>0.963227783</v>
      </c>
      <c r="J5">
        <v>1.1558441559999999</v>
      </c>
      <c r="K5">
        <v>1.0707964599999999</v>
      </c>
      <c r="L5">
        <v>0.77321603100000003</v>
      </c>
      <c r="M5">
        <v>0.92831216000000005</v>
      </c>
      <c r="N5">
        <f t="shared" si="0"/>
        <v>1.1061705981481234</v>
      </c>
      <c r="O5">
        <f t="shared" si="1"/>
        <v>1.0137061606666669</v>
      </c>
    </row>
    <row r="6" spans="1:15" x14ac:dyDescent="0.2">
      <c r="A6" t="s">
        <v>4</v>
      </c>
      <c r="B6">
        <v>1.0181598059999999</v>
      </c>
      <c r="C6">
        <v>1.0694864049999999</v>
      </c>
      <c r="D6">
        <v>1.122577519</v>
      </c>
      <c r="E6">
        <v>0.92972973000000003</v>
      </c>
      <c r="F6">
        <v>1.04176443</v>
      </c>
      <c r="G6">
        <v>1.1779988939999999</v>
      </c>
      <c r="H6">
        <v>1.0990279469999999</v>
      </c>
      <c r="I6">
        <v>0.95365005800000002</v>
      </c>
      <c r="J6">
        <v>1.166216216</v>
      </c>
      <c r="K6">
        <v>1.10365399</v>
      </c>
      <c r="L6">
        <v>0.82219497200000002</v>
      </c>
      <c r="M6">
        <v>0.976646707</v>
      </c>
      <c r="N6">
        <f t="shared" si="0"/>
        <v>1.5107784434724261</v>
      </c>
      <c r="O6">
        <f t="shared" si="1"/>
        <v>1.0400922228333334</v>
      </c>
    </row>
    <row r="7" spans="1:15" x14ac:dyDescent="0.2">
      <c r="A7" t="s">
        <v>5</v>
      </c>
      <c r="B7">
        <v>1.0482256599999999</v>
      </c>
      <c r="C7">
        <v>1.123147675</v>
      </c>
      <c r="D7">
        <v>1.182477341</v>
      </c>
      <c r="E7">
        <v>1.0066909980000001</v>
      </c>
      <c r="F7">
        <v>1.017326733</v>
      </c>
      <c r="G7">
        <v>1.1804236669999999</v>
      </c>
      <c r="H7">
        <v>1.240036232</v>
      </c>
      <c r="I7">
        <v>0.951724138</v>
      </c>
      <c r="J7">
        <v>1.1693548389999999</v>
      </c>
      <c r="K7">
        <v>1.112107623</v>
      </c>
      <c r="L7">
        <v>0.77903930099999996</v>
      </c>
      <c r="M7">
        <v>1.039963669</v>
      </c>
      <c r="N7">
        <f t="shared" si="0"/>
        <v>2.0926430520540822</v>
      </c>
      <c r="O7">
        <f t="shared" si="1"/>
        <v>1.0708764896666667</v>
      </c>
    </row>
    <row r="8" spans="1:15" x14ac:dyDescent="0.2">
      <c r="A8" t="s">
        <v>6</v>
      </c>
      <c r="B8">
        <v>1.0712530709999999</v>
      </c>
      <c r="C8">
        <v>1.1181318680000001</v>
      </c>
      <c r="D8">
        <v>1.0865671640000001</v>
      </c>
      <c r="E8">
        <v>0.96195262000000004</v>
      </c>
      <c r="F8">
        <v>1.1455592109999999</v>
      </c>
      <c r="G8">
        <v>1.1703561119999999</v>
      </c>
      <c r="H8">
        <v>1.151884701</v>
      </c>
      <c r="I8">
        <v>0.99778761100000002</v>
      </c>
      <c r="J8">
        <v>1.198938992</v>
      </c>
      <c r="K8">
        <v>1.095930233</v>
      </c>
      <c r="L8">
        <v>0.82791817099999998</v>
      </c>
      <c r="M8">
        <v>1.0036231879999999</v>
      </c>
      <c r="N8">
        <f t="shared" si="0"/>
        <v>2.1062801947652012</v>
      </c>
      <c r="O8">
        <f t="shared" si="1"/>
        <v>1.0691585785000002</v>
      </c>
    </row>
    <row r="9" spans="1:15" x14ac:dyDescent="0.2">
      <c r="A9" t="s">
        <v>7</v>
      </c>
      <c r="B9">
        <v>1.103496115</v>
      </c>
      <c r="C9">
        <v>1.110631741</v>
      </c>
      <c r="D9">
        <v>1.094804318</v>
      </c>
      <c r="E9">
        <v>0.96452977500000003</v>
      </c>
      <c r="F9">
        <v>1.024333333</v>
      </c>
      <c r="G9">
        <v>1.1240164859999999</v>
      </c>
      <c r="H9">
        <v>1.0849593500000001</v>
      </c>
      <c r="I9">
        <v>0.98518221900000003</v>
      </c>
      <c r="J9">
        <v>1.1587006959999999</v>
      </c>
      <c r="K9">
        <v>1.0684184430000001</v>
      </c>
      <c r="L9">
        <v>0.73425555200000003</v>
      </c>
      <c r="M9">
        <v>0.987774182</v>
      </c>
      <c r="N9">
        <f t="shared" si="0"/>
        <v>1.4300611287782286</v>
      </c>
      <c r="O9">
        <f t="shared" si="1"/>
        <v>1.0367585175000003</v>
      </c>
    </row>
    <row r="10" spans="1:15" x14ac:dyDescent="0.2">
      <c r="A10" t="s">
        <v>8</v>
      </c>
      <c r="B10">
        <v>1.0333449109999999</v>
      </c>
      <c r="C10">
        <v>1.104334484</v>
      </c>
      <c r="D10">
        <v>1.2373042240000001</v>
      </c>
      <c r="E10">
        <v>0.95816280099999995</v>
      </c>
      <c r="F10">
        <v>1.0501432660000001</v>
      </c>
      <c r="G10">
        <v>1.1325040559999999</v>
      </c>
      <c r="H10">
        <v>1.058385804</v>
      </c>
      <c r="I10">
        <v>0.98589164799999995</v>
      </c>
      <c r="J10">
        <v>1.146925566</v>
      </c>
      <c r="K10">
        <v>1.1051502150000001</v>
      </c>
      <c r="L10">
        <v>0.73890063399999995</v>
      </c>
      <c r="M10">
        <v>1.017204301</v>
      </c>
      <c r="N10">
        <f t="shared" si="0"/>
        <v>1.5994623625944802</v>
      </c>
      <c r="O10">
        <f t="shared" si="1"/>
        <v>1.0473543258333333</v>
      </c>
    </row>
    <row r="11" spans="1:15" x14ac:dyDescent="0.2">
      <c r="A11" t="s">
        <v>9</v>
      </c>
      <c r="B11">
        <v>1.065800503</v>
      </c>
      <c r="C11">
        <v>1.107706592</v>
      </c>
      <c r="D11">
        <v>1.260386191</v>
      </c>
      <c r="E11">
        <v>0.98274870599999997</v>
      </c>
      <c r="F11">
        <v>1.086875</v>
      </c>
      <c r="G11">
        <v>1.1670313640000001</v>
      </c>
      <c r="H11">
        <v>1.389057751</v>
      </c>
      <c r="I11">
        <v>0.97050147499999995</v>
      </c>
      <c r="J11">
        <v>1.2478527610000001</v>
      </c>
      <c r="K11">
        <v>1.080901857</v>
      </c>
      <c r="L11">
        <v>0.70665417100000005</v>
      </c>
      <c r="M11">
        <v>0.95609319000000004</v>
      </c>
      <c r="N11">
        <f t="shared" si="0"/>
        <v>2.278673837636684</v>
      </c>
      <c r="O11">
        <f t="shared" si="1"/>
        <v>1.0851341300833335</v>
      </c>
    </row>
    <row r="12" spans="1:15" x14ac:dyDescent="0.2">
      <c r="A12" t="s">
        <v>10</v>
      </c>
      <c r="B12">
        <v>1.013022246</v>
      </c>
      <c r="C12">
        <v>1.0244580320000001</v>
      </c>
      <c r="D12">
        <v>1.0817799159999999</v>
      </c>
      <c r="E12">
        <v>0.93637387400000005</v>
      </c>
      <c r="F12">
        <v>1.0096645820000001</v>
      </c>
      <c r="G12">
        <v>1.048271752</v>
      </c>
      <c r="H12">
        <v>1.0487500000000001</v>
      </c>
      <c r="I12">
        <v>0.93951849700000001</v>
      </c>
      <c r="J12">
        <v>1.1648426810000001</v>
      </c>
      <c r="K12">
        <v>1.0427960060000001</v>
      </c>
      <c r="L12">
        <v>0.79388448499999997</v>
      </c>
      <c r="M12">
        <v>0.95926127100000003</v>
      </c>
      <c r="N12">
        <f t="shared" si="0"/>
        <v>1.0141227594982445</v>
      </c>
      <c r="O12">
        <f t="shared" si="1"/>
        <v>1.0052186118333333</v>
      </c>
    </row>
    <row r="13" spans="1:15" x14ac:dyDescent="0.2">
      <c r="A13" t="s">
        <v>11</v>
      </c>
      <c r="B13">
        <v>1.007544392</v>
      </c>
      <c r="C13">
        <v>1.0872261679999999</v>
      </c>
      <c r="D13">
        <v>1.1057405149999999</v>
      </c>
      <c r="E13">
        <v>0.93796036900000002</v>
      </c>
      <c r="F13">
        <v>1.04510463</v>
      </c>
      <c r="G13">
        <v>1.1251677440000001</v>
      </c>
      <c r="H13">
        <v>1.070943298</v>
      </c>
      <c r="I13">
        <v>0.98254171999999995</v>
      </c>
      <c r="J13">
        <v>1.1953352770000001</v>
      </c>
      <c r="K13">
        <v>1.1058883420000001</v>
      </c>
      <c r="L13">
        <v>0.82454176599999995</v>
      </c>
      <c r="M13">
        <v>0.99958042000000003</v>
      </c>
      <c r="N13">
        <f t="shared" si="0"/>
        <v>1.5316083914643424</v>
      </c>
      <c r="O13">
        <f t="shared" si="1"/>
        <v>1.0406312200833332</v>
      </c>
    </row>
    <row r="14" spans="1:15" x14ac:dyDescent="0.2">
      <c r="A14" t="s">
        <v>12</v>
      </c>
      <c r="B14">
        <v>1.013554633</v>
      </c>
      <c r="C14">
        <v>1.069843149</v>
      </c>
      <c r="D14">
        <v>1.173671414</v>
      </c>
      <c r="E14">
        <v>0.95362702899999996</v>
      </c>
      <c r="F14">
        <v>0.95659062100000003</v>
      </c>
      <c r="G14">
        <v>1.1972685890000001</v>
      </c>
      <c r="H14">
        <v>1.0656963820000001</v>
      </c>
      <c r="I14">
        <v>0.97786123700000005</v>
      </c>
      <c r="J14">
        <v>1.155286595</v>
      </c>
      <c r="K14">
        <v>1.104135149</v>
      </c>
      <c r="L14">
        <v>0.73649025099999998</v>
      </c>
      <c r="M14">
        <v>0.99262672799999996</v>
      </c>
      <c r="N14">
        <f t="shared" si="0"/>
        <v>1.3507834109703731</v>
      </c>
      <c r="O14">
        <f t="shared" si="1"/>
        <v>1.03305431475</v>
      </c>
    </row>
    <row r="15" spans="1:15" x14ac:dyDescent="0.2">
      <c r="A15" t="s">
        <v>13</v>
      </c>
      <c r="B15">
        <v>1.043137969</v>
      </c>
      <c r="C15">
        <v>1.1085552869999999</v>
      </c>
      <c r="D15">
        <v>1.0603337610000001</v>
      </c>
      <c r="E15">
        <v>1.0023589959999999</v>
      </c>
      <c r="F15">
        <v>1.043643688</v>
      </c>
      <c r="G15">
        <v>1.1968925800000001</v>
      </c>
      <c r="H15">
        <v>1.070854848</v>
      </c>
      <c r="I15">
        <v>1.021388808</v>
      </c>
      <c r="J15">
        <v>1.138425617</v>
      </c>
      <c r="K15">
        <v>1.061238938</v>
      </c>
      <c r="L15">
        <v>0.771857923</v>
      </c>
      <c r="M15">
        <v>0.97340425500000005</v>
      </c>
      <c r="N15">
        <f t="shared" si="0"/>
        <v>1.5242021267580972</v>
      </c>
      <c r="O15">
        <f t="shared" si="1"/>
        <v>1.0410077225000001</v>
      </c>
    </row>
    <row r="16" spans="1:15" x14ac:dyDescent="0.2">
      <c r="A16" t="s">
        <v>14</v>
      </c>
      <c r="B16">
        <v>1.0087976540000001</v>
      </c>
      <c r="C16">
        <v>1.0776134500000001</v>
      </c>
      <c r="D16">
        <v>1.1565789470000001</v>
      </c>
      <c r="E16">
        <v>0.93737152300000004</v>
      </c>
      <c r="F16">
        <v>1.036947563</v>
      </c>
      <c r="G16">
        <v>1.1650662249999999</v>
      </c>
      <c r="H16">
        <v>1.087308731</v>
      </c>
      <c r="I16">
        <v>0.96659126500000003</v>
      </c>
      <c r="J16">
        <v>1.191334992</v>
      </c>
      <c r="K16">
        <v>1.086241837</v>
      </c>
      <c r="L16">
        <v>0.725179621</v>
      </c>
      <c r="M16">
        <v>1.036209814</v>
      </c>
      <c r="N16">
        <f t="shared" si="0"/>
        <v>1.455160745063703</v>
      </c>
      <c r="O16">
        <f t="shared" si="1"/>
        <v>1.0396034685</v>
      </c>
    </row>
    <row r="17" spans="1:15" x14ac:dyDescent="0.2">
      <c r="A17" t="s">
        <v>15</v>
      </c>
      <c r="B17">
        <v>1.0795392210000001</v>
      </c>
      <c r="C17">
        <v>1.056046343</v>
      </c>
      <c r="D17">
        <v>1.078569197</v>
      </c>
      <c r="E17">
        <v>0.95780969500000002</v>
      </c>
      <c r="F17">
        <v>1.0004490349999999</v>
      </c>
      <c r="G17">
        <v>1.1487276479999999</v>
      </c>
      <c r="H17">
        <v>1.065006409</v>
      </c>
      <c r="I17">
        <v>1.011296296</v>
      </c>
      <c r="J17">
        <v>1.1504047719999999</v>
      </c>
      <c r="K17">
        <v>1.0845656189999999</v>
      </c>
      <c r="L17">
        <v>0.79079115700000002</v>
      </c>
      <c r="M17">
        <v>0.98399856200000002</v>
      </c>
      <c r="N17">
        <f t="shared" si="0"/>
        <v>1.415318231702452</v>
      </c>
      <c r="O17">
        <f t="shared" si="1"/>
        <v>1.0339336628333331</v>
      </c>
    </row>
    <row r="18" spans="1:15" x14ac:dyDescent="0.2">
      <c r="A18" t="s">
        <v>16</v>
      </c>
      <c r="B18">
        <v>0.98888271299999997</v>
      </c>
      <c r="C18">
        <v>1.0404858299999999</v>
      </c>
      <c r="D18">
        <v>1.1012738849999999</v>
      </c>
      <c r="E18">
        <v>0.97153465299999997</v>
      </c>
      <c r="F18">
        <v>1.0247305010000001</v>
      </c>
      <c r="G18">
        <v>1.1469090909999999</v>
      </c>
      <c r="H18">
        <v>1.0528330779999999</v>
      </c>
      <c r="I18">
        <v>0.98121712999999999</v>
      </c>
      <c r="J18">
        <v>1.163461538</v>
      </c>
      <c r="K18">
        <v>1.1315529179999999</v>
      </c>
      <c r="L18">
        <v>0.80493630599999999</v>
      </c>
      <c r="M18">
        <v>1.0950305140000001</v>
      </c>
      <c r="N18">
        <f t="shared" si="0"/>
        <v>1.5510026145125873</v>
      </c>
      <c r="O18">
        <f t="shared" si="1"/>
        <v>1.0419040130833332</v>
      </c>
    </row>
    <row r="19" spans="1:15" x14ac:dyDescent="0.2">
      <c r="A19" t="s">
        <v>17</v>
      </c>
      <c r="B19">
        <v>1.0293785310000001</v>
      </c>
      <c r="C19">
        <v>1.0649819490000001</v>
      </c>
      <c r="D19">
        <v>1.1199460919999999</v>
      </c>
      <c r="E19">
        <v>0.97056899900000004</v>
      </c>
      <c r="F19">
        <v>1.0465434629999999</v>
      </c>
      <c r="G19">
        <v>1.1360808710000001</v>
      </c>
      <c r="H19">
        <v>1.1260945710000001</v>
      </c>
      <c r="I19">
        <v>0.98448275900000004</v>
      </c>
      <c r="J19">
        <v>1.1485148510000001</v>
      </c>
      <c r="K19">
        <v>1.1284916199999999</v>
      </c>
      <c r="L19">
        <v>0.84513692200000001</v>
      </c>
      <c r="M19">
        <v>1</v>
      </c>
      <c r="N19">
        <f t="shared" si="0"/>
        <v>1.720491028481381</v>
      </c>
      <c r="O19">
        <f t="shared" si="1"/>
        <v>1.0500183856666667</v>
      </c>
    </row>
    <row r="20" spans="1:15" x14ac:dyDescent="0.2">
      <c r="A20" t="s">
        <v>18</v>
      </c>
      <c r="B20">
        <v>1.0391566270000001</v>
      </c>
      <c r="C20">
        <v>1.064671299</v>
      </c>
      <c r="D20">
        <v>1.1346270469999999</v>
      </c>
      <c r="E20">
        <v>0.92225950800000001</v>
      </c>
      <c r="F20">
        <v>0.97704917999999996</v>
      </c>
      <c r="G20">
        <v>1.1783644559999999</v>
      </c>
      <c r="H20">
        <v>1.1221098270000001</v>
      </c>
      <c r="I20">
        <v>0.922666667</v>
      </c>
      <c r="J20">
        <v>1.185770751</v>
      </c>
      <c r="K20">
        <v>1.1756505580000001</v>
      </c>
      <c r="L20">
        <v>0.73097826099999996</v>
      </c>
      <c r="M20">
        <v>0.85681024400000005</v>
      </c>
      <c r="N20">
        <f t="shared" si="0"/>
        <v>1.204889408201216</v>
      </c>
      <c r="O20">
        <f t="shared" si="1"/>
        <v>1.0258428687500001</v>
      </c>
    </row>
    <row r="21" spans="1:15" x14ac:dyDescent="0.2">
      <c r="A21" t="s">
        <v>19</v>
      </c>
      <c r="B21">
        <v>1.0293710679999999</v>
      </c>
      <c r="C21">
        <v>1.0633519339999999</v>
      </c>
      <c r="D21">
        <v>1.0428174400000001</v>
      </c>
      <c r="E21">
        <v>0.94768032000000002</v>
      </c>
      <c r="F21">
        <v>1.0157734860000001</v>
      </c>
      <c r="G21">
        <v>1.1097606229999999</v>
      </c>
      <c r="H21">
        <v>1.062395269</v>
      </c>
      <c r="I21">
        <v>0.959247352</v>
      </c>
      <c r="J21">
        <v>1.1513590010000001</v>
      </c>
      <c r="K21">
        <v>1.073844595</v>
      </c>
      <c r="L21">
        <v>0.70199146499999998</v>
      </c>
      <c r="M21">
        <v>1.0554641259999999</v>
      </c>
      <c r="N21">
        <f t="shared" si="0"/>
        <v>1.1383860251820712</v>
      </c>
      <c r="O21">
        <f t="shared" si="1"/>
        <v>1.0177547232500002</v>
      </c>
    </row>
    <row r="22" spans="1:15" x14ac:dyDescent="0.2">
      <c r="A22" t="s">
        <v>20</v>
      </c>
      <c r="B22">
        <v>1.451098266</v>
      </c>
      <c r="C22">
        <v>1.1248374510000001</v>
      </c>
      <c r="D22">
        <v>1.137237504</v>
      </c>
      <c r="E22">
        <v>0.99062408400000002</v>
      </c>
      <c r="F22">
        <v>0.98870220200000003</v>
      </c>
      <c r="G22">
        <v>1.1556745900000001</v>
      </c>
      <c r="H22">
        <v>1.1519475509999999</v>
      </c>
      <c r="I22">
        <v>0.99807544299999995</v>
      </c>
      <c r="J22">
        <v>1.1702702700000001</v>
      </c>
      <c r="K22">
        <v>1.1229135050000001</v>
      </c>
      <c r="L22">
        <v>0.78297029699999998</v>
      </c>
      <c r="M22">
        <v>0.90178571399999996</v>
      </c>
      <c r="N22">
        <f t="shared" si="0"/>
        <v>2.2414285705841737</v>
      </c>
      <c r="O22">
        <f t="shared" si="1"/>
        <v>1.08134473975</v>
      </c>
    </row>
    <row r="23" spans="1:15" x14ac:dyDescent="0.2">
      <c r="A23" t="s">
        <v>21</v>
      </c>
      <c r="B23">
        <v>1.0436068000000001</v>
      </c>
      <c r="C23">
        <v>1.0586854459999999</v>
      </c>
      <c r="D23">
        <v>1.0988822009999999</v>
      </c>
      <c r="E23">
        <v>0.958779885</v>
      </c>
      <c r="F23">
        <v>0.99753289499999998</v>
      </c>
      <c r="G23">
        <v>1.1024478689999999</v>
      </c>
      <c r="H23">
        <v>1.0646718150000001</v>
      </c>
      <c r="I23">
        <v>0.96193129099999997</v>
      </c>
      <c r="J23">
        <v>1.145744681</v>
      </c>
      <c r="K23">
        <v>1.060948081</v>
      </c>
      <c r="L23">
        <v>0.78615794100000003</v>
      </c>
      <c r="M23">
        <v>1.0377532229999999</v>
      </c>
      <c r="N23">
        <f t="shared" si="0"/>
        <v>1.3001841627975359</v>
      </c>
      <c r="O23">
        <f t="shared" si="1"/>
        <v>1.0264285106666666</v>
      </c>
    </row>
    <row r="24" spans="1:15" x14ac:dyDescent="0.2">
      <c r="A24" t="s">
        <v>22</v>
      </c>
      <c r="B24">
        <v>1.062919717</v>
      </c>
      <c r="C24">
        <v>1.1042891500000001</v>
      </c>
      <c r="D24">
        <v>1.1354877860000001</v>
      </c>
      <c r="E24">
        <v>0.97825603000000005</v>
      </c>
      <c r="F24">
        <v>1.084507042</v>
      </c>
      <c r="G24">
        <v>1.1290322580000001</v>
      </c>
      <c r="H24">
        <v>1.0842364529999999</v>
      </c>
      <c r="I24">
        <v>1.044991249</v>
      </c>
      <c r="J24">
        <v>1.1678489839999999</v>
      </c>
      <c r="K24">
        <v>1.0419694310000001</v>
      </c>
      <c r="L24">
        <v>0.79273016200000002</v>
      </c>
      <c r="M24">
        <v>1.008917836</v>
      </c>
      <c r="N24">
        <f t="shared" si="0"/>
        <v>1.7604208414751799</v>
      </c>
      <c r="O24">
        <f t="shared" si="1"/>
        <v>1.0529321748333333</v>
      </c>
    </row>
    <row r="25" spans="1:15" x14ac:dyDescent="0.2">
      <c r="A25" t="s">
        <v>23</v>
      </c>
      <c r="B25">
        <v>1</v>
      </c>
      <c r="C25">
        <v>1.0465549350000001</v>
      </c>
      <c r="D25">
        <v>1.072927073</v>
      </c>
      <c r="E25">
        <v>0.90917347900000001</v>
      </c>
      <c r="F25">
        <v>1.0175600739999999</v>
      </c>
      <c r="G25">
        <v>1.1120246659999999</v>
      </c>
      <c r="H25">
        <v>1.1056818180000001</v>
      </c>
      <c r="I25">
        <v>0.969162996</v>
      </c>
      <c r="J25">
        <v>1.1596424009999999</v>
      </c>
      <c r="K25">
        <v>1.118571429</v>
      </c>
      <c r="L25">
        <v>0.79096045199999998</v>
      </c>
      <c r="M25">
        <v>0.945512821</v>
      </c>
      <c r="N25">
        <f t="shared" si="0"/>
        <v>1.2008547030835055</v>
      </c>
      <c r="O25">
        <f t="shared" si="1"/>
        <v>1.0206476786666665</v>
      </c>
    </row>
    <row r="26" spans="1:15" x14ac:dyDescent="0.2">
      <c r="A26" t="s">
        <v>24</v>
      </c>
      <c r="B26">
        <v>1.01875293</v>
      </c>
      <c r="C26">
        <v>1.0689050360000001</v>
      </c>
      <c r="D26">
        <v>1.1442087160000001</v>
      </c>
      <c r="E26">
        <v>0.975391499</v>
      </c>
      <c r="F26">
        <v>1.044392523</v>
      </c>
      <c r="G26">
        <v>1.16107155</v>
      </c>
      <c r="H26">
        <v>1.0704174230000001</v>
      </c>
      <c r="I26">
        <v>0.97453130499999996</v>
      </c>
      <c r="J26">
        <v>1.192827004</v>
      </c>
      <c r="K26">
        <v>1.1318051579999999</v>
      </c>
      <c r="L26">
        <v>0.84606060599999999</v>
      </c>
      <c r="M26">
        <v>1.1447733579999999</v>
      </c>
      <c r="N26">
        <f t="shared" si="0"/>
        <v>2.0101757629775827</v>
      </c>
      <c r="O26">
        <f t="shared" si="1"/>
        <v>1.0644280923333334</v>
      </c>
    </row>
    <row r="27" spans="1:15" x14ac:dyDescent="0.2">
      <c r="A27" t="s">
        <v>25</v>
      </c>
      <c r="B27">
        <v>1.00036075</v>
      </c>
      <c r="C27">
        <v>1.062374245</v>
      </c>
      <c r="D27">
        <v>1.0817786069999999</v>
      </c>
      <c r="E27">
        <v>0.94653193400000002</v>
      </c>
      <c r="F27">
        <v>1.0424422170000001</v>
      </c>
      <c r="G27">
        <v>1.2403907139999999</v>
      </c>
      <c r="H27">
        <v>1.1073184439999999</v>
      </c>
      <c r="I27">
        <v>0.99109007400000004</v>
      </c>
      <c r="J27">
        <v>1.20824222</v>
      </c>
      <c r="K27">
        <v>1.0918273650000001</v>
      </c>
      <c r="L27">
        <v>0.75165654299999995</v>
      </c>
      <c r="M27">
        <v>1.1139474090000001</v>
      </c>
      <c r="N27">
        <f t="shared" si="0"/>
        <v>1.705674303358288</v>
      </c>
      <c r="O27">
        <f t="shared" si="1"/>
        <v>1.0531633768333333</v>
      </c>
    </row>
    <row r="28" spans="1:15" x14ac:dyDescent="0.2">
      <c r="A28" t="s">
        <v>26</v>
      </c>
      <c r="B28">
        <v>1.022427441</v>
      </c>
      <c r="C28">
        <v>1.049377019</v>
      </c>
      <c r="D28">
        <v>1.091687657</v>
      </c>
      <c r="E28">
        <v>0.945688423</v>
      </c>
      <c r="F28">
        <v>0.99904807200000001</v>
      </c>
      <c r="G28">
        <v>1.1524958860000001</v>
      </c>
      <c r="H28">
        <v>1.0851190479999999</v>
      </c>
      <c r="I28">
        <v>0.98823529399999999</v>
      </c>
      <c r="J28">
        <v>1.1651816310000001</v>
      </c>
      <c r="K28">
        <v>1.0937031479999999</v>
      </c>
      <c r="L28">
        <v>0.743589744</v>
      </c>
      <c r="M28">
        <v>1.018739353</v>
      </c>
      <c r="N28">
        <f t="shared" si="0"/>
        <v>1.3202725727257796</v>
      </c>
      <c r="O28">
        <f t="shared" si="1"/>
        <v>1.0296077263333332</v>
      </c>
    </row>
    <row r="29" spans="1:15" x14ac:dyDescent="0.2">
      <c r="A29" t="s">
        <v>27</v>
      </c>
      <c r="B29">
        <v>1.0076783579999999</v>
      </c>
      <c r="C29">
        <v>1.0884008060000001</v>
      </c>
      <c r="D29">
        <v>1.0748882769999999</v>
      </c>
      <c r="E29">
        <v>0.97491528400000005</v>
      </c>
      <c r="F29">
        <v>1.082253763</v>
      </c>
      <c r="G29">
        <v>1.1536263739999999</v>
      </c>
      <c r="H29">
        <v>1.073492981</v>
      </c>
      <c r="I29">
        <v>0.99088252499999996</v>
      </c>
      <c r="J29">
        <v>1.18893753</v>
      </c>
      <c r="K29">
        <v>1.1408752179999999</v>
      </c>
      <c r="L29">
        <v>0.77154566000000002</v>
      </c>
      <c r="M29">
        <v>1.03559891</v>
      </c>
      <c r="N29">
        <f t="shared" si="0"/>
        <v>1.6542725017779549</v>
      </c>
      <c r="O29">
        <f t="shared" si="1"/>
        <v>1.0485913071666666</v>
      </c>
    </row>
    <row r="30" spans="1:15" x14ac:dyDescent="0.2">
      <c r="A30" t="s">
        <v>28</v>
      </c>
      <c r="B30">
        <v>1.032335139</v>
      </c>
      <c r="C30">
        <v>1.0798073619999999</v>
      </c>
      <c r="D30">
        <v>1.0920360629999999</v>
      </c>
      <c r="E30">
        <v>0.958070902</v>
      </c>
      <c r="F30">
        <v>1.00524602</v>
      </c>
      <c r="G30">
        <v>1.1430934660000001</v>
      </c>
      <c r="H30">
        <v>1.094365241</v>
      </c>
      <c r="I30">
        <v>0.99281060399999999</v>
      </c>
      <c r="J30">
        <v>1.085609756</v>
      </c>
      <c r="K30">
        <v>1.1347910320000001</v>
      </c>
      <c r="L30">
        <v>0.78373101999999994</v>
      </c>
      <c r="M30">
        <v>0.98715203399999996</v>
      </c>
      <c r="N30">
        <f t="shared" si="0"/>
        <v>1.3877944336059638</v>
      </c>
      <c r="O30">
        <f t="shared" si="1"/>
        <v>1.0324207199166666</v>
      </c>
    </row>
    <row r="31" spans="1:15" x14ac:dyDescent="0.2">
      <c r="A31" t="s">
        <v>29</v>
      </c>
      <c r="B31">
        <v>1.0451230629999999</v>
      </c>
      <c r="C31">
        <v>1.070766227</v>
      </c>
      <c r="D31">
        <v>1.063310846</v>
      </c>
      <c r="E31">
        <v>0.96980372400000003</v>
      </c>
      <c r="F31">
        <v>1.0005035250000001</v>
      </c>
      <c r="G31">
        <v>1.1207674940000001</v>
      </c>
      <c r="H31">
        <v>1.0661853189999999</v>
      </c>
      <c r="I31">
        <v>0.95189003400000005</v>
      </c>
      <c r="J31">
        <v>1.1185137730000001</v>
      </c>
      <c r="K31">
        <v>1.021596859</v>
      </c>
      <c r="L31">
        <v>0.75606135600000002</v>
      </c>
      <c r="M31">
        <v>0.94263059699999996</v>
      </c>
      <c r="N31">
        <f t="shared" si="0"/>
        <v>1.0694962684199676</v>
      </c>
      <c r="O31">
        <f t="shared" si="1"/>
        <v>1.0105960680833335</v>
      </c>
    </row>
    <row r="32" spans="1:15" x14ac:dyDescent="0.2">
      <c r="A32" t="s">
        <v>30</v>
      </c>
      <c r="B32">
        <v>1.024529845</v>
      </c>
      <c r="C32">
        <v>1.0662598080000001</v>
      </c>
      <c r="D32">
        <v>1.0892687560000001</v>
      </c>
      <c r="E32">
        <v>0.96340347699999995</v>
      </c>
      <c r="F32">
        <v>1.0148560820000001</v>
      </c>
      <c r="G32">
        <v>1.126569038</v>
      </c>
      <c r="H32">
        <v>1.120750293</v>
      </c>
      <c r="I32">
        <v>0.96931818199999997</v>
      </c>
      <c r="J32">
        <v>1.2429378529999999</v>
      </c>
      <c r="K32">
        <v>1.095975232</v>
      </c>
      <c r="L32">
        <v>0.73409090899999996</v>
      </c>
      <c r="M32">
        <v>0.91762252300000002</v>
      </c>
      <c r="N32">
        <f t="shared" si="0"/>
        <v>1.3065693435580883</v>
      </c>
      <c r="O32">
        <f t="shared" si="1"/>
        <v>1.0304651665000002</v>
      </c>
    </row>
    <row r="33" spans="1:15" x14ac:dyDescent="0.2">
      <c r="A33" t="s">
        <v>31</v>
      </c>
      <c r="B33">
        <v>1.020266667</v>
      </c>
      <c r="C33">
        <v>1.0611205429999999</v>
      </c>
      <c r="D33">
        <v>1.0860479409999999</v>
      </c>
      <c r="E33">
        <v>0.91301907999999998</v>
      </c>
      <c r="F33">
        <v>1.0148063780000001</v>
      </c>
      <c r="G33">
        <v>1.1278098910000001</v>
      </c>
      <c r="H33">
        <v>1.104255319</v>
      </c>
      <c r="I33">
        <v>0.98601398600000001</v>
      </c>
      <c r="J33">
        <v>1.149517685</v>
      </c>
      <c r="K33">
        <v>1.1350364959999999</v>
      </c>
      <c r="L33">
        <v>0.80234260599999996</v>
      </c>
      <c r="M33">
        <v>1.0036737689999999</v>
      </c>
      <c r="N33">
        <f t="shared" si="0"/>
        <v>1.4055841287531894</v>
      </c>
      <c r="O33">
        <f t="shared" si="1"/>
        <v>1.03365919675</v>
      </c>
    </row>
    <row r="34" spans="1:15" x14ac:dyDescent="0.2">
      <c r="A34" t="s">
        <v>32</v>
      </c>
      <c r="B34">
        <v>1.0189834659999999</v>
      </c>
      <c r="C34">
        <v>1.077887789</v>
      </c>
      <c r="D34">
        <v>1.094653179</v>
      </c>
      <c r="E34">
        <v>0.91960132900000002</v>
      </c>
      <c r="F34">
        <v>1.026603001</v>
      </c>
      <c r="G34">
        <v>1.15615142</v>
      </c>
      <c r="H34">
        <v>1.0773152079999999</v>
      </c>
      <c r="I34">
        <v>0.98329156200000001</v>
      </c>
      <c r="J34">
        <v>1.1197380729999999</v>
      </c>
      <c r="K34">
        <v>1.0328502420000001</v>
      </c>
      <c r="L34">
        <v>0.75657894699999995</v>
      </c>
      <c r="M34">
        <v>1.0301204820000001</v>
      </c>
      <c r="N34">
        <f t="shared" si="0"/>
        <v>1.25301204796134</v>
      </c>
      <c r="O34">
        <f t="shared" si="1"/>
        <v>1.0244812248333333</v>
      </c>
    </row>
    <row r="35" spans="1:15" x14ac:dyDescent="0.2">
      <c r="A35" t="s">
        <v>33</v>
      </c>
      <c r="B35">
        <v>1.0466654070000001</v>
      </c>
      <c r="C35">
        <v>1.0677829329999999</v>
      </c>
      <c r="D35">
        <v>1.106572015</v>
      </c>
      <c r="E35">
        <v>1.0078747240000001</v>
      </c>
      <c r="F35">
        <v>1.0362305329999999</v>
      </c>
      <c r="G35">
        <v>1.148810799</v>
      </c>
      <c r="H35">
        <v>1.095797135</v>
      </c>
      <c r="I35">
        <v>1.032297158</v>
      </c>
      <c r="J35">
        <v>1.19146632</v>
      </c>
      <c r="K35">
        <v>1.097630557</v>
      </c>
      <c r="L35">
        <v>0.73366279099999998</v>
      </c>
      <c r="M35">
        <v>1.002039033</v>
      </c>
      <c r="N35">
        <f t="shared" si="0"/>
        <v>1.6137489060663188</v>
      </c>
      <c r="O35">
        <f t="shared" si="1"/>
        <v>1.0472357837499999</v>
      </c>
    </row>
    <row r="36" spans="1:15" x14ac:dyDescent="0.2">
      <c r="A36" t="s">
        <v>34</v>
      </c>
      <c r="B36">
        <v>1.0075614369999999</v>
      </c>
      <c r="C36">
        <v>1.081799591</v>
      </c>
      <c r="D36">
        <v>1.1196336579999999</v>
      </c>
      <c r="E36">
        <v>0.94637053100000001</v>
      </c>
      <c r="F36">
        <v>0.98348428300000001</v>
      </c>
      <c r="G36">
        <v>1.14871481</v>
      </c>
      <c r="H36">
        <v>1.09006004</v>
      </c>
      <c r="I36">
        <v>0.99403182999999995</v>
      </c>
      <c r="J36">
        <v>1.207365893</v>
      </c>
      <c r="K36">
        <v>1.1062887509999999</v>
      </c>
      <c r="L36">
        <v>0.79900919999999998</v>
      </c>
      <c r="M36">
        <v>0.98056904899999997</v>
      </c>
      <c r="N36">
        <f t="shared" si="0"/>
        <v>1.4795281044197948</v>
      </c>
      <c r="O36">
        <f t="shared" si="1"/>
        <v>1.0387407560833333</v>
      </c>
    </row>
    <row r="37" spans="1:15" x14ac:dyDescent="0.2">
      <c r="A37" t="s">
        <v>35</v>
      </c>
      <c r="B37">
        <v>1.0411061290000001</v>
      </c>
      <c r="C37">
        <v>1.0627482130000001</v>
      </c>
      <c r="D37">
        <v>1.0881590320000001</v>
      </c>
      <c r="E37">
        <v>0.99228130400000003</v>
      </c>
      <c r="F37">
        <v>0.98562975500000005</v>
      </c>
      <c r="G37">
        <v>1.0553077609999999</v>
      </c>
      <c r="H37">
        <v>1.192426338</v>
      </c>
      <c r="I37">
        <v>1.0288935100000001</v>
      </c>
      <c r="J37">
        <v>1.0759538390000001</v>
      </c>
      <c r="K37">
        <v>1.256956779</v>
      </c>
      <c r="L37">
        <v>0.67559999999999998</v>
      </c>
      <c r="M37">
        <v>0.92081031300000005</v>
      </c>
      <c r="N37">
        <f t="shared" si="0"/>
        <v>1.2826887680032519</v>
      </c>
      <c r="O37">
        <f t="shared" si="1"/>
        <v>1.03132274775</v>
      </c>
    </row>
    <row r="38" spans="1:15" x14ac:dyDescent="0.2">
      <c r="A38" t="s">
        <v>36</v>
      </c>
      <c r="B38">
        <v>1.0497543</v>
      </c>
      <c r="C38">
        <v>1.070348455</v>
      </c>
      <c r="D38">
        <v>1.0591922010000001</v>
      </c>
      <c r="E38">
        <v>0.94848084499999996</v>
      </c>
      <c r="F38">
        <v>1.0492030489999999</v>
      </c>
      <c r="G38">
        <v>1.14888535</v>
      </c>
      <c r="H38">
        <v>1.0644067800000001</v>
      </c>
      <c r="I38">
        <v>0.98993288599999996</v>
      </c>
      <c r="J38">
        <v>1.1374045800000001</v>
      </c>
      <c r="K38">
        <v>1.074871795</v>
      </c>
      <c r="L38">
        <v>0.77380952400000003</v>
      </c>
      <c r="M38">
        <v>1.0614995789999999</v>
      </c>
      <c r="N38">
        <f t="shared" si="0"/>
        <v>1.4397641120828835</v>
      </c>
      <c r="O38">
        <f t="shared" si="1"/>
        <v>1.035649112</v>
      </c>
    </row>
    <row r="39" spans="1:15" x14ac:dyDescent="0.2">
      <c r="A39" t="s">
        <v>37</v>
      </c>
      <c r="B39">
        <v>0.99071207400000005</v>
      </c>
      <c r="C39">
        <v>1.082077052</v>
      </c>
      <c r="D39">
        <v>1.100460829</v>
      </c>
      <c r="E39">
        <v>0.91561181400000002</v>
      </c>
      <c r="F39">
        <v>1.0042372879999999</v>
      </c>
      <c r="G39">
        <v>1.1741293530000001</v>
      </c>
      <c r="H39">
        <v>1.106828194</v>
      </c>
      <c r="I39">
        <v>0.94288681200000002</v>
      </c>
      <c r="J39">
        <v>1.126315789</v>
      </c>
      <c r="K39">
        <v>1.004700353</v>
      </c>
      <c r="L39">
        <v>0.82301740800000001</v>
      </c>
      <c r="M39">
        <v>1.043390515</v>
      </c>
      <c r="N39">
        <f t="shared" si="0"/>
        <v>1.2916246202483352</v>
      </c>
      <c r="O39">
        <f t="shared" si="1"/>
        <v>1.0261972900833334</v>
      </c>
    </row>
    <row r="40" spans="1:15" x14ac:dyDescent="0.2">
      <c r="A40" t="s">
        <v>38</v>
      </c>
      <c r="B40">
        <v>1.0119176599999999</v>
      </c>
      <c r="C40">
        <v>1.061529615</v>
      </c>
      <c r="D40">
        <v>1.1126039670000001</v>
      </c>
      <c r="E40">
        <v>0.98116760800000002</v>
      </c>
      <c r="F40">
        <v>1.0018867920000001</v>
      </c>
      <c r="G40">
        <v>1.1041666670000001</v>
      </c>
      <c r="H40">
        <v>1.0658771279999999</v>
      </c>
      <c r="I40">
        <v>0.96225071200000001</v>
      </c>
      <c r="J40">
        <v>1.156507414</v>
      </c>
      <c r="K40">
        <v>1.1006346330000001</v>
      </c>
      <c r="L40">
        <v>0.76279391399999996</v>
      </c>
      <c r="M40">
        <v>0.99586776899999996</v>
      </c>
      <c r="N40">
        <f t="shared" si="0"/>
        <v>1.2865013782048356</v>
      </c>
      <c r="O40">
        <f t="shared" si="1"/>
        <v>1.0264336565833332</v>
      </c>
    </row>
    <row r="41" spans="1:15" x14ac:dyDescent="0.2">
      <c r="A41" t="s">
        <v>39</v>
      </c>
      <c r="B41">
        <v>1.0332369939999999</v>
      </c>
      <c r="C41">
        <v>1.0745341610000001</v>
      </c>
      <c r="D41">
        <v>1.099914603</v>
      </c>
      <c r="E41">
        <v>0.95983606600000004</v>
      </c>
      <c r="F41">
        <v>1.030405405</v>
      </c>
      <c r="G41">
        <v>1.1308500480000001</v>
      </c>
      <c r="H41">
        <v>1.090625</v>
      </c>
      <c r="I41">
        <v>0.94674556200000004</v>
      </c>
      <c r="J41">
        <v>1.1418918920000001</v>
      </c>
      <c r="K41">
        <v>1.1003717470000001</v>
      </c>
      <c r="L41">
        <v>0.77971014500000002</v>
      </c>
      <c r="M41">
        <v>1.0257680870000001</v>
      </c>
      <c r="N41">
        <f t="shared" si="0"/>
        <v>1.4172447958835512</v>
      </c>
      <c r="O41">
        <f t="shared" si="1"/>
        <v>1.0344908091666667</v>
      </c>
    </row>
    <row r="42" spans="1:15" x14ac:dyDescent="0.2">
      <c r="A42" t="s">
        <v>40</v>
      </c>
      <c r="B42">
        <v>1.0423814330000001</v>
      </c>
      <c r="C42">
        <v>1.0536948429999999</v>
      </c>
      <c r="D42">
        <v>1.0747036139999999</v>
      </c>
      <c r="E42">
        <v>0.92728476800000004</v>
      </c>
      <c r="F42">
        <v>1.000530082</v>
      </c>
      <c r="G42">
        <v>1.1316736650000001</v>
      </c>
      <c r="H42">
        <v>1.014761832</v>
      </c>
      <c r="I42">
        <v>0.99939163499999994</v>
      </c>
      <c r="J42">
        <v>1.1861807689999999</v>
      </c>
      <c r="K42">
        <v>0.99372534999999995</v>
      </c>
      <c r="L42">
        <v>0.84107358300000001</v>
      </c>
      <c r="M42">
        <v>1.06898775</v>
      </c>
      <c r="N42">
        <f t="shared" si="0"/>
        <v>1.3320438435526727</v>
      </c>
      <c r="O42">
        <f t="shared" si="1"/>
        <v>1.0278657769999999</v>
      </c>
    </row>
    <row r="43" spans="1:15" x14ac:dyDescent="0.2">
      <c r="A43" t="s">
        <v>41</v>
      </c>
      <c r="B43">
        <v>1.0503355700000001</v>
      </c>
      <c r="C43">
        <v>1.1471343030000001</v>
      </c>
      <c r="D43">
        <v>1.1167900639999999</v>
      </c>
      <c r="E43">
        <v>0.977471694</v>
      </c>
      <c r="F43">
        <v>1.0655472640000001</v>
      </c>
      <c r="G43">
        <v>1.1726954489999999</v>
      </c>
      <c r="H43">
        <v>1.083096367</v>
      </c>
      <c r="I43">
        <v>1.0111821089999999</v>
      </c>
      <c r="J43">
        <v>1.1957975169999999</v>
      </c>
      <c r="K43">
        <v>1.0917622520000001</v>
      </c>
      <c r="L43">
        <v>0.77015740399999999</v>
      </c>
      <c r="M43">
        <v>1.0416596950000001</v>
      </c>
      <c r="N43">
        <f t="shared" si="0"/>
        <v>1.8852267011656714</v>
      </c>
      <c r="O43">
        <f t="shared" si="1"/>
        <v>1.0603024740000002</v>
      </c>
    </row>
    <row r="44" spans="1:15" x14ac:dyDescent="0.2">
      <c r="A44" t="s">
        <v>42</v>
      </c>
      <c r="B44">
        <v>1.06336648</v>
      </c>
      <c r="C44">
        <v>1.1280602639999999</v>
      </c>
      <c r="D44">
        <v>1.139804013</v>
      </c>
      <c r="E44">
        <v>1.057331754</v>
      </c>
      <c r="F44">
        <v>1.057608015</v>
      </c>
      <c r="G44">
        <v>1.2378245699999999</v>
      </c>
      <c r="H44">
        <v>1.145965951</v>
      </c>
      <c r="I44">
        <v>1.026283804</v>
      </c>
      <c r="J44">
        <v>1.161051332</v>
      </c>
      <c r="K44">
        <v>1.0963063239999999</v>
      </c>
      <c r="L44">
        <v>0.82961655700000003</v>
      </c>
      <c r="M44">
        <v>0.93941220800000003</v>
      </c>
      <c r="N44">
        <f t="shared" si="0"/>
        <v>2.2079879404932168</v>
      </c>
      <c r="O44">
        <f t="shared" si="1"/>
        <v>1.073552606</v>
      </c>
    </row>
    <row r="45" spans="1:15" x14ac:dyDescent="0.2">
      <c r="A45" t="s">
        <v>43</v>
      </c>
      <c r="B45">
        <v>1.0023885349999999</v>
      </c>
      <c r="C45">
        <v>1.058575643</v>
      </c>
      <c r="D45">
        <v>1.000421585</v>
      </c>
      <c r="E45">
        <v>1</v>
      </c>
      <c r="F45">
        <v>1.0255079979999999</v>
      </c>
      <c r="G45">
        <v>1.1433514579999999</v>
      </c>
      <c r="H45">
        <v>1.0829764449999999</v>
      </c>
      <c r="I45">
        <v>0.99520511499999997</v>
      </c>
      <c r="J45">
        <v>1.162229102</v>
      </c>
      <c r="K45">
        <v>1.1397318279999999</v>
      </c>
      <c r="L45">
        <v>0.83157276999999996</v>
      </c>
      <c r="M45">
        <v>1.0296072510000001</v>
      </c>
      <c r="N45">
        <f t="shared" si="0"/>
        <v>1.5214501511940399</v>
      </c>
      <c r="O45">
        <f t="shared" si="1"/>
        <v>1.0392973108333332</v>
      </c>
    </row>
    <row r="46" spans="1:15" x14ac:dyDescent="0.2">
      <c r="A46" t="s">
        <v>44</v>
      </c>
      <c r="B46">
        <v>0.99246787800000003</v>
      </c>
      <c r="C46">
        <v>0.96042553200000003</v>
      </c>
      <c r="D46">
        <v>1.0730593610000001</v>
      </c>
      <c r="E46">
        <v>1.0682926829999999</v>
      </c>
      <c r="F46">
        <v>1.0173697269999999</v>
      </c>
      <c r="G46">
        <v>1.1647398840000001</v>
      </c>
      <c r="H46">
        <v>1.0935524649999999</v>
      </c>
      <c r="I46">
        <v>0.97473813899999995</v>
      </c>
      <c r="J46">
        <v>1.186403509</v>
      </c>
      <c r="K46">
        <v>1.0403041829999999</v>
      </c>
      <c r="L46">
        <v>0.75967648799999998</v>
      </c>
      <c r="M46">
        <v>1.0028968709999999</v>
      </c>
      <c r="N46">
        <f t="shared" si="0"/>
        <v>1.2977983786392837</v>
      </c>
      <c r="O46">
        <f t="shared" si="1"/>
        <v>1.0278272266666668</v>
      </c>
    </row>
    <row r="47" spans="1:15" x14ac:dyDescent="0.2">
      <c r="A47" t="s">
        <v>45</v>
      </c>
      <c r="B47">
        <v>1.0339105340000001</v>
      </c>
      <c r="C47">
        <v>1.0811232449999999</v>
      </c>
      <c r="D47">
        <v>1.1126057709999999</v>
      </c>
      <c r="E47">
        <v>0.97855626299999998</v>
      </c>
      <c r="F47">
        <v>1.025473547</v>
      </c>
      <c r="G47">
        <v>1.187435367</v>
      </c>
      <c r="H47">
        <v>1.1086271139999999</v>
      </c>
      <c r="I47">
        <v>0.99203866900000004</v>
      </c>
      <c r="J47">
        <v>1.193012212</v>
      </c>
      <c r="K47">
        <v>1.103706477</v>
      </c>
      <c r="L47">
        <v>0.74421844500000001</v>
      </c>
      <c r="M47">
        <v>0.96608344499999999</v>
      </c>
      <c r="N47">
        <f t="shared" si="0"/>
        <v>1.5429340497737825</v>
      </c>
      <c r="O47">
        <f t="shared" si="1"/>
        <v>1.0438992574166666</v>
      </c>
    </row>
    <row r="48" spans="1:15" x14ac:dyDescent="0.2">
      <c r="A48" t="s">
        <v>46</v>
      </c>
      <c r="B48">
        <v>1.3608940970000001</v>
      </c>
      <c r="C48">
        <v>1.1141199230000001</v>
      </c>
      <c r="D48">
        <v>1.082155939</v>
      </c>
      <c r="E48">
        <v>0.92452830200000002</v>
      </c>
      <c r="F48">
        <v>1.01174743</v>
      </c>
      <c r="G48">
        <v>1.1124421449999999</v>
      </c>
      <c r="H48">
        <v>1.080611945</v>
      </c>
      <c r="I48">
        <v>0.99531478799999995</v>
      </c>
      <c r="J48">
        <v>1.121879106</v>
      </c>
      <c r="K48">
        <v>1.0741002120000001</v>
      </c>
      <c r="L48">
        <v>0.80419977300000001</v>
      </c>
      <c r="M48">
        <v>1.01061084</v>
      </c>
      <c r="N48">
        <f t="shared" si="0"/>
        <v>1.7983940343404463</v>
      </c>
      <c r="O48">
        <f t="shared" si="1"/>
        <v>1.0577170416666666</v>
      </c>
    </row>
    <row r="49" spans="1:15" x14ac:dyDescent="0.2">
      <c r="A49" t="s">
        <v>47</v>
      </c>
      <c r="B49">
        <v>1.0346124910000001</v>
      </c>
      <c r="C49">
        <v>1.1029045639999999</v>
      </c>
      <c r="D49">
        <v>1.0560911479999999</v>
      </c>
      <c r="E49">
        <v>0.97772065100000005</v>
      </c>
      <c r="F49">
        <v>1.016550523</v>
      </c>
      <c r="G49">
        <v>1.081998115</v>
      </c>
      <c r="H49">
        <v>1.0609999999999999</v>
      </c>
      <c r="I49">
        <v>0.96899224799999994</v>
      </c>
      <c r="J49">
        <v>1.1002132200000001</v>
      </c>
      <c r="K49">
        <v>1.0574971820000001</v>
      </c>
      <c r="L49">
        <v>0.70733652300000005</v>
      </c>
      <c r="M49">
        <v>1.0040032029999999</v>
      </c>
      <c r="N49">
        <f t="shared" si="0"/>
        <v>1.1008807057893182</v>
      </c>
      <c r="O49">
        <f t="shared" si="1"/>
        <v>1.0140766556666667</v>
      </c>
    </row>
    <row r="50" spans="1:15" x14ac:dyDescent="0.2">
      <c r="A50" t="s">
        <v>48</v>
      </c>
      <c r="B50">
        <v>1.0455396130000001</v>
      </c>
      <c r="C50">
        <v>1.036199095</v>
      </c>
      <c r="D50">
        <v>1.0509510870000001</v>
      </c>
      <c r="E50">
        <v>1.0006798100000001</v>
      </c>
      <c r="F50">
        <v>0.99526387000000005</v>
      </c>
      <c r="G50">
        <v>1.0988847580000001</v>
      </c>
      <c r="H50">
        <v>1.0657686209999999</v>
      </c>
      <c r="I50">
        <v>1.0361247950000001</v>
      </c>
      <c r="J50">
        <v>1.2083333329999999</v>
      </c>
      <c r="K50">
        <v>1.123745819</v>
      </c>
      <c r="L50">
        <v>0.87341772200000001</v>
      </c>
      <c r="M50">
        <v>1.4819624819999999</v>
      </c>
      <c r="N50">
        <f t="shared" si="0"/>
        <v>2.4184704177303682</v>
      </c>
      <c r="O50">
        <f t="shared" si="1"/>
        <v>1.0847392504166666</v>
      </c>
    </row>
    <row r="51" spans="1:15" x14ac:dyDescent="0.2">
      <c r="A51" t="s">
        <v>49</v>
      </c>
      <c r="B51">
        <v>1.0474058470000001</v>
      </c>
      <c r="C51">
        <v>1.065077139</v>
      </c>
      <c r="D51">
        <v>1.1033735689999999</v>
      </c>
      <c r="E51">
        <v>0.94764628200000001</v>
      </c>
      <c r="F51">
        <v>1.026494054</v>
      </c>
      <c r="G51">
        <v>1.175544151</v>
      </c>
      <c r="H51">
        <v>1.081324148</v>
      </c>
      <c r="I51">
        <v>0.98977272699999996</v>
      </c>
      <c r="J51">
        <v>1.1804158279999999</v>
      </c>
      <c r="K51">
        <v>1.0960548889999999</v>
      </c>
      <c r="L51">
        <v>0.76280373800000001</v>
      </c>
      <c r="M51">
        <v>0.94556380299999998</v>
      </c>
      <c r="N51">
        <f t="shared" si="0"/>
        <v>1.4057970994775508</v>
      </c>
      <c r="O51">
        <f t="shared" si="1"/>
        <v>1.0351230145833334</v>
      </c>
    </row>
    <row r="52" spans="1:15" x14ac:dyDescent="0.2">
      <c r="A52" t="s">
        <v>50</v>
      </c>
      <c r="B52">
        <v>1.050545455</v>
      </c>
      <c r="C52">
        <v>1.0964912280000001</v>
      </c>
      <c r="D52">
        <v>1.1117021279999999</v>
      </c>
      <c r="E52">
        <v>0.94196242200000002</v>
      </c>
      <c r="F52">
        <v>1.0630270749999999</v>
      </c>
      <c r="G52">
        <v>1.128757515</v>
      </c>
      <c r="H52">
        <v>1.1095052809999999</v>
      </c>
      <c r="I52">
        <v>1.0084080719999999</v>
      </c>
      <c r="J52">
        <v>1.1683038640000001</v>
      </c>
      <c r="K52">
        <v>1.0837473390000001</v>
      </c>
      <c r="L52">
        <v>0.77931415900000001</v>
      </c>
      <c r="M52">
        <v>0.95560253699999997</v>
      </c>
      <c r="N52">
        <f t="shared" si="0"/>
        <v>1.5269556051181414</v>
      </c>
      <c r="O52">
        <f t="shared" si="1"/>
        <v>1.0414472562500001</v>
      </c>
    </row>
    <row r="53" spans="1:15" x14ac:dyDescent="0.2">
      <c r="A53" t="s">
        <v>51</v>
      </c>
      <c r="B53">
        <v>1.032809785</v>
      </c>
      <c r="C53">
        <v>1.080033853</v>
      </c>
      <c r="D53">
        <v>1.0695422880000001</v>
      </c>
      <c r="E53">
        <v>0.99362584099999995</v>
      </c>
      <c r="F53">
        <v>1.069958159</v>
      </c>
      <c r="G53">
        <v>1.15014437</v>
      </c>
      <c r="H53">
        <v>1.0741793749999999</v>
      </c>
      <c r="I53">
        <v>0.99850314900000003</v>
      </c>
      <c r="J53">
        <v>1.1634638479999999</v>
      </c>
      <c r="K53">
        <v>1.019905678</v>
      </c>
      <c r="L53">
        <v>0.71390467899999999</v>
      </c>
      <c r="M53">
        <v>1.01509099</v>
      </c>
      <c r="N53">
        <f t="shared" si="0"/>
        <v>1.3454948981517176</v>
      </c>
      <c r="O53">
        <f t="shared" si="1"/>
        <v>1.0317635012500002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469-0196-CB49-AF8C-7D3408DE58D8}">
  <dimension ref="A1:O11"/>
  <sheetViews>
    <sheetView workbookViewId="0">
      <selection activeCell="C6" sqref="C6"/>
    </sheetView>
  </sheetViews>
  <sheetFormatPr baseColWidth="10" defaultRowHeight="15" x14ac:dyDescent="0.2"/>
  <sheetData>
    <row r="1" spans="1:15" x14ac:dyDescent="0.2">
      <c r="A1" t="s">
        <v>95</v>
      </c>
      <c r="B1">
        <v>2019</v>
      </c>
      <c r="C1">
        <v>2018</v>
      </c>
      <c r="D1">
        <v>2017</v>
      </c>
      <c r="E1">
        <v>2016</v>
      </c>
      <c r="F1">
        <v>2015</v>
      </c>
      <c r="G1">
        <v>2014</v>
      </c>
      <c r="H1">
        <v>2013</v>
      </c>
      <c r="I1">
        <v>2012</v>
      </c>
      <c r="J1">
        <v>2011</v>
      </c>
      <c r="K1">
        <v>2010</v>
      </c>
      <c r="L1">
        <v>2009</v>
      </c>
      <c r="M1">
        <v>2008</v>
      </c>
      <c r="N1" t="s">
        <v>96</v>
      </c>
      <c r="O1" t="s">
        <v>97</v>
      </c>
    </row>
    <row r="2" spans="1:15" x14ac:dyDescent="0.2">
      <c r="A2" t="s">
        <v>98</v>
      </c>
      <c r="B2">
        <v>1.0293710679999999</v>
      </c>
      <c r="C2">
        <v>1.0633519339999999</v>
      </c>
      <c r="D2">
        <v>1.0428174400000001</v>
      </c>
      <c r="E2">
        <v>0.94768032000000002</v>
      </c>
      <c r="F2">
        <v>1.0157734860000001</v>
      </c>
      <c r="G2">
        <v>1.1097606229999999</v>
      </c>
      <c r="H2">
        <v>1.062395269</v>
      </c>
      <c r="I2">
        <v>0.959247352</v>
      </c>
      <c r="J2">
        <v>1.1513590010000001</v>
      </c>
      <c r="K2">
        <v>1.073844595</v>
      </c>
      <c r="L2">
        <v>0.70199146499999998</v>
      </c>
      <c r="M2">
        <v>1.0554641259999999</v>
      </c>
      <c r="N2">
        <f>B2*C2*D2*E2*F2*G2*H2*I2*J2*K2*L2*M2</f>
        <v>1.1383860251820712</v>
      </c>
      <c r="O2">
        <f t="shared" ref="O2:O11" si="0">AVERAGE(B2:M2)</f>
        <v>1.0177547232500002</v>
      </c>
    </row>
    <row r="3" spans="1:15" x14ac:dyDescent="0.2">
      <c r="A3" t="s">
        <v>99</v>
      </c>
      <c r="B3">
        <v>1.032809785</v>
      </c>
      <c r="C3">
        <v>1.080033853</v>
      </c>
      <c r="D3">
        <v>1.0695422880000001</v>
      </c>
      <c r="E3">
        <v>0.99362584099999995</v>
      </c>
      <c r="F3">
        <v>1.069958159</v>
      </c>
      <c r="G3">
        <v>1.15014437</v>
      </c>
      <c r="H3">
        <v>1.0741793749999999</v>
      </c>
      <c r="I3">
        <v>0.99850314900000003</v>
      </c>
      <c r="J3">
        <v>1.1634638479999999</v>
      </c>
      <c r="K3">
        <v>1.019905678</v>
      </c>
      <c r="L3">
        <v>0.71390467899999999</v>
      </c>
      <c r="M3">
        <v>1.01509099</v>
      </c>
      <c r="N3">
        <f t="shared" ref="N3:N11" si="1">B3*C3*D3*E3*F3*G3*H3*I3*J3*K3*L3*M3</f>
        <v>1.3454948981517176</v>
      </c>
      <c r="O3">
        <f t="shared" si="0"/>
        <v>1.0317635012500002</v>
      </c>
    </row>
    <row r="4" spans="1:15" x14ac:dyDescent="0.2">
      <c r="A4" t="s">
        <v>100</v>
      </c>
      <c r="B4">
        <v>1.06336648</v>
      </c>
      <c r="C4">
        <v>1.1280602639999999</v>
      </c>
      <c r="D4">
        <v>1.139804013</v>
      </c>
      <c r="E4">
        <v>1.057331754</v>
      </c>
      <c r="F4">
        <v>1.057608015</v>
      </c>
      <c r="G4">
        <v>1.2378245699999999</v>
      </c>
      <c r="H4">
        <v>1.145965951</v>
      </c>
      <c r="I4">
        <v>1.026283804</v>
      </c>
      <c r="J4">
        <v>1.161051332</v>
      </c>
      <c r="K4">
        <v>1.0963063239999999</v>
      </c>
      <c r="L4">
        <v>0.82961655700000003</v>
      </c>
      <c r="M4">
        <v>0.93941220800000003</v>
      </c>
      <c r="N4">
        <f t="shared" si="1"/>
        <v>2.2079879404932168</v>
      </c>
      <c r="O4">
        <f t="shared" si="0"/>
        <v>1.073552606</v>
      </c>
    </row>
    <row r="5" spans="1:15" x14ac:dyDescent="0.2">
      <c r="A5" t="s">
        <v>101</v>
      </c>
      <c r="B5">
        <v>1.007544392</v>
      </c>
      <c r="C5">
        <v>1.0872261679999999</v>
      </c>
      <c r="D5">
        <v>1.1057405149999999</v>
      </c>
      <c r="E5">
        <v>0.93796036900000002</v>
      </c>
      <c r="F5">
        <v>1.04510463</v>
      </c>
      <c r="G5">
        <v>1.1251677440000001</v>
      </c>
      <c r="H5">
        <v>1.070943298</v>
      </c>
      <c r="I5">
        <v>0.98254171999999995</v>
      </c>
      <c r="J5">
        <v>1.1953352770000001</v>
      </c>
      <c r="K5">
        <v>1.1058883420000001</v>
      </c>
      <c r="L5">
        <v>0.82454176599999995</v>
      </c>
      <c r="M5">
        <v>0.99958042000000003</v>
      </c>
      <c r="N5">
        <f t="shared" si="1"/>
        <v>1.5316083914643424</v>
      </c>
      <c r="O5">
        <f t="shared" si="0"/>
        <v>1.0406312200833332</v>
      </c>
    </row>
    <row r="6" spans="1:15" x14ac:dyDescent="0.2">
      <c r="A6" t="s">
        <v>102</v>
      </c>
      <c r="B6">
        <v>1.013554633</v>
      </c>
      <c r="C6">
        <v>1.069843149</v>
      </c>
      <c r="D6">
        <v>1.173671414</v>
      </c>
      <c r="E6">
        <v>0.95362702899999996</v>
      </c>
      <c r="F6">
        <v>0.95659062100000003</v>
      </c>
      <c r="G6">
        <v>1.1972685890000001</v>
      </c>
      <c r="H6">
        <v>1.0656963820000001</v>
      </c>
      <c r="I6">
        <v>0.97786123700000005</v>
      </c>
      <c r="J6">
        <v>1.155286595</v>
      </c>
      <c r="K6">
        <v>1.104135149</v>
      </c>
      <c r="L6">
        <v>0.73649025099999998</v>
      </c>
      <c r="M6">
        <v>0.99262672799999996</v>
      </c>
      <c r="N6">
        <f t="shared" si="1"/>
        <v>1.3507834109703731</v>
      </c>
      <c r="O6">
        <f t="shared" si="0"/>
        <v>1.03305431475</v>
      </c>
    </row>
    <row r="7" spans="1:15" x14ac:dyDescent="0.2">
      <c r="A7" t="s">
        <v>103</v>
      </c>
      <c r="B7">
        <v>1.043137969</v>
      </c>
      <c r="C7">
        <v>1.1085552869999999</v>
      </c>
      <c r="D7">
        <v>1.0603337610000001</v>
      </c>
      <c r="E7">
        <v>1.0023589959999999</v>
      </c>
      <c r="F7">
        <v>1.043643688</v>
      </c>
      <c r="G7">
        <v>1.1968925800000001</v>
      </c>
      <c r="H7">
        <v>1.070854848</v>
      </c>
      <c r="I7">
        <v>1.021388808</v>
      </c>
      <c r="J7">
        <v>1.138425617</v>
      </c>
      <c r="K7">
        <v>1.061238938</v>
      </c>
      <c r="L7">
        <v>0.771857923</v>
      </c>
      <c r="M7">
        <v>0.97340425500000005</v>
      </c>
      <c r="N7">
        <f t="shared" si="1"/>
        <v>1.5242021267580972</v>
      </c>
      <c r="O7">
        <f t="shared" si="0"/>
        <v>1.0410077225000001</v>
      </c>
    </row>
    <row r="8" spans="1:15" x14ac:dyDescent="0.2">
      <c r="A8" t="s">
        <v>104</v>
      </c>
      <c r="B8">
        <v>1.103496115</v>
      </c>
      <c r="C8">
        <v>1.110631741</v>
      </c>
      <c r="D8">
        <v>1.094804318</v>
      </c>
      <c r="E8">
        <v>0.96452977500000003</v>
      </c>
      <c r="F8">
        <v>1.024333333</v>
      </c>
      <c r="G8">
        <v>1.1240164859999999</v>
      </c>
      <c r="H8">
        <v>1.0849593500000001</v>
      </c>
      <c r="I8">
        <v>0.98518221900000003</v>
      </c>
      <c r="J8">
        <v>1.1587006959999999</v>
      </c>
      <c r="K8">
        <v>1.0684184430000001</v>
      </c>
      <c r="L8">
        <v>0.73425555200000003</v>
      </c>
      <c r="M8">
        <v>0.987774182</v>
      </c>
      <c r="N8">
        <f t="shared" si="1"/>
        <v>1.4300611287782286</v>
      </c>
      <c r="O8">
        <f t="shared" si="0"/>
        <v>1.0367585175000003</v>
      </c>
    </row>
    <row r="9" spans="1:15" x14ac:dyDescent="0.2">
      <c r="A9" t="s">
        <v>58</v>
      </c>
      <c r="B9">
        <v>1.062919717</v>
      </c>
      <c r="C9">
        <v>1.1042891500000001</v>
      </c>
      <c r="D9">
        <v>1.1354877860000001</v>
      </c>
      <c r="E9">
        <v>0.97825603000000005</v>
      </c>
      <c r="F9">
        <v>1.084507042</v>
      </c>
      <c r="G9">
        <v>1.1290322580000001</v>
      </c>
      <c r="H9">
        <v>1.0842364529999999</v>
      </c>
      <c r="I9">
        <v>1.044991249</v>
      </c>
      <c r="J9">
        <v>1.1678489839999999</v>
      </c>
      <c r="K9">
        <v>1.0419694310000001</v>
      </c>
      <c r="L9">
        <v>0.79273016200000002</v>
      </c>
      <c r="M9">
        <v>1.008917836</v>
      </c>
      <c r="N9">
        <f t="shared" si="1"/>
        <v>1.7604208414751799</v>
      </c>
      <c r="O9">
        <f t="shared" si="0"/>
        <v>1.0529321748333333</v>
      </c>
    </row>
    <row r="10" spans="1:15" x14ac:dyDescent="0.2">
      <c r="A10" t="s">
        <v>105</v>
      </c>
      <c r="B10">
        <v>1.0466654070000001</v>
      </c>
      <c r="C10">
        <v>1.0677829329999999</v>
      </c>
      <c r="D10">
        <v>1.106572015</v>
      </c>
      <c r="E10">
        <v>1.0078747240000001</v>
      </c>
      <c r="F10">
        <v>1.0362305329999999</v>
      </c>
      <c r="G10">
        <v>1.148810799</v>
      </c>
      <c r="H10">
        <v>1.095797135</v>
      </c>
      <c r="I10">
        <v>1.032297158</v>
      </c>
      <c r="J10">
        <v>1.19146632</v>
      </c>
      <c r="K10">
        <v>1.097630557</v>
      </c>
      <c r="L10">
        <v>0.73366279099999998</v>
      </c>
      <c r="M10">
        <v>1.002039033</v>
      </c>
      <c r="N10">
        <f t="shared" si="1"/>
        <v>1.6137489060663188</v>
      </c>
      <c r="O10">
        <f t="shared" si="0"/>
        <v>1.0472357837499999</v>
      </c>
    </row>
    <row r="11" spans="1:15" x14ac:dyDescent="0.2">
      <c r="A11" t="s">
        <v>106</v>
      </c>
      <c r="B11">
        <v>1.0076783579999999</v>
      </c>
      <c r="C11">
        <v>1.0884008060000001</v>
      </c>
      <c r="D11">
        <v>1.0748882769999999</v>
      </c>
      <c r="E11">
        <v>0.97491528400000005</v>
      </c>
      <c r="F11">
        <v>1.082253763</v>
      </c>
      <c r="G11">
        <v>1.1536263739999999</v>
      </c>
      <c r="H11">
        <v>1.073492981</v>
      </c>
      <c r="I11">
        <v>0.99088252499999996</v>
      </c>
      <c r="J11">
        <v>1.18893753</v>
      </c>
      <c r="K11">
        <v>1.1408752179999999</v>
      </c>
      <c r="L11">
        <v>0.77154566000000002</v>
      </c>
      <c r="M11">
        <v>1.03559891</v>
      </c>
      <c r="N11">
        <f t="shared" si="1"/>
        <v>1.6542725017779549</v>
      </c>
      <c r="O11">
        <f t="shared" si="0"/>
        <v>1.0485913071666666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37E7-079B-4F8E-80E3-7B715973A59A}">
  <dimension ref="A1:R82"/>
  <sheetViews>
    <sheetView zoomScaleNormal="40" workbookViewId="0">
      <selection activeCell="C58" sqref="C58:H58"/>
    </sheetView>
  </sheetViews>
  <sheetFormatPr baseColWidth="10" defaultColWidth="8.83203125" defaultRowHeight="15" x14ac:dyDescent="0.2"/>
  <cols>
    <col min="1" max="1" width="21.83203125" bestFit="1" customWidth="1"/>
  </cols>
  <sheetData>
    <row r="1" spans="1:3" x14ac:dyDescent="0.2">
      <c r="A1" t="s">
        <v>95</v>
      </c>
      <c r="B1" t="s">
        <v>52</v>
      </c>
      <c r="C1" t="s">
        <v>97</v>
      </c>
    </row>
    <row r="2" spans="1:3" x14ac:dyDescent="0.2">
      <c r="A2" t="s">
        <v>107</v>
      </c>
      <c r="B2">
        <v>0.12037517110343751</v>
      </c>
      <c r="C2">
        <v>1.0559999999999998</v>
      </c>
    </row>
    <row r="3" spans="1:3" x14ac:dyDescent="0.2">
      <c r="A3" t="s">
        <v>58</v>
      </c>
      <c r="B3">
        <v>9.5338750110997753E-2</v>
      </c>
      <c r="C3">
        <v>1.0902499999999999</v>
      </c>
    </row>
    <row r="4" spans="1:3" x14ac:dyDescent="0.2">
      <c r="A4" t="s">
        <v>100</v>
      </c>
      <c r="B4">
        <v>9.3918202643996473E-2</v>
      </c>
      <c r="C4">
        <v>1.0830833333333332</v>
      </c>
    </row>
    <row r="5" spans="1:3" x14ac:dyDescent="0.2">
      <c r="A5" t="s">
        <v>108</v>
      </c>
      <c r="B5">
        <v>0.11550154137762011</v>
      </c>
      <c r="C5">
        <v>1.0793333333333333</v>
      </c>
    </row>
    <row r="6" spans="1:3" x14ac:dyDescent="0.2">
      <c r="A6" t="s">
        <v>109</v>
      </c>
      <c r="B6">
        <v>0.12183881552976629</v>
      </c>
      <c r="C6">
        <v>1.0658333333333334</v>
      </c>
    </row>
    <row r="7" spans="1:3" x14ac:dyDescent="0.2">
      <c r="A7" t="s">
        <v>110</v>
      </c>
      <c r="B7">
        <v>0.11722731091449093</v>
      </c>
      <c r="C7">
        <v>1.0833333333333333</v>
      </c>
    </row>
    <row r="8" spans="1:3" x14ac:dyDescent="0.2">
      <c r="A8" t="s">
        <v>111</v>
      </c>
      <c r="B8">
        <v>0.11271131668599611</v>
      </c>
      <c r="C8">
        <v>1.07725</v>
      </c>
    </row>
    <row r="9" spans="1:3" x14ac:dyDescent="0.2">
      <c r="A9" t="s">
        <v>112</v>
      </c>
      <c r="B9">
        <v>0.10569520931777025</v>
      </c>
      <c r="C9">
        <v>1.07575</v>
      </c>
    </row>
    <row r="10" spans="1:3" x14ac:dyDescent="0.2">
      <c r="A10" t="s">
        <v>113</v>
      </c>
      <c r="B10">
        <v>0.12175223226128461</v>
      </c>
      <c r="C10">
        <v>1.0478333333333334</v>
      </c>
    </row>
    <row r="11" spans="1:3" x14ac:dyDescent="0.2">
      <c r="A11" t="s">
        <v>114</v>
      </c>
      <c r="B11">
        <v>0.11423139063348922</v>
      </c>
      <c r="C11">
        <v>1.0745833333333332</v>
      </c>
    </row>
    <row r="13" spans="1:3" x14ac:dyDescent="0.2">
      <c r="A13" t="s">
        <v>86</v>
      </c>
      <c r="B13">
        <f>QUARTILE(B2:B11,1)</f>
        <v>0.10744923615982671</v>
      </c>
      <c r="C13">
        <f>QUARTILE(C2:C11,1)</f>
        <v>1.0680208333333334</v>
      </c>
    </row>
    <row r="14" spans="1:3" x14ac:dyDescent="0.2">
      <c r="A14" t="s">
        <v>87</v>
      </c>
      <c r="B14">
        <f>QUARTILE(B2:B11,3)</f>
        <v>0.11958820605620087</v>
      </c>
      <c r="C14">
        <f>QUARTILE(C2:C11,3)</f>
        <v>1.0821458333333331</v>
      </c>
    </row>
    <row r="15" spans="1:3" x14ac:dyDescent="0.2">
      <c r="A15" t="s">
        <v>88</v>
      </c>
      <c r="B15">
        <f>MEDIAN(B2:B11)</f>
        <v>0.11486646600555467</v>
      </c>
      <c r="C15">
        <f>MEDIAN(C2:C11)</f>
        <v>1.0765</v>
      </c>
    </row>
    <row r="18" spans="1:16" x14ac:dyDescent="0.2">
      <c r="B18" s="2" t="s">
        <v>92</v>
      </c>
    </row>
    <row r="19" spans="1:16" x14ac:dyDescent="0.2">
      <c r="N19" s="2" t="s">
        <v>93</v>
      </c>
    </row>
    <row r="20" spans="1:16" x14ac:dyDescent="0.2">
      <c r="A20" t="s">
        <v>74</v>
      </c>
      <c r="B20">
        <v>20</v>
      </c>
      <c r="C20">
        <v>19</v>
      </c>
      <c r="D20">
        <v>18</v>
      </c>
      <c r="E20">
        <v>17</v>
      </c>
      <c r="F20">
        <v>16</v>
      </c>
      <c r="G20">
        <v>15</v>
      </c>
      <c r="H20">
        <v>14</v>
      </c>
      <c r="I20">
        <v>13</v>
      </c>
      <c r="J20">
        <v>12</v>
      </c>
      <c r="K20">
        <v>11</v>
      </c>
      <c r="L20">
        <v>10</v>
      </c>
      <c r="M20">
        <v>9</v>
      </c>
      <c r="N20" s="16">
        <v>8</v>
      </c>
      <c r="O20" t="s">
        <v>79</v>
      </c>
      <c r="P20" t="s">
        <v>52</v>
      </c>
    </row>
    <row r="21" spans="1:16" x14ac:dyDescent="0.2">
      <c r="B21">
        <v>1.073</v>
      </c>
      <c r="C21">
        <v>1.0649999999999999</v>
      </c>
      <c r="D21">
        <v>1.1000000000000001</v>
      </c>
      <c r="E21">
        <v>1.08</v>
      </c>
      <c r="F21">
        <v>0.98</v>
      </c>
      <c r="G21">
        <v>1.0580000000000001</v>
      </c>
      <c r="H21">
        <v>1.1539999999999999</v>
      </c>
      <c r="I21">
        <v>1.113</v>
      </c>
      <c r="J21">
        <v>0.995</v>
      </c>
      <c r="K21">
        <v>1.214</v>
      </c>
      <c r="L21">
        <v>1.1100000000000001</v>
      </c>
      <c r="M21">
        <v>0.73</v>
      </c>
      <c r="N21" s="16">
        <v>1.0860000000000001</v>
      </c>
      <c r="O21">
        <f>AVERAGE(B21:M21)</f>
        <v>1.0559999999999998</v>
      </c>
      <c r="P21">
        <f>_xlfn.STDEV.S(B21:M21)</f>
        <v>0.12037517110343751</v>
      </c>
    </row>
    <row r="22" spans="1:16" x14ac:dyDescent="0.2">
      <c r="N22" s="16"/>
    </row>
    <row r="23" spans="1:16" x14ac:dyDescent="0.2">
      <c r="A23" t="s">
        <v>75</v>
      </c>
      <c r="B23">
        <v>20</v>
      </c>
      <c r="C23">
        <v>19</v>
      </c>
      <c r="D23">
        <v>18</v>
      </c>
      <c r="E23">
        <v>17</v>
      </c>
      <c r="F23">
        <v>16</v>
      </c>
      <c r="G23">
        <v>15</v>
      </c>
      <c r="H23">
        <v>14</v>
      </c>
      <c r="I23">
        <v>13</v>
      </c>
      <c r="J23">
        <v>12</v>
      </c>
      <c r="K23">
        <v>11</v>
      </c>
      <c r="L23">
        <v>10</v>
      </c>
      <c r="M23">
        <v>9</v>
      </c>
      <c r="N23" s="16">
        <v>8</v>
      </c>
    </row>
    <row r="24" spans="1:16" x14ac:dyDescent="0.2">
      <c r="B24">
        <v>1.083</v>
      </c>
      <c r="C24">
        <v>1.0880000000000001</v>
      </c>
      <c r="D24">
        <v>1.135</v>
      </c>
      <c r="E24">
        <v>1.143</v>
      </c>
      <c r="F24">
        <v>1.008</v>
      </c>
      <c r="G24">
        <v>1.1319999999999999</v>
      </c>
      <c r="H24">
        <v>1.1919999999999999</v>
      </c>
      <c r="I24">
        <v>1.111</v>
      </c>
      <c r="J24">
        <v>1.08</v>
      </c>
      <c r="K24">
        <v>1.179</v>
      </c>
      <c r="L24">
        <v>1.1020000000000001</v>
      </c>
      <c r="M24">
        <v>0.83</v>
      </c>
      <c r="N24" s="16">
        <v>1.032</v>
      </c>
      <c r="O24">
        <f t="shared" ref="O24:O54" si="0">AVERAGE(B24:M24)</f>
        <v>1.0902499999999999</v>
      </c>
      <c r="P24">
        <f t="shared" ref="P24:P54" si="1">_xlfn.STDEV.S(B24:M24)</f>
        <v>9.5338750110997753E-2</v>
      </c>
    </row>
    <row r="25" spans="1:16" x14ac:dyDescent="0.2">
      <c r="N25" s="16"/>
    </row>
    <row r="26" spans="1:16" x14ac:dyDescent="0.2">
      <c r="N26" s="16"/>
    </row>
    <row r="27" spans="1:16" x14ac:dyDescent="0.2">
      <c r="A27" t="s">
        <v>77</v>
      </c>
      <c r="B27">
        <v>20</v>
      </c>
      <c r="C27">
        <v>19</v>
      </c>
      <c r="D27">
        <v>18</v>
      </c>
      <c r="E27">
        <v>17</v>
      </c>
      <c r="F27">
        <v>16</v>
      </c>
      <c r="G27">
        <v>15</v>
      </c>
      <c r="H27">
        <v>14</v>
      </c>
      <c r="I27">
        <v>13</v>
      </c>
      <c r="J27">
        <v>12</v>
      </c>
      <c r="K27">
        <v>11</v>
      </c>
      <c r="L27">
        <v>10</v>
      </c>
      <c r="M27">
        <v>9</v>
      </c>
      <c r="N27" s="16">
        <v>8</v>
      </c>
    </row>
    <row r="28" spans="1:16" x14ac:dyDescent="0.2">
      <c r="B28">
        <v>1.034</v>
      </c>
      <c r="C28">
        <v>1.0649999999999999</v>
      </c>
      <c r="D28">
        <v>1.0649999999999999</v>
      </c>
      <c r="E28">
        <v>1.143</v>
      </c>
      <c r="F28">
        <v>1.129</v>
      </c>
      <c r="G28">
        <v>1.0740000000000001</v>
      </c>
      <c r="H28">
        <v>1.175</v>
      </c>
      <c r="I28">
        <v>1.1439999999999999</v>
      </c>
      <c r="J28">
        <v>1.016</v>
      </c>
      <c r="K28">
        <v>1.1859999999999999</v>
      </c>
      <c r="L28">
        <v>1.1259999999999999</v>
      </c>
      <c r="M28">
        <v>0.84</v>
      </c>
      <c r="N28" s="16">
        <v>0.94</v>
      </c>
      <c r="O28">
        <f t="shared" si="0"/>
        <v>1.0830833333333332</v>
      </c>
      <c r="P28">
        <f t="shared" si="1"/>
        <v>9.3918202643996473E-2</v>
      </c>
    </row>
    <row r="29" spans="1:16" x14ac:dyDescent="0.2">
      <c r="N29" s="16"/>
    </row>
    <row r="30" spans="1:16" x14ac:dyDescent="0.2">
      <c r="N30" s="16"/>
    </row>
    <row r="31" spans="1:16" x14ac:dyDescent="0.2">
      <c r="N31" s="16"/>
    </row>
    <row r="32" spans="1:16" x14ac:dyDescent="0.2">
      <c r="A32" t="s">
        <v>76</v>
      </c>
      <c r="B32">
        <v>20</v>
      </c>
      <c r="C32">
        <v>19</v>
      </c>
      <c r="D32">
        <v>18</v>
      </c>
      <c r="E32">
        <v>17</v>
      </c>
      <c r="F32">
        <v>16</v>
      </c>
      <c r="G32">
        <v>15</v>
      </c>
      <c r="H32">
        <v>14</v>
      </c>
      <c r="I32">
        <v>13</v>
      </c>
      <c r="J32">
        <v>12</v>
      </c>
      <c r="K32">
        <v>11</v>
      </c>
      <c r="L32">
        <v>10</v>
      </c>
      <c r="M32">
        <v>9</v>
      </c>
      <c r="N32" s="16">
        <v>8</v>
      </c>
    </row>
    <row r="33" spans="1:16" x14ac:dyDescent="0.2">
      <c r="B33">
        <v>1.0680000000000001</v>
      </c>
      <c r="C33">
        <v>1.0569999999999999</v>
      </c>
      <c r="D33">
        <v>1.123</v>
      </c>
      <c r="E33">
        <v>1.113</v>
      </c>
      <c r="F33">
        <v>1.034</v>
      </c>
      <c r="G33">
        <v>1.115</v>
      </c>
      <c r="H33">
        <v>1.202</v>
      </c>
      <c r="I33">
        <v>1.125</v>
      </c>
      <c r="J33">
        <v>1.0469999999999999</v>
      </c>
      <c r="K33">
        <v>1.2190000000000001</v>
      </c>
      <c r="L33">
        <v>1.089</v>
      </c>
      <c r="M33">
        <v>0.76</v>
      </c>
      <c r="N33" s="16">
        <v>1.163</v>
      </c>
      <c r="O33">
        <f t="shared" si="0"/>
        <v>1.0793333333333333</v>
      </c>
      <c r="P33">
        <f t="shared" si="1"/>
        <v>0.11550154137762011</v>
      </c>
    </row>
    <row r="34" spans="1:16" x14ac:dyDescent="0.2">
      <c r="N34" s="16"/>
    </row>
    <row r="35" spans="1:16" x14ac:dyDescent="0.2">
      <c r="N35" s="16"/>
    </row>
    <row r="36" spans="1:16" x14ac:dyDescent="0.2">
      <c r="A36" t="s">
        <v>78</v>
      </c>
      <c r="B36">
        <v>20</v>
      </c>
      <c r="C36">
        <v>19</v>
      </c>
      <c r="D36">
        <v>18</v>
      </c>
      <c r="E36">
        <v>17</v>
      </c>
      <c r="F36">
        <v>16</v>
      </c>
      <c r="G36">
        <v>15</v>
      </c>
      <c r="H36">
        <v>14</v>
      </c>
      <c r="I36">
        <v>13</v>
      </c>
      <c r="J36">
        <v>12</v>
      </c>
      <c r="K36">
        <v>11</v>
      </c>
      <c r="L36">
        <v>10</v>
      </c>
      <c r="M36">
        <v>9</v>
      </c>
      <c r="N36" s="16">
        <v>8</v>
      </c>
    </row>
    <row r="37" spans="1:16" x14ac:dyDescent="0.2">
      <c r="B37">
        <v>1.056</v>
      </c>
      <c r="C37">
        <v>1.0649999999999999</v>
      </c>
      <c r="D37">
        <v>1.113</v>
      </c>
      <c r="E37">
        <v>1.131</v>
      </c>
      <c r="F37">
        <v>1.008</v>
      </c>
      <c r="G37">
        <v>1.032</v>
      </c>
      <c r="H37">
        <v>1.17</v>
      </c>
      <c r="I37">
        <v>1.097</v>
      </c>
      <c r="J37">
        <v>1.01</v>
      </c>
      <c r="K37">
        <v>1.224</v>
      </c>
      <c r="L37">
        <v>1.1439999999999999</v>
      </c>
      <c r="M37">
        <v>0.74</v>
      </c>
      <c r="N37" s="16">
        <v>1.0620000000000001</v>
      </c>
      <c r="O37">
        <f t="shared" si="0"/>
        <v>1.0658333333333334</v>
      </c>
      <c r="P37">
        <f t="shared" si="1"/>
        <v>0.12183881552976629</v>
      </c>
    </row>
    <row r="38" spans="1:16" x14ac:dyDescent="0.2">
      <c r="N38" s="16"/>
    </row>
    <row r="39" spans="1:16" x14ac:dyDescent="0.2">
      <c r="N39" s="16"/>
    </row>
    <row r="40" spans="1:16" x14ac:dyDescent="0.2">
      <c r="A40" t="s">
        <v>80</v>
      </c>
      <c r="B40">
        <v>20</v>
      </c>
      <c r="C40">
        <v>19</v>
      </c>
      <c r="D40">
        <v>18</v>
      </c>
      <c r="E40">
        <v>17</v>
      </c>
      <c r="F40">
        <v>16</v>
      </c>
      <c r="G40">
        <v>15</v>
      </c>
      <c r="H40">
        <v>14</v>
      </c>
      <c r="I40">
        <v>13</v>
      </c>
      <c r="J40">
        <v>12</v>
      </c>
      <c r="K40">
        <v>11</v>
      </c>
      <c r="L40">
        <v>10</v>
      </c>
      <c r="M40">
        <v>9</v>
      </c>
      <c r="N40" s="16">
        <v>8</v>
      </c>
    </row>
    <row r="41" spans="1:16" x14ac:dyDescent="0.2">
      <c r="B41">
        <v>1.056</v>
      </c>
      <c r="C41">
        <v>1.0620000000000001</v>
      </c>
      <c r="D41">
        <v>1.1419999999999999</v>
      </c>
      <c r="E41">
        <v>1.125</v>
      </c>
      <c r="F41">
        <v>1.008</v>
      </c>
      <c r="G41">
        <v>1.127</v>
      </c>
      <c r="H41">
        <v>1.196</v>
      </c>
      <c r="I41">
        <v>1.117</v>
      </c>
      <c r="J41">
        <v>1.0309999999999999</v>
      </c>
      <c r="K41">
        <v>1.2190000000000001</v>
      </c>
      <c r="L41">
        <v>1.147</v>
      </c>
      <c r="M41">
        <v>0.77</v>
      </c>
      <c r="N41" s="16" t="s">
        <v>85</v>
      </c>
      <c r="O41">
        <f t="shared" si="0"/>
        <v>1.0833333333333333</v>
      </c>
      <c r="P41">
        <f t="shared" si="1"/>
        <v>0.11722731091449093</v>
      </c>
    </row>
    <row r="42" spans="1:16" x14ac:dyDescent="0.2">
      <c r="N42" s="16"/>
    </row>
    <row r="43" spans="1:16" x14ac:dyDescent="0.2">
      <c r="A43" t="s">
        <v>81</v>
      </c>
      <c r="B43">
        <v>20</v>
      </c>
      <c r="C43">
        <v>19</v>
      </c>
      <c r="D43">
        <v>18</v>
      </c>
      <c r="E43">
        <v>17</v>
      </c>
      <c r="F43">
        <v>16</v>
      </c>
      <c r="G43">
        <v>15</v>
      </c>
      <c r="H43">
        <v>14</v>
      </c>
      <c r="I43">
        <v>13</v>
      </c>
      <c r="J43">
        <v>12</v>
      </c>
      <c r="K43">
        <v>11</v>
      </c>
      <c r="L43">
        <v>10</v>
      </c>
      <c r="M43">
        <v>9</v>
      </c>
      <c r="N43" s="16">
        <v>8</v>
      </c>
    </row>
    <row r="44" spans="1:16" x14ac:dyDescent="0.2">
      <c r="A44" t="s">
        <v>90</v>
      </c>
      <c r="B44">
        <v>1.121</v>
      </c>
      <c r="C44">
        <v>1.1240000000000001</v>
      </c>
      <c r="D44">
        <v>1.1319999999999999</v>
      </c>
      <c r="E44">
        <v>1.121</v>
      </c>
      <c r="F44">
        <v>0.99</v>
      </c>
      <c r="G44">
        <v>1.0569999999999999</v>
      </c>
      <c r="H44">
        <v>1.161</v>
      </c>
      <c r="I44">
        <v>1.1259999999999999</v>
      </c>
      <c r="J44">
        <v>1.01</v>
      </c>
      <c r="K44">
        <v>1.1850000000000001</v>
      </c>
      <c r="L44">
        <v>1.1299999999999999</v>
      </c>
      <c r="M44">
        <v>0.77</v>
      </c>
      <c r="N44" s="16"/>
      <c r="O44">
        <f t="shared" si="0"/>
        <v>1.07725</v>
      </c>
      <c r="P44">
        <f t="shared" si="1"/>
        <v>0.11271131668599611</v>
      </c>
    </row>
    <row r="45" spans="1:16" x14ac:dyDescent="0.2">
      <c r="N45" s="16"/>
    </row>
    <row r="46" spans="1:16" x14ac:dyDescent="0.2">
      <c r="A46" t="s">
        <v>82</v>
      </c>
      <c r="B46">
        <v>20</v>
      </c>
      <c r="C46">
        <v>19</v>
      </c>
      <c r="D46">
        <v>18</v>
      </c>
      <c r="E46">
        <v>17</v>
      </c>
      <c r="F46">
        <v>16</v>
      </c>
      <c r="G46">
        <v>15</v>
      </c>
      <c r="H46">
        <v>14</v>
      </c>
      <c r="I46">
        <v>13</v>
      </c>
      <c r="J46">
        <v>12</v>
      </c>
      <c r="K46">
        <v>11</v>
      </c>
      <c r="L46">
        <v>10</v>
      </c>
      <c r="M46">
        <v>9</v>
      </c>
      <c r="N46" s="16">
        <v>8</v>
      </c>
    </row>
    <row r="47" spans="1:16" x14ac:dyDescent="0.2">
      <c r="A47" t="s">
        <v>90</v>
      </c>
      <c r="B47">
        <v>1.0760000000000001</v>
      </c>
      <c r="C47">
        <v>1.075</v>
      </c>
      <c r="D47">
        <v>1.0760000000000001</v>
      </c>
      <c r="E47">
        <v>1.1459999999999999</v>
      </c>
      <c r="F47">
        <v>0.98</v>
      </c>
      <c r="G47">
        <v>1.083</v>
      </c>
      <c r="H47">
        <v>1.21</v>
      </c>
      <c r="I47">
        <v>1.121</v>
      </c>
      <c r="J47">
        <v>1.0580000000000001</v>
      </c>
      <c r="K47">
        <v>1.1839999999999999</v>
      </c>
      <c r="L47">
        <v>1.1000000000000001</v>
      </c>
      <c r="M47">
        <v>0.8</v>
      </c>
      <c r="N47" s="16"/>
      <c r="O47">
        <f t="shared" si="0"/>
        <v>1.07575</v>
      </c>
      <c r="P47">
        <f t="shared" si="1"/>
        <v>0.10569520931777025</v>
      </c>
    </row>
    <row r="48" spans="1:16" x14ac:dyDescent="0.2">
      <c r="N48" s="16"/>
    </row>
    <row r="49" spans="1:16" x14ac:dyDescent="0.2">
      <c r="A49" t="s">
        <v>83</v>
      </c>
      <c r="B49">
        <v>20</v>
      </c>
      <c r="C49">
        <v>19</v>
      </c>
      <c r="D49">
        <v>18</v>
      </c>
      <c r="E49">
        <v>17</v>
      </c>
      <c r="F49">
        <v>16</v>
      </c>
      <c r="G49">
        <v>15</v>
      </c>
      <c r="H49">
        <v>14</v>
      </c>
      <c r="I49">
        <v>13</v>
      </c>
      <c r="J49">
        <v>12</v>
      </c>
      <c r="K49">
        <v>11</v>
      </c>
      <c r="L49">
        <v>10</v>
      </c>
      <c r="M49">
        <v>9</v>
      </c>
      <c r="N49" s="16">
        <v>8</v>
      </c>
    </row>
    <row r="50" spans="1:16" x14ac:dyDescent="0.2">
      <c r="A50" t="s">
        <v>90</v>
      </c>
      <c r="B50">
        <v>1.0189999999999999</v>
      </c>
      <c r="C50">
        <v>1.0529999999999999</v>
      </c>
      <c r="D50">
        <v>1.1060000000000001</v>
      </c>
      <c r="E50">
        <v>1.125</v>
      </c>
      <c r="F50">
        <v>0.97</v>
      </c>
      <c r="G50">
        <v>0.97</v>
      </c>
      <c r="H50">
        <v>1.1579999999999999</v>
      </c>
      <c r="I50">
        <v>1.1140000000000001</v>
      </c>
      <c r="J50">
        <v>1</v>
      </c>
      <c r="K50">
        <v>1.1930000000000001</v>
      </c>
      <c r="L50">
        <v>1.1259999999999999</v>
      </c>
      <c r="M50">
        <v>0.74</v>
      </c>
      <c r="N50" s="16">
        <v>1.0449999999999999</v>
      </c>
      <c r="O50">
        <f t="shared" si="0"/>
        <v>1.0478333333333334</v>
      </c>
      <c r="P50">
        <f t="shared" si="1"/>
        <v>0.12175223226128461</v>
      </c>
    </row>
    <row r="51" spans="1:16" x14ac:dyDescent="0.2">
      <c r="N51" s="16"/>
    </row>
    <row r="52" spans="1:16" x14ac:dyDescent="0.2">
      <c r="N52" s="16"/>
    </row>
    <row r="53" spans="1:16" x14ac:dyDescent="0.2">
      <c r="A53" t="s">
        <v>84</v>
      </c>
      <c r="B53">
        <v>20</v>
      </c>
      <c r="C53">
        <v>19</v>
      </c>
      <c r="D53">
        <v>18</v>
      </c>
      <c r="E53">
        <v>17</v>
      </c>
      <c r="F53">
        <v>16</v>
      </c>
      <c r="G53">
        <v>15</v>
      </c>
      <c r="H53">
        <v>14</v>
      </c>
      <c r="I53">
        <v>13</v>
      </c>
      <c r="J53">
        <v>12</v>
      </c>
      <c r="K53">
        <v>11</v>
      </c>
      <c r="L53">
        <v>10</v>
      </c>
      <c r="M53">
        <v>9</v>
      </c>
      <c r="N53" s="16">
        <v>8</v>
      </c>
    </row>
    <row r="54" spans="1:16" x14ac:dyDescent="0.2">
      <c r="A54" t="s">
        <v>90</v>
      </c>
      <c r="B54">
        <v>1.0549999999999999</v>
      </c>
      <c r="C54">
        <v>1.038</v>
      </c>
      <c r="D54">
        <v>1.0900000000000001</v>
      </c>
      <c r="E54">
        <v>1.137</v>
      </c>
      <c r="F54">
        <v>0.99</v>
      </c>
      <c r="G54">
        <v>1.0760000000000001</v>
      </c>
      <c r="H54">
        <v>1.175</v>
      </c>
      <c r="I54">
        <v>1.115</v>
      </c>
      <c r="J54">
        <v>1.0229999999999999</v>
      </c>
      <c r="K54">
        <v>1.236</v>
      </c>
      <c r="L54">
        <v>1.17</v>
      </c>
      <c r="M54">
        <v>0.79</v>
      </c>
      <c r="N54" s="16"/>
      <c r="O54">
        <f t="shared" si="0"/>
        <v>1.0745833333333332</v>
      </c>
      <c r="P54">
        <f t="shared" si="1"/>
        <v>0.11423139063348922</v>
      </c>
    </row>
    <row r="55" spans="1:16" x14ac:dyDescent="0.2">
      <c r="N55" s="16"/>
    </row>
    <row r="58" spans="1:16" x14ac:dyDescent="0.2">
      <c r="C58" s="2"/>
    </row>
    <row r="82" spans="18:18" x14ac:dyDescent="0.2">
      <c r="R82" t="s">
        <v>94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FEC4-8F1A-1043-958A-DFB539F2EB41}">
  <dimension ref="A1:D46"/>
  <sheetViews>
    <sheetView tabSelected="1" topLeftCell="A22" workbookViewId="0">
      <selection activeCell="E42" sqref="E42"/>
    </sheetView>
  </sheetViews>
  <sheetFormatPr baseColWidth="10" defaultRowHeight="15" x14ac:dyDescent="0.2"/>
  <sheetData>
    <row r="1" spans="1:4" x14ac:dyDescent="0.2">
      <c r="A1" t="s">
        <v>95</v>
      </c>
      <c r="B1" t="s">
        <v>115</v>
      </c>
      <c r="C1" t="s">
        <v>91</v>
      </c>
      <c r="D1" t="s">
        <v>116</v>
      </c>
    </row>
    <row r="2" spans="1:4" x14ac:dyDescent="0.2">
      <c r="A2" t="s">
        <v>107</v>
      </c>
      <c r="B2" t="s">
        <v>67</v>
      </c>
      <c r="C2" s="18">
        <v>20</v>
      </c>
      <c r="D2" s="17">
        <v>0.33</v>
      </c>
    </row>
    <row r="3" spans="1:4" x14ac:dyDescent="0.2">
      <c r="A3" t="s">
        <v>107</v>
      </c>
      <c r="B3" t="s">
        <v>61</v>
      </c>
      <c r="C3" s="18">
        <v>20</v>
      </c>
      <c r="D3">
        <v>0.26</v>
      </c>
    </row>
    <row r="4" spans="1:4" x14ac:dyDescent="0.2">
      <c r="A4" t="s">
        <v>107</v>
      </c>
      <c r="B4" t="s">
        <v>73</v>
      </c>
      <c r="C4" s="18">
        <v>20</v>
      </c>
      <c r="D4">
        <v>0.2</v>
      </c>
    </row>
    <row r="5" spans="1:4" x14ac:dyDescent="0.2">
      <c r="A5" t="s">
        <v>107</v>
      </c>
      <c r="B5" t="s">
        <v>67</v>
      </c>
      <c r="C5">
        <v>19</v>
      </c>
      <c r="D5">
        <v>0.21</v>
      </c>
    </row>
    <row r="6" spans="1:4" x14ac:dyDescent="0.2">
      <c r="A6" t="s">
        <v>107</v>
      </c>
      <c r="B6" t="s">
        <v>61</v>
      </c>
      <c r="C6">
        <v>19</v>
      </c>
      <c r="D6">
        <v>0.31</v>
      </c>
    </row>
    <row r="7" spans="1:4" x14ac:dyDescent="0.2">
      <c r="A7" t="s">
        <v>107</v>
      </c>
      <c r="B7" t="s">
        <v>73</v>
      </c>
      <c r="C7">
        <v>19</v>
      </c>
      <c r="D7">
        <v>0.16</v>
      </c>
    </row>
    <row r="8" spans="1:4" x14ac:dyDescent="0.2">
      <c r="A8" t="s">
        <v>107</v>
      </c>
      <c r="B8" t="s">
        <v>67</v>
      </c>
      <c r="C8">
        <v>18</v>
      </c>
      <c r="D8">
        <v>0.28923766816143498</v>
      </c>
    </row>
    <row r="9" spans="1:4" x14ac:dyDescent="0.2">
      <c r="A9" t="s">
        <v>107</v>
      </c>
      <c r="B9" t="s">
        <v>61</v>
      </c>
      <c r="C9">
        <v>18</v>
      </c>
      <c r="D9">
        <v>0.21590909090909091</v>
      </c>
    </row>
    <row r="10" spans="1:4" x14ac:dyDescent="0.2">
      <c r="A10" t="s">
        <v>107</v>
      </c>
      <c r="B10" t="s">
        <v>73</v>
      </c>
      <c r="C10">
        <v>18</v>
      </c>
      <c r="D10">
        <v>0.1905829596412556</v>
      </c>
    </row>
    <row r="11" spans="1:4" x14ac:dyDescent="0.2">
      <c r="A11" t="s">
        <v>107</v>
      </c>
      <c r="B11" t="s">
        <v>67</v>
      </c>
      <c r="C11">
        <v>17</v>
      </c>
      <c r="D11">
        <v>0.22857142857142856</v>
      </c>
    </row>
    <row r="12" spans="1:4" x14ac:dyDescent="0.2">
      <c r="A12" t="s">
        <v>107</v>
      </c>
      <c r="B12" t="s">
        <v>61</v>
      </c>
      <c r="C12">
        <v>17</v>
      </c>
      <c r="D12">
        <v>0.22571428571428573</v>
      </c>
    </row>
    <row r="13" spans="1:4" x14ac:dyDescent="0.2">
      <c r="A13" t="s">
        <v>107</v>
      </c>
      <c r="B13" t="s">
        <v>73</v>
      </c>
      <c r="C13">
        <v>17</v>
      </c>
      <c r="D13">
        <v>0.21126760563380281</v>
      </c>
    </row>
    <row r="14" spans="1:4" x14ac:dyDescent="0.2">
      <c r="A14" t="s">
        <v>107</v>
      </c>
      <c r="B14" t="s">
        <v>67</v>
      </c>
      <c r="C14">
        <v>16</v>
      </c>
      <c r="D14">
        <v>0.10714285714285714</v>
      </c>
    </row>
    <row r="15" spans="1:4" x14ac:dyDescent="0.2">
      <c r="A15" t="s">
        <v>107</v>
      </c>
      <c r="B15" t="s">
        <v>61</v>
      </c>
      <c r="C15">
        <v>16</v>
      </c>
      <c r="D15">
        <v>0.18571428571428572</v>
      </c>
    </row>
    <row r="16" spans="1:4" x14ac:dyDescent="0.2">
      <c r="A16" t="s">
        <v>107</v>
      </c>
      <c r="B16" t="s">
        <v>73</v>
      </c>
      <c r="C16">
        <v>16</v>
      </c>
      <c r="D16">
        <v>0.125</v>
      </c>
    </row>
    <row r="17" spans="1:4" x14ac:dyDescent="0.2">
      <c r="A17" t="s">
        <v>100</v>
      </c>
      <c r="B17" t="s">
        <v>67</v>
      </c>
      <c r="C17" s="18">
        <v>20</v>
      </c>
      <c r="D17">
        <v>0.27439024390243905</v>
      </c>
    </row>
    <row r="18" spans="1:4" x14ac:dyDescent="0.2">
      <c r="A18" t="s">
        <v>100</v>
      </c>
      <c r="B18" t="s">
        <v>61</v>
      </c>
      <c r="C18" s="18">
        <v>20</v>
      </c>
      <c r="D18">
        <v>0.25</v>
      </c>
    </row>
    <row r="19" spans="1:4" x14ac:dyDescent="0.2">
      <c r="A19" t="s">
        <v>100</v>
      </c>
      <c r="B19" t="s">
        <v>73</v>
      </c>
      <c r="C19" s="18">
        <v>20</v>
      </c>
      <c r="D19">
        <v>0.2378048780487805</v>
      </c>
    </row>
    <row r="20" spans="1:4" x14ac:dyDescent="0.2">
      <c r="A20" t="s">
        <v>100</v>
      </c>
      <c r="B20" t="s">
        <v>67</v>
      </c>
      <c r="C20">
        <v>19</v>
      </c>
      <c r="D20">
        <v>0.26060606060606062</v>
      </c>
    </row>
    <row r="21" spans="1:4" x14ac:dyDescent="0.2">
      <c r="A21" t="s">
        <v>100</v>
      </c>
      <c r="B21" t="s">
        <v>61</v>
      </c>
      <c r="C21">
        <v>19</v>
      </c>
      <c r="D21">
        <v>0.23030303030303029</v>
      </c>
    </row>
    <row r="22" spans="1:4" x14ac:dyDescent="0.2">
      <c r="A22" t="s">
        <v>100</v>
      </c>
      <c r="B22" t="s">
        <v>73</v>
      </c>
      <c r="C22">
        <v>19</v>
      </c>
      <c r="D22">
        <v>0.19999999999999998</v>
      </c>
    </row>
    <row r="23" spans="1:4" x14ac:dyDescent="0.2">
      <c r="A23" t="s">
        <v>100</v>
      </c>
      <c r="B23" t="s">
        <v>67</v>
      </c>
      <c r="C23">
        <v>18</v>
      </c>
      <c r="D23">
        <v>0.27388535031847133</v>
      </c>
    </row>
    <row r="24" spans="1:4" x14ac:dyDescent="0.2">
      <c r="A24" t="s">
        <v>100</v>
      </c>
      <c r="B24" t="s">
        <v>61</v>
      </c>
      <c r="C24">
        <v>18</v>
      </c>
      <c r="D24">
        <v>0.20382165605095542</v>
      </c>
    </row>
    <row r="25" spans="1:4" x14ac:dyDescent="0.2">
      <c r="A25" t="s">
        <v>100</v>
      </c>
      <c r="B25" t="s">
        <v>73</v>
      </c>
      <c r="C25">
        <v>18</v>
      </c>
      <c r="D25">
        <v>0.20382165605095542</v>
      </c>
    </row>
    <row r="26" spans="1:4" x14ac:dyDescent="0.2">
      <c r="A26" t="s">
        <v>100</v>
      </c>
      <c r="B26" t="s">
        <v>67</v>
      </c>
      <c r="C26">
        <v>17</v>
      </c>
      <c r="D26">
        <v>0.31053234115626788</v>
      </c>
    </row>
    <row r="27" spans="1:4" x14ac:dyDescent="0.2">
      <c r="A27" t="s">
        <v>100</v>
      </c>
      <c r="B27" t="s">
        <v>61</v>
      </c>
      <c r="C27">
        <v>17</v>
      </c>
      <c r="D27">
        <v>0.15741270749856898</v>
      </c>
    </row>
    <row r="28" spans="1:4" x14ac:dyDescent="0.2">
      <c r="A28" t="s">
        <v>100</v>
      </c>
      <c r="B28" t="s">
        <v>73</v>
      </c>
      <c r="C28">
        <v>17</v>
      </c>
      <c r="D28">
        <v>0.20749856897538635</v>
      </c>
    </row>
    <row r="29" spans="1:4" x14ac:dyDescent="0.2">
      <c r="A29" t="s">
        <v>100</v>
      </c>
      <c r="B29" t="s">
        <v>67</v>
      </c>
      <c r="C29">
        <v>16</v>
      </c>
      <c r="D29">
        <v>0.32128514056224899</v>
      </c>
    </row>
    <row r="30" spans="1:4" x14ac:dyDescent="0.2">
      <c r="A30" t="s">
        <v>100</v>
      </c>
      <c r="B30" t="s">
        <v>61</v>
      </c>
      <c r="C30">
        <v>16</v>
      </c>
      <c r="D30">
        <v>0.12851405622489961</v>
      </c>
    </row>
    <row r="31" spans="1:4" x14ac:dyDescent="0.2">
      <c r="A31" t="s">
        <v>100</v>
      </c>
      <c r="B31" t="s">
        <v>73</v>
      </c>
      <c r="C31">
        <v>16</v>
      </c>
      <c r="D31">
        <v>0.20883534136546186</v>
      </c>
    </row>
    <row r="32" spans="1:4" x14ac:dyDescent="0.2">
      <c r="A32" t="s">
        <v>58</v>
      </c>
      <c r="B32" t="s">
        <v>67</v>
      </c>
      <c r="C32" s="18">
        <v>20</v>
      </c>
      <c r="D32">
        <v>0.21965317919075142</v>
      </c>
    </row>
    <row r="33" spans="1:4" x14ac:dyDescent="0.2">
      <c r="A33" t="s">
        <v>58</v>
      </c>
      <c r="B33" t="s">
        <v>61</v>
      </c>
      <c r="C33" s="18">
        <v>20</v>
      </c>
      <c r="D33">
        <v>0.37572254335260113</v>
      </c>
    </row>
    <row r="34" spans="1:4" x14ac:dyDescent="0.2">
      <c r="A34" t="s">
        <v>58</v>
      </c>
      <c r="B34" t="s">
        <v>73</v>
      </c>
      <c r="C34" s="18">
        <v>20</v>
      </c>
      <c r="D34">
        <v>0.34104046242774566</v>
      </c>
    </row>
    <row r="35" spans="1:4" x14ac:dyDescent="0.2">
      <c r="A35" t="s">
        <v>58</v>
      </c>
      <c r="B35" t="s">
        <v>67</v>
      </c>
      <c r="C35">
        <v>19</v>
      </c>
      <c r="D35">
        <v>0.18666666666666665</v>
      </c>
    </row>
    <row r="36" spans="1:4" x14ac:dyDescent="0.2">
      <c r="A36" t="s">
        <v>58</v>
      </c>
      <c r="B36" t="s">
        <v>61</v>
      </c>
      <c r="C36">
        <v>19</v>
      </c>
      <c r="D36">
        <v>0.44000000000000006</v>
      </c>
    </row>
    <row r="37" spans="1:4" x14ac:dyDescent="0.2">
      <c r="A37" t="s">
        <v>58</v>
      </c>
      <c r="B37" t="s">
        <v>73</v>
      </c>
      <c r="C37">
        <v>19</v>
      </c>
      <c r="D37">
        <v>0.32666666666666672</v>
      </c>
    </row>
    <row r="38" spans="1:4" x14ac:dyDescent="0.2">
      <c r="A38" t="s">
        <v>58</v>
      </c>
      <c r="B38" t="s">
        <v>67</v>
      </c>
      <c r="C38">
        <v>18</v>
      </c>
      <c r="D38">
        <v>0.14285714285714285</v>
      </c>
    </row>
    <row r="39" spans="1:4" x14ac:dyDescent="0.2">
      <c r="A39" t="s">
        <v>58</v>
      </c>
      <c r="B39" t="s">
        <v>61</v>
      </c>
      <c r="C39">
        <v>18</v>
      </c>
      <c r="D39">
        <v>0.47857142857142859</v>
      </c>
    </row>
    <row r="40" spans="1:4" x14ac:dyDescent="0.2">
      <c r="A40" t="s">
        <v>58</v>
      </c>
      <c r="B40" t="s">
        <v>73</v>
      </c>
      <c r="C40">
        <v>18</v>
      </c>
      <c r="D40">
        <v>0.2857142857142857</v>
      </c>
    </row>
    <row r="41" spans="1:4" x14ac:dyDescent="0.2">
      <c r="A41" t="s">
        <v>58</v>
      </c>
      <c r="B41" t="s">
        <v>67</v>
      </c>
      <c r="C41">
        <v>17</v>
      </c>
      <c r="D41">
        <v>0.152</v>
      </c>
    </row>
    <row r="42" spans="1:4" x14ac:dyDescent="0.2">
      <c r="A42" t="s">
        <v>58</v>
      </c>
      <c r="B42" t="s">
        <v>61</v>
      </c>
      <c r="C42">
        <v>17</v>
      </c>
      <c r="D42">
        <v>0.46399999999999997</v>
      </c>
    </row>
    <row r="43" spans="1:4" x14ac:dyDescent="0.2">
      <c r="A43" t="s">
        <v>58</v>
      </c>
      <c r="B43" t="s">
        <v>73</v>
      </c>
      <c r="C43">
        <v>17</v>
      </c>
      <c r="D43">
        <v>0.27200000000000002</v>
      </c>
    </row>
    <row r="44" spans="1:4" x14ac:dyDescent="0.2">
      <c r="A44" t="s">
        <v>58</v>
      </c>
      <c r="B44" t="s">
        <v>67</v>
      </c>
      <c r="C44">
        <v>16</v>
      </c>
      <c r="D44">
        <v>0.15517241379310345</v>
      </c>
    </row>
    <row r="45" spans="1:4" x14ac:dyDescent="0.2">
      <c r="A45" t="s">
        <v>58</v>
      </c>
      <c r="B45" t="s">
        <v>61</v>
      </c>
      <c r="C45">
        <v>16</v>
      </c>
      <c r="D45">
        <v>0.43965517241379309</v>
      </c>
    </row>
    <row r="46" spans="1:4" x14ac:dyDescent="0.2">
      <c r="A46" t="s">
        <v>58</v>
      </c>
      <c r="B46" t="s">
        <v>73</v>
      </c>
      <c r="C46">
        <v>16</v>
      </c>
      <c r="D46">
        <v>0.27586206896551724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501E-437C-4DD0-9AF8-EAC7D0B42A28}">
  <dimension ref="A4:AQ95"/>
  <sheetViews>
    <sheetView topLeftCell="A44" zoomScale="35" zoomScaleNormal="55" workbookViewId="0">
      <selection activeCell="AF77" sqref="AF77"/>
    </sheetView>
  </sheetViews>
  <sheetFormatPr baseColWidth="10" defaultColWidth="8.83203125" defaultRowHeight="15" x14ac:dyDescent="0.2"/>
  <cols>
    <col min="1" max="1" width="25.5" bestFit="1" customWidth="1"/>
  </cols>
  <sheetData>
    <row r="4" spans="1:19" x14ac:dyDescent="0.2">
      <c r="B4">
        <v>20</v>
      </c>
      <c r="C4">
        <v>19</v>
      </c>
      <c r="D4">
        <v>18</v>
      </c>
      <c r="E4">
        <v>17</v>
      </c>
      <c r="F4">
        <v>16</v>
      </c>
      <c r="G4">
        <v>15</v>
      </c>
      <c r="H4">
        <v>14</v>
      </c>
      <c r="I4">
        <v>13</v>
      </c>
      <c r="J4">
        <v>12</v>
      </c>
      <c r="K4">
        <v>11</v>
      </c>
      <c r="L4">
        <v>10</v>
      </c>
      <c r="M4">
        <v>9</v>
      </c>
      <c r="N4">
        <v>8</v>
      </c>
    </row>
    <row r="5" spans="1:19" x14ac:dyDescent="0.2">
      <c r="A5" t="s">
        <v>53</v>
      </c>
      <c r="F5">
        <v>5</v>
      </c>
      <c r="G5">
        <v>6.5</v>
      </c>
      <c r="H5">
        <v>5.6</v>
      </c>
      <c r="I5">
        <v>5</v>
      </c>
      <c r="J5">
        <v>3.5</v>
      </c>
      <c r="K5">
        <v>3.8</v>
      </c>
      <c r="L5">
        <v>3</v>
      </c>
      <c r="M5">
        <v>3</v>
      </c>
      <c r="N5">
        <v>5.4</v>
      </c>
    </row>
    <row r="6" spans="1:19" x14ac:dyDescent="0.2">
      <c r="A6" t="s">
        <v>54</v>
      </c>
      <c r="F6">
        <v>2.4</v>
      </c>
      <c r="G6">
        <v>2.6</v>
      </c>
      <c r="H6">
        <v>2.6</v>
      </c>
      <c r="I6">
        <v>2</v>
      </c>
      <c r="J6">
        <v>1.7</v>
      </c>
      <c r="K6">
        <v>2.1</v>
      </c>
      <c r="L6">
        <v>1.7</v>
      </c>
      <c r="M6">
        <v>1.3</v>
      </c>
      <c r="N6">
        <v>2.6</v>
      </c>
    </row>
    <row r="7" spans="1:19" x14ac:dyDescent="0.2">
      <c r="A7" t="s">
        <v>55</v>
      </c>
      <c r="F7">
        <v>1.5</v>
      </c>
      <c r="G7">
        <v>8.6</v>
      </c>
      <c r="H7">
        <v>6.5</v>
      </c>
      <c r="I7">
        <v>5.7</v>
      </c>
      <c r="J7">
        <v>5.2</v>
      </c>
      <c r="K7">
        <v>5</v>
      </c>
      <c r="L7">
        <v>3</v>
      </c>
      <c r="M7">
        <v>1.9</v>
      </c>
      <c r="N7">
        <v>4.5999999999999996</v>
      </c>
    </row>
    <row r="8" spans="1:19" x14ac:dyDescent="0.2">
      <c r="A8" t="s">
        <v>56</v>
      </c>
      <c r="F8">
        <v>0</v>
      </c>
      <c r="G8">
        <v>3.2</v>
      </c>
      <c r="H8">
        <v>3.4</v>
      </c>
      <c r="I8">
        <v>7.8</v>
      </c>
      <c r="J8">
        <v>1.8</v>
      </c>
      <c r="K8">
        <v>3.1</v>
      </c>
      <c r="L8">
        <v>1.4</v>
      </c>
      <c r="M8">
        <v>1.4</v>
      </c>
      <c r="N8">
        <v>1.6</v>
      </c>
    </row>
    <row r="9" spans="1:19" x14ac:dyDescent="0.2">
      <c r="A9" t="s">
        <v>57</v>
      </c>
      <c r="F9">
        <v>8.5</v>
      </c>
      <c r="G9">
        <v>7.1</v>
      </c>
      <c r="H9">
        <v>7.4</v>
      </c>
      <c r="I9">
        <v>7.3</v>
      </c>
      <c r="J9">
        <v>7</v>
      </c>
      <c r="K9">
        <v>7.3</v>
      </c>
      <c r="L9">
        <v>6.3</v>
      </c>
      <c r="M9">
        <v>5.5</v>
      </c>
      <c r="N9">
        <v>5.5</v>
      </c>
    </row>
    <row r="10" spans="1:19" x14ac:dyDescent="0.2">
      <c r="S10" t="s">
        <v>66</v>
      </c>
    </row>
    <row r="11" spans="1:19" x14ac:dyDescent="0.2">
      <c r="F11">
        <v>44.6</v>
      </c>
      <c r="G11">
        <v>53</v>
      </c>
      <c r="H11">
        <v>48</v>
      </c>
      <c r="I11">
        <v>48</v>
      </c>
      <c r="J11">
        <v>40</v>
      </c>
      <c r="K11">
        <v>41</v>
      </c>
      <c r="L11">
        <v>33.6</v>
      </c>
      <c r="M11">
        <v>31.5</v>
      </c>
      <c r="N11">
        <v>47.6</v>
      </c>
    </row>
    <row r="14" spans="1:19" x14ac:dyDescent="0.2">
      <c r="B14">
        <v>20</v>
      </c>
      <c r="C14">
        <v>19</v>
      </c>
      <c r="D14">
        <v>18</v>
      </c>
      <c r="E14">
        <v>17</v>
      </c>
      <c r="F14">
        <v>16</v>
      </c>
      <c r="G14">
        <v>15</v>
      </c>
      <c r="H14">
        <v>14</v>
      </c>
      <c r="I14">
        <v>13</v>
      </c>
      <c r="J14">
        <v>12</v>
      </c>
      <c r="K14">
        <v>11</v>
      </c>
      <c r="L14">
        <v>10</v>
      </c>
      <c r="M14">
        <v>9</v>
      </c>
      <c r="N14">
        <v>8</v>
      </c>
    </row>
    <row r="15" spans="1:19" x14ac:dyDescent="0.2">
      <c r="A15" t="s">
        <v>53</v>
      </c>
      <c r="F15">
        <f>F5/F11</f>
        <v>0.11210762331838564</v>
      </c>
      <c r="G15">
        <f t="shared" ref="G15:N15" si="0">G5/G11</f>
        <v>0.12264150943396226</v>
      </c>
      <c r="H15">
        <f t="shared" si="0"/>
        <v>0.11666666666666665</v>
      </c>
      <c r="I15">
        <f t="shared" si="0"/>
        <v>0.10416666666666667</v>
      </c>
      <c r="J15">
        <f t="shared" si="0"/>
        <v>8.7499999999999994E-2</v>
      </c>
      <c r="K15">
        <f t="shared" si="0"/>
        <v>9.2682926829268292E-2</v>
      </c>
      <c r="L15">
        <f t="shared" si="0"/>
        <v>8.9285714285714288E-2</v>
      </c>
      <c r="M15">
        <f t="shared" si="0"/>
        <v>9.5238095238095233E-2</v>
      </c>
      <c r="N15">
        <f t="shared" si="0"/>
        <v>0.1134453781512605</v>
      </c>
    </row>
    <row r="16" spans="1:19" x14ac:dyDescent="0.2">
      <c r="A16" t="s">
        <v>54</v>
      </c>
      <c r="F16">
        <f>F6/F11</f>
        <v>5.3811659192825108E-2</v>
      </c>
      <c r="G16">
        <f t="shared" ref="G16:N16" si="1">G6/G11</f>
        <v>4.9056603773584909E-2</v>
      </c>
      <c r="H16">
        <f t="shared" si="1"/>
        <v>5.4166666666666669E-2</v>
      </c>
      <c r="I16">
        <f t="shared" si="1"/>
        <v>4.1666666666666664E-2</v>
      </c>
      <c r="J16">
        <f t="shared" si="1"/>
        <v>4.2499999999999996E-2</v>
      </c>
      <c r="K16">
        <f t="shared" si="1"/>
        <v>5.1219512195121955E-2</v>
      </c>
      <c r="L16">
        <f t="shared" si="1"/>
        <v>5.0595238095238089E-2</v>
      </c>
      <c r="M16">
        <f t="shared" si="1"/>
        <v>4.1269841269841269E-2</v>
      </c>
      <c r="N16">
        <f t="shared" si="1"/>
        <v>5.4621848739495799E-2</v>
      </c>
    </row>
    <row r="17" spans="1:14" x14ac:dyDescent="0.2">
      <c r="A17" t="s">
        <v>55</v>
      </c>
      <c r="F17">
        <f>F7/F11</f>
        <v>3.3632286995515695E-2</v>
      </c>
      <c r="G17">
        <f t="shared" ref="G17:N17" si="2">G7/G11</f>
        <v>0.16226415094339622</v>
      </c>
      <c r="H17">
        <f t="shared" si="2"/>
        <v>0.13541666666666666</v>
      </c>
      <c r="I17">
        <f t="shared" si="2"/>
        <v>0.11875000000000001</v>
      </c>
      <c r="J17">
        <f t="shared" si="2"/>
        <v>0.13</v>
      </c>
      <c r="K17">
        <f t="shared" si="2"/>
        <v>0.12195121951219512</v>
      </c>
      <c r="L17">
        <f t="shared" si="2"/>
        <v>8.9285714285714288E-2</v>
      </c>
      <c r="M17">
        <f t="shared" si="2"/>
        <v>6.0317460317460311E-2</v>
      </c>
      <c r="N17">
        <f t="shared" si="2"/>
        <v>9.6638655462184864E-2</v>
      </c>
    </row>
    <row r="18" spans="1:14" x14ac:dyDescent="0.2">
      <c r="A18" t="s">
        <v>56</v>
      </c>
      <c r="F18">
        <f>F8/F11</f>
        <v>0</v>
      </c>
      <c r="G18">
        <f t="shared" ref="G18:N18" si="3">G8/G11</f>
        <v>6.0377358490566038E-2</v>
      </c>
      <c r="H18">
        <f t="shared" si="3"/>
        <v>7.0833333333333331E-2</v>
      </c>
      <c r="I18">
        <f t="shared" si="3"/>
        <v>0.16250000000000001</v>
      </c>
      <c r="J18">
        <f t="shared" si="3"/>
        <v>4.4999999999999998E-2</v>
      </c>
      <c r="K18">
        <f t="shared" si="3"/>
        <v>7.5609756097560973E-2</v>
      </c>
      <c r="L18">
        <f t="shared" si="3"/>
        <v>4.1666666666666664E-2</v>
      </c>
      <c r="M18">
        <f t="shared" si="3"/>
        <v>4.4444444444444439E-2</v>
      </c>
      <c r="N18">
        <f t="shared" si="3"/>
        <v>3.3613445378151259E-2</v>
      </c>
    </row>
    <row r="19" spans="1:14" x14ac:dyDescent="0.2">
      <c r="A19" t="s">
        <v>57</v>
      </c>
      <c r="F19">
        <f>F9/F11</f>
        <v>0.1905829596412556</v>
      </c>
      <c r="G19">
        <f t="shared" ref="G19:N19" si="4">G9/G11</f>
        <v>0.13396226415094339</v>
      </c>
      <c r="H19">
        <f t="shared" si="4"/>
        <v>0.15416666666666667</v>
      </c>
      <c r="I19">
        <f t="shared" si="4"/>
        <v>0.15208333333333332</v>
      </c>
      <c r="J19">
        <f t="shared" si="4"/>
        <v>0.17499999999999999</v>
      </c>
      <c r="K19">
        <f t="shared" si="4"/>
        <v>0.17804878048780487</v>
      </c>
      <c r="L19">
        <f t="shared" si="4"/>
        <v>0.1875</v>
      </c>
      <c r="M19">
        <f t="shared" si="4"/>
        <v>0.17460317460317459</v>
      </c>
      <c r="N19">
        <f t="shared" si="4"/>
        <v>0.11554621848739495</v>
      </c>
    </row>
    <row r="21" spans="1:14" x14ac:dyDescent="0.2">
      <c r="F21">
        <v>44.6</v>
      </c>
      <c r="G21">
        <v>53</v>
      </c>
      <c r="H21">
        <v>48</v>
      </c>
      <c r="I21">
        <v>48</v>
      </c>
      <c r="J21">
        <v>40</v>
      </c>
      <c r="K21">
        <v>41</v>
      </c>
      <c r="L21">
        <v>33.6</v>
      </c>
      <c r="M21">
        <v>31.5</v>
      </c>
      <c r="N21">
        <v>47.6</v>
      </c>
    </row>
    <row r="23" spans="1:14" x14ac:dyDescent="0.2">
      <c r="C23">
        <f>3.6+2.3+1.7</f>
        <v>7.6000000000000005</v>
      </c>
    </row>
    <row r="24" spans="1:14" x14ac:dyDescent="0.2">
      <c r="C24">
        <f>C23/46</f>
        <v>0.16521739130434784</v>
      </c>
    </row>
    <row r="26" spans="1:14" x14ac:dyDescent="0.2">
      <c r="A26" s="2" t="s">
        <v>62</v>
      </c>
    </row>
    <row r="28" spans="1:14" x14ac:dyDescent="0.2">
      <c r="A28" s="2" t="s">
        <v>58</v>
      </c>
      <c r="B28">
        <v>20</v>
      </c>
      <c r="C28">
        <v>19</v>
      </c>
      <c r="D28">
        <v>18</v>
      </c>
      <c r="E28">
        <v>17</v>
      </c>
      <c r="F28">
        <v>16</v>
      </c>
    </row>
    <row r="29" spans="1:14" x14ac:dyDescent="0.2">
      <c r="A29" s="2" t="s">
        <v>65</v>
      </c>
    </row>
    <row r="30" spans="1:14" x14ac:dyDescent="0.2">
      <c r="A30" s="2" t="s">
        <v>64</v>
      </c>
      <c r="B30">
        <v>3.8</v>
      </c>
      <c r="C30">
        <v>2.8</v>
      </c>
      <c r="D30">
        <v>2</v>
      </c>
      <c r="E30">
        <v>1.9</v>
      </c>
      <c r="F30">
        <v>1.8</v>
      </c>
    </row>
    <row r="31" spans="1:14" x14ac:dyDescent="0.2">
      <c r="A31" s="2" t="s">
        <v>59</v>
      </c>
      <c r="B31">
        <v>2.5</v>
      </c>
      <c r="C31">
        <v>2.2000000000000002</v>
      </c>
      <c r="D31">
        <v>2.2999999999999998</v>
      </c>
      <c r="E31">
        <v>1.9</v>
      </c>
      <c r="F31">
        <v>1.6</v>
      </c>
    </row>
    <row r="32" spans="1:14" x14ac:dyDescent="0.2">
      <c r="A32" s="2" t="s">
        <v>60</v>
      </c>
      <c r="B32">
        <v>4</v>
      </c>
      <c r="C32">
        <v>4.4000000000000004</v>
      </c>
      <c r="D32">
        <v>4.4000000000000004</v>
      </c>
      <c r="E32">
        <v>3.9</v>
      </c>
      <c r="F32">
        <v>3.5</v>
      </c>
    </row>
    <row r="33" spans="1:6" x14ac:dyDescent="0.2">
      <c r="A33" s="2" t="s">
        <v>61</v>
      </c>
      <c r="B33">
        <v>5.9</v>
      </c>
      <c r="C33">
        <v>4.9000000000000004</v>
      </c>
      <c r="D33">
        <v>4</v>
      </c>
      <c r="E33">
        <v>3.4</v>
      </c>
      <c r="F33">
        <v>3.2</v>
      </c>
    </row>
    <row r="34" spans="1:6" x14ac:dyDescent="0.2">
      <c r="A34" s="2"/>
    </row>
    <row r="35" spans="1:6" x14ac:dyDescent="0.2">
      <c r="A35" s="2"/>
      <c r="B35">
        <v>17.3</v>
      </c>
      <c r="C35">
        <v>15</v>
      </c>
      <c r="D35">
        <v>14</v>
      </c>
      <c r="E35">
        <v>12.5</v>
      </c>
      <c r="F35">
        <v>11.6</v>
      </c>
    </row>
    <row r="36" spans="1:6" x14ac:dyDescent="0.2">
      <c r="A36" s="2"/>
    </row>
    <row r="37" spans="1:6" x14ac:dyDescent="0.2">
      <c r="A37" s="2"/>
    </row>
    <row r="38" spans="1:6" x14ac:dyDescent="0.2">
      <c r="A38" s="2"/>
    </row>
    <row r="39" spans="1:6" x14ac:dyDescent="0.2">
      <c r="A39" s="2" t="s">
        <v>62</v>
      </c>
    </row>
    <row r="40" spans="1:6" x14ac:dyDescent="0.2">
      <c r="A40" s="2"/>
    </row>
    <row r="41" spans="1:6" x14ac:dyDescent="0.2">
      <c r="A41" s="2" t="s">
        <v>58</v>
      </c>
      <c r="B41">
        <v>20</v>
      </c>
      <c r="C41">
        <v>19</v>
      </c>
      <c r="D41">
        <v>18</v>
      </c>
      <c r="E41">
        <v>17</v>
      </c>
      <c r="F41">
        <v>16</v>
      </c>
    </row>
    <row r="42" spans="1:6" x14ac:dyDescent="0.2">
      <c r="A42" s="2" t="s">
        <v>65</v>
      </c>
    </row>
    <row r="43" spans="1:6" x14ac:dyDescent="0.2">
      <c r="A43" s="2" t="s">
        <v>64</v>
      </c>
      <c r="B43">
        <v>3.8</v>
      </c>
      <c r="C43">
        <v>2.8</v>
      </c>
      <c r="D43">
        <v>2</v>
      </c>
      <c r="E43">
        <v>1.9</v>
      </c>
      <c r="F43">
        <v>1.8</v>
      </c>
    </row>
    <row r="44" spans="1:6" x14ac:dyDescent="0.2">
      <c r="A44" s="2" t="s">
        <v>67</v>
      </c>
      <c r="B44">
        <f>B31+B32</f>
        <v>6.5</v>
      </c>
      <c r="C44">
        <f t="shared" ref="C44:F44" si="5">C31+C32</f>
        <v>6.6000000000000005</v>
      </c>
      <c r="D44">
        <f t="shared" si="5"/>
        <v>6.7</v>
      </c>
      <c r="E44">
        <f t="shared" si="5"/>
        <v>5.8</v>
      </c>
      <c r="F44">
        <f t="shared" si="5"/>
        <v>5.0999999999999996</v>
      </c>
    </row>
    <row r="45" spans="1:6" x14ac:dyDescent="0.2">
      <c r="A45" s="2" t="s">
        <v>61</v>
      </c>
      <c r="B45">
        <v>5.9</v>
      </c>
      <c r="C45">
        <v>4.9000000000000004</v>
      </c>
      <c r="D45">
        <v>4</v>
      </c>
      <c r="E45">
        <v>3.4</v>
      </c>
      <c r="F45">
        <v>3.2</v>
      </c>
    </row>
    <row r="46" spans="1:6" x14ac:dyDescent="0.2">
      <c r="A46" s="2"/>
    </row>
    <row r="47" spans="1:6" x14ac:dyDescent="0.2">
      <c r="A47" s="2" t="s">
        <v>69</v>
      </c>
      <c r="B47">
        <v>17.3</v>
      </c>
      <c r="C47">
        <v>15</v>
      </c>
      <c r="D47">
        <v>14</v>
      </c>
      <c r="E47">
        <v>12.5</v>
      </c>
      <c r="F47">
        <v>11.6</v>
      </c>
    </row>
    <row r="50" spans="1:43" x14ac:dyDescent="0.2">
      <c r="A50" s="2" t="s">
        <v>63</v>
      </c>
    </row>
    <row r="51" spans="1:43" ht="16" thickBot="1" x14ac:dyDescent="0.25"/>
    <row r="52" spans="1:43" x14ac:dyDescent="0.2">
      <c r="A52" s="4" t="s">
        <v>58</v>
      </c>
      <c r="B52" s="5">
        <v>20</v>
      </c>
      <c r="C52" s="5">
        <v>19</v>
      </c>
      <c r="D52" s="5">
        <v>18</v>
      </c>
      <c r="E52" s="5">
        <v>17</v>
      </c>
      <c r="F52" s="5">
        <v>16</v>
      </c>
      <c r="G52" s="5"/>
      <c r="H52" s="5"/>
      <c r="I52" s="5"/>
      <c r="J52" s="6"/>
    </row>
    <row r="53" spans="1:43" x14ac:dyDescent="0.2">
      <c r="A53" s="7" t="s">
        <v>65</v>
      </c>
      <c r="B53" s="8"/>
      <c r="C53" s="8"/>
      <c r="D53" s="8"/>
      <c r="E53" s="8"/>
      <c r="F53" s="8"/>
      <c r="G53" s="8"/>
      <c r="H53" s="8"/>
      <c r="I53" s="8"/>
      <c r="J53" s="9"/>
    </row>
    <row r="54" spans="1:43" x14ac:dyDescent="0.2">
      <c r="A54" s="7" t="s">
        <v>64</v>
      </c>
      <c r="B54" s="8">
        <f>B43/B47</f>
        <v>0.21965317919075142</v>
      </c>
      <c r="C54" s="8">
        <f t="shared" ref="C54:F54" si="6">C43/C47</f>
        <v>0.18666666666666665</v>
      </c>
      <c r="D54" s="8">
        <f t="shared" si="6"/>
        <v>0.14285714285714285</v>
      </c>
      <c r="E54" s="8">
        <f t="shared" si="6"/>
        <v>0.152</v>
      </c>
      <c r="F54" s="8">
        <f t="shared" si="6"/>
        <v>0.15517241379310345</v>
      </c>
      <c r="G54" s="8"/>
      <c r="H54" s="8"/>
      <c r="I54" s="8"/>
      <c r="J54" s="9"/>
    </row>
    <row r="55" spans="1:43" x14ac:dyDescent="0.2">
      <c r="A55" s="7" t="s">
        <v>67</v>
      </c>
      <c r="B55" s="8">
        <f>B44/B47</f>
        <v>0.37572254335260113</v>
      </c>
      <c r="C55" s="8">
        <f t="shared" ref="C55:F55" si="7">C44/C47</f>
        <v>0.44000000000000006</v>
      </c>
      <c r="D55" s="8">
        <f t="shared" si="7"/>
        <v>0.47857142857142859</v>
      </c>
      <c r="E55" s="8">
        <f t="shared" si="7"/>
        <v>0.46399999999999997</v>
      </c>
      <c r="F55" s="8">
        <f t="shared" si="7"/>
        <v>0.43965517241379309</v>
      </c>
      <c r="G55" s="8"/>
      <c r="H55" s="8"/>
      <c r="I55" s="8"/>
      <c r="J55" s="9"/>
    </row>
    <row r="56" spans="1:43" x14ac:dyDescent="0.2">
      <c r="A56" s="7" t="s">
        <v>61</v>
      </c>
      <c r="B56" s="8">
        <f>B45/B47</f>
        <v>0.34104046242774566</v>
      </c>
      <c r="C56" s="8">
        <f t="shared" ref="C56:F56" si="8">C45/C47</f>
        <v>0.32666666666666672</v>
      </c>
      <c r="D56" s="8">
        <f t="shared" si="8"/>
        <v>0.2857142857142857</v>
      </c>
      <c r="E56" s="8">
        <f t="shared" si="8"/>
        <v>0.27200000000000002</v>
      </c>
      <c r="F56" s="8">
        <f t="shared" si="8"/>
        <v>0.27586206896551724</v>
      </c>
      <c r="G56" s="8"/>
      <c r="H56" s="8"/>
      <c r="I56" s="8"/>
      <c r="J56" s="9"/>
    </row>
    <row r="57" spans="1:43" x14ac:dyDescent="0.2">
      <c r="A57" s="7" t="s">
        <v>70</v>
      </c>
      <c r="B57" s="10">
        <f>SUM(B54:B56)</f>
        <v>0.93641618497109824</v>
      </c>
      <c r="C57" s="10">
        <f t="shared" ref="C57:F57" si="9">SUM(C54:C56)</f>
        <v>0.95333333333333337</v>
      </c>
      <c r="D57" s="10">
        <f t="shared" si="9"/>
        <v>0.90714285714285714</v>
      </c>
      <c r="E57" s="10">
        <f t="shared" si="9"/>
        <v>0.88800000000000001</v>
      </c>
      <c r="F57" s="10">
        <f t="shared" si="9"/>
        <v>0.87068965517241381</v>
      </c>
      <c r="G57" s="8"/>
      <c r="H57" s="8"/>
      <c r="I57" s="8"/>
      <c r="J57" s="9"/>
    </row>
    <row r="58" spans="1:43" x14ac:dyDescent="0.2">
      <c r="A58" s="7" t="s">
        <v>69</v>
      </c>
      <c r="B58" s="8">
        <v>17.3</v>
      </c>
      <c r="C58" s="8">
        <v>15</v>
      </c>
      <c r="D58" s="8">
        <v>14</v>
      </c>
      <c r="E58" s="8">
        <v>12.5</v>
      </c>
      <c r="F58" s="8">
        <v>11.6</v>
      </c>
      <c r="G58" s="8"/>
      <c r="H58" s="8"/>
      <c r="I58" s="8"/>
      <c r="J58" s="9"/>
    </row>
    <row r="59" spans="1:43" x14ac:dyDescent="0.2">
      <c r="A59" s="11"/>
      <c r="B59" s="8"/>
      <c r="C59" s="8"/>
      <c r="D59" s="8"/>
      <c r="E59" s="8"/>
      <c r="F59" s="8"/>
      <c r="G59" s="8"/>
      <c r="H59" s="8"/>
      <c r="I59" s="8"/>
      <c r="J59" s="9"/>
    </row>
    <row r="60" spans="1:43" x14ac:dyDescent="0.2">
      <c r="A60" s="11"/>
      <c r="B60" s="8"/>
      <c r="C60" s="8"/>
      <c r="D60" s="8"/>
      <c r="E60" s="8"/>
      <c r="F60" s="8"/>
      <c r="G60" s="8"/>
      <c r="H60" s="8"/>
      <c r="I60" s="8"/>
      <c r="J60" s="9"/>
    </row>
    <row r="61" spans="1:43" x14ac:dyDescent="0.2">
      <c r="A61" s="11"/>
      <c r="B61" s="8"/>
      <c r="C61" s="8"/>
      <c r="D61" s="8"/>
      <c r="E61" s="8"/>
      <c r="F61" s="8"/>
      <c r="G61" s="8"/>
      <c r="H61" s="8"/>
      <c r="I61" s="8"/>
      <c r="J61" s="9"/>
    </row>
    <row r="62" spans="1:43" x14ac:dyDescent="0.2">
      <c r="A62" s="11"/>
      <c r="B62" s="8"/>
      <c r="C62" s="8"/>
      <c r="D62" s="8"/>
      <c r="E62" s="8"/>
      <c r="F62" s="8"/>
      <c r="G62" s="8"/>
      <c r="H62" s="8"/>
      <c r="I62" s="8"/>
      <c r="J62" s="9"/>
      <c r="Q62" t="s">
        <v>74</v>
      </c>
      <c r="R62">
        <v>20</v>
      </c>
      <c r="S62">
        <v>19</v>
      </c>
      <c r="T62">
        <v>18</v>
      </c>
      <c r="U62">
        <v>17</v>
      </c>
      <c r="V62">
        <v>16</v>
      </c>
      <c r="W62">
        <v>15</v>
      </c>
      <c r="X62">
        <v>14</v>
      </c>
      <c r="Y62">
        <v>13</v>
      </c>
      <c r="Z62">
        <v>12</v>
      </c>
      <c r="AA62">
        <v>11</v>
      </c>
      <c r="AB62">
        <v>10</v>
      </c>
      <c r="AC62">
        <v>9</v>
      </c>
      <c r="AD62">
        <v>8</v>
      </c>
      <c r="AE62" t="s">
        <v>79</v>
      </c>
      <c r="AF62" t="s">
        <v>52</v>
      </c>
      <c r="AI62">
        <v>7</v>
      </c>
      <c r="AJ62">
        <v>6</v>
      </c>
      <c r="AK62">
        <v>5</v>
      </c>
      <c r="AL62">
        <v>4</v>
      </c>
      <c r="AM62">
        <v>3</v>
      </c>
      <c r="AN62">
        <v>2</v>
      </c>
      <c r="AO62">
        <v>1</v>
      </c>
      <c r="AP62">
        <v>0</v>
      </c>
      <c r="AQ62">
        <v>99</v>
      </c>
    </row>
    <row r="63" spans="1:43" x14ac:dyDescent="0.2">
      <c r="A63" s="11"/>
      <c r="B63" s="8"/>
      <c r="C63" s="8"/>
      <c r="D63" s="8"/>
      <c r="E63" s="8"/>
      <c r="F63" s="8"/>
      <c r="G63" s="8"/>
      <c r="H63" s="8"/>
      <c r="I63" s="8"/>
      <c r="J63" s="9"/>
      <c r="R63">
        <v>1.073</v>
      </c>
      <c r="S63">
        <v>1.0649999999999999</v>
      </c>
      <c r="T63">
        <v>1.1000000000000001</v>
      </c>
      <c r="U63">
        <v>1.08</v>
      </c>
      <c r="V63">
        <v>0.98</v>
      </c>
      <c r="W63">
        <v>1.0580000000000001</v>
      </c>
      <c r="X63">
        <v>1.1539999999999999</v>
      </c>
      <c r="Y63">
        <v>1.113</v>
      </c>
      <c r="Z63">
        <v>0.995</v>
      </c>
      <c r="AA63">
        <v>1.214</v>
      </c>
      <c r="AB63">
        <v>1.1100000000000001</v>
      </c>
      <c r="AC63">
        <v>0.73</v>
      </c>
      <c r="AD63">
        <v>1.0860000000000001</v>
      </c>
      <c r="AE63">
        <v>1.0559999999999998</v>
      </c>
      <c r="AF63">
        <v>0.12037517110343751</v>
      </c>
      <c r="AI63">
        <v>1.23</v>
      </c>
      <c r="AJ63">
        <v>1.167</v>
      </c>
      <c r="AK63">
        <v>1.1919999999999999</v>
      </c>
      <c r="AL63">
        <v>1.2110000000000001</v>
      </c>
      <c r="AM63">
        <v>1.125</v>
      </c>
      <c r="AN63">
        <v>0.995</v>
      </c>
      <c r="AO63">
        <v>0.97</v>
      </c>
      <c r="AP63">
        <v>1.3220000000000001</v>
      </c>
      <c r="AQ63">
        <v>1.1220000000000001</v>
      </c>
    </row>
    <row r="64" spans="1:43" x14ac:dyDescent="0.2">
      <c r="A64" s="7" t="s">
        <v>63</v>
      </c>
      <c r="B64" s="8"/>
      <c r="C64" s="8"/>
      <c r="D64" s="8"/>
      <c r="E64" s="8"/>
      <c r="F64" s="8"/>
      <c r="G64" s="8"/>
      <c r="H64" s="8"/>
      <c r="I64" s="8"/>
      <c r="J64" s="9"/>
    </row>
    <row r="65" spans="1:10" x14ac:dyDescent="0.2">
      <c r="A65" s="11"/>
      <c r="B65" s="8"/>
      <c r="C65" s="8"/>
      <c r="D65" s="8"/>
      <c r="E65" s="8"/>
      <c r="F65" s="8"/>
      <c r="G65" s="8"/>
      <c r="H65" s="8"/>
      <c r="I65" s="8"/>
      <c r="J65" s="9"/>
    </row>
    <row r="66" spans="1:10" x14ac:dyDescent="0.2">
      <c r="A66" s="7" t="s">
        <v>68</v>
      </c>
      <c r="B66" s="8">
        <v>20</v>
      </c>
      <c r="C66" s="8">
        <v>19</v>
      </c>
      <c r="D66" s="8">
        <v>18</v>
      </c>
      <c r="E66" s="8">
        <v>17</v>
      </c>
      <c r="F66" s="8">
        <v>16</v>
      </c>
      <c r="G66" s="8"/>
      <c r="H66" s="8"/>
      <c r="I66" s="8"/>
      <c r="J66" s="9"/>
    </row>
    <row r="67" spans="1:10" x14ac:dyDescent="0.2">
      <c r="A67" s="7" t="s">
        <v>65</v>
      </c>
      <c r="B67" s="8"/>
      <c r="C67" s="8"/>
      <c r="D67" s="8"/>
      <c r="E67" s="8"/>
      <c r="F67" s="8"/>
      <c r="G67" s="8"/>
      <c r="H67" s="8"/>
      <c r="I67" s="8"/>
      <c r="J67" s="9"/>
    </row>
    <row r="68" spans="1:10" x14ac:dyDescent="0.2">
      <c r="A68" s="7" t="s">
        <v>64</v>
      </c>
      <c r="B68" s="8">
        <v>0.33</v>
      </c>
      <c r="C68" s="8">
        <v>0.21</v>
      </c>
      <c r="D68" s="8">
        <f>12.9/44.6</f>
        <v>0.28923766816143498</v>
      </c>
      <c r="E68" s="8">
        <f>8/35</f>
        <v>0.22857142857142856</v>
      </c>
      <c r="F68" s="8">
        <f>6/56</f>
        <v>0.10714285714285714</v>
      </c>
      <c r="G68" s="8"/>
      <c r="H68" s="8"/>
      <c r="I68" s="8"/>
      <c r="J68" s="9"/>
    </row>
    <row r="69" spans="1:10" x14ac:dyDescent="0.2">
      <c r="A69" s="7" t="s">
        <v>67</v>
      </c>
      <c r="B69" s="8">
        <v>0.26</v>
      </c>
      <c r="C69" s="8">
        <v>0.31</v>
      </c>
      <c r="D69" s="8">
        <f>(5+2.4+2+0.1)/44</f>
        <v>0.21590909090909091</v>
      </c>
      <c r="E69" s="8">
        <f>(4.5+1.4+1.2+0.8)/35</f>
        <v>0.22571428571428573</v>
      </c>
      <c r="F69" s="8">
        <f>(5.3+1.8+3+0.3)/56</f>
        <v>0.18571428571428572</v>
      </c>
      <c r="G69" s="8"/>
      <c r="H69" s="8"/>
      <c r="I69" s="8"/>
      <c r="J69" s="9"/>
    </row>
    <row r="70" spans="1:10" x14ac:dyDescent="0.2">
      <c r="A70" s="7" t="s">
        <v>61</v>
      </c>
      <c r="B70" s="8">
        <v>0.2</v>
      </c>
      <c r="C70" s="8">
        <v>0.16</v>
      </c>
      <c r="D70" s="8">
        <f>8.5/44.6</f>
        <v>0.1905829596412556</v>
      </c>
      <c r="E70" s="8">
        <f>7.5/35.5</f>
        <v>0.21126760563380281</v>
      </c>
      <c r="F70" s="8">
        <f>7/56</f>
        <v>0.125</v>
      </c>
      <c r="G70" s="8"/>
      <c r="H70" s="8"/>
      <c r="I70" s="8"/>
      <c r="J70" s="9"/>
    </row>
    <row r="71" spans="1:10" x14ac:dyDescent="0.2">
      <c r="A71" s="7" t="s">
        <v>70</v>
      </c>
      <c r="B71" s="10">
        <f>SUM(B68:B70)</f>
        <v>0.79</v>
      </c>
      <c r="C71" s="10">
        <f t="shared" ref="C71:F71" si="10">SUM(C68:C70)</f>
        <v>0.68</v>
      </c>
      <c r="D71" s="10">
        <f t="shared" si="10"/>
        <v>0.69572971871178146</v>
      </c>
      <c r="E71" s="10">
        <f t="shared" si="10"/>
        <v>0.66555331991951716</v>
      </c>
      <c r="F71" s="10">
        <f t="shared" si="10"/>
        <v>0.41785714285714287</v>
      </c>
      <c r="G71" s="8"/>
      <c r="H71" s="8"/>
      <c r="I71" s="8"/>
      <c r="J71" s="9"/>
    </row>
    <row r="72" spans="1:10" x14ac:dyDescent="0.2">
      <c r="A72" s="11"/>
      <c r="B72" s="8"/>
      <c r="C72" s="8"/>
      <c r="D72" s="8"/>
      <c r="E72" s="8"/>
      <c r="F72" s="8"/>
      <c r="G72" s="8"/>
      <c r="H72" s="8"/>
      <c r="I72" s="8"/>
      <c r="J72" s="9"/>
    </row>
    <row r="73" spans="1:10" x14ac:dyDescent="0.2">
      <c r="A73" s="11"/>
      <c r="B73" s="8"/>
      <c r="C73" s="8"/>
      <c r="D73" s="8"/>
      <c r="E73" s="8"/>
      <c r="F73" s="8" t="s">
        <v>71</v>
      </c>
      <c r="G73" s="8"/>
      <c r="H73" s="8"/>
      <c r="I73" s="8"/>
      <c r="J73" s="9"/>
    </row>
    <row r="74" spans="1:10" x14ac:dyDescent="0.2">
      <c r="A74" s="11"/>
      <c r="B74" s="8"/>
      <c r="C74" s="8"/>
      <c r="D74" s="8"/>
      <c r="E74" s="8"/>
      <c r="F74" s="8"/>
      <c r="G74" s="8"/>
      <c r="H74" s="8"/>
      <c r="I74" s="8"/>
      <c r="J74" s="9"/>
    </row>
    <row r="75" spans="1:10" ht="16" thickBot="1" x14ac:dyDescent="0.25">
      <c r="A75" s="12"/>
      <c r="B75" s="13"/>
      <c r="C75" s="13"/>
      <c r="D75" s="13"/>
      <c r="E75" s="13"/>
      <c r="F75" s="13"/>
      <c r="G75" s="13"/>
      <c r="H75" s="13"/>
      <c r="I75" s="13"/>
      <c r="J75" s="14"/>
    </row>
    <row r="79" spans="1:10" x14ac:dyDescent="0.2">
      <c r="A79" t="s">
        <v>72</v>
      </c>
      <c r="B79" s="8">
        <v>20</v>
      </c>
      <c r="C79" s="8">
        <v>19</v>
      </c>
      <c r="D79" s="8">
        <v>18</v>
      </c>
      <c r="E79" s="8">
        <v>17</v>
      </c>
      <c r="F79" s="8">
        <v>16</v>
      </c>
      <c r="G79" s="15">
        <v>15</v>
      </c>
    </row>
    <row r="80" spans="1:10" x14ac:dyDescent="0.2">
      <c r="A80" t="s">
        <v>67</v>
      </c>
      <c r="B80">
        <v>4.5</v>
      </c>
      <c r="C80">
        <v>4.3</v>
      </c>
      <c r="D80">
        <v>4.3</v>
      </c>
      <c r="E80">
        <v>4.34</v>
      </c>
      <c r="F80">
        <v>4</v>
      </c>
      <c r="G80">
        <f>15+16+10</f>
        <v>41</v>
      </c>
    </row>
    <row r="81" spans="1:18" x14ac:dyDescent="0.2">
      <c r="A81" t="s">
        <v>61</v>
      </c>
      <c r="B81">
        <v>4.0999999999999996</v>
      </c>
      <c r="C81">
        <v>3.8</v>
      </c>
      <c r="D81">
        <v>3.2</v>
      </c>
      <c r="E81">
        <v>2.2000000000000002</v>
      </c>
      <c r="F81">
        <v>1.6</v>
      </c>
      <c r="G81">
        <v>12</v>
      </c>
    </row>
    <row r="82" spans="1:18" x14ac:dyDescent="0.2">
      <c r="A82" t="s">
        <v>73</v>
      </c>
      <c r="B82">
        <v>3.9</v>
      </c>
      <c r="C82">
        <v>3.3</v>
      </c>
      <c r="D82">
        <v>3.2</v>
      </c>
      <c r="E82">
        <v>2.9</v>
      </c>
      <c r="F82">
        <v>2.6</v>
      </c>
      <c r="G82">
        <v>31</v>
      </c>
    </row>
    <row r="84" spans="1:18" x14ac:dyDescent="0.2">
      <c r="B84">
        <v>16.399999999999999</v>
      </c>
      <c r="C84">
        <v>16.5</v>
      </c>
      <c r="D84">
        <v>15.7</v>
      </c>
      <c r="E84">
        <v>13.976000000000001</v>
      </c>
      <c r="F84">
        <v>12.45</v>
      </c>
    </row>
    <row r="86" spans="1:18" x14ac:dyDescent="0.2">
      <c r="P86" t="s">
        <v>89</v>
      </c>
    </row>
    <row r="87" spans="1:18" x14ac:dyDescent="0.2">
      <c r="P87">
        <v>1.4</v>
      </c>
      <c r="Q87">
        <v>39</v>
      </c>
      <c r="R87">
        <f>Q87/P87</f>
        <v>27.857142857142858</v>
      </c>
    </row>
    <row r="88" spans="1:18" x14ac:dyDescent="0.2">
      <c r="P88">
        <v>0.46899999999999997</v>
      </c>
      <c r="Q88">
        <v>17</v>
      </c>
      <c r="R88">
        <f>Q88/P88</f>
        <v>36.247334754797443</v>
      </c>
    </row>
    <row r="89" spans="1:18" x14ac:dyDescent="0.2">
      <c r="A89" t="s">
        <v>72</v>
      </c>
      <c r="B89" s="8">
        <v>20</v>
      </c>
      <c r="C89" s="8">
        <v>19</v>
      </c>
      <c r="D89" s="8">
        <v>18</v>
      </c>
      <c r="E89" s="8">
        <v>17</v>
      </c>
      <c r="F89" s="8">
        <v>16</v>
      </c>
      <c r="P89">
        <v>0.71699999999999997</v>
      </c>
      <c r="Q89">
        <v>14</v>
      </c>
      <c r="R89">
        <f>Q89/P89</f>
        <v>19.525801952580196</v>
      </c>
    </row>
    <row r="90" spans="1:18" x14ac:dyDescent="0.2">
      <c r="A90" t="s">
        <v>67</v>
      </c>
      <c r="B90">
        <f>B80/B84</f>
        <v>0.27439024390243905</v>
      </c>
      <c r="C90">
        <f t="shared" ref="C90:F90" si="11">C80/C84</f>
        <v>0.26060606060606062</v>
      </c>
      <c r="D90">
        <f t="shared" si="11"/>
        <v>0.27388535031847133</v>
      </c>
      <c r="E90">
        <f t="shared" si="11"/>
        <v>0.31053234115626788</v>
      </c>
      <c r="F90">
        <f t="shared" si="11"/>
        <v>0.32128514056224899</v>
      </c>
      <c r="P90">
        <v>0.58499999999999996</v>
      </c>
      <c r="Q90">
        <v>30</v>
      </c>
      <c r="R90">
        <f>Q90/P90</f>
        <v>51.282051282051285</v>
      </c>
    </row>
    <row r="91" spans="1:18" x14ac:dyDescent="0.2">
      <c r="A91" t="s">
        <v>61</v>
      </c>
      <c r="B91">
        <f>B81/B84</f>
        <v>0.25</v>
      </c>
      <c r="C91">
        <f t="shared" ref="C91:F91" si="12">C81/C84</f>
        <v>0.23030303030303029</v>
      </c>
      <c r="D91">
        <f t="shared" si="12"/>
        <v>0.20382165605095542</v>
      </c>
      <c r="E91">
        <f t="shared" si="12"/>
        <v>0.15741270749856898</v>
      </c>
      <c r="F91">
        <f t="shared" si="12"/>
        <v>0.12851405622489961</v>
      </c>
      <c r="P91">
        <v>1</v>
      </c>
      <c r="Q91">
        <v>27</v>
      </c>
      <c r="R91">
        <f>Q91/P91</f>
        <v>27</v>
      </c>
    </row>
    <row r="92" spans="1:18" x14ac:dyDescent="0.2">
      <c r="A92" t="s">
        <v>73</v>
      </c>
      <c r="B92">
        <f>B82/B84</f>
        <v>0.2378048780487805</v>
      </c>
      <c r="C92">
        <f t="shared" ref="C92:F92" si="13">C82/C84</f>
        <v>0.19999999999999998</v>
      </c>
      <c r="D92">
        <f t="shared" si="13"/>
        <v>0.20382165605095542</v>
      </c>
      <c r="E92">
        <f t="shared" si="13"/>
        <v>0.20749856897538635</v>
      </c>
      <c r="F92">
        <f t="shared" si="13"/>
        <v>0.20883534136546186</v>
      </c>
    </row>
    <row r="93" spans="1:18" x14ac:dyDescent="0.2">
      <c r="B93" s="3">
        <f>SUM(B90:B92)</f>
        <v>0.76219512195121952</v>
      </c>
      <c r="C93" s="3">
        <f t="shared" ref="C93:F93" si="14">SUM(C90:C92)</f>
        <v>0.69090909090909092</v>
      </c>
      <c r="D93" s="3">
        <f t="shared" si="14"/>
        <v>0.68152866242038224</v>
      </c>
      <c r="E93" s="3">
        <f t="shared" si="14"/>
        <v>0.6754436176302232</v>
      </c>
      <c r="F93" s="3">
        <f t="shared" si="14"/>
        <v>0.65863453815261053</v>
      </c>
    </row>
    <row r="95" spans="1:18" x14ac:dyDescent="0.2">
      <c r="B95">
        <v>16.399999999999999</v>
      </c>
      <c r="C95">
        <v>16.5</v>
      </c>
      <c r="D95">
        <v>15.7</v>
      </c>
      <c r="E95">
        <v>13.976000000000001</v>
      </c>
      <c r="F95">
        <v>12.45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endowments</vt:lpstr>
      <vt:lpstr>endowment_growth</vt:lpstr>
      <vt:lpstr>endowment_growth_ivy_plus</vt:lpstr>
      <vt:lpstr>endowment_returns_ivy_plus</vt:lpstr>
      <vt:lpstr>asset_allocation</vt:lpstr>
      <vt:lpstr>misc (NOT USED)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Ostap</dc:creator>
  <cp:lastModifiedBy>Microsoft Office User</cp:lastModifiedBy>
  <dcterms:created xsi:type="dcterms:W3CDTF">2020-11-01T01:08:50Z</dcterms:created>
  <dcterms:modified xsi:type="dcterms:W3CDTF">2020-11-02T14:42:38Z</dcterms:modified>
</cp:coreProperties>
</file>