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ocuments\stocks_entry_prediction\dev\"/>
    </mc:Choice>
  </mc:AlternateContent>
  <xr:revisionPtr revIDLastSave="0" documentId="13_ncr:1_{190FE04B-AF68-446A-B89A-922A20ADBF95}" xr6:coauthVersionLast="47" xr6:coauthVersionMax="47" xr10:uidLastSave="{00000000-0000-0000-0000-000000000000}"/>
  <bookViews>
    <workbookView xWindow="-120" yWindow="-120" windowWidth="29040" windowHeight="15720" activeTab="4" xr2:uid="{EE16D13D-9B54-4408-99B2-99342DDDA380}"/>
  </bookViews>
  <sheets>
    <sheet name="train_period_14" sheetId="3" r:id="rId1"/>
    <sheet name="train_period_30" sheetId="2" r:id="rId2"/>
    <sheet name="train_period_60" sheetId="4" r:id="rId3"/>
    <sheet name="train_period_90" sheetId="1" r:id="rId4"/>
    <sheet name="train_period_1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5" l="1"/>
  <c r="N46" i="5"/>
  <c r="L46" i="5"/>
  <c r="M46" i="5" s="1"/>
  <c r="M45" i="5"/>
  <c r="L45" i="5"/>
  <c r="O45" i="5" s="1"/>
  <c r="P45" i="5" s="1"/>
  <c r="L44" i="5"/>
  <c r="O43" i="5"/>
  <c r="P43" i="5" s="1"/>
  <c r="N43" i="5"/>
  <c r="M43" i="5"/>
  <c r="L43" i="5"/>
  <c r="N42" i="5"/>
  <c r="M42" i="5"/>
  <c r="L42" i="5"/>
  <c r="O42" i="5" s="1"/>
  <c r="P42" i="5" s="1"/>
  <c r="M41" i="5"/>
  <c r="L41" i="5"/>
  <c r="L40" i="5"/>
  <c r="O39" i="5"/>
  <c r="P39" i="5" s="1"/>
  <c r="N39" i="5"/>
  <c r="M39" i="5"/>
  <c r="L39" i="5"/>
  <c r="N38" i="5"/>
  <c r="M38" i="5"/>
  <c r="L38" i="5"/>
  <c r="O38" i="5" s="1"/>
  <c r="P38" i="5" s="1"/>
  <c r="M37" i="5"/>
  <c r="L37" i="5"/>
  <c r="O37" i="5" s="1"/>
  <c r="P37" i="5" s="1"/>
  <c r="L36" i="5"/>
  <c r="O35" i="5"/>
  <c r="P35" i="5" s="1"/>
  <c r="N35" i="5"/>
  <c r="M35" i="5"/>
  <c r="L35" i="5"/>
  <c r="N34" i="5"/>
  <c r="M34" i="5"/>
  <c r="L34" i="5"/>
  <c r="O34" i="5" s="1"/>
  <c r="P34" i="5" s="1"/>
  <c r="M33" i="5"/>
  <c r="L33" i="5"/>
  <c r="O33" i="5" s="1"/>
  <c r="P33" i="5" s="1"/>
  <c r="L32" i="5"/>
  <c r="O31" i="5"/>
  <c r="P31" i="5" s="1"/>
  <c r="N31" i="5"/>
  <c r="M31" i="5"/>
  <c r="L31" i="5"/>
  <c r="N30" i="5"/>
  <c r="M30" i="5"/>
  <c r="L30" i="5"/>
  <c r="O30" i="5" s="1"/>
  <c r="P30" i="5" s="1"/>
  <c r="M29" i="5"/>
  <c r="L29" i="5"/>
  <c r="L28" i="5"/>
  <c r="O27" i="5"/>
  <c r="P27" i="5" s="1"/>
  <c r="N27" i="5"/>
  <c r="M27" i="5"/>
  <c r="L27" i="5"/>
  <c r="N26" i="5"/>
  <c r="M26" i="5"/>
  <c r="L26" i="5"/>
  <c r="M25" i="5"/>
  <c r="L25" i="5"/>
  <c r="L24" i="5"/>
  <c r="O23" i="5"/>
  <c r="P23" i="5" s="1"/>
  <c r="N23" i="5"/>
  <c r="M23" i="5"/>
  <c r="L23" i="5"/>
  <c r="N22" i="5"/>
  <c r="M22" i="5"/>
  <c r="L22" i="5"/>
  <c r="O22" i="5" s="1"/>
  <c r="P22" i="5" s="1"/>
  <c r="L21" i="5"/>
  <c r="L20" i="5"/>
  <c r="N20" i="5" s="1"/>
  <c r="L19" i="5"/>
  <c r="M19" i="5" s="1"/>
  <c r="N18" i="5"/>
  <c r="M18" i="5"/>
  <c r="O18" i="5" s="1"/>
  <c r="P18" i="5" s="1"/>
  <c r="L18" i="5"/>
  <c r="N17" i="5"/>
  <c r="L17" i="5"/>
  <c r="L16" i="5"/>
  <c r="N16" i="5" s="1"/>
  <c r="L15" i="5"/>
  <c r="M15" i="5" s="1"/>
  <c r="O14" i="5"/>
  <c r="P14" i="5" s="1"/>
  <c r="N14" i="5"/>
  <c r="M14" i="5"/>
  <c r="L14" i="5"/>
  <c r="L13" i="5"/>
  <c r="L12" i="5"/>
  <c r="N12" i="5" s="1"/>
  <c r="L11" i="5"/>
  <c r="M11" i="5" s="1"/>
  <c r="N10" i="5"/>
  <c r="L10" i="5"/>
  <c r="M10" i="5" s="1"/>
  <c r="O10" i="5" s="1"/>
  <c r="P10" i="5" s="1"/>
  <c r="N9" i="5"/>
  <c r="M9" i="5"/>
  <c r="O9" i="5" s="1"/>
  <c r="P9" i="5" s="1"/>
  <c r="L9" i="5"/>
  <c r="L8" i="5"/>
  <c r="L7" i="5"/>
  <c r="N7" i="5" s="1"/>
  <c r="N6" i="5"/>
  <c r="L6" i="5"/>
  <c r="M6" i="5" s="1"/>
  <c r="O6" i="5" s="1"/>
  <c r="P6" i="5" s="1"/>
  <c r="N5" i="5"/>
  <c r="M5" i="5"/>
  <c r="O5" i="5" s="1"/>
  <c r="P5" i="5" s="1"/>
  <c r="L5" i="5"/>
  <c r="L4" i="5"/>
  <c r="L3" i="5"/>
  <c r="N3" i="5" s="1"/>
  <c r="R2" i="5"/>
  <c r="U2" i="5" s="1"/>
  <c r="N2" i="5"/>
  <c r="M2" i="5"/>
  <c r="O2" i="5" s="1"/>
  <c r="P2" i="5" s="1"/>
  <c r="S2" i="5" s="1"/>
  <c r="L2" i="5"/>
  <c r="V46" i="1"/>
  <c r="U46" i="1"/>
  <c r="U45" i="1"/>
  <c r="V44" i="1"/>
  <c r="U44" i="1"/>
  <c r="U43" i="1"/>
  <c r="V42" i="1"/>
  <c r="U42" i="1"/>
  <c r="U41" i="1"/>
  <c r="V40" i="1"/>
  <c r="U40" i="1"/>
  <c r="U39" i="1"/>
  <c r="V38" i="1"/>
  <c r="U38" i="1"/>
  <c r="U37" i="1"/>
  <c r="V36" i="1"/>
  <c r="U36" i="1"/>
  <c r="U35" i="1"/>
  <c r="V34" i="1"/>
  <c r="U34" i="1"/>
  <c r="U33" i="1"/>
  <c r="V32" i="1"/>
  <c r="U32" i="1"/>
  <c r="U31" i="1"/>
  <c r="V30" i="1"/>
  <c r="U30" i="1"/>
  <c r="U29" i="1"/>
  <c r="V28" i="1"/>
  <c r="U28" i="1"/>
  <c r="U27" i="1"/>
  <c r="V26" i="1"/>
  <c r="U26" i="1"/>
  <c r="U25" i="1"/>
  <c r="V24" i="1"/>
  <c r="U24" i="1"/>
  <c r="U23" i="1"/>
  <c r="V22" i="1"/>
  <c r="U22" i="1"/>
  <c r="U21" i="1"/>
  <c r="V20" i="1"/>
  <c r="U20" i="1"/>
  <c r="U19" i="1"/>
  <c r="V18" i="1"/>
  <c r="U18" i="1"/>
  <c r="U17" i="1"/>
  <c r="V16" i="1"/>
  <c r="U16" i="1"/>
  <c r="U15" i="1"/>
  <c r="V14" i="1"/>
  <c r="U14" i="1"/>
  <c r="U13" i="1"/>
  <c r="V12" i="1"/>
  <c r="U12" i="1"/>
  <c r="U11" i="1"/>
  <c r="V10" i="1"/>
  <c r="U10" i="1"/>
  <c r="U9" i="1"/>
  <c r="V8" i="1"/>
  <c r="U8" i="1"/>
  <c r="U7" i="1"/>
  <c r="V6" i="1"/>
  <c r="U6" i="1"/>
  <c r="U5" i="1"/>
  <c r="V4" i="1"/>
  <c r="U4" i="1"/>
  <c r="U3" i="1"/>
  <c r="V2" i="1"/>
  <c r="U2" i="1"/>
  <c r="V45" i="1" s="1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V46" i="4" s="1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V46" i="2" s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2" i="3"/>
  <c r="L46" i="1"/>
  <c r="M46" i="1" s="1"/>
  <c r="L45" i="1"/>
  <c r="N45" i="1" s="1"/>
  <c r="L44" i="1"/>
  <c r="M44" i="1" s="1"/>
  <c r="L43" i="1"/>
  <c r="N43" i="1" s="1"/>
  <c r="L42" i="1"/>
  <c r="M42" i="1" s="1"/>
  <c r="L41" i="1"/>
  <c r="N41" i="1" s="1"/>
  <c r="L40" i="1"/>
  <c r="M40" i="1" s="1"/>
  <c r="L39" i="1"/>
  <c r="N39" i="1" s="1"/>
  <c r="L38" i="1"/>
  <c r="M38" i="1" s="1"/>
  <c r="L37" i="1"/>
  <c r="N37" i="1" s="1"/>
  <c r="L36" i="1"/>
  <c r="M36" i="1" s="1"/>
  <c r="L35" i="1"/>
  <c r="N35" i="1" s="1"/>
  <c r="L34" i="1"/>
  <c r="M34" i="1" s="1"/>
  <c r="L33" i="1"/>
  <c r="N33" i="1" s="1"/>
  <c r="N32" i="1"/>
  <c r="L32" i="1"/>
  <c r="M32" i="1" s="1"/>
  <c r="L31" i="1"/>
  <c r="N31" i="1" s="1"/>
  <c r="L30" i="1"/>
  <c r="M30" i="1" s="1"/>
  <c r="L29" i="1"/>
  <c r="N29" i="1" s="1"/>
  <c r="L28" i="1"/>
  <c r="M28" i="1" s="1"/>
  <c r="L27" i="1"/>
  <c r="N27" i="1" s="1"/>
  <c r="L26" i="1"/>
  <c r="M26" i="1" s="1"/>
  <c r="L25" i="1"/>
  <c r="N25" i="1" s="1"/>
  <c r="L24" i="1"/>
  <c r="M24" i="1" s="1"/>
  <c r="L23" i="1"/>
  <c r="N23" i="1" s="1"/>
  <c r="L22" i="1"/>
  <c r="M22" i="1" s="1"/>
  <c r="L21" i="1"/>
  <c r="N21" i="1" s="1"/>
  <c r="L20" i="1"/>
  <c r="M20" i="1" s="1"/>
  <c r="N19" i="1"/>
  <c r="L19" i="1"/>
  <c r="M19" i="1" s="1"/>
  <c r="O19" i="1" s="1"/>
  <c r="P19" i="1" s="1"/>
  <c r="L18" i="1"/>
  <c r="M18" i="1" s="1"/>
  <c r="L17" i="1"/>
  <c r="N17" i="1" s="1"/>
  <c r="L16" i="1"/>
  <c r="M16" i="1" s="1"/>
  <c r="L15" i="1"/>
  <c r="M15" i="1" s="1"/>
  <c r="L14" i="1"/>
  <c r="M14" i="1" s="1"/>
  <c r="L13" i="1"/>
  <c r="N13" i="1" s="1"/>
  <c r="L12" i="1"/>
  <c r="M12" i="1" s="1"/>
  <c r="M11" i="1"/>
  <c r="L11" i="1"/>
  <c r="N11" i="1" s="1"/>
  <c r="L10" i="1"/>
  <c r="M10" i="1" s="1"/>
  <c r="L9" i="1"/>
  <c r="N9" i="1" s="1"/>
  <c r="N8" i="1"/>
  <c r="L8" i="1"/>
  <c r="M8" i="1" s="1"/>
  <c r="L7" i="1"/>
  <c r="N7" i="1" s="1"/>
  <c r="L6" i="1"/>
  <c r="M6" i="1" s="1"/>
  <c r="L5" i="1"/>
  <c r="N5" i="1" s="1"/>
  <c r="L4" i="1"/>
  <c r="N4" i="1" s="1"/>
  <c r="L3" i="1"/>
  <c r="M3" i="1" s="1"/>
  <c r="R2" i="1"/>
  <c r="L2" i="1"/>
  <c r="M2" i="1" s="1"/>
  <c r="L46" i="4"/>
  <c r="L45" i="4"/>
  <c r="M45" i="4" s="1"/>
  <c r="L44" i="4"/>
  <c r="M44" i="4" s="1"/>
  <c r="L43" i="4"/>
  <c r="M42" i="4"/>
  <c r="L42" i="4"/>
  <c r="N41" i="4"/>
  <c r="L41" i="4"/>
  <c r="M41" i="4" s="1"/>
  <c r="M40" i="4"/>
  <c r="O40" i="4" s="1"/>
  <c r="P40" i="4" s="1"/>
  <c r="L40" i="4"/>
  <c r="N40" i="4" s="1"/>
  <c r="L39" i="4"/>
  <c r="L38" i="4"/>
  <c r="L37" i="4"/>
  <c r="M37" i="4" s="1"/>
  <c r="L36" i="4"/>
  <c r="N36" i="4" s="1"/>
  <c r="L35" i="4"/>
  <c r="M34" i="4"/>
  <c r="L34" i="4"/>
  <c r="N34" i="4" s="1"/>
  <c r="N33" i="4"/>
  <c r="L33" i="4"/>
  <c r="M33" i="4" s="1"/>
  <c r="N32" i="4"/>
  <c r="L32" i="4"/>
  <c r="M32" i="4" s="1"/>
  <c r="O32" i="4" s="1"/>
  <c r="P32" i="4" s="1"/>
  <c r="L31" i="4"/>
  <c r="L30" i="4"/>
  <c r="N30" i="4" s="1"/>
  <c r="L29" i="4"/>
  <c r="N29" i="4" s="1"/>
  <c r="L28" i="4"/>
  <c r="M28" i="4" s="1"/>
  <c r="O28" i="4" s="1"/>
  <c r="P28" i="4" s="1"/>
  <c r="L27" i="4"/>
  <c r="L26" i="4"/>
  <c r="L25" i="4"/>
  <c r="N25" i="4" s="1"/>
  <c r="M24" i="4"/>
  <c r="L24" i="4"/>
  <c r="N24" i="4" s="1"/>
  <c r="L23" i="4"/>
  <c r="L22" i="4"/>
  <c r="N21" i="4"/>
  <c r="L21" i="4"/>
  <c r="L20" i="4"/>
  <c r="M20" i="4" s="1"/>
  <c r="O20" i="4" s="1"/>
  <c r="P20" i="4" s="1"/>
  <c r="L19" i="4"/>
  <c r="L18" i="4"/>
  <c r="L17" i="4"/>
  <c r="N17" i="4" s="1"/>
  <c r="M16" i="4"/>
  <c r="L16" i="4"/>
  <c r="N16" i="4" s="1"/>
  <c r="N15" i="4"/>
  <c r="O15" i="4" s="1"/>
  <c r="P15" i="4" s="1"/>
  <c r="L15" i="4"/>
  <c r="M15" i="4" s="1"/>
  <c r="L14" i="4"/>
  <c r="L13" i="4"/>
  <c r="N12" i="4"/>
  <c r="L12" i="4"/>
  <c r="M12" i="4" s="1"/>
  <c r="L11" i="4"/>
  <c r="M11" i="4" s="1"/>
  <c r="L10" i="4"/>
  <c r="L9" i="4"/>
  <c r="N9" i="4" s="1"/>
  <c r="L8" i="4"/>
  <c r="N8" i="4" s="1"/>
  <c r="L7" i="4"/>
  <c r="M7" i="4" s="1"/>
  <c r="L6" i="4"/>
  <c r="L5" i="4"/>
  <c r="N4" i="4"/>
  <c r="L4" i="4"/>
  <c r="M4" i="4" s="1"/>
  <c r="L3" i="4"/>
  <c r="R2" i="4"/>
  <c r="L2" i="4"/>
  <c r="N2" i="4" s="1"/>
  <c r="M46" i="2"/>
  <c r="L46" i="2"/>
  <c r="N46" i="2" s="1"/>
  <c r="M45" i="2"/>
  <c r="O45" i="2" s="1"/>
  <c r="P45" i="2" s="1"/>
  <c r="L45" i="2"/>
  <c r="N45" i="2" s="1"/>
  <c r="L44" i="2"/>
  <c r="L43" i="2"/>
  <c r="M43" i="2" s="1"/>
  <c r="M42" i="2"/>
  <c r="L42" i="2"/>
  <c r="N42" i="2" s="1"/>
  <c r="M41" i="2"/>
  <c r="O41" i="2" s="1"/>
  <c r="P41" i="2" s="1"/>
  <c r="L41" i="2"/>
  <c r="N41" i="2" s="1"/>
  <c r="L40" i="2"/>
  <c r="L39" i="2"/>
  <c r="M39" i="2" s="1"/>
  <c r="M38" i="2"/>
  <c r="L38" i="2"/>
  <c r="N38" i="2" s="1"/>
  <c r="M37" i="2"/>
  <c r="O37" i="2" s="1"/>
  <c r="P37" i="2" s="1"/>
  <c r="L37" i="2"/>
  <c r="N37" i="2" s="1"/>
  <c r="L36" i="2"/>
  <c r="L35" i="2"/>
  <c r="N34" i="2"/>
  <c r="L34" i="2"/>
  <c r="N33" i="2"/>
  <c r="L33" i="2"/>
  <c r="M33" i="2" s="1"/>
  <c r="L32" i="2"/>
  <c r="L31" i="2"/>
  <c r="M31" i="2" s="1"/>
  <c r="N30" i="2"/>
  <c r="L30" i="2"/>
  <c r="M30" i="2" s="1"/>
  <c r="N29" i="2"/>
  <c r="L29" i="2"/>
  <c r="M29" i="2" s="1"/>
  <c r="L28" i="2"/>
  <c r="L27" i="2"/>
  <c r="M27" i="2" s="1"/>
  <c r="L26" i="2"/>
  <c r="N26" i="2" s="1"/>
  <c r="L25" i="2"/>
  <c r="N25" i="2" s="1"/>
  <c r="L24" i="2"/>
  <c r="L23" i="2"/>
  <c r="M23" i="2" s="1"/>
  <c r="N22" i="2"/>
  <c r="M22" i="2"/>
  <c r="L22" i="2"/>
  <c r="N21" i="2"/>
  <c r="L21" i="2"/>
  <c r="M21" i="2" s="1"/>
  <c r="L20" i="2"/>
  <c r="L19" i="2"/>
  <c r="L18" i="2"/>
  <c r="N18" i="2" s="1"/>
  <c r="L17" i="2"/>
  <c r="M17" i="2" s="1"/>
  <c r="L16" i="2"/>
  <c r="L15" i="2"/>
  <c r="M15" i="2" s="1"/>
  <c r="L14" i="2"/>
  <c r="N14" i="2" s="1"/>
  <c r="L13" i="2"/>
  <c r="M13" i="2" s="1"/>
  <c r="L12" i="2"/>
  <c r="M12" i="2" s="1"/>
  <c r="L11" i="2"/>
  <c r="N11" i="2" s="1"/>
  <c r="M10" i="2"/>
  <c r="L10" i="2"/>
  <c r="N10" i="2" s="1"/>
  <c r="L9" i="2"/>
  <c r="N9" i="2" s="1"/>
  <c r="L8" i="2"/>
  <c r="M8" i="2" s="1"/>
  <c r="L7" i="2"/>
  <c r="N7" i="2" s="1"/>
  <c r="L6" i="2"/>
  <c r="N6" i="2" s="1"/>
  <c r="L5" i="2"/>
  <c r="M5" i="2" s="1"/>
  <c r="O5" i="2" s="1"/>
  <c r="P5" i="2" s="1"/>
  <c r="L4" i="2"/>
  <c r="N3" i="2"/>
  <c r="L3" i="2"/>
  <c r="R2" i="2"/>
  <c r="L2" i="2"/>
  <c r="N2" i="2" s="1"/>
  <c r="R2" i="3"/>
  <c r="U2" i="3" s="1"/>
  <c r="N5" i="3"/>
  <c r="L3" i="3"/>
  <c r="N3" i="3" s="1"/>
  <c r="L4" i="3"/>
  <c r="L5" i="3"/>
  <c r="L6" i="3"/>
  <c r="L7" i="3"/>
  <c r="N7" i="3" s="1"/>
  <c r="L8" i="3"/>
  <c r="L9" i="3"/>
  <c r="N9" i="3" s="1"/>
  <c r="L10" i="3"/>
  <c r="N10" i="3" s="1"/>
  <c r="L11" i="3"/>
  <c r="N11" i="3" s="1"/>
  <c r="L12" i="3"/>
  <c r="L13" i="3"/>
  <c r="L14" i="3"/>
  <c r="M14" i="3" s="1"/>
  <c r="L15" i="3"/>
  <c r="N15" i="3" s="1"/>
  <c r="L16" i="3"/>
  <c r="L17" i="3"/>
  <c r="L18" i="3"/>
  <c r="L19" i="3"/>
  <c r="N19" i="3" s="1"/>
  <c r="L20" i="3"/>
  <c r="L21" i="3"/>
  <c r="L22" i="3"/>
  <c r="M22" i="3" s="1"/>
  <c r="L23" i="3"/>
  <c r="N23" i="3" s="1"/>
  <c r="L24" i="3"/>
  <c r="L25" i="3"/>
  <c r="L26" i="3"/>
  <c r="L27" i="3"/>
  <c r="N27" i="3" s="1"/>
  <c r="L28" i="3"/>
  <c r="L29" i="3"/>
  <c r="L30" i="3"/>
  <c r="L31" i="3"/>
  <c r="N31" i="3" s="1"/>
  <c r="L32" i="3"/>
  <c r="L33" i="3"/>
  <c r="L34" i="3"/>
  <c r="M34" i="3" s="1"/>
  <c r="L35" i="3"/>
  <c r="N35" i="3" s="1"/>
  <c r="L36" i="3"/>
  <c r="L37" i="3"/>
  <c r="L38" i="3"/>
  <c r="L39" i="3"/>
  <c r="N39" i="3" s="1"/>
  <c r="L40" i="3"/>
  <c r="L41" i="3"/>
  <c r="L42" i="3"/>
  <c r="N42" i="3" s="1"/>
  <c r="L43" i="3"/>
  <c r="N43" i="3" s="1"/>
  <c r="L44" i="3"/>
  <c r="L45" i="3"/>
  <c r="L46" i="3"/>
  <c r="L2" i="3"/>
  <c r="N2" i="3" s="1"/>
  <c r="Q3" i="5" l="1"/>
  <c r="T2" i="5"/>
  <c r="V2" i="5"/>
  <c r="N24" i="5"/>
  <c r="M24" i="5"/>
  <c r="O24" i="5" s="1"/>
  <c r="P24" i="5" s="1"/>
  <c r="M4" i="5"/>
  <c r="O4" i="5" s="1"/>
  <c r="P4" i="5" s="1"/>
  <c r="M8" i="5"/>
  <c r="O8" i="5" s="1"/>
  <c r="P8" i="5" s="1"/>
  <c r="N11" i="5"/>
  <c r="M12" i="5"/>
  <c r="M13" i="5"/>
  <c r="N19" i="5"/>
  <c r="M20" i="5"/>
  <c r="M21" i="5"/>
  <c r="O21" i="5" s="1"/>
  <c r="P21" i="5" s="1"/>
  <c r="N28" i="5"/>
  <c r="M28" i="5"/>
  <c r="O28" i="5" s="1"/>
  <c r="P28" i="5" s="1"/>
  <c r="M3" i="5"/>
  <c r="O3" i="5" s="1"/>
  <c r="P3" i="5" s="1"/>
  <c r="N4" i="5"/>
  <c r="N8" i="5"/>
  <c r="O11" i="5"/>
  <c r="P11" i="5" s="1"/>
  <c r="O12" i="5"/>
  <c r="P12" i="5" s="1"/>
  <c r="O19" i="5"/>
  <c r="P19" i="5" s="1"/>
  <c r="O20" i="5"/>
  <c r="P20" i="5" s="1"/>
  <c r="N21" i="5"/>
  <c r="O41" i="5"/>
  <c r="P41" i="5" s="1"/>
  <c r="M7" i="5"/>
  <c r="O7" i="5" s="1"/>
  <c r="P7" i="5" s="1"/>
  <c r="N13" i="5"/>
  <c r="O13" i="5" s="1"/>
  <c r="P13" i="5" s="1"/>
  <c r="O17" i="5"/>
  <c r="P17" i="5" s="1"/>
  <c r="N15" i="5"/>
  <c r="O15" i="5" s="1"/>
  <c r="P15" i="5" s="1"/>
  <c r="M16" i="5"/>
  <c r="O16" i="5" s="1"/>
  <c r="P16" i="5" s="1"/>
  <c r="M17" i="5"/>
  <c r="O25" i="5"/>
  <c r="P25" i="5" s="1"/>
  <c r="O26" i="5"/>
  <c r="P26" i="5" s="1"/>
  <c r="N25" i="5"/>
  <c r="N29" i="5"/>
  <c r="O29" i="5" s="1"/>
  <c r="P29" i="5" s="1"/>
  <c r="M32" i="5"/>
  <c r="O32" i="5" s="1"/>
  <c r="P32" i="5" s="1"/>
  <c r="N33" i="5"/>
  <c r="M36" i="5"/>
  <c r="O36" i="5" s="1"/>
  <c r="P36" i="5" s="1"/>
  <c r="N37" i="5"/>
  <c r="M40" i="5"/>
  <c r="O40" i="5" s="1"/>
  <c r="P40" i="5" s="1"/>
  <c r="N41" i="5"/>
  <c r="M44" i="5"/>
  <c r="O44" i="5" s="1"/>
  <c r="P44" i="5" s="1"/>
  <c r="N45" i="5"/>
  <c r="O46" i="5"/>
  <c r="P46" i="5" s="1"/>
  <c r="N32" i="5"/>
  <c r="N36" i="5"/>
  <c r="N40" i="5"/>
  <c r="N44" i="5"/>
  <c r="V3" i="1"/>
  <c r="V5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N24" i="1"/>
  <c r="N40" i="1"/>
  <c r="N15" i="1"/>
  <c r="O15" i="1" s="1"/>
  <c r="P15" i="1" s="1"/>
  <c r="N36" i="1"/>
  <c r="N16" i="1"/>
  <c r="N28" i="1"/>
  <c r="N44" i="1"/>
  <c r="O44" i="1" s="1"/>
  <c r="P44" i="1" s="1"/>
  <c r="O11" i="1"/>
  <c r="P11" i="1" s="1"/>
  <c r="M7" i="1"/>
  <c r="O7" i="1" s="1"/>
  <c r="P7" i="1" s="1"/>
  <c r="N20" i="1"/>
  <c r="M23" i="1"/>
  <c r="O23" i="1" s="1"/>
  <c r="P23" i="1" s="1"/>
  <c r="M27" i="1"/>
  <c r="O27" i="1" s="1"/>
  <c r="P27" i="1" s="1"/>
  <c r="M31" i="1"/>
  <c r="O31" i="1" s="1"/>
  <c r="P31" i="1" s="1"/>
  <c r="M35" i="1"/>
  <c r="O35" i="1" s="1"/>
  <c r="P35" i="1" s="1"/>
  <c r="M39" i="1"/>
  <c r="O39" i="1" s="1"/>
  <c r="P39" i="1" s="1"/>
  <c r="M43" i="1"/>
  <c r="O43" i="1" s="1"/>
  <c r="P43" i="1" s="1"/>
  <c r="N12" i="1"/>
  <c r="N26" i="1"/>
  <c r="N30" i="1"/>
  <c r="N34" i="1"/>
  <c r="N38" i="1"/>
  <c r="N42" i="1"/>
  <c r="N46" i="1"/>
  <c r="V3" i="4"/>
  <c r="V5" i="4"/>
  <c r="V7" i="4"/>
  <c r="V9" i="4"/>
  <c r="V11" i="4"/>
  <c r="V13" i="4"/>
  <c r="V15" i="4"/>
  <c r="V17" i="4"/>
  <c r="V19" i="4"/>
  <c r="V21" i="4"/>
  <c r="V23" i="4"/>
  <c r="V25" i="4"/>
  <c r="V27" i="4"/>
  <c r="V29" i="4"/>
  <c r="V31" i="4"/>
  <c r="V33" i="4"/>
  <c r="V35" i="4"/>
  <c r="V37" i="4"/>
  <c r="V39" i="4"/>
  <c r="V41" i="4"/>
  <c r="V43" i="4"/>
  <c r="V45" i="4"/>
  <c r="V2" i="4"/>
  <c r="V4" i="4"/>
  <c r="V6" i="4"/>
  <c r="V8" i="4"/>
  <c r="V10" i="4"/>
  <c r="V12" i="4"/>
  <c r="V14" i="4"/>
  <c r="V16" i="4"/>
  <c r="V18" i="4"/>
  <c r="V20" i="4"/>
  <c r="V22" i="4"/>
  <c r="V24" i="4"/>
  <c r="V26" i="4"/>
  <c r="V28" i="4"/>
  <c r="V30" i="4"/>
  <c r="V32" i="4"/>
  <c r="V34" i="4"/>
  <c r="V36" i="4"/>
  <c r="V38" i="4"/>
  <c r="V40" i="4"/>
  <c r="V42" i="4"/>
  <c r="V44" i="4"/>
  <c r="O12" i="4"/>
  <c r="P12" i="4" s="1"/>
  <c r="N28" i="4"/>
  <c r="M30" i="4"/>
  <c r="O30" i="4" s="1"/>
  <c r="P30" i="4" s="1"/>
  <c r="O36" i="4"/>
  <c r="P36" i="4" s="1"/>
  <c r="O16" i="4"/>
  <c r="P16" i="4" s="1"/>
  <c r="N20" i="4"/>
  <c r="N44" i="4"/>
  <c r="O46" i="4"/>
  <c r="P46" i="4" s="1"/>
  <c r="M8" i="4"/>
  <c r="O8" i="4" s="1"/>
  <c r="P8" i="4" s="1"/>
  <c r="M36" i="4"/>
  <c r="N37" i="4"/>
  <c r="O44" i="4"/>
  <c r="P44" i="4" s="1"/>
  <c r="M46" i="4"/>
  <c r="O24" i="4"/>
  <c r="P24" i="4" s="1"/>
  <c r="O4" i="4"/>
  <c r="P4" i="4" s="1"/>
  <c r="N7" i="4"/>
  <c r="O7" i="4" s="1"/>
  <c r="P7" i="4" s="1"/>
  <c r="M38" i="4"/>
  <c r="O38" i="4" s="1"/>
  <c r="P38" i="4" s="1"/>
  <c r="O42" i="4"/>
  <c r="P42" i="4" s="1"/>
  <c r="N45" i="4"/>
  <c r="V3" i="2"/>
  <c r="V5" i="2"/>
  <c r="V7" i="2"/>
  <c r="V9" i="2"/>
  <c r="V11" i="2"/>
  <c r="V13" i="2"/>
  <c r="V15" i="2"/>
  <c r="V17" i="2"/>
  <c r="V19" i="2"/>
  <c r="V21" i="2"/>
  <c r="V23" i="2"/>
  <c r="V25" i="2"/>
  <c r="V27" i="2"/>
  <c r="V29" i="2"/>
  <c r="V31" i="2"/>
  <c r="V33" i="2"/>
  <c r="V35" i="2"/>
  <c r="V37" i="2"/>
  <c r="V39" i="2"/>
  <c r="V41" i="2"/>
  <c r="V43" i="2"/>
  <c r="V45" i="2"/>
  <c r="V2" i="2"/>
  <c r="V4" i="2"/>
  <c r="V6" i="2"/>
  <c r="V8" i="2"/>
  <c r="V10" i="2"/>
  <c r="V12" i="2"/>
  <c r="V14" i="2"/>
  <c r="V16" i="2"/>
  <c r="V18" i="2"/>
  <c r="V20" i="2"/>
  <c r="V22" i="2"/>
  <c r="V24" i="2"/>
  <c r="V26" i="2"/>
  <c r="V28" i="2"/>
  <c r="V30" i="2"/>
  <c r="V32" i="2"/>
  <c r="V34" i="2"/>
  <c r="V36" i="2"/>
  <c r="V38" i="2"/>
  <c r="V40" i="2"/>
  <c r="V42" i="2"/>
  <c r="V44" i="2"/>
  <c r="N5" i="2"/>
  <c r="N13" i="2"/>
  <c r="M18" i="2"/>
  <c r="M25" i="2"/>
  <c r="O25" i="2" s="1"/>
  <c r="P25" i="2" s="1"/>
  <c r="O29" i="2"/>
  <c r="P29" i="2" s="1"/>
  <c r="O13" i="2"/>
  <c r="P13" i="2" s="1"/>
  <c r="M6" i="2"/>
  <c r="M14" i="2"/>
  <c r="O14" i="2" s="1"/>
  <c r="P14" i="2" s="1"/>
  <c r="N17" i="2"/>
  <c r="M26" i="2"/>
  <c r="O17" i="2"/>
  <c r="P17" i="2" s="1"/>
  <c r="M7" i="2"/>
  <c r="O7" i="2" s="1"/>
  <c r="P7" i="2" s="1"/>
  <c r="M9" i="2"/>
  <c r="O9" i="2" s="1"/>
  <c r="P9" i="2" s="1"/>
  <c r="O18" i="2"/>
  <c r="P18" i="2" s="1"/>
  <c r="O22" i="2"/>
  <c r="P22" i="2" s="1"/>
  <c r="O33" i="2"/>
  <c r="P33" i="2" s="1"/>
  <c r="O21" i="2"/>
  <c r="P21" i="2" s="1"/>
  <c r="M2" i="2"/>
  <c r="O2" i="2" s="1"/>
  <c r="P2" i="2" s="1"/>
  <c r="S2" i="2" s="1"/>
  <c r="M3" i="2"/>
  <c r="O3" i="2" s="1"/>
  <c r="P3" i="2" s="1"/>
  <c r="M11" i="2"/>
  <c r="O11" i="2" s="1"/>
  <c r="P11" i="2" s="1"/>
  <c r="M34" i="2"/>
  <c r="O34" i="2" s="1"/>
  <c r="P34" i="2" s="1"/>
  <c r="O38" i="2"/>
  <c r="P38" i="2" s="1"/>
  <c r="N30" i="3"/>
  <c r="M42" i="3"/>
  <c r="O42" i="3" s="1"/>
  <c r="P42" i="3" s="1"/>
  <c r="M26" i="3"/>
  <c r="M18" i="3"/>
  <c r="O18" i="3" s="1"/>
  <c r="P18" i="3" s="1"/>
  <c r="M10" i="3"/>
  <c r="O10" i="3" s="1"/>
  <c r="P10" i="3" s="1"/>
  <c r="N26" i="3"/>
  <c r="O26" i="3" s="1"/>
  <c r="P26" i="3" s="1"/>
  <c r="M2" i="3"/>
  <c r="M39" i="3"/>
  <c r="O39" i="3" s="1"/>
  <c r="P39" i="3" s="1"/>
  <c r="M31" i="3"/>
  <c r="O31" i="3" s="1"/>
  <c r="P31" i="3" s="1"/>
  <c r="M23" i="3"/>
  <c r="O23" i="3" s="1"/>
  <c r="P23" i="3" s="1"/>
  <c r="M15" i="3"/>
  <c r="M7" i="3"/>
  <c r="O7" i="3" s="1"/>
  <c r="P7" i="3" s="1"/>
  <c r="N38" i="3"/>
  <c r="N22" i="3"/>
  <c r="M46" i="3"/>
  <c r="O46" i="3" s="1"/>
  <c r="P46" i="3" s="1"/>
  <c r="M38" i="3"/>
  <c r="O38" i="3" s="1"/>
  <c r="P38" i="3" s="1"/>
  <c r="M30" i="3"/>
  <c r="O30" i="3" s="1"/>
  <c r="P30" i="3" s="1"/>
  <c r="M6" i="3"/>
  <c r="O34" i="3"/>
  <c r="P34" i="3" s="1"/>
  <c r="O22" i="3"/>
  <c r="P22" i="3" s="1"/>
  <c r="O14" i="3"/>
  <c r="P14" i="3" s="1"/>
  <c r="N46" i="3"/>
  <c r="N14" i="3"/>
  <c r="O2" i="3"/>
  <c r="P2" i="3" s="1"/>
  <c r="S2" i="3" s="1"/>
  <c r="O15" i="3"/>
  <c r="P15" i="3" s="1"/>
  <c r="N34" i="3"/>
  <c r="N18" i="3"/>
  <c r="N6" i="3"/>
  <c r="O6" i="3" s="1"/>
  <c r="P6" i="3" s="1"/>
  <c r="M43" i="3"/>
  <c r="O43" i="3" s="1"/>
  <c r="P43" i="3" s="1"/>
  <c r="M35" i="3"/>
  <c r="O35" i="3" s="1"/>
  <c r="P35" i="3" s="1"/>
  <c r="M27" i="3"/>
  <c r="O27" i="3" s="1"/>
  <c r="P27" i="3" s="1"/>
  <c r="M19" i="3"/>
  <c r="O19" i="3" s="1"/>
  <c r="P19" i="3" s="1"/>
  <c r="M11" i="3"/>
  <c r="O11" i="3" s="1"/>
  <c r="P11" i="3" s="1"/>
  <c r="M3" i="3"/>
  <c r="O3" i="3" s="1"/>
  <c r="P3" i="3" s="1"/>
  <c r="N14" i="1"/>
  <c r="N22" i="1"/>
  <c r="O22" i="1" s="1"/>
  <c r="P22" i="1" s="1"/>
  <c r="N2" i="1"/>
  <c r="O2" i="1" s="1"/>
  <c r="P2" i="1" s="1"/>
  <c r="S2" i="1" s="1"/>
  <c r="N3" i="1"/>
  <c r="M4" i="1"/>
  <c r="O4" i="1" s="1"/>
  <c r="P4" i="1" s="1"/>
  <c r="M5" i="1"/>
  <c r="O5" i="1" s="1"/>
  <c r="P5" i="1" s="1"/>
  <c r="M9" i="1"/>
  <c r="O9" i="1" s="1"/>
  <c r="P9" i="1" s="1"/>
  <c r="O3" i="1"/>
  <c r="P3" i="1" s="1"/>
  <c r="N6" i="1"/>
  <c r="O6" i="1" s="1"/>
  <c r="P6" i="1" s="1"/>
  <c r="N18" i="1"/>
  <c r="O18" i="1" s="1"/>
  <c r="P18" i="1" s="1"/>
  <c r="N10" i="1"/>
  <c r="O8" i="1"/>
  <c r="P8" i="1" s="1"/>
  <c r="O10" i="1"/>
  <c r="P10" i="1" s="1"/>
  <c r="O12" i="1"/>
  <c r="P12" i="1" s="1"/>
  <c r="M13" i="1"/>
  <c r="O13" i="1" s="1"/>
  <c r="P13" i="1" s="1"/>
  <c r="O14" i="1"/>
  <c r="P14" i="1" s="1"/>
  <c r="O16" i="1"/>
  <c r="P16" i="1" s="1"/>
  <c r="M17" i="1"/>
  <c r="O17" i="1" s="1"/>
  <c r="P17" i="1" s="1"/>
  <c r="O20" i="1"/>
  <c r="P20" i="1" s="1"/>
  <c r="M21" i="1"/>
  <c r="O21" i="1" s="1"/>
  <c r="P21" i="1" s="1"/>
  <c r="O24" i="1"/>
  <c r="P24" i="1" s="1"/>
  <c r="M25" i="1"/>
  <c r="O25" i="1" s="1"/>
  <c r="P25" i="1" s="1"/>
  <c r="O26" i="1"/>
  <c r="P26" i="1" s="1"/>
  <c r="O28" i="1"/>
  <c r="P28" i="1" s="1"/>
  <c r="M29" i="1"/>
  <c r="O29" i="1" s="1"/>
  <c r="P29" i="1" s="1"/>
  <c r="O30" i="1"/>
  <c r="P30" i="1" s="1"/>
  <c r="O32" i="1"/>
  <c r="P32" i="1" s="1"/>
  <c r="M33" i="1"/>
  <c r="O33" i="1" s="1"/>
  <c r="P33" i="1" s="1"/>
  <c r="O34" i="1"/>
  <c r="P34" i="1" s="1"/>
  <c r="O36" i="1"/>
  <c r="P36" i="1" s="1"/>
  <c r="M37" i="1"/>
  <c r="O37" i="1" s="1"/>
  <c r="P37" i="1" s="1"/>
  <c r="O38" i="1"/>
  <c r="P38" i="1" s="1"/>
  <c r="O40" i="1"/>
  <c r="P40" i="1" s="1"/>
  <c r="M41" i="1"/>
  <c r="O41" i="1" s="1"/>
  <c r="P41" i="1" s="1"/>
  <c r="O42" i="1"/>
  <c r="P42" i="1" s="1"/>
  <c r="M45" i="1"/>
  <c r="O45" i="1" s="1"/>
  <c r="P45" i="1" s="1"/>
  <c r="O46" i="1"/>
  <c r="P46" i="1" s="1"/>
  <c r="M19" i="4"/>
  <c r="O19" i="4" s="1"/>
  <c r="P19" i="4" s="1"/>
  <c r="N19" i="4"/>
  <c r="M23" i="4"/>
  <c r="O23" i="4" s="1"/>
  <c r="P23" i="4" s="1"/>
  <c r="N23" i="4"/>
  <c r="N10" i="4"/>
  <c r="M10" i="4"/>
  <c r="M27" i="4"/>
  <c r="O27" i="4" s="1"/>
  <c r="P27" i="4" s="1"/>
  <c r="N27" i="4"/>
  <c r="N3" i="4"/>
  <c r="M3" i="4"/>
  <c r="O3" i="4" s="1"/>
  <c r="P3" i="4" s="1"/>
  <c r="M5" i="4"/>
  <c r="O5" i="4" s="1"/>
  <c r="P5" i="4" s="1"/>
  <c r="M13" i="4"/>
  <c r="N18" i="4"/>
  <c r="M18" i="4"/>
  <c r="N22" i="4"/>
  <c r="M22" i="4"/>
  <c r="N26" i="4"/>
  <c r="M26" i="4"/>
  <c r="N39" i="4"/>
  <c r="M39" i="4"/>
  <c r="O39" i="4" s="1"/>
  <c r="P39" i="4" s="1"/>
  <c r="N5" i="4"/>
  <c r="N6" i="4"/>
  <c r="N11" i="4"/>
  <c r="N13" i="4"/>
  <c r="N14" i="4"/>
  <c r="M2" i="4"/>
  <c r="O2" i="4" s="1"/>
  <c r="P2" i="4" s="1"/>
  <c r="S2" i="4" s="1"/>
  <c r="M6" i="4"/>
  <c r="O6" i="4" s="1"/>
  <c r="P6" i="4" s="1"/>
  <c r="M9" i="4"/>
  <c r="O9" i="4" s="1"/>
  <c r="P9" i="4" s="1"/>
  <c r="O11" i="4"/>
  <c r="P11" i="4" s="1"/>
  <c r="M14" i="4"/>
  <c r="O14" i="4" s="1"/>
  <c r="P14" i="4" s="1"/>
  <c r="O34" i="4"/>
  <c r="P34" i="4" s="1"/>
  <c r="M31" i="4"/>
  <c r="O31" i="4" s="1"/>
  <c r="P31" i="4" s="1"/>
  <c r="M17" i="4"/>
  <c r="O17" i="4" s="1"/>
  <c r="P17" i="4" s="1"/>
  <c r="M21" i="4"/>
  <c r="O21" i="4" s="1"/>
  <c r="P21" i="4" s="1"/>
  <c r="M25" i="4"/>
  <c r="O25" i="4" s="1"/>
  <c r="P25" i="4" s="1"/>
  <c r="M29" i="4"/>
  <c r="O29" i="4" s="1"/>
  <c r="P29" i="4" s="1"/>
  <c r="N31" i="4"/>
  <c r="N35" i="4"/>
  <c r="M35" i="4"/>
  <c r="N43" i="4"/>
  <c r="M43" i="4"/>
  <c r="O43" i="4" s="1"/>
  <c r="P43" i="4" s="1"/>
  <c r="O33" i="4"/>
  <c r="P33" i="4" s="1"/>
  <c r="O37" i="4"/>
  <c r="P37" i="4" s="1"/>
  <c r="N38" i="4"/>
  <c r="O41" i="4"/>
  <c r="P41" i="4" s="1"/>
  <c r="N42" i="4"/>
  <c r="O45" i="4"/>
  <c r="P45" i="4" s="1"/>
  <c r="N46" i="4"/>
  <c r="N44" i="2"/>
  <c r="M44" i="2"/>
  <c r="M4" i="2"/>
  <c r="N16" i="2"/>
  <c r="M16" i="2"/>
  <c r="N19" i="2"/>
  <c r="N32" i="2"/>
  <c r="M32" i="2"/>
  <c r="O32" i="2" s="1"/>
  <c r="P32" i="2" s="1"/>
  <c r="N35" i="2"/>
  <c r="O44" i="2"/>
  <c r="P44" i="2" s="1"/>
  <c r="O31" i="2"/>
  <c r="P31" i="2" s="1"/>
  <c r="N31" i="2"/>
  <c r="N4" i="2"/>
  <c r="N8" i="2"/>
  <c r="N12" i="2"/>
  <c r="O16" i="2"/>
  <c r="P16" i="2" s="1"/>
  <c r="M19" i="2"/>
  <c r="O19" i="2" s="1"/>
  <c r="P19" i="2" s="1"/>
  <c r="N20" i="2"/>
  <c r="M20" i="2"/>
  <c r="O20" i="2" s="1"/>
  <c r="P20" i="2" s="1"/>
  <c r="O23" i="2"/>
  <c r="P23" i="2" s="1"/>
  <c r="N23" i="2"/>
  <c r="O26" i="2"/>
  <c r="P26" i="2" s="1"/>
  <c r="M35" i="2"/>
  <c r="O35" i="2" s="1"/>
  <c r="P35" i="2" s="1"/>
  <c r="N36" i="2"/>
  <c r="M36" i="2"/>
  <c r="O36" i="2" s="1"/>
  <c r="P36" i="2" s="1"/>
  <c r="O39" i="2"/>
  <c r="P39" i="2" s="1"/>
  <c r="N39" i="2"/>
  <c r="O42" i="2"/>
  <c r="P42" i="2" s="1"/>
  <c r="N15" i="2"/>
  <c r="O15" i="2" s="1"/>
  <c r="P15" i="2" s="1"/>
  <c r="N28" i="2"/>
  <c r="M28" i="2"/>
  <c r="O28" i="2" s="1"/>
  <c r="P28" i="2" s="1"/>
  <c r="O6" i="2"/>
  <c r="P6" i="2" s="1"/>
  <c r="O8" i="2"/>
  <c r="P8" i="2" s="1"/>
  <c r="O10" i="2"/>
  <c r="P10" i="2" s="1"/>
  <c r="O12" i="2"/>
  <c r="P12" i="2" s="1"/>
  <c r="N24" i="2"/>
  <c r="M24" i="2"/>
  <c r="O27" i="2"/>
  <c r="P27" i="2" s="1"/>
  <c r="N27" i="2"/>
  <c r="O30" i="2"/>
  <c r="P30" i="2" s="1"/>
  <c r="N40" i="2"/>
  <c r="M40" i="2"/>
  <c r="O43" i="2"/>
  <c r="P43" i="2" s="1"/>
  <c r="N43" i="2"/>
  <c r="O46" i="2"/>
  <c r="P46" i="2" s="1"/>
  <c r="Q3" i="3"/>
  <c r="N45" i="3"/>
  <c r="N37" i="3"/>
  <c r="N29" i="3"/>
  <c r="N21" i="3"/>
  <c r="N44" i="3"/>
  <c r="N40" i="3"/>
  <c r="N36" i="3"/>
  <c r="N32" i="3"/>
  <c r="N28" i="3"/>
  <c r="N24" i="3"/>
  <c r="N20" i="3"/>
  <c r="N16" i="3"/>
  <c r="N12" i="3"/>
  <c r="N8" i="3"/>
  <c r="N4" i="3"/>
  <c r="M45" i="3"/>
  <c r="O45" i="3" s="1"/>
  <c r="P45" i="3" s="1"/>
  <c r="M41" i="3"/>
  <c r="M37" i="3"/>
  <c r="O37" i="3" s="1"/>
  <c r="P37" i="3" s="1"/>
  <c r="M33" i="3"/>
  <c r="O33" i="3" s="1"/>
  <c r="P33" i="3" s="1"/>
  <c r="M29" i="3"/>
  <c r="O29" i="3" s="1"/>
  <c r="P29" i="3" s="1"/>
  <c r="M25" i="3"/>
  <c r="O25" i="3" s="1"/>
  <c r="P25" i="3" s="1"/>
  <c r="M21" i="3"/>
  <c r="M17" i="3"/>
  <c r="M13" i="3"/>
  <c r="O13" i="3" s="1"/>
  <c r="P13" i="3" s="1"/>
  <c r="M9" i="3"/>
  <c r="O9" i="3" s="1"/>
  <c r="P9" i="3" s="1"/>
  <c r="M5" i="3"/>
  <c r="O5" i="3" s="1"/>
  <c r="P5" i="3" s="1"/>
  <c r="N41" i="3"/>
  <c r="N33" i="3"/>
  <c r="N25" i="3"/>
  <c r="N17" i="3"/>
  <c r="N13" i="3"/>
  <c r="M44" i="3"/>
  <c r="M40" i="3"/>
  <c r="O40" i="3" s="1"/>
  <c r="P40" i="3" s="1"/>
  <c r="M36" i="3"/>
  <c r="O36" i="3" s="1"/>
  <c r="P36" i="3" s="1"/>
  <c r="M32" i="3"/>
  <c r="M28" i="3"/>
  <c r="O28" i="3" s="1"/>
  <c r="P28" i="3" s="1"/>
  <c r="M24" i="3"/>
  <c r="M20" i="3"/>
  <c r="O20" i="3" s="1"/>
  <c r="P20" i="3" s="1"/>
  <c r="M16" i="3"/>
  <c r="M12" i="3"/>
  <c r="M8" i="3"/>
  <c r="O8" i="3" s="1"/>
  <c r="P8" i="3" s="1"/>
  <c r="M4" i="3"/>
  <c r="O4" i="3" s="1"/>
  <c r="P4" i="3" s="1"/>
  <c r="R3" i="5" l="1"/>
  <c r="U3" i="5" s="1"/>
  <c r="O35" i="4"/>
  <c r="P35" i="4" s="1"/>
  <c r="O22" i="4"/>
  <c r="P22" i="4" s="1"/>
  <c r="O26" i="4"/>
  <c r="P26" i="4" s="1"/>
  <c r="O18" i="4"/>
  <c r="P18" i="4" s="1"/>
  <c r="O13" i="4"/>
  <c r="P13" i="4" s="1"/>
  <c r="O10" i="4"/>
  <c r="P10" i="4" s="1"/>
  <c r="O40" i="2"/>
  <c r="P40" i="2" s="1"/>
  <c r="T2" i="2"/>
  <c r="Q3" i="2"/>
  <c r="O4" i="2"/>
  <c r="P4" i="2" s="1"/>
  <c r="O24" i="3"/>
  <c r="P24" i="3" s="1"/>
  <c r="O41" i="3"/>
  <c r="P41" i="3" s="1"/>
  <c r="O17" i="3"/>
  <c r="P17" i="3" s="1"/>
  <c r="O12" i="3"/>
  <c r="P12" i="3" s="1"/>
  <c r="O44" i="3"/>
  <c r="P44" i="3" s="1"/>
  <c r="O16" i="3"/>
  <c r="P16" i="3" s="1"/>
  <c r="O32" i="3"/>
  <c r="P32" i="3" s="1"/>
  <c r="T2" i="3"/>
  <c r="O21" i="3"/>
  <c r="P21" i="3" s="1"/>
  <c r="Q3" i="1"/>
  <c r="T2" i="1"/>
  <c r="T2" i="4"/>
  <c r="Q3" i="4"/>
  <c r="O24" i="2"/>
  <c r="P24" i="2" s="1"/>
  <c r="R3" i="2"/>
  <c r="S3" i="2" s="1"/>
  <c r="R3" i="3"/>
  <c r="S3" i="5" l="1"/>
  <c r="V3" i="5"/>
  <c r="S3" i="3"/>
  <c r="U3" i="3"/>
  <c r="R3" i="1"/>
  <c r="S3" i="1" s="1"/>
  <c r="R3" i="4"/>
  <c r="S3" i="4" s="1"/>
  <c r="T3" i="2"/>
  <c r="Q4" i="2"/>
  <c r="T3" i="5" l="1"/>
  <c r="Q4" i="5"/>
  <c r="Q4" i="3"/>
  <c r="R4" i="3" s="1"/>
  <c r="T3" i="3"/>
  <c r="T3" i="1"/>
  <c r="Q4" i="1"/>
  <c r="T3" i="4"/>
  <c r="Q4" i="4"/>
  <c r="R4" i="2"/>
  <c r="S4" i="2" s="1"/>
  <c r="Q5" i="2" s="1"/>
  <c r="R4" i="5" l="1"/>
  <c r="S4" i="3"/>
  <c r="U4" i="3"/>
  <c r="R4" i="1"/>
  <c r="S4" i="1" s="1"/>
  <c r="R4" i="4"/>
  <c r="S4" i="4" s="1"/>
  <c r="R5" i="2"/>
  <c r="S5" i="2" s="1"/>
  <c r="Q6" i="2" s="1"/>
  <c r="T4" i="2"/>
  <c r="U4" i="5" l="1"/>
  <c r="S4" i="5"/>
  <c r="Q5" i="1"/>
  <c r="Q5" i="4"/>
  <c r="R5" i="4" s="1"/>
  <c r="S5" i="4" s="1"/>
  <c r="T5" i="2"/>
  <c r="Q5" i="3"/>
  <c r="R5" i="3" s="1"/>
  <c r="T4" i="3"/>
  <c r="R5" i="1"/>
  <c r="S5" i="1" s="1"/>
  <c r="Q6" i="1" s="1"/>
  <c r="T4" i="1"/>
  <c r="T4" i="4"/>
  <c r="R6" i="2"/>
  <c r="S6" i="2" s="1"/>
  <c r="T4" i="5" l="1"/>
  <c r="Q5" i="5"/>
  <c r="V4" i="5"/>
  <c r="T5" i="1"/>
  <c r="T5" i="4"/>
  <c r="Q6" i="4"/>
  <c r="R6" i="4" s="1"/>
  <c r="S6" i="4" s="1"/>
  <c r="S5" i="3"/>
  <c r="U5" i="3"/>
  <c r="R6" i="1"/>
  <c r="S6" i="1" s="1"/>
  <c r="T6" i="1" s="1"/>
  <c r="T6" i="2"/>
  <c r="Q7" i="2"/>
  <c r="R5" i="5" l="1"/>
  <c r="Q6" i="3"/>
  <c r="R6" i="3" s="1"/>
  <c r="T5" i="3"/>
  <c r="Q7" i="1"/>
  <c r="T6" i="4"/>
  <c r="Q7" i="4"/>
  <c r="R7" i="2"/>
  <c r="S7" i="2" s="1"/>
  <c r="U5" i="5" l="1"/>
  <c r="S5" i="5"/>
  <c r="S6" i="3"/>
  <c r="U6" i="3"/>
  <c r="R7" i="1"/>
  <c r="S7" i="1" s="1"/>
  <c r="R7" i="4"/>
  <c r="S7" i="4" s="1"/>
  <c r="T7" i="2"/>
  <c r="Q8" i="2"/>
  <c r="T5" i="5" l="1"/>
  <c r="Q6" i="5"/>
  <c r="V5" i="5"/>
  <c r="Q7" i="3"/>
  <c r="T6" i="3"/>
  <c r="T7" i="1"/>
  <c r="Q8" i="1"/>
  <c r="T7" i="4"/>
  <c r="Q8" i="4"/>
  <c r="R8" i="2"/>
  <c r="S8" i="2" s="1"/>
  <c r="T8" i="2" s="1"/>
  <c r="R6" i="5" l="1"/>
  <c r="R7" i="3"/>
  <c r="R8" i="1"/>
  <c r="S8" i="1" s="1"/>
  <c r="T8" i="1" s="1"/>
  <c r="R8" i="4"/>
  <c r="S8" i="4" s="1"/>
  <c r="T8" i="4" s="1"/>
  <c r="Q9" i="2"/>
  <c r="U6" i="5" l="1"/>
  <c r="S6" i="5"/>
  <c r="S7" i="3"/>
  <c r="U7" i="3"/>
  <c r="Q9" i="1"/>
  <c r="Q9" i="4"/>
  <c r="R9" i="2"/>
  <c r="S9" i="2" s="1"/>
  <c r="T9" i="2" s="1"/>
  <c r="V6" i="5" l="1"/>
  <c r="T6" i="5"/>
  <c r="Q7" i="5"/>
  <c r="T7" i="3"/>
  <c r="Q8" i="3"/>
  <c r="R9" i="1"/>
  <c r="S9" i="1" s="1"/>
  <c r="T9" i="1" s="1"/>
  <c r="R9" i="4"/>
  <c r="S9" i="4" s="1"/>
  <c r="T9" i="4" s="1"/>
  <c r="Q10" i="2"/>
  <c r="R7" i="5" l="1"/>
  <c r="R8" i="3"/>
  <c r="Q10" i="1"/>
  <c r="Q10" i="4"/>
  <c r="R10" i="2"/>
  <c r="S10" i="2" s="1"/>
  <c r="T10" i="2" s="1"/>
  <c r="U7" i="5" l="1"/>
  <c r="V7" i="5" s="1"/>
  <c r="S7" i="5"/>
  <c r="Q11" i="2"/>
  <c r="S8" i="3"/>
  <c r="U8" i="3"/>
  <c r="R10" i="1"/>
  <c r="S10" i="1" s="1"/>
  <c r="T10" i="1" s="1"/>
  <c r="R10" i="4"/>
  <c r="S10" i="4" s="1"/>
  <c r="T10" i="4" s="1"/>
  <c r="R11" i="2"/>
  <c r="S11" i="2" s="1"/>
  <c r="T11" i="2" s="1"/>
  <c r="T7" i="5" l="1"/>
  <c r="Q8" i="5"/>
  <c r="T8" i="3"/>
  <c r="Q9" i="3"/>
  <c r="Q11" i="1"/>
  <c r="Q11" i="4"/>
  <c r="Q12" i="2"/>
  <c r="R8" i="5" l="1"/>
  <c r="R9" i="3"/>
  <c r="R11" i="1"/>
  <c r="S11" i="1" s="1"/>
  <c r="T11" i="1" s="1"/>
  <c r="R11" i="4"/>
  <c r="S11" i="4" s="1"/>
  <c r="T11" i="4" s="1"/>
  <c r="R12" i="2"/>
  <c r="S12" i="2" s="1"/>
  <c r="T12" i="2" s="1"/>
  <c r="U8" i="5" l="1"/>
  <c r="V8" i="5" s="1"/>
  <c r="S8" i="5"/>
  <c r="S9" i="3"/>
  <c r="U9" i="3"/>
  <c r="Q12" i="1"/>
  <c r="Q12" i="4"/>
  <c r="Q13" i="2"/>
  <c r="T8" i="5" l="1"/>
  <c r="Q9" i="5"/>
  <c r="T9" i="3"/>
  <c r="Q10" i="3"/>
  <c r="R12" i="1"/>
  <c r="S12" i="1" s="1"/>
  <c r="T12" i="1" s="1"/>
  <c r="R12" i="4"/>
  <c r="S12" i="4" s="1"/>
  <c r="T12" i="4" s="1"/>
  <c r="R13" i="2"/>
  <c r="S13" i="2" s="1"/>
  <c r="T13" i="2" s="1"/>
  <c r="R9" i="5" l="1"/>
  <c r="Q13" i="4"/>
  <c r="R13" i="4" s="1"/>
  <c r="S13" i="4" s="1"/>
  <c r="T13" i="4" s="1"/>
  <c r="R10" i="3"/>
  <c r="Q13" i="1"/>
  <c r="Q14" i="2"/>
  <c r="U9" i="5" l="1"/>
  <c r="V9" i="5" s="1"/>
  <c r="S9" i="5"/>
  <c r="S10" i="3"/>
  <c r="U10" i="3"/>
  <c r="R13" i="1"/>
  <c r="S13" i="1" s="1"/>
  <c r="T13" i="1" s="1"/>
  <c r="Q14" i="4"/>
  <c r="R14" i="2"/>
  <c r="S14" i="2" s="1"/>
  <c r="T14" i="2" s="1"/>
  <c r="T9" i="5" l="1"/>
  <c r="Q10" i="5"/>
  <c r="T10" i="3"/>
  <c r="Q11" i="3"/>
  <c r="Q14" i="1"/>
  <c r="R14" i="4"/>
  <c r="S14" i="4" s="1"/>
  <c r="T14" i="4" s="1"/>
  <c r="Q15" i="2"/>
  <c r="R10" i="5" l="1"/>
  <c r="R11" i="3"/>
  <c r="R14" i="1"/>
  <c r="S14" i="1" s="1"/>
  <c r="T14" i="1" s="1"/>
  <c r="Q15" i="1"/>
  <c r="Q15" i="4"/>
  <c r="R15" i="2"/>
  <c r="S15" i="2" s="1"/>
  <c r="T15" i="2" s="1"/>
  <c r="U10" i="5" l="1"/>
  <c r="V10" i="5" s="1"/>
  <c r="S10" i="5"/>
  <c r="S11" i="3"/>
  <c r="U11" i="3"/>
  <c r="R15" i="1"/>
  <c r="S15" i="1" s="1"/>
  <c r="T15" i="1" s="1"/>
  <c r="R15" i="4"/>
  <c r="S15" i="4" s="1"/>
  <c r="T15" i="4" s="1"/>
  <c r="Q16" i="2"/>
  <c r="T10" i="5" l="1"/>
  <c r="Q11" i="5"/>
  <c r="T11" i="3"/>
  <c r="Q12" i="3"/>
  <c r="Q16" i="1"/>
  <c r="Q16" i="4"/>
  <c r="R16" i="2"/>
  <c r="S16" i="2" s="1"/>
  <c r="T16" i="2" s="1"/>
  <c r="R11" i="5" l="1"/>
  <c r="R12" i="3"/>
  <c r="R16" i="1"/>
  <c r="S16" i="1" s="1"/>
  <c r="T16" i="1" s="1"/>
  <c r="R16" i="4"/>
  <c r="S16" i="4" s="1"/>
  <c r="T16" i="4" s="1"/>
  <c r="Q17" i="2"/>
  <c r="U11" i="5" l="1"/>
  <c r="V11" i="5" s="1"/>
  <c r="S11" i="5"/>
  <c r="S12" i="3"/>
  <c r="U12" i="3"/>
  <c r="Q17" i="1"/>
  <c r="Q17" i="4"/>
  <c r="R17" i="2"/>
  <c r="S17" i="2" s="1"/>
  <c r="T17" i="2" s="1"/>
  <c r="T11" i="5" l="1"/>
  <c r="Q12" i="5"/>
  <c r="T12" i="3"/>
  <c r="Q13" i="3"/>
  <c r="R13" i="3" s="1"/>
  <c r="R17" i="1"/>
  <c r="S17" i="1" s="1"/>
  <c r="T17" i="1" s="1"/>
  <c r="R17" i="4"/>
  <c r="S17" i="4" s="1"/>
  <c r="T17" i="4" s="1"/>
  <c r="Q18" i="2"/>
  <c r="R12" i="5" l="1"/>
  <c r="S13" i="3"/>
  <c r="U13" i="3"/>
  <c r="Q18" i="1"/>
  <c r="Q18" i="4"/>
  <c r="R18" i="2"/>
  <c r="S18" i="2" s="1"/>
  <c r="T18" i="2" s="1"/>
  <c r="U12" i="5" l="1"/>
  <c r="V12" i="5" s="1"/>
  <c r="S12" i="5"/>
  <c r="Q14" i="3"/>
  <c r="T13" i="3"/>
  <c r="R18" i="1"/>
  <c r="S18" i="1" s="1"/>
  <c r="T18" i="1" s="1"/>
  <c r="R18" i="4"/>
  <c r="S18" i="4" s="1"/>
  <c r="T18" i="4" s="1"/>
  <c r="Q19" i="2"/>
  <c r="T12" i="5" l="1"/>
  <c r="Q13" i="5"/>
  <c r="R14" i="3"/>
  <c r="Q19" i="1"/>
  <c r="Q19" i="4"/>
  <c r="R19" i="2"/>
  <c r="S19" i="2" s="1"/>
  <c r="T19" i="2" s="1"/>
  <c r="R13" i="5" l="1"/>
  <c r="S14" i="3"/>
  <c r="U14" i="3"/>
  <c r="R19" i="1"/>
  <c r="S19" i="1" s="1"/>
  <c r="T19" i="1" s="1"/>
  <c r="R19" i="4"/>
  <c r="S19" i="4" s="1"/>
  <c r="T19" i="4" s="1"/>
  <c r="Q20" i="2"/>
  <c r="U13" i="5" l="1"/>
  <c r="V13" i="5" s="1"/>
  <c r="S13" i="5"/>
  <c r="T14" i="3"/>
  <c r="Q15" i="3"/>
  <c r="Q20" i="1"/>
  <c r="Q20" i="4"/>
  <c r="R20" i="2"/>
  <c r="S20" i="2" s="1"/>
  <c r="T20" i="2" s="1"/>
  <c r="T13" i="5" l="1"/>
  <c r="Q14" i="5"/>
  <c r="R15" i="3"/>
  <c r="R20" i="1"/>
  <c r="S20" i="1" s="1"/>
  <c r="T20" i="1" s="1"/>
  <c r="R20" i="4"/>
  <c r="S20" i="4" s="1"/>
  <c r="T20" i="4" s="1"/>
  <c r="Q21" i="2"/>
  <c r="R14" i="5" l="1"/>
  <c r="S15" i="3"/>
  <c r="U15" i="3"/>
  <c r="Q21" i="1"/>
  <c r="Q21" i="4"/>
  <c r="R21" i="2"/>
  <c r="S21" i="2" s="1"/>
  <c r="T21" i="2" s="1"/>
  <c r="U14" i="5" l="1"/>
  <c r="V14" i="5" s="1"/>
  <c r="S14" i="5"/>
  <c r="Q22" i="2"/>
  <c r="T15" i="3"/>
  <c r="Q16" i="3"/>
  <c r="R21" i="1"/>
  <c r="S21" i="1" s="1"/>
  <c r="T21" i="1" s="1"/>
  <c r="R21" i="4"/>
  <c r="S21" i="4" s="1"/>
  <c r="T21" i="4" s="1"/>
  <c r="R22" i="2"/>
  <c r="S22" i="2" s="1"/>
  <c r="T22" i="2" s="1"/>
  <c r="T14" i="5" l="1"/>
  <c r="Q15" i="5"/>
  <c r="R16" i="3"/>
  <c r="Q22" i="1"/>
  <c r="Q22" i="4"/>
  <c r="Q23" i="2"/>
  <c r="R15" i="5" l="1"/>
  <c r="S16" i="3"/>
  <c r="U16" i="3"/>
  <c r="R22" i="1"/>
  <c r="S22" i="1" s="1"/>
  <c r="T22" i="1" s="1"/>
  <c r="R22" i="4"/>
  <c r="S22" i="4" s="1"/>
  <c r="T22" i="4" s="1"/>
  <c r="R23" i="2"/>
  <c r="S23" i="2" s="1"/>
  <c r="T23" i="2" s="1"/>
  <c r="U15" i="5" l="1"/>
  <c r="V15" i="5" s="1"/>
  <c r="S15" i="5"/>
  <c r="Q23" i="1"/>
  <c r="R23" i="1" s="1"/>
  <c r="S23" i="1" s="1"/>
  <c r="T23" i="1" s="1"/>
  <c r="T16" i="3"/>
  <c r="Q17" i="3"/>
  <c r="Q23" i="4"/>
  <c r="Q24" i="2"/>
  <c r="T15" i="5" l="1"/>
  <c r="Q16" i="5"/>
  <c r="R17" i="3"/>
  <c r="Q24" i="1"/>
  <c r="R23" i="4"/>
  <c r="S23" i="4" s="1"/>
  <c r="T23" i="4" s="1"/>
  <c r="R24" i="2"/>
  <c r="S24" i="2" s="1"/>
  <c r="T24" i="2" s="1"/>
  <c r="R16" i="5" l="1"/>
  <c r="S17" i="3"/>
  <c r="U17" i="3"/>
  <c r="R24" i="1"/>
  <c r="S24" i="1" s="1"/>
  <c r="T24" i="1" s="1"/>
  <c r="Q24" i="4"/>
  <c r="Q25" i="2"/>
  <c r="U16" i="5" l="1"/>
  <c r="V16" i="5" s="1"/>
  <c r="S16" i="5"/>
  <c r="T17" i="3"/>
  <c r="Q18" i="3"/>
  <c r="Q25" i="1"/>
  <c r="R24" i="4"/>
  <c r="S24" i="4" s="1"/>
  <c r="T24" i="4" s="1"/>
  <c r="R25" i="2"/>
  <c r="S25" i="2" s="1"/>
  <c r="T25" i="2" s="1"/>
  <c r="T16" i="5" l="1"/>
  <c r="Q17" i="5"/>
  <c r="Q25" i="4"/>
  <c r="R25" i="4" s="1"/>
  <c r="S25" i="4" s="1"/>
  <c r="T25" i="4" s="1"/>
  <c r="R18" i="3"/>
  <c r="R25" i="1"/>
  <c r="S25" i="1" s="1"/>
  <c r="T25" i="1" s="1"/>
  <c r="Q26" i="2"/>
  <c r="R17" i="5" l="1"/>
  <c r="S18" i="3"/>
  <c r="U18" i="3"/>
  <c r="Q26" i="1"/>
  <c r="Q26" i="4"/>
  <c r="R26" i="2"/>
  <c r="S26" i="2" s="1"/>
  <c r="T26" i="2" s="1"/>
  <c r="U17" i="5" l="1"/>
  <c r="V17" i="5" s="1"/>
  <c r="S17" i="5"/>
  <c r="T18" i="3"/>
  <c r="Q19" i="3"/>
  <c r="R26" i="1"/>
  <c r="S26" i="1" s="1"/>
  <c r="T26" i="1" s="1"/>
  <c r="R26" i="4"/>
  <c r="S26" i="4" s="1"/>
  <c r="T26" i="4" s="1"/>
  <c r="Q27" i="2"/>
  <c r="T17" i="5" l="1"/>
  <c r="Q18" i="5"/>
  <c r="R19" i="3"/>
  <c r="Q27" i="1"/>
  <c r="Q27" i="4"/>
  <c r="R27" i="2"/>
  <c r="S27" i="2" s="1"/>
  <c r="T27" i="2" s="1"/>
  <c r="R18" i="5" l="1"/>
  <c r="S19" i="3"/>
  <c r="U19" i="3"/>
  <c r="R27" i="1"/>
  <c r="S27" i="1" s="1"/>
  <c r="T27" i="1" s="1"/>
  <c r="R27" i="4"/>
  <c r="S27" i="4" s="1"/>
  <c r="T27" i="4" s="1"/>
  <c r="Q28" i="2"/>
  <c r="U18" i="5" l="1"/>
  <c r="V18" i="5" s="1"/>
  <c r="S18" i="5"/>
  <c r="T19" i="3"/>
  <c r="Q20" i="3"/>
  <c r="Q28" i="1"/>
  <c r="Q28" i="4"/>
  <c r="R28" i="2"/>
  <c r="S28" i="2" s="1"/>
  <c r="T28" i="2" s="1"/>
  <c r="T18" i="5" l="1"/>
  <c r="Q19" i="5"/>
  <c r="R20" i="3"/>
  <c r="R28" i="1"/>
  <c r="S28" i="1" s="1"/>
  <c r="T28" i="1" s="1"/>
  <c r="R28" i="4"/>
  <c r="S28" i="4" s="1"/>
  <c r="T28" i="4" s="1"/>
  <c r="Q29" i="2"/>
  <c r="R19" i="5" l="1"/>
  <c r="S20" i="3"/>
  <c r="U20" i="3"/>
  <c r="Q29" i="1"/>
  <c r="Q29" i="4"/>
  <c r="R29" i="2"/>
  <c r="S29" i="2" s="1"/>
  <c r="T29" i="2" s="1"/>
  <c r="U19" i="5" l="1"/>
  <c r="V19" i="5" s="1"/>
  <c r="S19" i="5"/>
  <c r="T20" i="3"/>
  <c r="Q21" i="3"/>
  <c r="R29" i="1"/>
  <c r="S29" i="1" s="1"/>
  <c r="T29" i="1" s="1"/>
  <c r="R29" i="4"/>
  <c r="S29" i="4" s="1"/>
  <c r="T29" i="4" s="1"/>
  <c r="Q30" i="2"/>
  <c r="T19" i="5" l="1"/>
  <c r="Q20" i="5"/>
  <c r="Q30" i="4"/>
  <c r="R30" i="4" s="1"/>
  <c r="S30" i="4" s="1"/>
  <c r="T30" i="4" s="1"/>
  <c r="R21" i="3"/>
  <c r="Q30" i="1"/>
  <c r="R30" i="2"/>
  <c r="S30" i="2" s="1"/>
  <c r="T30" i="2" s="1"/>
  <c r="R20" i="5" l="1"/>
  <c r="S21" i="3"/>
  <c r="U21" i="3"/>
  <c r="R30" i="1"/>
  <c r="S30" i="1" s="1"/>
  <c r="T30" i="1" s="1"/>
  <c r="Q31" i="4"/>
  <c r="Q31" i="2"/>
  <c r="U20" i="5" l="1"/>
  <c r="V20" i="5" s="1"/>
  <c r="S20" i="5"/>
  <c r="T21" i="3"/>
  <c r="Q22" i="3"/>
  <c r="Q31" i="1"/>
  <c r="R31" i="4"/>
  <c r="S31" i="4" s="1"/>
  <c r="T31" i="4" s="1"/>
  <c r="R31" i="2"/>
  <c r="S31" i="2" s="1"/>
  <c r="T31" i="2" s="1"/>
  <c r="T20" i="5" l="1"/>
  <c r="Q21" i="5"/>
  <c r="R22" i="3"/>
  <c r="R31" i="1"/>
  <c r="S31" i="1" s="1"/>
  <c r="T31" i="1" s="1"/>
  <c r="Q32" i="4"/>
  <c r="Q32" i="2"/>
  <c r="R21" i="5" l="1"/>
  <c r="S22" i="3"/>
  <c r="U22" i="3"/>
  <c r="Q32" i="1"/>
  <c r="R32" i="4"/>
  <c r="S32" i="4" s="1"/>
  <c r="T32" i="4" s="1"/>
  <c r="R32" i="2"/>
  <c r="S32" i="2" s="1"/>
  <c r="T32" i="2" s="1"/>
  <c r="U21" i="5" l="1"/>
  <c r="V21" i="5" s="1"/>
  <c r="S21" i="5"/>
  <c r="T22" i="3"/>
  <c r="Q23" i="3"/>
  <c r="R32" i="1"/>
  <c r="S32" i="1" s="1"/>
  <c r="T32" i="1" s="1"/>
  <c r="Q33" i="4"/>
  <c r="Q33" i="2"/>
  <c r="T21" i="5" l="1"/>
  <c r="Q22" i="5"/>
  <c r="R23" i="3"/>
  <c r="Q33" i="1"/>
  <c r="R33" i="4"/>
  <c r="S33" i="4" s="1"/>
  <c r="T33" i="4" s="1"/>
  <c r="R33" i="2"/>
  <c r="S33" i="2" s="1"/>
  <c r="T33" i="2" s="1"/>
  <c r="R22" i="5" l="1"/>
  <c r="Q34" i="4"/>
  <c r="S23" i="3"/>
  <c r="U23" i="3"/>
  <c r="R33" i="1"/>
  <c r="S33" i="1" s="1"/>
  <c r="T33" i="1" s="1"/>
  <c r="R34" i="4"/>
  <c r="S34" i="4" s="1"/>
  <c r="T34" i="4" s="1"/>
  <c r="Q34" i="2"/>
  <c r="U22" i="5" l="1"/>
  <c r="V22" i="5" s="1"/>
  <c r="S22" i="5"/>
  <c r="T23" i="3"/>
  <c r="Q24" i="3"/>
  <c r="Q34" i="1"/>
  <c r="Q35" i="4"/>
  <c r="R34" i="2"/>
  <c r="S34" i="2" s="1"/>
  <c r="T34" i="2" s="1"/>
  <c r="T22" i="5" l="1"/>
  <c r="Q23" i="5"/>
  <c r="R24" i="3"/>
  <c r="R34" i="1"/>
  <c r="S34" i="1" s="1"/>
  <c r="T34" i="1" s="1"/>
  <c r="R35" i="4"/>
  <c r="S35" i="4" s="1"/>
  <c r="T35" i="4" s="1"/>
  <c r="Q35" i="2"/>
  <c r="R23" i="5" l="1"/>
  <c r="S24" i="3"/>
  <c r="U24" i="3"/>
  <c r="Q35" i="1"/>
  <c r="Q36" i="4"/>
  <c r="R35" i="2"/>
  <c r="S35" i="2" s="1"/>
  <c r="T35" i="2" s="1"/>
  <c r="U23" i="5" l="1"/>
  <c r="V23" i="5" s="1"/>
  <c r="S23" i="5"/>
  <c r="T24" i="3"/>
  <c r="Q25" i="3"/>
  <c r="R35" i="1"/>
  <c r="S35" i="1" s="1"/>
  <c r="T35" i="1" s="1"/>
  <c r="R36" i="4"/>
  <c r="S36" i="4" s="1"/>
  <c r="T36" i="4" s="1"/>
  <c r="Q36" i="2"/>
  <c r="T23" i="5" l="1"/>
  <c r="Q24" i="5"/>
  <c r="R25" i="3"/>
  <c r="Q36" i="1"/>
  <c r="Q37" i="4"/>
  <c r="R36" i="2"/>
  <c r="S36" i="2" s="1"/>
  <c r="T36" i="2" s="1"/>
  <c r="R24" i="5" l="1"/>
  <c r="S25" i="3"/>
  <c r="U25" i="3"/>
  <c r="R36" i="1"/>
  <c r="S36" i="1" s="1"/>
  <c r="T36" i="1" s="1"/>
  <c r="R37" i="4"/>
  <c r="S37" i="4" s="1"/>
  <c r="T37" i="4" s="1"/>
  <c r="Q37" i="2"/>
  <c r="U24" i="5" l="1"/>
  <c r="V24" i="5" s="1"/>
  <c r="S24" i="5"/>
  <c r="Q38" i="4"/>
  <c r="R38" i="4" s="1"/>
  <c r="S38" i="4" s="1"/>
  <c r="T38" i="4" s="1"/>
  <c r="T25" i="3"/>
  <c r="Q26" i="3"/>
  <c r="Q37" i="1"/>
  <c r="R37" i="2"/>
  <c r="S37" i="2" s="1"/>
  <c r="T37" i="2" s="1"/>
  <c r="T24" i="5" l="1"/>
  <c r="Q25" i="5"/>
  <c r="R26" i="3"/>
  <c r="R37" i="1"/>
  <c r="S37" i="1" s="1"/>
  <c r="T37" i="1" s="1"/>
  <c r="Q39" i="4"/>
  <c r="Q38" i="2"/>
  <c r="R25" i="5" l="1"/>
  <c r="S26" i="3"/>
  <c r="U26" i="3"/>
  <c r="Q38" i="1"/>
  <c r="R39" i="4"/>
  <c r="S39" i="4" s="1"/>
  <c r="T39" i="4" s="1"/>
  <c r="R38" i="2"/>
  <c r="S38" i="2" s="1"/>
  <c r="T38" i="2" s="1"/>
  <c r="U25" i="5" l="1"/>
  <c r="V25" i="5" s="1"/>
  <c r="S25" i="5"/>
  <c r="T26" i="3"/>
  <c r="Q27" i="3"/>
  <c r="R38" i="1"/>
  <c r="S38" i="1" s="1"/>
  <c r="T38" i="1" s="1"/>
  <c r="Q40" i="4"/>
  <c r="Q39" i="2"/>
  <c r="T25" i="5" l="1"/>
  <c r="Q26" i="5"/>
  <c r="Q39" i="1"/>
  <c r="R27" i="3"/>
  <c r="R39" i="1"/>
  <c r="S39" i="1" s="1"/>
  <c r="T39" i="1" s="1"/>
  <c r="R40" i="4"/>
  <c r="S40" i="4" s="1"/>
  <c r="T40" i="4" s="1"/>
  <c r="R39" i="2"/>
  <c r="S39" i="2" s="1"/>
  <c r="T39" i="2" s="1"/>
  <c r="R26" i="5" l="1"/>
  <c r="S27" i="3"/>
  <c r="U27" i="3"/>
  <c r="Q40" i="1"/>
  <c r="Q41" i="4"/>
  <c r="Q40" i="2"/>
  <c r="U26" i="5" l="1"/>
  <c r="V26" i="5" s="1"/>
  <c r="S26" i="5"/>
  <c r="T27" i="3"/>
  <c r="Q28" i="3"/>
  <c r="R40" i="1"/>
  <c r="S40" i="1" s="1"/>
  <c r="T40" i="1" s="1"/>
  <c r="R41" i="4"/>
  <c r="S41" i="4" s="1"/>
  <c r="T41" i="4" s="1"/>
  <c r="R40" i="2"/>
  <c r="S40" i="2" s="1"/>
  <c r="T40" i="2" s="1"/>
  <c r="T26" i="5" l="1"/>
  <c r="Q27" i="5"/>
  <c r="Q42" i="4"/>
  <c r="R42" i="4" s="1"/>
  <c r="S42" i="4" s="1"/>
  <c r="T42" i="4" s="1"/>
  <c r="R28" i="3"/>
  <c r="Q41" i="1"/>
  <c r="Q41" i="2"/>
  <c r="R27" i="5" l="1"/>
  <c r="S28" i="3"/>
  <c r="U28" i="3"/>
  <c r="R41" i="1"/>
  <c r="S41" i="1" s="1"/>
  <c r="T41" i="1" s="1"/>
  <c r="Q43" i="4"/>
  <c r="R41" i="2"/>
  <c r="S41" i="2" s="1"/>
  <c r="T41" i="2" s="1"/>
  <c r="U27" i="5" l="1"/>
  <c r="V27" i="5" s="1"/>
  <c r="S27" i="5"/>
  <c r="Q42" i="2"/>
  <c r="R42" i="2" s="1"/>
  <c r="S42" i="2" s="1"/>
  <c r="T42" i="2" s="1"/>
  <c r="T28" i="3"/>
  <c r="Q29" i="3"/>
  <c r="Q42" i="1"/>
  <c r="R43" i="4"/>
  <c r="S43" i="4" s="1"/>
  <c r="T43" i="4" s="1"/>
  <c r="T27" i="5" l="1"/>
  <c r="Q28" i="5"/>
  <c r="R29" i="3"/>
  <c r="R42" i="1"/>
  <c r="S42" i="1" s="1"/>
  <c r="T42" i="1" s="1"/>
  <c r="Q44" i="4"/>
  <c r="Q43" i="2"/>
  <c r="R28" i="5" l="1"/>
  <c r="Q43" i="1"/>
  <c r="S29" i="3"/>
  <c r="U29" i="3"/>
  <c r="R43" i="1"/>
  <c r="S43" i="1" s="1"/>
  <c r="T43" i="1" s="1"/>
  <c r="R44" i="4"/>
  <c r="S44" i="4" s="1"/>
  <c r="T44" i="4" s="1"/>
  <c r="R43" i="2"/>
  <c r="S43" i="2" s="1"/>
  <c r="T43" i="2" s="1"/>
  <c r="U28" i="5" l="1"/>
  <c r="V28" i="5" s="1"/>
  <c r="S28" i="5"/>
  <c r="Q44" i="2"/>
  <c r="T29" i="3"/>
  <c r="Q30" i="3"/>
  <c r="Q44" i="1"/>
  <c r="Q45" i="4"/>
  <c r="R44" i="2"/>
  <c r="S44" i="2" s="1"/>
  <c r="T44" i="2" s="1"/>
  <c r="T28" i="5" l="1"/>
  <c r="Q29" i="5"/>
  <c r="R30" i="3"/>
  <c r="R44" i="1"/>
  <c r="S44" i="1" s="1"/>
  <c r="T44" i="1" s="1"/>
  <c r="R45" i="4"/>
  <c r="S45" i="4" s="1"/>
  <c r="T45" i="4" s="1"/>
  <c r="Q45" i="2"/>
  <c r="R29" i="5" l="1"/>
  <c r="S30" i="3"/>
  <c r="U30" i="3"/>
  <c r="Q45" i="1"/>
  <c r="Q46" i="4"/>
  <c r="R46" i="4" s="1"/>
  <c r="S46" i="4" s="1"/>
  <c r="R45" i="2"/>
  <c r="S45" i="2" s="1"/>
  <c r="T45" i="2" s="1"/>
  <c r="U29" i="5" l="1"/>
  <c r="V29" i="5" s="1"/>
  <c r="S29" i="5"/>
  <c r="T46" i="4"/>
  <c r="Y1" i="4"/>
  <c r="T30" i="3"/>
  <c r="Q31" i="3"/>
  <c r="R45" i="1"/>
  <c r="S45" i="1" s="1"/>
  <c r="T45" i="1" s="1"/>
  <c r="Q46" i="2"/>
  <c r="R46" i="2" s="1"/>
  <c r="S46" i="2" s="1"/>
  <c r="T29" i="5" l="1"/>
  <c r="Q30" i="5"/>
  <c r="T46" i="2"/>
  <c r="Y1" i="2"/>
  <c r="R31" i="3"/>
  <c r="Q46" i="1"/>
  <c r="R46" i="1" s="1"/>
  <c r="S46" i="1" s="1"/>
  <c r="R30" i="5" l="1"/>
  <c r="T46" i="1"/>
  <c r="Y1" i="1"/>
  <c r="S31" i="3"/>
  <c r="U31" i="3"/>
  <c r="U30" i="5" l="1"/>
  <c r="V30" i="5" s="1"/>
  <c r="S30" i="5"/>
  <c r="T31" i="3"/>
  <c r="Q32" i="3"/>
  <c r="T30" i="5" l="1"/>
  <c r="Q31" i="5"/>
  <c r="R32" i="3"/>
  <c r="R31" i="5" l="1"/>
  <c r="S32" i="3"/>
  <c r="U32" i="3"/>
  <c r="U31" i="5" l="1"/>
  <c r="V31" i="5" s="1"/>
  <c r="S31" i="5"/>
  <c r="T32" i="3"/>
  <c r="Q33" i="3"/>
  <c r="T31" i="5" l="1"/>
  <c r="Q32" i="5"/>
  <c r="R33" i="3"/>
  <c r="R32" i="5" l="1"/>
  <c r="S33" i="3"/>
  <c r="U33" i="3"/>
  <c r="U32" i="5" l="1"/>
  <c r="V32" i="5" s="1"/>
  <c r="S32" i="5"/>
  <c r="T33" i="3"/>
  <c r="Q34" i="3"/>
  <c r="T32" i="5" l="1"/>
  <c r="Q33" i="5"/>
  <c r="R34" i="3"/>
  <c r="R33" i="5" l="1"/>
  <c r="S34" i="3"/>
  <c r="U34" i="3"/>
  <c r="U33" i="5" l="1"/>
  <c r="V33" i="5" s="1"/>
  <c r="S33" i="5"/>
  <c r="T34" i="3"/>
  <c r="Q35" i="3"/>
  <c r="T33" i="5" l="1"/>
  <c r="Q34" i="5"/>
  <c r="R35" i="3"/>
  <c r="R34" i="5" l="1"/>
  <c r="S35" i="3"/>
  <c r="U35" i="3"/>
  <c r="U34" i="5" l="1"/>
  <c r="V34" i="5" s="1"/>
  <c r="S34" i="5"/>
  <c r="T35" i="3"/>
  <c r="Q36" i="3"/>
  <c r="T34" i="5" l="1"/>
  <c r="Q35" i="5"/>
  <c r="R36" i="3"/>
  <c r="R35" i="5" l="1"/>
  <c r="S36" i="3"/>
  <c r="U36" i="3"/>
  <c r="U35" i="5" l="1"/>
  <c r="V35" i="5" s="1"/>
  <c r="S35" i="5"/>
  <c r="T36" i="3"/>
  <c r="Q37" i="3"/>
  <c r="T35" i="5" l="1"/>
  <c r="Q36" i="5"/>
  <c r="R37" i="3"/>
  <c r="R36" i="5" l="1"/>
  <c r="S37" i="3"/>
  <c r="U37" i="3"/>
  <c r="U36" i="5" l="1"/>
  <c r="V36" i="5" s="1"/>
  <c r="S36" i="5"/>
  <c r="T37" i="3"/>
  <c r="Q38" i="3"/>
  <c r="T36" i="5" l="1"/>
  <c r="Q37" i="5"/>
  <c r="R38" i="3"/>
  <c r="R37" i="5" l="1"/>
  <c r="S38" i="3"/>
  <c r="U38" i="3"/>
  <c r="U37" i="5" l="1"/>
  <c r="V37" i="5" s="1"/>
  <c r="S37" i="5"/>
  <c r="T38" i="3"/>
  <c r="Q39" i="3"/>
  <c r="T37" i="5" l="1"/>
  <c r="Q38" i="5"/>
  <c r="R39" i="3"/>
  <c r="R38" i="5" l="1"/>
  <c r="S39" i="3"/>
  <c r="U39" i="3"/>
  <c r="U38" i="5" l="1"/>
  <c r="V38" i="5" s="1"/>
  <c r="S38" i="5"/>
  <c r="T39" i="3"/>
  <c r="Q40" i="3"/>
  <c r="T38" i="5" l="1"/>
  <c r="Q39" i="5"/>
  <c r="R40" i="3"/>
  <c r="R39" i="5" l="1"/>
  <c r="S40" i="3"/>
  <c r="U40" i="3"/>
  <c r="U39" i="5" l="1"/>
  <c r="V39" i="5" s="1"/>
  <c r="S39" i="5"/>
  <c r="T40" i="3"/>
  <c r="Q41" i="3"/>
  <c r="T39" i="5" l="1"/>
  <c r="Q40" i="5"/>
  <c r="R41" i="3"/>
  <c r="R40" i="5" l="1"/>
  <c r="S41" i="3"/>
  <c r="U41" i="3"/>
  <c r="U40" i="5" l="1"/>
  <c r="V40" i="5" s="1"/>
  <c r="S40" i="5"/>
  <c r="T41" i="3"/>
  <c r="Q42" i="3"/>
  <c r="T40" i="5" l="1"/>
  <c r="Q41" i="5"/>
  <c r="R42" i="3"/>
  <c r="R41" i="5" l="1"/>
  <c r="S42" i="3"/>
  <c r="U42" i="3"/>
  <c r="U41" i="5" l="1"/>
  <c r="V41" i="5" s="1"/>
  <c r="S41" i="5"/>
  <c r="T42" i="3"/>
  <c r="Q43" i="3"/>
  <c r="T41" i="5" l="1"/>
  <c r="Q42" i="5"/>
  <c r="R43" i="3"/>
  <c r="R42" i="5" l="1"/>
  <c r="S43" i="3"/>
  <c r="U43" i="3"/>
  <c r="U42" i="5" l="1"/>
  <c r="V42" i="5" s="1"/>
  <c r="S42" i="5"/>
  <c r="T43" i="3"/>
  <c r="Q44" i="3"/>
  <c r="T42" i="5" l="1"/>
  <c r="Q43" i="5"/>
  <c r="R44" i="3"/>
  <c r="R43" i="5" l="1"/>
  <c r="S44" i="3"/>
  <c r="U44" i="3"/>
  <c r="U43" i="5" l="1"/>
  <c r="V43" i="5" s="1"/>
  <c r="S43" i="5"/>
  <c r="T44" i="3"/>
  <c r="Q45" i="3"/>
  <c r="T43" i="5" l="1"/>
  <c r="Q44" i="5"/>
  <c r="R45" i="3"/>
  <c r="R44" i="5" l="1"/>
  <c r="S45" i="3"/>
  <c r="U45" i="3"/>
  <c r="U44" i="5" l="1"/>
  <c r="V44" i="5" s="1"/>
  <c r="S44" i="5"/>
  <c r="T45" i="3"/>
  <c r="Q46" i="3"/>
  <c r="R46" i="3" s="1"/>
  <c r="T44" i="5" l="1"/>
  <c r="Q45" i="5"/>
  <c r="S46" i="3"/>
  <c r="U46" i="3"/>
  <c r="R45" i="5" l="1"/>
  <c r="T46" i="3"/>
  <c r="Y1" i="3"/>
  <c r="U45" i="5" l="1"/>
  <c r="V45" i="5" s="1"/>
  <c r="S45" i="5"/>
  <c r="T45" i="5" l="1"/>
  <c r="Q46" i="5"/>
  <c r="R46" i="5" s="1"/>
  <c r="U46" i="5" l="1"/>
  <c r="V46" i="5" s="1"/>
  <c r="S46" i="5"/>
  <c r="T46" i="5" s="1"/>
</calcChain>
</file>

<file path=xl/sharedStrings.xml><?xml version="1.0" encoding="utf-8"?>
<sst xmlns="http://schemas.openxmlformats.org/spreadsheetml/2006/main" count="565" uniqueCount="25">
  <si>
    <t>TICKER</t>
  </si>
  <si>
    <t>PER</t>
  </si>
  <si>
    <t>DATE</t>
  </si>
  <si>
    <t>TIME</t>
  </si>
  <si>
    <t>OPEN</t>
  </si>
  <si>
    <t>HIGH</t>
  </si>
  <si>
    <t>LOW</t>
  </si>
  <si>
    <t>CLOSE</t>
  </si>
  <si>
    <t>VOL</t>
  </si>
  <si>
    <t>prediction</t>
  </si>
  <si>
    <t>ATR</t>
  </si>
  <si>
    <t>Si</t>
  </si>
  <si>
    <t>D</t>
  </si>
  <si>
    <t>direction</t>
  </si>
  <si>
    <t>stop_loss</t>
  </si>
  <si>
    <t>take_profit</t>
  </si>
  <si>
    <t>close_type</t>
  </si>
  <si>
    <t>profit_per_contract</t>
  </si>
  <si>
    <t>balance</t>
  </si>
  <si>
    <t>pos_size</t>
  </si>
  <si>
    <t>total_profit</t>
  </si>
  <si>
    <t>profit_share</t>
  </si>
  <si>
    <t>cumulative_profit</t>
  </si>
  <si>
    <t>oot_profit</t>
  </si>
  <si>
    <t>oot_cumulative_profit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</si>
</sst>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2" applyFont="1"/>
    <xf numFmtId="165" fontId="0" fillId="0" borderId="0" xfId="1" applyNumberFormat="1" applyFont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train_period_14!$T$2:$T$46</c:f>
              <c:numCache>
                <c:formatCode>General</c:formatCode>
                <c:ptCount val="45"/>
                <c:pt idx="0">
                  <c:v>1002</c:v>
                </c:pt>
                <c:pt idx="1">
                  <c:v>-214.04666666666162</c:v>
                </c:pt>
                <c:pt idx="2">
                  <c:v>-1418.8999999999942</c:v>
                </c:pt>
                <c:pt idx="3">
                  <c:v>-2594.3066666666709</c:v>
                </c:pt>
                <c:pt idx="4">
                  <c:v>-249.49333333334653</c:v>
                </c:pt>
                <c:pt idx="5">
                  <c:v>-1099.4933333333465</c:v>
                </c:pt>
                <c:pt idx="6">
                  <c:v>35.599999999976717</c:v>
                </c:pt>
                <c:pt idx="7">
                  <c:v>2274.1999999999825</c:v>
                </c:pt>
                <c:pt idx="8">
                  <c:v>1670.1999999999825</c:v>
                </c:pt>
                <c:pt idx="9">
                  <c:v>1928.1999999999825</c:v>
                </c:pt>
                <c:pt idx="10">
                  <c:v>2384.1999999999825</c:v>
                </c:pt>
                <c:pt idx="11">
                  <c:v>1448.1999999999825</c:v>
                </c:pt>
                <c:pt idx="12">
                  <c:v>2901.4599999999773</c:v>
                </c:pt>
                <c:pt idx="13">
                  <c:v>4320.4599999999773</c:v>
                </c:pt>
                <c:pt idx="14">
                  <c:v>2814.4599999999773</c:v>
                </c:pt>
                <c:pt idx="15">
                  <c:v>4329.4599999999773</c:v>
                </c:pt>
                <c:pt idx="16">
                  <c:v>5654.4299999999639</c:v>
                </c:pt>
                <c:pt idx="17">
                  <c:v>6937.0499999999447</c:v>
                </c:pt>
                <c:pt idx="18">
                  <c:v>8190.1999999999243</c:v>
                </c:pt>
                <c:pt idx="19">
                  <c:v>10726.479999999923</c:v>
                </c:pt>
                <c:pt idx="20">
                  <c:v>8941.4799999999232</c:v>
                </c:pt>
                <c:pt idx="21">
                  <c:v>10171.479999999923</c:v>
                </c:pt>
                <c:pt idx="22">
                  <c:v>12600.199999999924</c:v>
                </c:pt>
                <c:pt idx="23">
                  <c:v>14203.693333333271</c:v>
                </c:pt>
                <c:pt idx="24">
                  <c:v>15099.693333333271</c:v>
                </c:pt>
                <c:pt idx="25">
                  <c:v>18287.106666666601</c:v>
                </c:pt>
                <c:pt idx="26">
                  <c:v>16692.666666666599</c:v>
                </c:pt>
                <c:pt idx="27">
                  <c:v>15712.666666666599</c:v>
                </c:pt>
                <c:pt idx="28">
                  <c:v>16848.666666666599</c:v>
                </c:pt>
                <c:pt idx="29">
                  <c:v>15379.399999999936</c:v>
                </c:pt>
                <c:pt idx="30">
                  <c:v>18621.746666666615</c:v>
                </c:pt>
                <c:pt idx="31">
                  <c:v>16990.653333333292</c:v>
                </c:pt>
                <c:pt idx="32">
                  <c:v>19599.393333333297</c:v>
                </c:pt>
                <c:pt idx="33">
                  <c:v>20568.393333333297</c:v>
                </c:pt>
                <c:pt idx="34">
                  <c:v>18879.539999999964</c:v>
                </c:pt>
                <c:pt idx="35">
                  <c:v>17241.219999999958</c:v>
                </c:pt>
                <c:pt idx="36">
                  <c:v>15593.259999999937</c:v>
                </c:pt>
                <c:pt idx="37">
                  <c:v>13968.526666666599</c:v>
                </c:pt>
                <c:pt idx="38">
                  <c:v>15218.676666666579</c:v>
                </c:pt>
                <c:pt idx="39">
                  <c:v>17765.816666666564</c:v>
                </c:pt>
                <c:pt idx="40">
                  <c:v>16480.506666666581</c:v>
                </c:pt>
                <c:pt idx="41">
                  <c:v>15213.506666666595</c:v>
                </c:pt>
                <c:pt idx="42">
                  <c:v>14649.506666666595</c:v>
                </c:pt>
                <c:pt idx="43">
                  <c:v>13023.239999999932</c:v>
                </c:pt>
                <c:pt idx="44">
                  <c:v>11413.706666666607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8-4FDD-A612-57CF2C67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1199"/>
        <c:axId val="34776639"/>
      </c:lineChart>
      <c:catAx>
        <c:axId val="3479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76639"/>
        <c:crosses val="autoZero"/>
        <c:auto val="1"/>
        <c:lblAlgn val="ctr"/>
        <c:lblOffset val="100"/>
        <c:noMultiLvlLbl val="0"/>
      </c:catAx>
      <c:valAx>
        <c:axId val="347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train_period_120!$V$2:$V$46</c:f>
              <c:numCache>
                <c:formatCode>General</c:formatCode>
                <c:ptCount val="45"/>
                <c:pt idx="0">
                  <c:v>1002</c:v>
                </c:pt>
                <c:pt idx="1">
                  <c:v>654</c:v>
                </c:pt>
                <c:pt idx="2">
                  <c:v>2926</c:v>
                </c:pt>
                <c:pt idx="3">
                  <c:v>4832</c:v>
                </c:pt>
                <c:pt idx="4">
                  <c:v>3866</c:v>
                </c:pt>
                <c:pt idx="5">
                  <c:v>3016</c:v>
                </c:pt>
                <c:pt idx="6">
                  <c:v>1560</c:v>
                </c:pt>
                <c:pt idx="7">
                  <c:v>3474</c:v>
                </c:pt>
                <c:pt idx="8">
                  <c:v>2870</c:v>
                </c:pt>
                <c:pt idx="9">
                  <c:v>3128</c:v>
                </c:pt>
                <c:pt idx="10">
                  <c:v>3812</c:v>
                </c:pt>
                <c:pt idx="11">
                  <c:v>2876</c:v>
                </c:pt>
                <c:pt idx="12">
                  <c:v>23</c:v>
                </c:pt>
                <c:pt idx="13">
                  <c:v>1442</c:v>
                </c:pt>
                <c:pt idx="14">
                  <c:v>-64</c:v>
                </c:pt>
                <c:pt idx="15">
                  <c:v>1451</c:v>
                </c:pt>
                <c:pt idx="16">
                  <c:v>-1270</c:v>
                </c:pt>
                <c:pt idx="17">
                  <c:v>-3226</c:v>
                </c:pt>
                <c:pt idx="18">
                  <c:v>-4549</c:v>
                </c:pt>
                <c:pt idx="19">
                  <c:v>-1669</c:v>
                </c:pt>
                <c:pt idx="20">
                  <c:v>-3454</c:v>
                </c:pt>
                <c:pt idx="21">
                  <c:v>-1814</c:v>
                </c:pt>
                <c:pt idx="22">
                  <c:v>-5206</c:v>
                </c:pt>
                <c:pt idx="23">
                  <c:v>-6934</c:v>
                </c:pt>
                <c:pt idx="24">
                  <c:v>-6038</c:v>
                </c:pt>
                <c:pt idx="25">
                  <c:v>-6790</c:v>
                </c:pt>
                <c:pt idx="26">
                  <c:v>-4918</c:v>
                </c:pt>
                <c:pt idx="27">
                  <c:v>-5898</c:v>
                </c:pt>
                <c:pt idx="28">
                  <c:v>-4762</c:v>
                </c:pt>
                <c:pt idx="29">
                  <c:v>-4478</c:v>
                </c:pt>
                <c:pt idx="30">
                  <c:v>3838</c:v>
                </c:pt>
                <c:pt idx="31">
                  <c:v>6874</c:v>
                </c:pt>
                <c:pt idx="32">
                  <c:v>1375</c:v>
                </c:pt>
                <c:pt idx="33">
                  <c:v>2344</c:v>
                </c:pt>
                <c:pt idx="34">
                  <c:v>3268</c:v>
                </c:pt>
                <c:pt idx="35">
                  <c:v>4244</c:v>
                </c:pt>
                <c:pt idx="36">
                  <c:v>6500</c:v>
                </c:pt>
                <c:pt idx="37">
                  <c:v>5424</c:v>
                </c:pt>
                <c:pt idx="38">
                  <c:v>2073</c:v>
                </c:pt>
                <c:pt idx="39">
                  <c:v>4551</c:v>
                </c:pt>
                <c:pt idx="40">
                  <c:v>5808</c:v>
                </c:pt>
                <c:pt idx="41">
                  <c:v>7293</c:v>
                </c:pt>
                <c:pt idx="42">
                  <c:v>6729</c:v>
                </c:pt>
                <c:pt idx="43">
                  <c:v>8985</c:v>
                </c:pt>
                <c:pt idx="44">
                  <c:v>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8-43F0-8BDA-B9FA9F03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07615"/>
        <c:axId val="1772304287"/>
      </c:lineChart>
      <c:catAx>
        <c:axId val="177230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304287"/>
        <c:crosses val="autoZero"/>
        <c:auto val="1"/>
        <c:lblAlgn val="ctr"/>
        <c:lblOffset val="100"/>
        <c:noMultiLvlLbl val="0"/>
      </c:catAx>
      <c:valAx>
        <c:axId val="17723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3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train_period_14!$V$2:$V$46</c:f>
              <c:numCache>
                <c:formatCode>General</c:formatCode>
                <c:ptCount val="45"/>
                <c:pt idx="0">
                  <c:v>1002</c:v>
                </c:pt>
                <c:pt idx="1">
                  <c:v>654</c:v>
                </c:pt>
                <c:pt idx="2">
                  <c:v>2926</c:v>
                </c:pt>
                <c:pt idx="3">
                  <c:v>4832</c:v>
                </c:pt>
                <c:pt idx="4">
                  <c:v>3866</c:v>
                </c:pt>
                <c:pt idx="5">
                  <c:v>3016</c:v>
                </c:pt>
                <c:pt idx="6">
                  <c:v>1560</c:v>
                </c:pt>
                <c:pt idx="7">
                  <c:v>3474</c:v>
                </c:pt>
                <c:pt idx="8">
                  <c:v>2870</c:v>
                </c:pt>
                <c:pt idx="9">
                  <c:v>3128</c:v>
                </c:pt>
                <c:pt idx="10">
                  <c:v>3584</c:v>
                </c:pt>
                <c:pt idx="11">
                  <c:v>2648</c:v>
                </c:pt>
                <c:pt idx="12">
                  <c:v>-205</c:v>
                </c:pt>
                <c:pt idx="13">
                  <c:v>1214</c:v>
                </c:pt>
                <c:pt idx="14">
                  <c:v>-292</c:v>
                </c:pt>
                <c:pt idx="15">
                  <c:v>1223</c:v>
                </c:pt>
                <c:pt idx="16">
                  <c:v>-1498</c:v>
                </c:pt>
                <c:pt idx="17">
                  <c:v>-3454</c:v>
                </c:pt>
                <c:pt idx="18">
                  <c:v>-4777</c:v>
                </c:pt>
                <c:pt idx="19">
                  <c:v>-1897</c:v>
                </c:pt>
                <c:pt idx="20">
                  <c:v>-3682</c:v>
                </c:pt>
                <c:pt idx="21">
                  <c:v>-2452</c:v>
                </c:pt>
                <c:pt idx="22">
                  <c:v>-4996</c:v>
                </c:pt>
                <c:pt idx="23">
                  <c:v>-6724</c:v>
                </c:pt>
                <c:pt idx="24">
                  <c:v>-5828</c:v>
                </c:pt>
                <c:pt idx="25">
                  <c:v>-6580</c:v>
                </c:pt>
                <c:pt idx="26">
                  <c:v>-4708</c:v>
                </c:pt>
                <c:pt idx="27">
                  <c:v>-5688</c:v>
                </c:pt>
                <c:pt idx="28">
                  <c:v>-4552</c:v>
                </c:pt>
                <c:pt idx="29">
                  <c:v>-4268</c:v>
                </c:pt>
                <c:pt idx="30">
                  <c:v>4048</c:v>
                </c:pt>
                <c:pt idx="31">
                  <c:v>7084</c:v>
                </c:pt>
                <c:pt idx="32">
                  <c:v>1585</c:v>
                </c:pt>
                <c:pt idx="33">
                  <c:v>2554</c:v>
                </c:pt>
                <c:pt idx="34">
                  <c:v>3478</c:v>
                </c:pt>
                <c:pt idx="35">
                  <c:v>4454</c:v>
                </c:pt>
                <c:pt idx="36">
                  <c:v>6710</c:v>
                </c:pt>
                <c:pt idx="37">
                  <c:v>5634</c:v>
                </c:pt>
                <c:pt idx="38">
                  <c:v>2283</c:v>
                </c:pt>
                <c:pt idx="39">
                  <c:v>4761</c:v>
                </c:pt>
                <c:pt idx="40">
                  <c:v>6018</c:v>
                </c:pt>
                <c:pt idx="41">
                  <c:v>7503</c:v>
                </c:pt>
                <c:pt idx="42">
                  <c:v>6939</c:v>
                </c:pt>
                <c:pt idx="43">
                  <c:v>9195</c:v>
                </c:pt>
                <c:pt idx="44">
                  <c:v>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6-40DC-B14E-E96D1CC8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404975"/>
        <c:axId val="1774406223"/>
      </c:lineChart>
      <c:catAx>
        <c:axId val="17744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406223"/>
        <c:crosses val="autoZero"/>
        <c:auto val="1"/>
        <c:lblAlgn val="ctr"/>
        <c:lblOffset val="100"/>
        <c:noMultiLvlLbl val="0"/>
      </c:catAx>
      <c:valAx>
        <c:axId val="17744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40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train_period_30!$T$2:$T$46</c:f>
              <c:numCache>
                <c:formatCode>General</c:formatCode>
                <c:ptCount val="45"/>
                <c:pt idx="0">
                  <c:v>1002</c:v>
                </c:pt>
                <c:pt idx="1">
                  <c:v>-214.04666666666162</c:v>
                </c:pt>
                <c:pt idx="2">
                  <c:v>2195.6600000000035</c:v>
                </c:pt>
                <c:pt idx="3">
                  <c:v>1020.2533333333267</c:v>
                </c:pt>
                <c:pt idx="4">
                  <c:v>3365.0666666666511</c:v>
                </c:pt>
                <c:pt idx="5">
                  <c:v>4512.34666666665</c:v>
                </c:pt>
                <c:pt idx="6">
                  <c:v>5647.4399999999732</c:v>
                </c:pt>
                <c:pt idx="7">
                  <c:v>7886.039999999979</c:v>
                </c:pt>
                <c:pt idx="8">
                  <c:v>7282.039999999979</c:v>
                </c:pt>
                <c:pt idx="9">
                  <c:v>7669.039999999979</c:v>
                </c:pt>
                <c:pt idx="10">
                  <c:v>8353.039999999979</c:v>
                </c:pt>
                <c:pt idx="11">
                  <c:v>7417.039999999979</c:v>
                </c:pt>
                <c:pt idx="12">
                  <c:v>4564.039999999979</c:v>
                </c:pt>
                <c:pt idx="13">
                  <c:v>5983.039999999979</c:v>
                </c:pt>
                <c:pt idx="14">
                  <c:v>4477.039999999979</c:v>
                </c:pt>
                <c:pt idx="15">
                  <c:v>5992.039999999979</c:v>
                </c:pt>
                <c:pt idx="16">
                  <c:v>8641.9799999999959</c:v>
                </c:pt>
                <c:pt idx="17">
                  <c:v>9924.5999999999767</c:v>
                </c:pt>
                <c:pt idx="18">
                  <c:v>11177.749999999956</c:v>
                </c:pt>
                <c:pt idx="19">
                  <c:v>13714.029999999955</c:v>
                </c:pt>
                <c:pt idx="20">
                  <c:v>11929.029999999955</c:v>
                </c:pt>
                <c:pt idx="21">
                  <c:v>13569.029999999955</c:v>
                </c:pt>
                <c:pt idx="22">
                  <c:v>16807.32333333329</c:v>
                </c:pt>
                <c:pt idx="23">
                  <c:v>18410.816666666637</c:v>
                </c:pt>
                <c:pt idx="24">
                  <c:v>19306.816666666637</c:v>
                </c:pt>
                <c:pt idx="25">
                  <c:v>20900.523333333302</c:v>
                </c:pt>
                <c:pt idx="26">
                  <c:v>22494.963333333304</c:v>
                </c:pt>
                <c:pt idx="27">
                  <c:v>21514.963333333304</c:v>
                </c:pt>
                <c:pt idx="28">
                  <c:v>22650.963333333304</c:v>
                </c:pt>
                <c:pt idx="29">
                  <c:v>21181.696666666641</c:v>
                </c:pt>
                <c:pt idx="30">
                  <c:v>19560.523333333302</c:v>
                </c:pt>
                <c:pt idx="31">
                  <c:v>17929.429999999978</c:v>
                </c:pt>
                <c:pt idx="32">
                  <c:v>20538.169999999984</c:v>
                </c:pt>
                <c:pt idx="33">
                  <c:v>21507.169999999984</c:v>
                </c:pt>
                <c:pt idx="34">
                  <c:v>19818.316666666651</c:v>
                </c:pt>
                <c:pt idx="35">
                  <c:v>18179.996666666644</c:v>
                </c:pt>
                <c:pt idx="36">
                  <c:v>16532.036666666623</c:v>
                </c:pt>
                <c:pt idx="37">
                  <c:v>14907.303333333286</c:v>
                </c:pt>
                <c:pt idx="38">
                  <c:v>17407.603333333289</c:v>
                </c:pt>
                <c:pt idx="39">
                  <c:v>19954.743333333274</c:v>
                </c:pt>
                <c:pt idx="40">
                  <c:v>18669.433333333291</c:v>
                </c:pt>
                <c:pt idx="41">
                  <c:v>17402.433333333305</c:v>
                </c:pt>
                <c:pt idx="42">
                  <c:v>16650.433333333305</c:v>
                </c:pt>
                <c:pt idx="43">
                  <c:v>15024.166666666642</c:v>
                </c:pt>
                <c:pt idx="44">
                  <c:v>13414.633333333317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F-4035-B102-0807084D2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544655"/>
        <c:axId val="2071545903"/>
      </c:lineChart>
      <c:catAx>
        <c:axId val="207154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545903"/>
        <c:crosses val="autoZero"/>
        <c:auto val="1"/>
        <c:lblAlgn val="ctr"/>
        <c:lblOffset val="100"/>
        <c:noMultiLvlLbl val="0"/>
      </c:catAx>
      <c:valAx>
        <c:axId val="20715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5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train_period_30!$V$2:$V$46</c:f>
              <c:numCache>
                <c:formatCode>General</c:formatCode>
                <c:ptCount val="45"/>
                <c:pt idx="0">
                  <c:v>1002</c:v>
                </c:pt>
                <c:pt idx="1">
                  <c:v>654</c:v>
                </c:pt>
                <c:pt idx="2">
                  <c:v>2926</c:v>
                </c:pt>
                <c:pt idx="3">
                  <c:v>4832</c:v>
                </c:pt>
                <c:pt idx="4">
                  <c:v>3866</c:v>
                </c:pt>
                <c:pt idx="5">
                  <c:v>3016</c:v>
                </c:pt>
                <c:pt idx="6">
                  <c:v>1560</c:v>
                </c:pt>
                <c:pt idx="7">
                  <c:v>3474</c:v>
                </c:pt>
                <c:pt idx="8">
                  <c:v>2870</c:v>
                </c:pt>
                <c:pt idx="9">
                  <c:v>3257</c:v>
                </c:pt>
                <c:pt idx="10">
                  <c:v>3941</c:v>
                </c:pt>
                <c:pt idx="11">
                  <c:v>3005</c:v>
                </c:pt>
                <c:pt idx="12">
                  <c:v>152</c:v>
                </c:pt>
                <c:pt idx="13">
                  <c:v>1571</c:v>
                </c:pt>
                <c:pt idx="14">
                  <c:v>65</c:v>
                </c:pt>
                <c:pt idx="15">
                  <c:v>1580</c:v>
                </c:pt>
                <c:pt idx="16">
                  <c:v>-1141</c:v>
                </c:pt>
                <c:pt idx="17">
                  <c:v>-3097</c:v>
                </c:pt>
                <c:pt idx="18">
                  <c:v>-4420</c:v>
                </c:pt>
                <c:pt idx="19">
                  <c:v>-1540</c:v>
                </c:pt>
                <c:pt idx="20">
                  <c:v>-3325</c:v>
                </c:pt>
                <c:pt idx="21">
                  <c:v>-1685</c:v>
                </c:pt>
                <c:pt idx="22">
                  <c:v>-5077</c:v>
                </c:pt>
                <c:pt idx="23">
                  <c:v>-6805</c:v>
                </c:pt>
                <c:pt idx="24">
                  <c:v>-5909</c:v>
                </c:pt>
                <c:pt idx="25">
                  <c:v>-6661</c:v>
                </c:pt>
                <c:pt idx="26">
                  <c:v>-4789</c:v>
                </c:pt>
                <c:pt idx="27">
                  <c:v>-5769</c:v>
                </c:pt>
                <c:pt idx="28">
                  <c:v>-4633</c:v>
                </c:pt>
                <c:pt idx="29">
                  <c:v>-4349</c:v>
                </c:pt>
                <c:pt idx="30">
                  <c:v>3967</c:v>
                </c:pt>
                <c:pt idx="31">
                  <c:v>7003</c:v>
                </c:pt>
                <c:pt idx="32">
                  <c:v>1504</c:v>
                </c:pt>
                <c:pt idx="33">
                  <c:v>2473</c:v>
                </c:pt>
                <c:pt idx="34">
                  <c:v>3397</c:v>
                </c:pt>
                <c:pt idx="35">
                  <c:v>4373</c:v>
                </c:pt>
                <c:pt idx="36">
                  <c:v>6629</c:v>
                </c:pt>
                <c:pt idx="37">
                  <c:v>5553</c:v>
                </c:pt>
                <c:pt idx="38">
                  <c:v>2202</c:v>
                </c:pt>
                <c:pt idx="39">
                  <c:v>4680</c:v>
                </c:pt>
                <c:pt idx="40">
                  <c:v>5937</c:v>
                </c:pt>
                <c:pt idx="41">
                  <c:v>7422</c:v>
                </c:pt>
                <c:pt idx="42">
                  <c:v>6670</c:v>
                </c:pt>
                <c:pt idx="43">
                  <c:v>8926</c:v>
                </c:pt>
                <c:pt idx="44">
                  <c:v>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5-481B-9F51-95954225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7775"/>
        <c:axId val="47524047"/>
      </c:lineChart>
      <c:catAx>
        <c:axId val="4753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24047"/>
        <c:crosses val="autoZero"/>
        <c:auto val="1"/>
        <c:lblAlgn val="ctr"/>
        <c:lblOffset val="100"/>
        <c:noMultiLvlLbl val="0"/>
      </c:catAx>
      <c:valAx>
        <c:axId val="475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3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train_period_60!$T$2:$T$46</c:f>
              <c:numCache>
                <c:formatCode>General</c:formatCode>
                <c:ptCount val="45"/>
                <c:pt idx="0">
                  <c:v>1002</c:v>
                </c:pt>
                <c:pt idx="1">
                  <c:v>-214.04666666666162</c:v>
                </c:pt>
                <c:pt idx="2">
                  <c:v>-1418.8999999999942</c:v>
                </c:pt>
                <c:pt idx="3">
                  <c:v>-2594.3066666666709</c:v>
                </c:pt>
                <c:pt idx="4">
                  <c:v>-249.49333333334653</c:v>
                </c:pt>
                <c:pt idx="5">
                  <c:v>-1099.4933333333465</c:v>
                </c:pt>
                <c:pt idx="6">
                  <c:v>-2555.4933333333465</c:v>
                </c:pt>
                <c:pt idx="7">
                  <c:v>-316.89333333334071</c:v>
                </c:pt>
                <c:pt idx="8">
                  <c:v>-920.89333333334071</c:v>
                </c:pt>
                <c:pt idx="9">
                  <c:v>-662.89333333334071</c:v>
                </c:pt>
                <c:pt idx="10">
                  <c:v>-206.89333333334071</c:v>
                </c:pt>
                <c:pt idx="11">
                  <c:v>-1142.8933333333407</c:v>
                </c:pt>
                <c:pt idx="12">
                  <c:v>310.36666666665406</c:v>
                </c:pt>
                <c:pt idx="13">
                  <c:v>1729.3666666666541</c:v>
                </c:pt>
                <c:pt idx="14">
                  <c:v>223.36666666665406</c:v>
                </c:pt>
                <c:pt idx="15">
                  <c:v>1738.3666666666541</c:v>
                </c:pt>
                <c:pt idx="16">
                  <c:v>4388.3066666666709</c:v>
                </c:pt>
                <c:pt idx="17">
                  <c:v>5670.9266666666517</c:v>
                </c:pt>
                <c:pt idx="18">
                  <c:v>6924.0766666666314</c:v>
                </c:pt>
                <c:pt idx="19">
                  <c:v>9460.3566666666302</c:v>
                </c:pt>
                <c:pt idx="20">
                  <c:v>7675.3566666666302</c:v>
                </c:pt>
                <c:pt idx="21">
                  <c:v>8905.3566666666302</c:v>
                </c:pt>
                <c:pt idx="22">
                  <c:v>11334.076666666631</c:v>
                </c:pt>
                <c:pt idx="23">
                  <c:v>12937.569999999978</c:v>
                </c:pt>
                <c:pt idx="24">
                  <c:v>13833.569999999978</c:v>
                </c:pt>
                <c:pt idx="25">
                  <c:v>15427.276666666643</c:v>
                </c:pt>
                <c:pt idx="26">
                  <c:v>17021.716666666645</c:v>
                </c:pt>
                <c:pt idx="27">
                  <c:v>16041.716666666645</c:v>
                </c:pt>
                <c:pt idx="28">
                  <c:v>14531.223333333299</c:v>
                </c:pt>
                <c:pt idx="29">
                  <c:v>13061.956666666636</c:v>
                </c:pt>
                <c:pt idx="30">
                  <c:v>11440.783333333296</c:v>
                </c:pt>
                <c:pt idx="31">
                  <c:v>10217.463333333304</c:v>
                </c:pt>
                <c:pt idx="32">
                  <c:v>12826.203333333309</c:v>
                </c:pt>
                <c:pt idx="33">
                  <c:v>13795.203333333309</c:v>
                </c:pt>
                <c:pt idx="34">
                  <c:v>12528.56333333331</c:v>
                </c:pt>
                <c:pt idx="35">
                  <c:v>11299.823333333305</c:v>
                </c:pt>
                <c:pt idx="36">
                  <c:v>10063.853333333289</c:v>
                </c:pt>
                <c:pt idx="37">
                  <c:v>8845.303333333286</c:v>
                </c:pt>
                <c:pt idx="38">
                  <c:v>11345.603333333289</c:v>
                </c:pt>
                <c:pt idx="39">
                  <c:v>13892.743333333274</c:v>
                </c:pt>
                <c:pt idx="40">
                  <c:v>12607.433333333291</c:v>
                </c:pt>
                <c:pt idx="41">
                  <c:v>11340.433333333305</c:v>
                </c:pt>
                <c:pt idx="42">
                  <c:v>10776.433333333305</c:v>
                </c:pt>
                <c:pt idx="43">
                  <c:v>9556.7333333333081</c:v>
                </c:pt>
                <c:pt idx="44">
                  <c:v>8349.5833333333139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8-4DAA-B2E8-995929D29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354751"/>
        <c:axId val="1382367647"/>
      </c:lineChart>
      <c:catAx>
        <c:axId val="138235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367647"/>
        <c:crosses val="autoZero"/>
        <c:auto val="1"/>
        <c:lblAlgn val="ctr"/>
        <c:lblOffset val="100"/>
        <c:noMultiLvlLbl val="0"/>
      </c:catAx>
      <c:valAx>
        <c:axId val="13823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35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train_period_60!$V$2:$V$46</c:f>
              <c:numCache>
                <c:formatCode>General</c:formatCode>
                <c:ptCount val="45"/>
                <c:pt idx="0">
                  <c:v>1002</c:v>
                </c:pt>
                <c:pt idx="1">
                  <c:v>654</c:v>
                </c:pt>
                <c:pt idx="2">
                  <c:v>2926</c:v>
                </c:pt>
                <c:pt idx="3">
                  <c:v>4832</c:v>
                </c:pt>
                <c:pt idx="4">
                  <c:v>3866</c:v>
                </c:pt>
                <c:pt idx="5">
                  <c:v>3016</c:v>
                </c:pt>
                <c:pt idx="6">
                  <c:v>1560</c:v>
                </c:pt>
                <c:pt idx="7">
                  <c:v>3474</c:v>
                </c:pt>
                <c:pt idx="8">
                  <c:v>2870</c:v>
                </c:pt>
                <c:pt idx="9">
                  <c:v>3128</c:v>
                </c:pt>
                <c:pt idx="10">
                  <c:v>3584</c:v>
                </c:pt>
                <c:pt idx="11">
                  <c:v>2648</c:v>
                </c:pt>
                <c:pt idx="12">
                  <c:v>-205</c:v>
                </c:pt>
                <c:pt idx="13">
                  <c:v>1214</c:v>
                </c:pt>
                <c:pt idx="14">
                  <c:v>-292</c:v>
                </c:pt>
                <c:pt idx="15">
                  <c:v>1223</c:v>
                </c:pt>
                <c:pt idx="16">
                  <c:v>-1498</c:v>
                </c:pt>
                <c:pt idx="17">
                  <c:v>-3454</c:v>
                </c:pt>
                <c:pt idx="18">
                  <c:v>-4777</c:v>
                </c:pt>
                <c:pt idx="19">
                  <c:v>-1897</c:v>
                </c:pt>
                <c:pt idx="20">
                  <c:v>-3682</c:v>
                </c:pt>
                <c:pt idx="21">
                  <c:v>-2452</c:v>
                </c:pt>
                <c:pt idx="22">
                  <c:v>-4996</c:v>
                </c:pt>
                <c:pt idx="23">
                  <c:v>-6724</c:v>
                </c:pt>
                <c:pt idx="24">
                  <c:v>-5828</c:v>
                </c:pt>
                <c:pt idx="25">
                  <c:v>-6580</c:v>
                </c:pt>
                <c:pt idx="26">
                  <c:v>-4708</c:v>
                </c:pt>
                <c:pt idx="27">
                  <c:v>-5688</c:v>
                </c:pt>
                <c:pt idx="28">
                  <c:v>-4552</c:v>
                </c:pt>
                <c:pt idx="29">
                  <c:v>-4268</c:v>
                </c:pt>
                <c:pt idx="30">
                  <c:v>4048</c:v>
                </c:pt>
                <c:pt idx="31">
                  <c:v>6325</c:v>
                </c:pt>
                <c:pt idx="32">
                  <c:v>826</c:v>
                </c:pt>
                <c:pt idx="33">
                  <c:v>1795</c:v>
                </c:pt>
                <c:pt idx="34">
                  <c:v>2488</c:v>
                </c:pt>
                <c:pt idx="35">
                  <c:v>3220</c:v>
                </c:pt>
                <c:pt idx="36">
                  <c:v>4912</c:v>
                </c:pt>
                <c:pt idx="37">
                  <c:v>4105</c:v>
                </c:pt>
                <c:pt idx="38">
                  <c:v>754</c:v>
                </c:pt>
                <c:pt idx="39">
                  <c:v>3232</c:v>
                </c:pt>
                <c:pt idx="40">
                  <c:v>4489</c:v>
                </c:pt>
                <c:pt idx="41">
                  <c:v>5974</c:v>
                </c:pt>
                <c:pt idx="42">
                  <c:v>5410</c:v>
                </c:pt>
                <c:pt idx="43">
                  <c:v>7102</c:v>
                </c:pt>
                <c:pt idx="44">
                  <c:v>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9-4C67-A997-A8F5D3CF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281151"/>
        <c:axId val="1779367663"/>
      </c:lineChart>
      <c:catAx>
        <c:axId val="176828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9367663"/>
        <c:crosses val="autoZero"/>
        <c:auto val="1"/>
        <c:lblAlgn val="ctr"/>
        <c:lblOffset val="100"/>
        <c:noMultiLvlLbl val="0"/>
      </c:catAx>
      <c:valAx>
        <c:axId val="17793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train_period_90!$T$2:$T$46</c:f>
              <c:numCache>
                <c:formatCode>General</c:formatCode>
                <c:ptCount val="45"/>
                <c:pt idx="0">
                  <c:v>1002</c:v>
                </c:pt>
                <c:pt idx="1">
                  <c:v>-214.04666666666162</c:v>
                </c:pt>
                <c:pt idx="2">
                  <c:v>-1418.8999999999942</c:v>
                </c:pt>
                <c:pt idx="3">
                  <c:v>-2594.3066666666709</c:v>
                </c:pt>
                <c:pt idx="4">
                  <c:v>-249.49333333334653</c:v>
                </c:pt>
                <c:pt idx="5">
                  <c:v>897.78666666665231</c:v>
                </c:pt>
                <c:pt idx="6">
                  <c:v>2032.8799999999756</c:v>
                </c:pt>
                <c:pt idx="7">
                  <c:v>4271.4799999999814</c:v>
                </c:pt>
                <c:pt idx="8">
                  <c:v>3667.4799999999814</c:v>
                </c:pt>
                <c:pt idx="9">
                  <c:v>3925.4799999999814</c:v>
                </c:pt>
                <c:pt idx="10">
                  <c:v>4609.4799999999814</c:v>
                </c:pt>
                <c:pt idx="11">
                  <c:v>3673.4799999999814</c:v>
                </c:pt>
                <c:pt idx="12">
                  <c:v>5126.7399999999761</c:v>
                </c:pt>
                <c:pt idx="13">
                  <c:v>6545.7399999999761</c:v>
                </c:pt>
                <c:pt idx="14">
                  <c:v>5039.7399999999761</c:v>
                </c:pt>
                <c:pt idx="15">
                  <c:v>6554.7399999999761</c:v>
                </c:pt>
                <c:pt idx="16">
                  <c:v>9204.679999999993</c:v>
                </c:pt>
                <c:pt idx="17">
                  <c:v>10487.299999999974</c:v>
                </c:pt>
                <c:pt idx="18">
                  <c:v>11740.449999999953</c:v>
                </c:pt>
                <c:pt idx="19">
                  <c:v>14276.729999999952</c:v>
                </c:pt>
                <c:pt idx="20">
                  <c:v>12491.729999999952</c:v>
                </c:pt>
                <c:pt idx="21">
                  <c:v>14131.729999999952</c:v>
                </c:pt>
                <c:pt idx="22">
                  <c:v>17370.023333333287</c:v>
                </c:pt>
                <c:pt idx="23">
                  <c:v>18973.516666666634</c:v>
                </c:pt>
                <c:pt idx="24">
                  <c:v>19869.516666666634</c:v>
                </c:pt>
                <c:pt idx="25">
                  <c:v>21463.223333333299</c:v>
                </c:pt>
                <c:pt idx="26">
                  <c:v>23057.663333333301</c:v>
                </c:pt>
                <c:pt idx="27">
                  <c:v>22077.663333333301</c:v>
                </c:pt>
                <c:pt idx="28">
                  <c:v>20567.169999999955</c:v>
                </c:pt>
                <c:pt idx="29">
                  <c:v>19097.903333333292</c:v>
                </c:pt>
                <c:pt idx="30">
                  <c:v>17476.729999999952</c:v>
                </c:pt>
                <c:pt idx="31">
                  <c:v>15845.636666666629</c:v>
                </c:pt>
                <c:pt idx="32">
                  <c:v>18454.376666666634</c:v>
                </c:pt>
                <c:pt idx="33">
                  <c:v>19423.376666666634</c:v>
                </c:pt>
                <c:pt idx="34">
                  <c:v>17734.523333333302</c:v>
                </c:pt>
                <c:pt idx="35">
                  <c:v>16096.203333333295</c:v>
                </c:pt>
                <c:pt idx="36">
                  <c:v>14448.243333333274</c:v>
                </c:pt>
                <c:pt idx="37">
                  <c:v>12823.509999999937</c:v>
                </c:pt>
                <c:pt idx="38">
                  <c:v>14073.659999999916</c:v>
                </c:pt>
                <c:pt idx="39">
                  <c:v>16620.799999999901</c:v>
                </c:pt>
                <c:pt idx="40">
                  <c:v>15335.489999999918</c:v>
                </c:pt>
                <c:pt idx="41">
                  <c:v>14068.489999999932</c:v>
                </c:pt>
                <c:pt idx="42">
                  <c:v>13504.489999999932</c:v>
                </c:pt>
                <c:pt idx="43">
                  <c:v>11878.22333333327</c:v>
                </c:pt>
                <c:pt idx="44">
                  <c:v>10268.689999999944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573-9E86-FE32B2607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5039"/>
        <c:axId val="46833375"/>
      </c:lineChart>
      <c:catAx>
        <c:axId val="4683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3375"/>
        <c:crosses val="autoZero"/>
        <c:auto val="1"/>
        <c:lblAlgn val="ctr"/>
        <c:lblOffset val="100"/>
        <c:noMultiLvlLbl val="0"/>
      </c:catAx>
      <c:valAx>
        <c:axId val="468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train_period_90!$V$2:$V$46</c:f>
              <c:numCache>
                <c:formatCode>General</c:formatCode>
                <c:ptCount val="45"/>
                <c:pt idx="0">
                  <c:v>1002</c:v>
                </c:pt>
                <c:pt idx="1">
                  <c:v>654</c:v>
                </c:pt>
                <c:pt idx="2">
                  <c:v>2926</c:v>
                </c:pt>
                <c:pt idx="3">
                  <c:v>4832</c:v>
                </c:pt>
                <c:pt idx="4">
                  <c:v>3866</c:v>
                </c:pt>
                <c:pt idx="5">
                  <c:v>3016</c:v>
                </c:pt>
                <c:pt idx="6">
                  <c:v>1560</c:v>
                </c:pt>
                <c:pt idx="7">
                  <c:v>3474</c:v>
                </c:pt>
                <c:pt idx="8">
                  <c:v>2870</c:v>
                </c:pt>
                <c:pt idx="9">
                  <c:v>3128</c:v>
                </c:pt>
                <c:pt idx="10">
                  <c:v>3812</c:v>
                </c:pt>
                <c:pt idx="11">
                  <c:v>2876</c:v>
                </c:pt>
                <c:pt idx="12">
                  <c:v>23</c:v>
                </c:pt>
                <c:pt idx="13">
                  <c:v>1442</c:v>
                </c:pt>
                <c:pt idx="14">
                  <c:v>-64</c:v>
                </c:pt>
                <c:pt idx="15">
                  <c:v>1451</c:v>
                </c:pt>
                <c:pt idx="16">
                  <c:v>-1270</c:v>
                </c:pt>
                <c:pt idx="17">
                  <c:v>-3226</c:v>
                </c:pt>
                <c:pt idx="18">
                  <c:v>-4549</c:v>
                </c:pt>
                <c:pt idx="19">
                  <c:v>-1669</c:v>
                </c:pt>
                <c:pt idx="20">
                  <c:v>-3454</c:v>
                </c:pt>
                <c:pt idx="21">
                  <c:v>-1814</c:v>
                </c:pt>
                <c:pt idx="22">
                  <c:v>-5206</c:v>
                </c:pt>
                <c:pt idx="23">
                  <c:v>-6934</c:v>
                </c:pt>
                <c:pt idx="24">
                  <c:v>-6038</c:v>
                </c:pt>
                <c:pt idx="25">
                  <c:v>-6790</c:v>
                </c:pt>
                <c:pt idx="26">
                  <c:v>-4918</c:v>
                </c:pt>
                <c:pt idx="27">
                  <c:v>-5898</c:v>
                </c:pt>
                <c:pt idx="28">
                  <c:v>-4762</c:v>
                </c:pt>
                <c:pt idx="29">
                  <c:v>-4478</c:v>
                </c:pt>
                <c:pt idx="30">
                  <c:v>3838</c:v>
                </c:pt>
                <c:pt idx="31">
                  <c:v>6874</c:v>
                </c:pt>
                <c:pt idx="32">
                  <c:v>1375</c:v>
                </c:pt>
                <c:pt idx="33">
                  <c:v>2344</c:v>
                </c:pt>
                <c:pt idx="34">
                  <c:v>3268</c:v>
                </c:pt>
                <c:pt idx="35">
                  <c:v>4244</c:v>
                </c:pt>
                <c:pt idx="36">
                  <c:v>6500</c:v>
                </c:pt>
                <c:pt idx="37">
                  <c:v>5424</c:v>
                </c:pt>
                <c:pt idx="38">
                  <c:v>2073</c:v>
                </c:pt>
                <c:pt idx="39">
                  <c:v>4551</c:v>
                </c:pt>
                <c:pt idx="40">
                  <c:v>5808</c:v>
                </c:pt>
                <c:pt idx="41">
                  <c:v>7293</c:v>
                </c:pt>
                <c:pt idx="42">
                  <c:v>6729</c:v>
                </c:pt>
                <c:pt idx="43">
                  <c:v>8985</c:v>
                </c:pt>
                <c:pt idx="44">
                  <c:v>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3-45F8-84DC-E314F62A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0527"/>
        <c:axId val="46790111"/>
      </c:lineChart>
      <c:catAx>
        <c:axId val="4679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90111"/>
        <c:crosses val="autoZero"/>
        <c:auto val="1"/>
        <c:lblAlgn val="ctr"/>
        <c:lblOffset val="100"/>
        <c:noMultiLvlLbl val="0"/>
      </c:catAx>
      <c:valAx>
        <c:axId val="467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9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train_period_120!$T$2:$T$46</c:f>
              <c:numCache>
                <c:formatCode>General</c:formatCode>
                <c:ptCount val="45"/>
                <c:pt idx="0">
                  <c:v>1002</c:v>
                </c:pt>
                <c:pt idx="1">
                  <c:v>-214.04666666666162</c:v>
                </c:pt>
                <c:pt idx="2">
                  <c:v>-1418.8999999999942</c:v>
                </c:pt>
                <c:pt idx="3">
                  <c:v>-2594.3066666666709</c:v>
                </c:pt>
                <c:pt idx="4">
                  <c:v>-249.49333333334653</c:v>
                </c:pt>
                <c:pt idx="5">
                  <c:v>897.78666666665231</c:v>
                </c:pt>
                <c:pt idx="6">
                  <c:v>2032.8799999999756</c:v>
                </c:pt>
                <c:pt idx="7">
                  <c:v>4271.4799999999814</c:v>
                </c:pt>
                <c:pt idx="8">
                  <c:v>3667.4799999999814</c:v>
                </c:pt>
                <c:pt idx="9">
                  <c:v>3925.4799999999814</c:v>
                </c:pt>
                <c:pt idx="10">
                  <c:v>4609.4799999999814</c:v>
                </c:pt>
                <c:pt idx="11">
                  <c:v>3673.4799999999814</c:v>
                </c:pt>
                <c:pt idx="12">
                  <c:v>5126.7399999999761</c:v>
                </c:pt>
                <c:pt idx="13">
                  <c:v>6545.7399999999761</c:v>
                </c:pt>
                <c:pt idx="14">
                  <c:v>5039.7399999999761</c:v>
                </c:pt>
                <c:pt idx="15">
                  <c:v>6554.7399999999761</c:v>
                </c:pt>
                <c:pt idx="16">
                  <c:v>9204.679999999993</c:v>
                </c:pt>
                <c:pt idx="17">
                  <c:v>10487.299999999974</c:v>
                </c:pt>
                <c:pt idx="18">
                  <c:v>11740.449999999953</c:v>
                </c:pt>
                <c:pt idx="19">
                  <c:v>14276.729999999952</c:v>
                </c:pt>
                <c:pt idx="20">
                  <c:v>12491.729999999952</c:v>
                </c:pt>
                <c:pt idx="21">
                  <c:v>14131.729999999952</c:v>
                </c:pt>
                <c:pt idx="22">
                  <c:v>17370.023333333287</c:v>
                </c:pt>
                <c:pt idx="23">
                  <c:v>18973.516666666634</c:v>
                </c:pt>
                <c:pt idx="24">
                  <c:v>19869.516666666634</c:v>
                </c:pt>
                <c:pt idx="25">
                  <c:v>21463.223333333299</c:v>
                </c:pt>
                <c:pt idx="26">
                  <c:v>23057.663333333301</c:v>
                </c:pt>
                <c:pt idx="27">
                  <c:v>22077.663333333301</c:v>
                </c:pt>
                <c:pt idx="28">
                  <c:v>20567.169999999955</c:v>
                </c:pt>
                <c:pt idx="29">
                  <c:v>19097.903333333292</c:v>
                </c:pt>
                <c:pt idx="30">
                  <c:v>17476.729999999952</c:v>
                </c:pt>
                <c:pt idx="31">
                  <c:v>15845.636666666629</c:v>
                </c:pt>
                <c:pt idx="32">
                  <c:v>18454.376666666634</c:v>
                </c:pt>
                <c:pt idx="33">
                  <c:v>19423.376666666634</c:v>
                </c:pt>
                <c:pt idx="34">
                  <c:v>17734.523333333302</c:v>
                </c:pt>
                <c:pt idx="35">
                  <c:v>16096.203333333295</c:v>
                </c:pt>
                <c:pt idx="36">
                  <c:v>14448.243333333274</c:v>
                </c:pt>
                <c:pt idx="37">
                  <c:v>12823.509999999937</c:v>
                </c:pt>
                <c:pt idx="38">
                  <c:v>14073.659999999916</c:v>
                </c:pt>
                <c:pt idx="39">
                  <c:v>16620.799999999901</c:v>
                </c:pt>
                <c:pt idx="40">
                  <c:v>15335.489999999918</c:v>
                </c:pt>
                <c:pt idx="41">
                  <c:v>14068.489999999932</c:v>
                </c:pt>
                <c:pt idx="42">
                  <c:v>13504.489999999932</c:v>
                </c:pt>
                <c:pt idx="43">
                  <c:v>11878.22333333327</c:v>
                </c:pt>
                <c:pt idx="44">
                  <c:v>10268.689999999944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1-470F-B6AD-D9734380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84543"/>
        <c:axId val="34786207"/>
      </c:lineChart>
      <c:catAx>
        <c:axId val="3478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86207"/>
        <c:crosses val="autoZero"/>
        <c:auto val="1"/>
        <c:lblAlgn val="ctr"/>
        <c:lblOffset val="100"/>
        <c:noMultiLvlLbl val="0"/>
      </c:catAx>
      <c:valAx>
        <c:axId val="347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8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4762</xdr:rowOff>
    </xdr:from>
    <xdr:to>
      <xdr:col>30</xdr:col>
      <xdr:colOff>123825</xdr:colOff>
      <xdr:row>16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5ECEAC-742A-4E69-BDC3-89E31A9F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17</xdr:row>
      <xdr:rowOff>185737</xdr:rowOff>
    </xdr:from>
    <xdr:to>
      <xdr:col>30</xdr:col>
      <xdr:colOff>123825</xdr:colOff>
      <xdr:row>32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36EC586-BC21-4C94-9784-E86A6A523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4762</xdr:rowOff>
    </xdr:from>
    <xdr:to>
      <xdr:col>30</xdr:col>
      <xdr:colOff>304800</xdr:colOff>
      <xdr:row>16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4D39E9-F5C3-47BA-AD69-668CF359C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18</xdr:row>
      <xdr:rowOff>4762</xdr:rowOff>
    </xdr:from>
    <xdr:to>
      <xdr:col>30</xdr:col>
      <xdr:colOff>304800</xdr:colOff>
      <xdr:row>32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ACE449-F0EB-4E53-ACBB-8F3346AE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4762</xdr:rowOff>
    </xdr:from>
    <xdr:to>
      <xdr:col>30</xdr:col>
      <xdr:colOff>323850</xdr:colOff>
      <xdr:row>16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6A71A4-3307-4B27-AEB0-17D083B48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17</xdr:row>
      <xdr:rowOff>4762</xdr:rowOff>
    </xdr:from>
    <xdr:to>
      <xdr:col>30</xdr:col>
      <xdr:colOff>323850</xdr:colOff>
      <xdr:row>31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37D2D9-17D2-4A0E-939E-2CBDDD5F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4762</xdr:rowOff>
    </xdr:from>
    <xdr:to>
      <xdr:col>30</xdr:col>
      <xdr:colOff>323850</xdr:colOff>
      <xdr:row>16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F5102D-A5D3-4DD1-A7EF-C4373F080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17</xdr:row>
      <xdr:rowOff>4762</xdr:rowOff>
    </xdr:from>
    <xdr:to>
      <xdr:col>30</xdr:col>
      <xdr:colOff>323850</xdr:colOff>
      <xdr:row>31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295D495-37D2-409B-8365-F959ED5B8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2</xdr:row>
      <xdr:rowOff>4762</xdr:rowOff>
    </xdr:from>
    <xdr:to>
      <xdr:col>30</xdr:col>
      <xdr:colOff>314325</xdr:colOff>
      <xdr:row>16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3361D8-91D7-4AAE-A9EB-95CEA1A08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600075</xdr:colOff>
      <xdr:row>18</xdr:row>
      <xdr:rowOff>4762</xdr:rowOff>
    </xdr:from>
    <xdr:to>
      <xdr:col>30</xdr:col>
      <xdr:colOff>295275</xdr:colOff>
      <xdr:row>32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87C8B3-95FA-4E76-B831-E16B2806A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F2B9-D06E-430F-B326-B8C69C214E28}">
  <dimension ref="A1:Y46"/>
  <sheetViews>
    <sheetView workbookViewId="0">
      <selection activeCell="U1" sqref="U1:V1048576"/>
    </sheetView>
  </sheetViews>
  <sheetFormatPr defaultRowHeight="15" x14ac:dyDescent="0.25"/>
  <cols>
    <col min="1" max="1" width="7" bestFit="1" customWidth="1"/>
    <col min="2" max="2" width="4.28515625" bestFit="1" customWidth="1"/>
    <col min="3" max="3" width="10.140625" bestFit="1" customWidth="1"/>
    <col min="4" max="4" width="5.28515625" bestFit="1" customWidth="1"/>
    <col min="5" max="7" width="6" bestFit="1" customWidth="1"/>
    <col min="8" max="8" width="6.42578125" bestFit="1" customWidth="1"/>
    <col min="9" max="9" width="8" bestFit="1" customWidth="1"/>
    <col min="10" max="10" width="17.85546875" bestFit="1" customWidth="1"/>
    <col min="11" max="11" width="7.5703125" bestFit="1" customWidth="1"/>
    <col min="14" max="14" width="12" bestFit="1" customWidth="1"/>
    <col min="15" max="15" width="10.5703125" bestFit="1" customWidth="1"/>
    <col min="16" max="16" width="18.42578125" bestFit="1" customWidth="1"/>
    <col min="17" max="17" width="11.42578125" style="2" bestFit="1" customWidth="1"/>
    <col min="19" max="19" width="12.7109375" bestFit="1" customWidth="1"/>
    <col min="20" max="20" width="17" bestFit="1" customWidth="1"/>
    <col min="21" max="21" width="17" customWidth="1"/>
    <col min="22" max="22" width="21.140625" bestFit="1" customWidth="1"/>
    <col min="24" max="24" width="11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s="2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X1" t="s">
        <v>21</v>
      </c>
      <c r="Y1" s="3">
        <f>COUNTIF(S2:S46,"&gt;0")/COUNTA(S2:S46)</f>
        <v>0.53333333333333333</v>
      </c>
    </row>
    <row r="2" spans="1:25" x14ac:dyDescent="0.25">
      <c r="A2" t="s">
        <v>11</v>
      </c>
      <c r="B2" t="s">
        <v>12</v>
      </c>
      <c r="C2" s="1">
        <v>45474</v>
      </c>
      <c r="D2">
        <v>0</v>
      </c>
      <c r="E2">
        <v>87201</v>
      </c>
      <c r="F2">
        <v>87800</v>
      </c>
      <c r="G2">
        <v>86911</v>
      </c>
      <c r="H2">
        <v>87702</v>
      </c>
      <c r="I2">
        <v>564416</v>
      </c>
      <c r="J2">
        <v>86408.577638622897</v>
      </c>
      <c r="K2">
        <v>1865.99</v>
      </c>
      <c r="L2" t="str">
        <f>IF(J2&gt;H1,"long",IF(J2&lt;H1,"short","-"))</f>
        <v>short</v>
      </c>
      <c r="M2">
        <f>IF(L2="short",E2+(K2/3),IF(L2="long",E2-(K2/3)))</f>
        <v>87822.996666666673</v>
      </c>
      <c r="N2">
        <f>IF(L2="short",E2-(2*K2/3),IF(L2="long",E2+(2*K2/3),0))</f>
        <v>85957.006666666668</v>
      </c>
      <c r="O2" t="str">
        <f>IF(L2="long",IF(G2&lt;=M2,"SL",IF(F2&gt;=N2,"TP","OOT")),IF(L2="short",IF(F2&gt;=M2,"SL",IF(G2&lt;=N2,"TP","OOT")),"-"))</f>
        <v>OOT</v>
      </c>
      <c r="P2">
        <f>IF(O2="SL",(M2-E2)*(-1),IF(O2="TP",ABS(N2-E2),(H2-E2)))</f>
        <v>501</v>
      </c>
      <c r="Q2" s="2">
        <v>150000</v>
      </c>
      <c r="R2">
        <f>ROUNDDOWN(Q2*0.01/(K2/3),0)</f>
        <v>2</v>
      </c>
      <c r="S2">
        <f>P2*R2</f>
        <v>1002</v>
      </c>
      <c r="T2">
        <f>SUM($S$2:S2)</f>
        <v>1002</v>
      </c>
      <c r="U2">
        <f>(H2-E2)*R2</f>
        <v>1002</v>
      </c>
      <c r="V2">
        <f>SUM($U$2:U2)</f>
        <v>1002</v>
      </c>
    </row>
    <row r="3" spans="1:25" x14ac:dyDescent="0.25">
      <c r="A3" t="s">
        <v>11</v>
      </c>
      <c r="B3" t="s">
        <v>12</v>
      </c>
      <c r="C3" s="1">
        <v>45475</v>
      </c>
      <c r="D3">
        <v>0</v>
      </c>
      <c r="E3">
        <v>87749</v>
      </c>
      <c r="F3">
        <v>88579</v>
      </c>
      <c r="G3">
        <v>87300</v>
      </c>
      <c r="H3">
        <v>87575</v>
      </c>
      <c r="I3">
        <v>715333</v>
      </c>
      <c r="J3">
        <v>87148.685751553494</v>
      </c>
      <c r="K3">
        <v>1824.07</v>
      </c>
      <c r="L3" t="str">
        <f t="shared" ref="L3:L46" si="0">IF(J3&gt;H2,"long",IF(J3&lt;H2,"short","-"))</f>
        <v>short</v>
      </c>
      <c r="M3">
        <f t="shared" ref="M3:M46" si="1">IF(L3="short",E3+(K3/3),IF(L3="long",E3-(K3/3)))</f>
        <v>88357.023333333331</v>
      </c>
      <c r="N3">
        <f t="shared" ref="N3:N46" si="2">IF(L3="short",E3-(2*K3/3),IF(L3="long",E3+(2*K3/3),0))</f>
        <v>86532.953333333338</v>
      </c>
      <c r="O3" t="str">
        <f t="shared" ref="O3:O46" si="3">IF(L3="long",IF(G3&lt;=M3,"SL",IF(F3&gt;=N3,"TP","OOT")),IF(L3="short",IF(F3&gt;=M3,"SL",IF(G3&lt;=N3,"TP","OOT")),"-"))</f>
        <v>SL</v>
      </c>
      <c r="P3">
        <f t="shared" ref="P3:P46" si="4">IF(O3="SL",(M3-E3)*(-1),IF(O3="TP",ABS(N3-E3),(H3-E3)))</f>
        <v>-608.02333333333081</v>
      </c>
      <c r="Q3" s="2">
        <f>Q2+S2</f>
        <v>151002</v>
      </c>
      <c r="R3">
        <f t="shared" ref="R3:R46" si="5">ROUNDDOWN(Q3*0.01/(K3/3),0)</f>
        <v>2</v>
      </c>
      <c r="S3">
        <f t="shared" ref="S3:S46" si="6">P3*R3</f>
        <v>-1216.0466666666616</v>
      </c>
      <c r="T3">
        <f>SUM($S$2:S3)</f>
        <v>-214.04666666666162</v>
      </c>
      <c r="U3">
        <f t="shared" ref="U3:U46" si="7">(H3-E3)*R3</f>
        <v>-348</v>
      </c>
      <c r="V3">
        <f>SUM($U$2:U3)</f>
        <v>654</v>
      </c>
    </row>
    <row r="4" spans="1:25" x14ac:dyDescent="0.25">
      <c r="A4" t="s">
        <v>11</v>
      </c>
      <c r="B4" t="s">
        <v>12</v>
      </c>
      <c r="C4" s="1">
        <v>45476</v>
      </c>
      <c r="D4">
        <v>0</v>
      </c>
      <c r="E4">
        <v>87492</v>
      </c>
      <c r="F4">
        <v>88940</v>
      </c>
      <c r="G4">
        <v>87351</v>
      </c>
      <c r="H4">
        <v>88628</v>
      </c>
      <c r="I4">
        <v>574324</v>
      </c>
      <c r="J4">
        <v>86799.071428562893</v>
      </c>
      <c r="K4">
        <v>1807.28</v>
      </c>
      <c r="L4" t="str">
        <f t="shared" si="0"/>
        <v>short</v>
      </c>
      <c r="M4">
        <f t="shared" si="1"/>
        <v>88094.426666666666</v>
      </c>
      <c r="N4">
        <f t="shared" si="2"/>
        <v>86287.146666666667</v>
      </c>
      <c r="O4" t="str">
        <f t="shared" si="3"/>
        <v>SL</v>
      </c>
      <c r="P4">
        <f t="shared" si="4"/>
        <v>-602.42666666666628</v>
      </c>
      <c r="Q4" s="2">
        <f t="shared" ref="Q4:Q46" si="8">Q3+S3</f>
        <v>149785.95333333334</v>
      </c>
      <c r="R4">
        <f t="shared" si="5"/>
        <v>2</v>
      </c>
      <c r="S4">
        <f t="shared" si="6"/>
        <v>-1204.8533333333326</v>
      </c>
      <c r="T4">
        <f>SUM($S$2:S4)</f>
        <v>-1418.8999999999942</v>
      </c>
      <c r="U4">
        <f t="shared" si="7"/>
        <v>2272</v>
      </c>
      <c r="V4">
        <f>SUM($U$2:U4)</f>
        <v>2926</v>
      </c>
    </row>
    <row r="5" spans="1:25" x14ac:dyDescent="0.25">
      <c r="A5" t="s">
        <v>11</v>
      </c>
      <c r="B5" t="s">
        <v>12</v>
      </c>
      <c r="C5" s="1">
        <v>45477</v>
      </c>
      <c r="D5">
        <v>0</v>
      </c>
      <c r="E5">
        <v>88628</v>
      </c>
      <c r="F5">
        <v>89817</v>
      </c>
      <c r="G5">
        <v>88628</v>
      </c>
      <c r="H5">
        <v>89581</v>
      </c>
      <c r="I5">
        <v>440345</v>
      </c>
      <c r="J5">
        <v>86670.785713974794</v>
      </c>
      <c r="K5">
        <v>1763.11</v>
      </c>
      <c r="L5" t="str">
        <f t="shared" si="0"/>
        <v>short</v>
      </c>
      <c r="M5">
        <f t="shared" si="1"/>
        <v>89215.703333333338</v>
      </c>
      <c r="N5">
        <f t="shared" si="2"/>
        <v>87452.593333333338</v>
      </c>
      <c r="O5" t="str">
        <f t="shared" si="3"/>
        <v>SL</v>
      </c>
      <c r="P5">
        <f t="shared" si="4"/>
        <v>-587.70333333333838</v>
      </c>
      <c r="Q5" s="2">
        <f t="shared" si="8"/>
        <v>148581.1</v>
      </c>
      <c r="R5">
        <f t="shared" si="5"/>
        <v>2</v>
      </c>
      <c r="S5">
        <f t="shared" si="6"/>
        <v>-1175.4066666666768</v>
      </c>
      <c r="T5">
        <f>SUM($S$2:S5)</f>
        <v>-2594.3066666666709</v>
      </c>
      <c r="U5">
        <f t="shared" si="7"/>
        <v>1906</v>
      </c>
      <c r="V5">
        <f>SUM($U$2:U5)</f>
        <v>4832</v>
      </c>
    </row>
    <row r="6" spans="1:25" x14ac:dyDescent="0.25">
      <c r="A6" t="s">
        <v>11</v>
      </c>
      <c r="B6" t="s">
        <v>12</v>
      </c>
      <c r="C6" s="1">
        <v>45478</v>
      </c>
      <c r="D6">
        <v>0</v>
      </c>
      <c r="E6">
        <v>89585</v>
      </c>
      <c r="F6">
        <v>89800</v>
      </c>
      <c r="G6">
        <v>88100</v>
      </c>
      <c r="H6">
        <v>89102</v>
      </c>
      <c r="I6">
        <v>650629</v>
      </c>
      <c r="J6">
        <v>86655.071428571202</v>
      </c>
      <c r="K6">
        <v>1758.61</v>
      </c>
      <c r="L6" t="str">
        <f t="shared" si="0"/>
        <v>short</v>
      </c>
      <c r="M6">
        <f t="shared" si="1"/>
        <v>90171.203333333338</v>
      </c>
      <c r="N6">
        <f t="shared" si="2"/>
        <v>88412.593333333338</v>
      </c>
      <c r="O6" t="str">
        <f t="shared" si="3"/>
        <v>TP</v>
      </c>
      <c r="P6">
        <f t="shared" si="4"/>
        <v>1172.4066666666622</v>
      </c>
      <c r="Q6" s="2">
        <f t="shared" si="8"/>
        <v>147405.69333333333</v>
      </c>
      <c r="R6">
        <f t="shared" si="5"/>
        <v>2</v>
      </c>
      <c r="S6">
        <f t="shared" si="6"/>
        <v>2344.8133333333244</v>
      </c>
      <c r="T6">
        <f>SUM($S$2:S6)</f>
        <v>-249.49333333334653</v>
      </c>
      <c r="U6">
        <f t="shared" si="7"/>
        <v>-966</v>
      </c>
      <c r="V6">
        <f>SUM($U$2:U6)</f>
        <v>3866</v>
      </c>
    </row>
    <row r="7" spans="1:25" x14ac:dyDescent="0.25">
      <c r="A7" t="s">
        <v>11</v>
      </c>
      <c r="B7" t="s">
        <v>12</v>
      </c>
      <c r="C7" s="1">
        <v>45481</v>
      </c>
      <c r="D7">
        <v>0</v>
      </c>
      <c r="E7">
        <v>89103</v>
      </c>
      <c r="F7">
        <v>89637</v>
      </c>
      <c r="G7">
        <v>88406</v>
      </c>
      <c r="H7">
        <v>88678</v>
      </c>
      <c r="I7">
        <v>501137</v>
      </c>
      <c r="J7">
        <v>86686.571427576098</v>
      </c>
      <c r="K7">
        <v>1720.92</v>
      </c>
      <c r="L7" t="str">
        <f t="shared" si="0"/>
        <v>short</v>
      </c>
      <c r="M7">
        <f t="shared" si="1"/>
        <v>89676.64</v>
      </c>
      <c r="N7">
        <f t="shared" si="2"/>
        <v>87955.72</v>
      </c>
      <c r="O7" t="str">
        <f t="shared" si="3"/>
        <v>OOT</v>
      </c>
      <c r="P7">
        <f t="shared" si="4"/>
        <v>-425</v>
      </c>
      <c r="Q7" s="2">
        <f t="shared" si="8"/>
        <v>149750.50666666665</v>
      </c>
      <c r="R7">
        <f t="shared" si="5"/>
        <v>2</v>
      </c>
      <c r="S7">
        <f t="shared" si="6"/>
        <v>-850</v>
      </c>
      <c r="T7">
        <f>SUM($S$2:S7)</f>
        <v>-1099.4933333333465</v>
      </c>
      <c r="U7">
        <f t="shared" si="7"/>
        <v>-850</v>
      </c>
      <c r="V7">
        <f>SUM($U$2:U7)</f>
        <v>3016</v>
      </c>
    </row>
    <row r="8" spans="1:25" x14ac:dyDescent="0.25">
      <c r="A8" t="s">
        <v>11</v>
      </c>
      <c r="B8" t="s">
        <v>12</v>
      </c>
      <c r="C8" s="1">
        <v>45482</v>
      </c>
      <c r="D8">
        <v>0</v>
      </c>
      <c r="E8">
        <v>88698</v>
      </c>
      <c r="F8">
        <v>89041</v>
      </c>
      <c r="G8">
        <v>87576</v>
      </c>
      <c r="H8">
        <v>87970</v>
      </c>
      <c r="I8">
        <v>629893</v>
      </c>
      <c r="J8">
        <v>89698.414582125901</v>
      </c>
      <c r="K8">
        <v>1702.64</v>
      </c>
      <c r="L8" t="str">
        <f t="shared" si="0"/>
        <v>long</v>
      </c>
      <c r="M8">
        <f t="shared" si="1"/>
        <v>88130.453333333338</v>
      </c>
      <c r="N8">
        <f t="shared" si="2"/>
        <v>89833.093333333338</v>
      </c>
      <c r="O8" t="str">
        <f t="shared" si="3"/>
        <v>SL</v>
      </c>
      <c r="P8">
        <f t="shared" si="4"/>
        <v>567.54666666666162</v>
      </c>
      <c r="Q8" s="2">
        <f t="shared" si="8"/>
        <v>148900.50666666665</v>
      </c>
      <c r="R8">
        <f t="shared" si="5"/>
        <v>2</v>
      </c>
      <c r="S8">
        <f t="shared" si="6"/>
        <v>1135.0933333333232</v>
      </c>
      <c r="T8">
        <f>SUM($S$2:S8)</f>
        <v>35.599999999976717</v>
      </c>
      <c r="U8">
        <f t="shared" si="7"/>
        <v>-1456</v>
      </c>
      <c r="V8">
        <f>SUM($U$2:U8)</f>
        <v>1560</v>
      </c>
    </row>
    <row r="9" spans="1:25" x14ac:dyDescent="0.25">
      <c r="A9" t="s">
        <v>11</v>
      </c>
      <c r="B9" t="s">
        <v>12</v>
      </c>
      <c r="C9" s="1">
        <v>45483</v>
      </c>
      <c r="D9">
        <v>0</v>
      </c>
      <c r="E9">
        <v>88018</v>
      </c>
      <c r="F9">
        <v>89176</v>
      </c>
      <c r="G9">
        <v>87805</v>
      </c>
      <c r="H9">
        <v>88975</v>
      </c>
      <c r="I9">
        <v>554886</v>
      </c>
      <c r="J9">
        <v>88678</v>
      </c>
      <c r="K9">
        <v>1678.95</v>
      </c>
      <c r="L9" t="str">
        <f t="shared" si="0"/>
        <v>long</v>
      </c>
      <c r="M9">
        <f t="shared" si="1"/>
        <v>87458.35</v>
      </c>
      <c r="N9">
        <f t="shared" si="2"/>
        <v>89137.3</v>
      </c>
      <c r="O9" t="str">
        <f t="shared" si="3"/>
        <v>TP</v>
      </c>
      <c r="P9">
        <f t="shared" si="4"/>
        <v>1119.3000000000029</v>
      </c>
      <c r="Q9" s="2">
        <f t="shared" si="8"/>
        <v>150035.59999999998</v>
      </c>
      <c r="R9">
        <f t="shared" si="5"/>
        <v>2</v>
      </c>
      <c r="S9">
        <f t="shared" si="6"/>
        <v>2238.6000000000058</v>
      </c>
      <c r="T9">
        <f>SUM($S$2:S9)</f>
        <v>2274.1999999999825</v>
      </c>
      <c r="U9">
        <f t="shared" si="7"/>
        <v>1914</v>
      </c>
      <c r="V9">
        <f>SUM($U$2:U9)</f>
        <v>3474</v>
      </c>
    </row>
    <row r="10" spans="1:25" x14ac:dyDescent="0.25">
      <c r="A10" t="s">
        <v>11</v>
      </c>
      <c r="B10" t="s">
        <v>12</v>
      </c>
      <c r="C10" s="1">
        <v>45484</v>
      </c>
      <c r="D10">
        <v>0</v>
      </c>
      <c r="E10">
        <v>88975</v>
      </c>
      <c r="F10">
        <v>89374</v>
      </c>
      <c r="G10">
        <v>88531</v>
      </c>
      <c r="H10">
        <v>88673</v>
      </c>
      <c r="I10">
        <v>525607</v>
      </c>
      <c r="J10">
        <v>87836.962418239898</v>
      </c>
      <c r="K10">
        <v>1619.24</v>
      </c>
      <c r="L10" t="str">
        <f t="shared" si="0"/>
        <v>short</v>
      </c>
      <c r="M10">
        <f t="shared" si="1"/>
        <v>89514.746666666673</v>
      </c>
      <c r="N10">
        <f t="shared" si="2"/>
        <v>87895.506666666668</v>
      </c>
      <c r="O10" t="str">
        <f t="shared" si="3"/>
        <v>OOT</v>
      </c>
      <c r="P10">
        <f t="shared" si="4"/>
        <v>-302</v>
      </c>
      <c r="Q10" s="2">
        <f t="shared" si="8"/>
        <v>152274.19999999998</v>
      </c>
      <c r="R10">
        <f t="shared" si="5"/>
        <v>2</v>
      </c>
      <c r="S10">
        <f t="shared" si="6"/>
        <v>-604</v>
      </c>
      <c r="T10">
        <f>SUM($S$2:S10)</f>
        <v>1670.1999999999825</v>
      </c>
      <c r="U10">
        <f t="shared" si="7"/>
        <v>-604</v>
      </c>
      <c r="V10">
        <f>SUM($U$2:U10)</f>
        <v>2870</v>
      </c>
    </row>
    <row r="11" spans="1:25" x14ac:dyDescent="0.25">
      <c r="A11" t="s">
        <v>11</v>
      </c>
      <c r="B11" t="s">
        <v>12</v>
      </c>
      <c r="C11" s="1">
        <v>45485</v>
      </c>
      <c r="D11">
        <v>0</v>
      </c>
      <c r="E11">
        <v>88681</v>
      </c>
      <c r="F11">
        <v>89144</v>
      </c>
      <c r="G11">
        <v>88596</v>
      </c>
      <c r="H11">
        <v>88810</v>
      </c>
      <c r="I11">
        <v>398444</v>
      </c>
      <c r="J11">
        <v>88598.529684592693</v>
      </c>
      <c r="K11">
        <v>1542.72</v>
      </c>
      <c r="L11" t="str">
        <f t="shared" si="0"/>
        <v>short</v>
      </c>
      <c r="M11">
        <f t="shared" si="1"/>
        <v>89195.24</v>
      </c>
      <c r="N11">
        <f t="shared" si="2"/>
        <v>87652.52</v>
      </c>
      <c r="O11" t="str">
        <f t="shared" si="3"/>
        <v>OOT</v>
      </c>
      <c r="P11">
        <f t="shared" si="4"/>
        <v>129</v>
      </c>
      <c r="Q11" s="2">
        <f t="shared" si="8"/>
        <v>151670.19999999998</v>
      </c>
      <c r="R11">
        <f t="shared" si="5"/>
        <v>2</v>
      </c>
      <c r="S11">
        <f t="shared" si="6"/>
        <v>258</v>
      </c>
      <c r="T11">
        <f>SUM($S$2:S11)</f>
        <v>1928.1999999999825</v>
      </c>
      <c r="U11">
        <f t="shared" si="7"/>
        <v>258</v>
      </c>
      <c r="V11">
        <f>SUM($U$2:U11)</f>
        <v>3128</v>
      </c>
    </row>
    <row r="12" spans="1:25" x14ac:dyDescent="0.25">
      <c r="A12" t="s">
        <v>11</v>
      </c>
      <c r="B12" t="s">
        <v>12</v>
      </c>
      <c r="C12" s="1">
        <v>45488</v>
      </c>
      <c r="D12">
        <v>0</v>
      </c>
      <c r="E12">
        <v>88901</v>
      </c>
      <c r="F12">
        <v>89335</v>
      </c>
      <c r="G12">
        <v>88035</v>
      </c>
      <c r="H12">
        <v>89129</v>
      </c>
      <c r="I12">
        <v>640644</v>
      </c>
      <c r="J12">
        <v>88673</v>
      </c>
      <c r="K12">
        <v>1525.39</v>
      </c>
      <c r="L12" t="str">
        <f t="shared" si="0"/>
        <v>short</v>
      </c>
      <c r="M12">
        <f t="shared" si="1"/>
        <v>89409.463333333333</v>
      </c>
      <c r="N12">
        <f t="shared" si="2"/>
        <v>87884.073333333334</v>
      </c>
      <c r="O12" t="str">
        <f t="shared" si="3"/>
        <v>OOT</v>
      </c>
      <c r="P12">
        <f t="shared" si="4"/>
        <v>228</v>
      </c>
      <c r="Q12" s="2">
        <f t="shared" si="8"/>
        <v>151928.19999999998</v>
      </c>
      <c r="R12">
        <f t="shared" si="5"/>
        <v>2</v>
      </c>
      <c r="S12">
        <f t="shared" si="6"/>
        <v>456</v>
      </c>
      <c r="T12">
        <f>SUM($S$2:S12)</f>
        <v>2384.1999999999825</v>
      </c>
      <c r="U12">
        <f t="shared" si="7"/>
        <v>456</v>
      </c>
      <c r="V12">
        <f>SUM($U$2:U12)</f>
        <v>3584</v>
      </c>
    </row>
    <row r="13" spans="1:25" x14ac:dyDescent="0.25">
      <c r="A13" t="s">
        <v>11</v>
      </c>
      <c r="B13" t="s">
        <v>12</v>
      </c>
      <c r="C13" s="1">
        <v>45489</v>
      </c>
      <c r="D13">
        <v>0</v>
      </c>
      <c r="E13">
        <v>89128</v>
      </c>
      <c r="F13">
        <v>89350</v>
      </c>
      <c r="G13">
        <v>88525</v>
      </c>
      <c r="H13">
        <v>88816</v>
      </c>
      <c r="I13">
        <v>422395</v>
      </c>
      <c r="J13">
        <v>88603.4307621279</v>
      </c>
      <c r="K13">
        <v>1475.36</v>
      </c>
      <c r="L13" t="str">
        <f t="shared" si="0"/>
        <v>short</v>
      </c>
      <c r="M13">
        <f t="shared" si="1"/>
        <v>89619.786666666667</v>
      </c>
      <c r="N13">
        <f t="shared" si="2"/>
        <v>88144.426666666666</v>
      </c>
      <c r="O13" t="str">
        <f t="shared" si="3"/>
        <v>OOT</v>
      </c>
      <c r="P13">
        <f t="shared" si="4"/>
        <v>-312</v>
      </c>
      <c r="Q13" s="2">
        <f t="shared" si="8"/>
        <v>152384.19999999998</v>
      </c>
      <c r="R13">
        <f t="shared" si="5"/>
        <v>3</v>
      </c>
      <c r="S13">
        <f t="shared" si="6"/>
        <v>-936</v>
      </c>
      <c r="T13">
        <f>SUM($S$2:S13)</f>
        <v>1448.1999999999825</v>
      </c>
      <c r="U13">
        <f t="shared" si="7"/>
        <v>-936</v>
      </c>
      <c r="V13">
        <f>SUM($U$2:U13)</f>
        <v>2648</v>
      </c>
    </row>
    <row r="14" spans="1:25" x14ac:dyDescent="0.25">
      <c r="A14" t="s">
        <v>11</v>
      </c>
      <c r="B14" t="s">
        <v>12</v>
      </c>
      <c r="C14" s="1">
        <v>45490</v>
      </c>
      <c r="D14">
        <v>0</v>
      </c>
      <c r="E14">
        <v>88855</v>
      </c>
      <c r="F14">
        <v>89070</v>
      </c>
      <c r="G14">
        <v>87904</v>
      </c>
      <c r="H14">
        <v>87904</v>
      </c>
      <c r="I14">
        <v>411739</v>
      </c>
      <c r="J14">
        <v>88992.384316921205</v>
      </c>
      <c r="K14">
        <v>1453.26</v>
      </c>
      <c r="L14" t="str">
        <f t="shared" si="0"/>
        <v>long</v>
      </c>
      <c r="M14">
        <f t="shared" si="1"/>
        <v>88370.58</v>
      </c>
      <c r="N14">
        <f t="shared" si="2"/>
        <v>89823.84</v>
      </c>
      <c r="O14" t="str">
        <f t="shared" si="3"/>
        <v>SL</v>
      </c>
      <c r="P14">
        <f t="shared" si="4"/>
        <v>484.41999999999825</v>
      </c>
      <c r="Q14" s="2">
        <f t="shared" si="8"/>
        <v>151448.19999999998</v>
      </c>
      <c r="R14">
        <f t="shared" si="5"/>
        <v>3</v>
      </c>
      <c r="S14">
        <f t="shared" si="6"/>
        <v>1453.2599999999948</v>
      </c>
      <c r="T14">
        <f>SUM($S$2:S14)</f>
        <v>2901.4599999999773</v>
      </c>
      <c r="U14">
        <f t="shared" si="7"/>
        <v>-2853</v>
      </c>
      <c r="V14">
        <f>SUM($U$2:U14)</f>
        <v>-205</v>
      </c>
    </row>
    <row r="15" spans="1:25" x14ac:dyDescent="0.25">
      <c r="A15" t="s">
        <v>11</v>
      </c>
      <c r="B15" t="s">
        <v>12</v>
      </c>
      <c r="C15" s="1">
        <v>45491</v>
      </c>
      <c r="D15">
        <v>0</v>
      </c>
      <c r="E15">
        <v>87967</v>
      </c>
      <c r="F15">
        <v>88465</v>
      </c>
      <c r="G15">
        <v>87808</v>
      </c>
      <c r="H15">
        <v>88440</v>
      </c>
      <c r="I15">
        <v>449881</v>
      </c>
      <c r="J15">
        <v>88683.510713367694</v>
      </c>
      <c r="K15">
        <v>1396.39</v>
      </c>
      <c r="L15" t="str">
        <f t="shared" si="0"/>
        <v>long</v>
      </c>
      <c r="M15">
        <f t="shared" si="1"/>
        <v>87501.536666666667</v>
      </c>
      <c r="N15">
        <f t="shared" si="2"/>
        <v>88897.926666666666</v>
      </c>
      <c r="O15" t="str">
        <f t="shared" si="3"/>
        <v>OOT</v>
      </c>
      <c r="P15">
        <f t="shared" si="4"/>
        <v>473</v>
      </c>
      <c r="Q15" s="2">
        <f t="shared" si="8"/>
        <v>152901.45999999996</v>
      </c>
      <c r="R15">
        <f t="shared" si="5"/>
        <v>3</v>
      </c>
      <c r="S15">
        <f t="shared" si="6"/>
        <v>1419</v>
      </c>
      <c r="T15">
        <f>SUM($S$2:S15)</f>
        <v>4320.4599999999773</v>
      </c>
      <c r="U15">
        <f t="shared" si="7"/>
        <v>1419</v>
      </c>
      <c r="V15">
        <f>SUM($U$2:U15)</f>
        <v>1214</v>
      </c>
    </row>
    <row r="16" spans="1:25" x14ac:dyDescent="0.25">
      <c r="A16" t="s">
        <v>11</v>
      </c>
      <c r="B16" t="s">
        <v>12</v>
      </c>
      <c r="C16" s="1">
        <v>45492</v>
      </c>
      <c r="D16">
        <v>0</v>
      </c>
      <c r="E16">
        <v>88461</v>
      </c>
      <c r="F16">
        <v>88845</v>
      </c>
      <c r="G16">
        <v>87762</v>
      </c>
      <c r="H16">
        <v>87959</v>
      </c>
      <c r="I16">
        <v>445314</v>
      </c>
      <c r="J16">
        <v>88082.222566976299</v>
      </c>
      <c r="K16">
        <v>1374</v>
      </c>
      <c r="L16" t="str">
        <f t="shared" si="0"/>
        <v>short</v>
      </c>
      <c r="M16">
        <f t="shared" si="1"/>
        <v>88919</v>
      </c>
      <c r="N16">
        <f t="shared" si="2"/>
        <v>87545</v>
      </c>
      <c r="O16" t="str">
        <f t="shared" si="3"/>
        <v>OOT</v>
      </c>
      <c r="P16">
        <f t="shared" si="4"/>
        <v>-502</v>
      </c>
      <c r="Q16" s="2">
        <f t="shared" si="8"/>
        <v>154320.45999999996</v>
      </c>
      <c r="R16">
        <f t="shared" si="5"/>
        <v>3</v>
      </c>
      <c r="S16">
        <f t="shared" si="6"/>
        <v>-1506</v>
      </c>
      <c r="T16">
        <f>SUM($S$2:S16)</f>
        <v>2814.4599999999773</v>
      </c>
      <c r="U16">
        <f t="shared" si="7"/>
        <v>-1506</v>
      </c>
      <c r="V16">
        <f>SUM($U$2:U16)</f>
        <v>-292</v>
      </c>
    </row>
    <row r="17" spans="1:22" x14ac:dyDescent="0.25">
      <c r="A17" t="s">
        <v>11</v>
      </c>
      <c r="B17" t="s">
        <v>12</v>
      </c>
      <c r="C17" s="1">
        <v>45495</v>
      </c>
      <c r="D17">
        <v>0</v>
      </c>
      <c r="E17">
        <v>87940</v>
      </c>
      <c r="F17">
        <v>88523</v>
      </c>
      <c r="G17">
        <v>87732</v>
      </c>
      <c r="H17">
        <v>88445</v>
      </c>
      <c r="I17">
        <v>364028</v>
      </c>
      <c r="J17">
        <v>89266.6021353705</v>
      </c>
      <c r="K17">
        <v>1332.36</v>
      </c>
      <c r="L17" t="str">
        <f t="shared" si="0"/>
        <v>long</v>
      </c>
      <c r="M17">
        <f t="shared" si="1"/>
        <v>87495.88</v>
      </c>
      <c r="N17">
        <f t="shared" si="2"/>
        <v>88828.24</v>
      </c>
      <c r="O17" t="str">
        <f t="shared" si="3"/>
        <v>OOT</v>
      </c>
      <c r="P17">
        <f t="shared" si="4"/>
        <v>505</v>
      </c>
      <c r="Q17" s="2">
        <f t="shared" si="8"/>
        <v>152814.45999999996</v>
      </c>
      <c r="R17">
        <f t="shared" si="5"/>
        <v>3</v>
      </c>
      <c r="S17">
        <f t="shared" si="6"/>
        <v>1515</v>
      </c>
      <c r="T17">
        <f>SUM($S$2:S17)</f>
        <v>4329.4599999999773</v>
      </c>
      <c r="U17">
        <f t="shared" si="7"/>
        <v>1515</v>
      </c>
      <c r="V17">
        <f>SUM($U$2:U17)</f>
        <v>1223</v>
      </c>
    </row>
    <row r="18" spans="1:22" x14ac:dyDescent="0.25">
      <c r="A18" t="s">
        <v>11</v>
      </c>
      <c r="B18" t="s">
        <v>12</v>
      </c>
      <c r="C18" s="1">
        <v>45496</v>
      </c>
      <c r="D18">
        <v>0</v>
      </c>
      <c r="E18">
        <v>88439</v>
      </c>
      <c r="F18">
        <v>88449</v>
      </c>
      <c r="G18">
        <v>87220</v>
      </c>
      <c r="H18">
        <v>87532</v>
      </c>
      <c r="I18">
        <v>399794</v>
      </c>
      <c r="J18">
        <v>88588.571428509094</v>
      </c>
      <c r="K18">
        <v>1324.97</v>
      </c>
      <c r="L18" t="str">
        <f t="shared" si="0"/>
        <v>long</v>
      </c>
      <c r="M18">
        <f t="shared" si="1"/>
        <v>87997.343333333338</v>
      </c>
      <c r="N18">
        <f t="shared" si="2"/>
        <v>89322.313333333339</v>
      </c>
      <c r="O18" t="str">
        <f t="shared" si="3"/>
        <v>SL</v>
      </c>
      <c r="P18">
        <f t="shared" si="4"/>
        <v>441.6566666666622</v>
      </c>
      <c r="Q18" s="2">
        <f t="shared" si="8"/>
        <v>154329.45999999996</v>
      </c>
      <c r="R18">
        <f t="shared" si="5"/>
        <v>3</v>
      </c>
      <c r="S18">
        <f t="shared" si="6"/>
        <v>1324.9699999999866</v>
      </c>
      <c r="T18">
        <f>SUM($S$2:S18)</f>
        <v>5654.4299999999639</v>
      </c>
      <c r="U18">
        <f t="shared" si="7"/>
        <v>-2721</v>
      </c>
      <c r="V18">
        <f>SUM($U$2:U18)</f>
        <v>-1498</v>
      </c>
    </row>
    <row r="19" spans="1:22" x14ac:dyDescent="0.25">
      <c r="A19" t="s">
        <v>11</v>
      </c>
      <c r="B19" t="s">
        <v>12</v>
      </c>
      <c r="C19" s="1">
        <v>45497</v>
      </c>
      <c r="D19">
        <v>0</v>
      </c>
      <c r="E19">
        <v>87532</v>
      </c>
      <c r="F19">
        <v>87532</v>
      </c>
      <c r="G19">
        <v>86800</v>
      </c>
      <c r="H19">
        <v>86880</v>
      </c>
      <c r="I19">
        <v>305076</v>
      </c>
      <c r="J19">
        <v>88650.714285714203</v>
      </c>
      <c r="K19">
        <v>1282.6199999999999</v>
      </c>
      <c r="L19" t="str">
        <f t="shared" si="0"/>
        <v>long</v>
      </c>
      <c r="M19">
        <f t="shared" si="1"/>
        <v>87104.46</v>
      </c>
      <c r="N19">
        <f t="shared" si="2"/>
        <v>88387.08</v>
      </c>
      <c r="O19" t="str">
        <f t="shared" si="3"/>
        <v>SL</v>
      </c>
      <c r="P19">
        <f t="shared" si="4"/>
        <v>427.5399999999936</v>
      </c>
      <c r="Q19" s="2">
        <f t="shared" si="8"/>
        <v>155654.42999999993</v>
      </c>
      <c r="R19">
        <f t="shared" si="5"/>
        <v>3</v>
      </c>
      <c r="S19">
        <f t="shared" si="6"/>
        <v>1282.6199999999808</v>
      </c>
      <c r="T19">
        <f>SUM($S$2:S19)</f>
        <v>6937.0499999999447</v>
      </c>
      <c r="U19">
        <f t="shared" si="7"/>
        <v>-1956</v>
      </c>
      <c r="V19">
        <f>SUM($U$2:U19)</f>
        <v>-3454</v>
      </c>
    </row>
    <row r="20" spans="1:22" x14ac:dyDescent="0.25">
      <c r="A20" t="s">
        <v>11</v>
      </c>
      <c r="B20" t="s">
        <v>12</v>
      </c>
      <c r="C20" s="1">
        <v>45498</v>
      </c>
      <c r="D20">
        <v>0</v>
      </c>
      <c r="E20">
        <v>86850</v>
      </c>
      <c r="F20">
        <v>86860</v>
      </c>
      <c r="G20">
        <v>86010</v>
      </c>
      <c r="H20">
        <v>86409</v>
      </c>
      <c r="I20">
        <v>464865</v>
      </c>
      <c r="J20">
        <v>88572.428571156503</v>
      </c>
      <c r="K20">
        <v>1253.1500000000001</v>
      </c>
      <c r="L20" t="str">
        <f t="shared" si="0"/>
        <v>long</v>
      </c>
      <c r="M20">
        <f t="shared" si="1"/>
        <v>86432.28333333334</v>
      </c>
      <c r="N20">
        <f t="shared" si="2"/>
        <v>87685.433333333334</v>
      </c>
      <c r="O20" t="str">
        <f t="shared" si="3"/>
        <v>SL</v>
      </c>
      <c r="P20">
        <f t="shared" si="4"/>
        <v>417.71666666665988</v>
      </c>
      <c r="Q20" s="2">
        <f t="shared" si="8"/>
        <v>156937.04999999993</v>
      </c>
      <c r="R20">
        <f t="shared" si="5"/>
        <v>3</v>
      </c>
      <c r="S20">
        <f t="shared" si="6"/>
        <v>1253.1499999999796</v>
      </c>
      <c r="T20">
        <f>SUM($S$2:S20)</f>
        <v>8190.1999999999243</v>
      </c>
      <c r="U20">
        <f t="shared" si="7"/>
        <v>-1323</v>
      </c>
      <c r="V20">
        <f>SUM($U$2:U20)</f>
        <v>-4777</v>
      </c>
    </row>
    <row r="21" spans="1:22" x14ac:dyDescent="0.25">
      <c r="A21" t="s">
        <v>11</v>
      </c>
      <c r="B21" t="s">
        <v>12</v>
      </c>
      <c r="C21" s="1">
        <v>45499</v>
      </c>
      <c r="D21">
        <v>0</v>
      </c>
      <c r="E21">
        <v>86340</v>
      </c>
      <c r="F21">
        <v>87615</v>
      </c>
      <c r="G21">
        <v>86152</v>
      </c>
      <c r="H21">
        <v>87300</v>
      </c>
      <c r="I21">
        <v>723640</v>
      </c>
      <c r="J21">
        <v>86880</v>
      </c>
      <c r="K21">
        <v>1268.1400000000001</v>
      </c>
      <c r="L21" t="str">
        <f t="shared" si="0"/>
        <v>long</v>
      </c>
      <c r="M21">
        <f t="shared" si="1"/>
        <v>85917.286666666667</v>
      </c>
      <c r="N21">
        <f t="shared" si="2"/>
        <v>87185.426666666666</v>
      </c>
      <c r="O21" t="str">
        <f t="shared" si="3"/>
        <v>TP</v>
      </c>
      <c r="P21">
        <f t="shared" si="4"/>
        <v>845.42666666666628</v>
      </c>
      <c r="Q21" s="2">
        <f t="shared" si="8"/>
        <v>158190.1999999999</v>
      </c>
      <c r="R21">
        <f t="shared" si="5"/>
        <v>3</v>
      </c>
      <c r="S21">
        <f t="shared" si="6"/>
        <v>2536.2799999999988</v>
      </c>
      <c r="T21">
        <f>SUM($S$2:S21)</f>
        <v>10726.479999999923</v>
      </c>
      <c r="U21">
        <f t="shared" si="7"/>
        <v>2880</v>
      </c>
      <c r="V21">
        <f>SUM($U$2:U21)</f>
        <v>-1897</v>
      </c>
    </row>
    <row r="22" spans="1:22" x14ac:dyDescent="0.25">
      <c r="A22" t="s">
        <v>11</v>
      </c>
      <c r="B22" t="s">
        <v>12</v>
      </c>
      <c r="C22" s="1">
        <v>45502</v>
      </c>
      <c r="D22">
        <v>0</v>
      </c>
      <c r="E22">
        <v>87287</v>
      </c>
      <c r="F22">
        <v>87599</v>
      </c>
      <c r="G22">
        <v>86516</v>
      </c>
      <c r="H22">
        <v>86692</v>
      </c>
      <c r="I22">
        <v>374431</v>
      </c>
      <c r="J22">
        <v>86818.538273867001</v>
      </c>
      <c r="K22">
        <v>1254.9100000000001</v>
      </c>
      <c r="L22" t="str">
        <f t="shared" si="0"/>
        <v>short</v>
      </c>
      <c r="M22">
        <f t="shared" si="1"/>
        <v>87705.30333333333</v>
      </c>
      <c r="N22">
        <f t="shared" si="2"/>
        <v>86450.393333333326</v>
      </c>
      <c r="O22" t="str">
        <f t="shared" si="3"/>
        <v>OOT</v>
      </c>
      <c r="P22">
        <f t="shared" si="4"/>
        <v>-595</v>
      </c>
      <c r="Q22" s="2">
        <f t="shared" si="8"/>
        <v>160726.47999999989</v>
      </c>
      <c r="R22">
        <f t="shared" si="5"/>
        <v>3</v>
      </c>
      <c r="S22">
        <f t="shared" si="6"/>
        <v>-1785</v>
      </c>
      <c r="T22">
        <f>SUM($S$2:S22)</f>
        <v>8941.4799999999232</v>
      </c>
      <c r="U22">
        <f t="shared" si="7"/>
        <v>-1785</v>
      </c>
      <c r="V22">
        <f>SUM($U$2:U22)</f>
        <v>-3682</v>
      </c>
    </row>
    <row r="23" spans="1:22" x14ac:dyDescent="0.25">
      <c r="A23" t="s">
        <v>11</v>
      </c>
      <c r="B23" t="s">
        <v>12</v>
      </c>
      <c r="C23" s="1">
        <v>45503</v>
      </c>
      <c r="D23">
        <v>0</v>
      </c>
      <c r="E23">
        <v>86720</v>
      </c>
      <c r="F23">
        <v>87330</v>
      </c>
      <c r="G23">
        <v>86650</v>
      </c>
      <c r="H23">
        <v>87130</v>
      </c>
      <c r="I23">
        <v>378225</v>
      </c>
      <c r="J23">
        <v>87522.9879977276</v>
      </c>
      <c r="K23">
        <v>1213.8499999999999</v>
      </c>
      <c r="L23" t="str">
        <f t="shared" si="0"/>
        <v>long</v>
      </c>
      <c r="M23">
        <f t="shared" si="1"/>
        <v>86315.383333333331</v>
      </c>
      <c r="N23">
        <f t="shared" si="2"/>
        <v>87529.233333333337</v>
      </c>
      <c r="O23" t="str">
        <f t="shared" si="3"/>
        <v>OOT</v>
      </c>
      <c r="P23">
        <f t="shared" si="4"/>
        <v>410</v>
      </c>
      <c r="Q23" s="2">
        <f t="shared" si="8"/>
        <v>158941.47999999989</v>
      </c>
      <c r="R23">
        <f t="shared" si="5"/>
        <v>3</v>
      </c>
      <c r="S23">
        <f t="shared" si="6"/>
        <v>1230</v>
      </c>
      <c r="T23">
        <f>SUM($S$2:S23)</f>
        <v>10171.479999999923</v>
      </c>
      <c r="U23">
        <f t="shared" si="7"/>
        <v>1230</v>
      </c>
      <c r="V23">
        <f>SUM($U$2:U23)</f>
        <v>-2452</v>
      </c>
    </row>
    <row r="24" spans="1:22" x14ac:dyDescent="0.25">
      <c r="A24" t="s">
        <v>11</v>
      </c>
      <c r="B24" t="s">
        <v>12</v>
      </c>
      <c r="C24" s="1">
        <v>45504</v>
      </c>
      <c r="D24">
        <v>0</v>
      </c>
      <c r="E24">
        <v>87128</v>
      </c>
      <c r="F24">
        <v>87250</v>
      </c>
      <c r="G24">
        <v>86029</v>
      </c>
      <c r="H24">
        <v>86280</v>
      </c>
      <c r="I24">
        <v>532405</v>
      </c>
      <c r="J24">
        <v>86692</v>
      </c>
      <c r="K24">
        <v>1214.3599999999999</v>
      </c>
      <c r="L24" t="str">
        <f t="shared" si="0"/>
        <v>short</v>
      </c>
      <c r="M24">
        <f t="shared" si="1"/>
        <v>87532.786666666667</v>
      </c>
      <c r="N24">
        <f t="shared" si="2"/>
        <v>86318.426666666666</v>
      </c>
      <c r="O24" t="str">
        <f t="shared" si="3"/>
        <v>TP</v>
      </c>
      <c r="P24">
        <f t="shared" si="4"/>
        <v>809.57333333333372</v>
      </c>
      <c r="Q24" s="2">
        <f t="shared" si="8"/>
        <v>160171.47999999989</v>
      </c>
      <c r="R24">
        <f t="shared" si="5"/>
        <v>3</v>
      </c>
      <c r="S24">
        <f t="shared" si="6"/>
        <v>2428.7200000000012</v>
      </c>
      <c r="T24">
        <f>SUM($S$2:S24)</f>
        <v>12600.199999999924</v>
      </c>
      <c r="U24">
        <f t="shared" si="7"/>
        <v>-2544</v>
      </c>
      <c r="V24">
        <f>SUM($U$2:U24)</f>
        <v>-4996</v>
      </c>
    </row>
    <row r="25" spans="1:22" x14ac:dyDescent="0.25">
      <c r="A25" t="s">
        <v>11</v>
      </c>
      <c r="B25" t="s">
        <v>12</v>
      </c>
      <c r="C25" s="1">
        <v>45505</v>
      </c>
      <c r="D25">
        <v>0</v>
      </c>
      <c r="E25">
        <v>86299</v>
      </c>
      <c r="F25">
        <v>86650</v>
      </c>
      <c r="G25">
        <v>85600</v>
      </c>
      <c r="H25">
        <v>85867</v>
      </c>
      <c r="I25">
        <v>416044</v>
      </c>
      <c r="J25">
        <v>87130</v>
      </c>
      <c r="K25">
        <v>1202.6199999999999</v>
      </c>
      <c r="L25" t="str">
        <f t="shared" si="0"/>
        <v>long</v>
      </c>
      <c r="M25">
        <f t="shared" si="1"/>
        <v>85898.126666666663</v>
      </c>
      <c r="N25">
        <f t="shared" si="2"/>
        <v>87100.746666666673</v>
      </c>
      <c r="O25" t="str">
        <f t="shared" si="3"/>
        <v>SL</v>
      </c>
      <c r="P25">
        <f t="shared" si="4"/>
        <v>400.87333333333663</v>
      </c>
      <c r="Q25" s="2">
        <f t="shared" si="8"/>
        <v>162600.1999999999</v>
      </c>
      <c r="R25">
        <f t="shared" si="5"/>
        <v>4</v>
      </c>
      <c r="S25">
        <f t="shared" si="6"/>
        <v>1603.4933333333465</v>
      </c>
      <c r="T25">
        <f>SUM($S$2:S25)</f>
        <v>14203.693333333271</v>
      </c>
      <c r="U25">
        <f t="shared" si="7"/>
        <v>-1728</v>
      </c>
      <c r="V25">
        <f>SUM($U$2:U25)</f>
        <v>-6724</v>
      </c>
    </row>
    <row r="26" spans="1:22" x14ac:dyDescent="0.25">
      <c r="A26" t="s">
        <v>11</v>
      </c>
      <c r="B26" t="s">
        <v>12</v>
      </c>
      <c r="C26" s="1">
        <v>45506</v>
      </c>
      <c r="D26">
        <v>0</v>
      </c>
      <c r="E26">
        <v>85752</v>
      </c>
      <c r="F26">
        <v>86492</v>
      </c>
      <c r="G26">
        <v>85506</v>
      </c>
      <c r="H26">
        <v>85976</v>
      </c>
      <c r="I26">
        <v>543040</v>
      </c>
      <c r="J26">
        <v>86433.318415209098</v>
      </c>
      <c r="K26">
        <v>1187.1500000000001</v>
      </c>
      <c r="L26" t="str">
        <f t="shared" si="0"/>
        <v>long</v>
      </c>
      <c r="M26">
        <f t="shared" si="1"/>
        <v>85356.28333333334</v>
      </c>
      <c r="N26">
        <f t="shared" si="2"/>
        <v>86543.433333333334</v>
      </c>
      <c r="O26" t="str">
        <f t="shared" si="3"/>
        <v>OOT</v>
      </c>
      <c r="P26">
        <f t="shared" si="4"/>
        <v>224</v>
      </c>
      <c r="Q26" s="2">
        <f t="shared" si="8"/>
        <v>164203.69333333324</v>
      </c>
      <c r="R26">
        <f t="shared" si="5"/>
        <v>4</v>
      </c>
      <c r="S26">
        <f t="shared" si="6"/>
        <v>896</v>
      </c>
      <c r="T26">
        <f>SUM($S$2:S26)</f>
        <v>15099.693333333271</v>
      </c>
      <c r="U26">
        <f t="shared" si="7"/>
        <v>896</v>
      </c>
      <c r="V26">
        <f>SUM($U$2:U26)</f>
        <v>-5828</v>
      </c>
    </row>
    <row r="27" spans="1:22" x14ac:dyDescent="0.25">
      <c r="A27" t="s">
        <v>11</v>
      </c>
      <c r="B27" t="s">
        <v>12</v>
      </c>
      <c r="C27" s="1">
        <v>45509</v>
      </c>
      <c r="D27">
        <v>0</v>
      </c>
      <c r="E27">
        <v>85983</v>
      </c>
      <c r="F27">
        <v>86242</v>
      </c>
      <c r="G27">
        <v>84941</v>
      </c>
      <c r="H27">
        <v>85795</v>
      </c>
      <c r="I27">
        <v>576979</v>
      </c>
      <c r="J27">
        <v>85696.359927128593</v>
      </c>
      <c r="K27">
        <v>1195.28</v>
      </c>
      <c r="L27" t="str">
        <f t="shared" si="0"/>
        <v>short</v>
      </c>
      <c r="M27">
        <f t="shared" si="1"/>
        <v>86381.426666666666</v>
      </c>
      <c r="N27">
        <f t="shared" si="2"/>
        <v>85186.146666666667</v>
      </c>
      <c r="O27" t="str">
        <f t="shared" si="3"/>
        <v>TP</v>
      </c>
      <c r="P27">
        <f t="shared" si="4"/>
        <v>796.85333333333256</v>
      </c>
      <c r="Q27" s="2">
        <f t="shared" si="8"/>
        <v>165099.69333333324</v>
      </c>
      <c r="R27">
        <f t="shared" si="5"/>
        <v>4</v>
      </c>
      <c r="S27">
        <f t="shared" si="6"/>
        <v>3187.4133333333302</v>
      </c>
      <c r="T27">
        <f>SUM($S$2:S27)</f>
        <v>18287.106666666601</v>
      </c>
      <c r="U27">
        <f t="shared" si="7"/>
        <v>-752</v>
      </c>
      <c r="V27">
        <f>SUM($U$2:U27)</f>
        <v>-6580</v>
      </c>
    </row>
    <row r="28" spans="1:22" x14ac:dyDescent="0.25">
      <c r="A28" t="s">
        <v>11</v>
      </c>
      <c r="B28" t="s">
        <v>12</v>
      </c>
      <c r="C28" s="1">
        <v>45510</v>
      </c>
      <c r="D28">
        <v>0</v>
      </c>
      <c r="E28">
        <v>85816</v>
      </c>
      <c r="F28">
        <v>86386</v>
      </c>
      <c r="G28">
        <v>85183</v>
      </c>
      <c r="H28">
        <v>86284</v>
      </c>
      <c r="I28">
        <v>536605</v>
      </c>
      <c r="J28">
        <v>85603.630957425994</v>
      </c>
      <c r="K28">
        <v>1195.83</v>
      </c>
      <c r="L28" t="str">
        <f t="shared" si="0"/>
        <v>short</v>
      </c>
      <c r="M28">
        <f t="shared" si="1"/>
        <v>86214.61</v>
      </c>
      <c r="N28">
        <f t="shared" si="2"/>
        <v>85018.78</v>
      </c>
      <c r="O28" t="str">
        <f t="shared" si="3"/>
        <v>SL</v>
      </c>
      <c r="P28">
        <f t="shared" si="4"/>
        <v>-398.61000000000058</v>
      </c>
      <c r="Q28" s="2">
        <f t="shared" si="8"/>
        <v>168287.10666666657</v>
      </c>
      <c r="R28">
        <f t="shared" si="5"/>
        <v>4</v>
      </c>
      <c r="S28">
        <f t="shared" si="6"/>
        <v>-1594.4400000000023</v>
      </c>
      <c r="T28">
        <f>SUM($S$2:S28)</f>
        <v>16692.666666666599</v>
      </c>
      <c r="U28">
        <f t="shared" si="7"/>
        <v>1872</v>
      </c>
      <c r="V28">
        <f>SUM($U$2:U28)</f>
        <v>-4708</v>
      </c>
    </row>
    <row r="29" spans="1:22" x14ac:dyDescent="0.25">
      <c r="A29" t="s">
        <v>11</v>
      </c>
      <c r="B29" t="s">
        <v>12</v>
      </c>
      <c r="C29" s="1">
        <v>45511</v>
      </c>
      <c r="D29">
        <v>0</v>
      </c>
      <c r="E29">
        <v>86452</v>
      </c>
      <c r="F29">
        <v>86491</v>
      </c>
      <c r="G29">
        <v>85900</v>
      </c>
      <c r="H29">
        <v>86207</v>
      </c>
      <c r="I29">
        <v>412174</v>
      </c>
      <c r="J29">
        <v>85795</v>
      </c>
      <c r="K29">
        <v>1152.6300000000001</v>
      </c>
      <c r="L29" t="str">
        <f t="shared" si="0"/>
        <v>short</v>
      </c>
      <c r="M29">
        <f t="shared" si="1"/>
        <v>86836.21</v>
      </c>
      <c r="N29">
        <f t="shared" si="2"/>
        <v>85683.58</v>
      </c>
      <c r="O29" t="str">
        <f t="shared" si="3"/>
        <v>OOT</v>
      </c>
      <c r="P29">
        <f t="shared" si="4"/>
        <v>-245</v>
      </c>
      <c r="Q29" s="2">
        <f t="shared" si="8"/>
        <v>166692.66666666657</v>
      </c>
      <c r="R29">
        <f t="shared" si="5"/>
        <v>4</v>
      </c>
      <c r="S29">
        <f t="shared" si="6"/>
        <v>-980</v>
      </c>
      <c r="T29">
        <f>SUM($S$2:S29)</f>
        <v>15712.666666666599</v>
      </c>
      <c r="U29">
        <f t="shared" si="7"/>
        <v>-980</v>
      </c>
      <c r="V29">
        <f>SUM($U$2:U29)</f>
        <v>-5688</v>
      </c>
    </row>
    <row r="30" spans="1:22" x14ac:dyDescent="0.25">
      <c r="A30" t="s">
        <v>11</v>
      </c>
      <c r="B30" t="s">
        <v>12</v>
      </c>
      <c r="C30" s="1">
        <v>45512</v>
      </c>
      <c r="D30">
        <v>0</v>
      </c>
      <c r="E30">
        <v>86225</v>
      </c>
      <c r="F30">
        <v>86876</v>
      </c>
      <c r="G30">
        <v>86000</v>
      </c>
      <c r="H30">
        <v>86509</v>
      </c>
      <c r="I30">
        <v>522071</v>
      </c>
      <c r="J30">
        <v>86283.999999999898</v>
      </c>
      <c r="K30">
        <v>1132.8699999999999</v>
      </c>
      <c r="L30" t="str">
        <f t="shared" si="0"/>
        <v>long</v>
      </c>
      <c r="M30">
        <f t="shared" si="1"/>
        <v>85847.376666666663</v>
      </c>
      <c r="N30">
        <f t="shared" si="2"/>
        <v>86980.246666666673</v>
      </c>
      <c r="O30" t="str">
        <f t="shared" si="3"/>
        <v>OOT</v>
      </c>
      <c r="P30">
        <f t="shared" si="4"/>
        <v>284</v>
      </c>
      <c r="Q30" s="2">
        <f t="shared" si="8"/>
        <v>165712.66666666657</v>
      </c>
      <c r="R30">
        <f t="shared" si="5"/>
        <v>4</v>
      </c>
      <c r="S30">
        <f t="shared" si="6"/>
        <v>1136</v>
      </c>
      <c r="T30">
        <f>SUM($S$2:S30)</f>
        <v>16848.666666666599</v>
      </c>
      <c r="U30">
        <f t="shared" si="7"/>
        <v>1136</v>
      </c>
      <c r="V30">
        <f>SUM($U$2:U30)</f>
        <v>-4552</v>
      </c>
    </row>
    <row r="31" spans="1:22" x14ac:dyDescent="0.25">
      <c r="A31" t="s">
        <v>11</v>
      </c>
      <c r="B31" t="s">
        <v>12</v>
      </c>
      <c r="C31" s="1">
        <v>45513</v>
      </c>
      <c r="D31">
        <v>0</v>
      </c>
      <c r="E31">
        <v>86511</v>
      </c>
      <c r="F31">
        <v>87020</v>
      </c>
      <c r="G31">
        <v>86320</v>
      </c>
      <c r="H31">
        <v>86582</v>
      </c>
      <c r="I31">
        <v>515751</v>
      </c>
      <c r="J31">
        <v>86207</v>
      </c>
      <c r="K31">
        <v>1101.95</v>
      </c>
      <c r="L31" t="str">
        <f t="shared" si="0"/>
        <v>short</v>
      </c>
      <c r="M31">
        <f t="shared" si="1"/>
        <v>86878.316666666666</v>
      </c>
      <c r="N31">
        <f t="shared" si="2"/>
        <v>85776.366666666669</v>
      </c>
      <c r="O31" t="str">
        <f t="shared" si="3"/>
        <v>SL</v>
      </c>
      <c r="P31">
        <f t="shared" si="4"/>
        <v>-367.3166666666657</v>
      </c>
      <c r="Q31" s="2">
        <f t="shared" si="8"/>
        <v>166848.66666666657</v>
      </c>
      <c r="R31">
        <f t="shared" si="5"/>
        <v>4</v>
      </c>
      <c r="S31">
        <f t="shared" si="6"/>
        <v>-1469.2666666666628</v>
      </c>
      <c r="T31">
        <f>SUM($S$2:S31)</f>
        <v>15379.399999999936</v>
      </c>
      <c r="U31">
        <f t="shared" si="7"/>
        <v>284</v>
      </c>
      <c r="V31">
        <f>SUM($U$2:U31)</f>
        <v>-4268</v>
      </c>
    </row>
    <row r="32" spans="1:22" x14ac:dyDescent="0.25">
      <c r="A32" t="s">
        <v>11</v>
      </c>
      <c r="B32" t="s">
        <v>12</v>
      </c>
      <c r="C32" s="1">
        <v>45516</v>
      </c>
      <c r="D32">
        <v>0</v>
      </c>
      <c r="E32">
        <v>86636</v>
      </c>
      <c r="F32">
        <v>89100</v>
      </c>
      <c r="G32">
        <v>86403</v>
      </c>
      <c r="H32">
        <v>88715</v>
      </c>
      <c r="I32">
        <v>913243</v>
      </c>
      <c r="J32">
        <v>86607.527620764493</v>
      </c>
      <c r="K32">
        <v>1215.8800000000001</v>
      </c>
      <c r="L32" t="str">
        <f t="shared" si="0"/>
        <v>long</v>
      </c>
      <c r="M32">
        <f t="shared" si="1"/>
        <v>86230.706666666665</v>
      </c>
      <c r="N32">
        <f t="shared" si="2"/>
        <v>87446.58666666667</v>
      </c>
      <c r="O32" t="str">
        <f t="shared" si="3"/>
        <v>TP</v>
      </c>
      <c r="P32">
        <f t="shared" si="4"/>
        <v>810.58666666666977</v>
      </c>
      <c r="Q32" s="2">
        <f t="shared" si="8"/>
        <v>165379.39999999991</v>
      </c>
      <c r="R32">
        <f t="shared" si="5"/>
        <v>4</v>
      </c>
      <c r="S32">
        <f t="shared" si="6"/>
        <v>3242.3466666666791</v>
      </c>
      <c r="T32">
        <f>SUM($S$2:S32)</f>
        <v>18621.746666666615</v>
      </c>
      <c r="U32">
        <f t="shared" si="7"/>
        <v>8316</v>
      </c>
      <c r="V32">
        <f>SUM($U$2:U32)</f>
        <v>4048</v>
      </c>
    </row>
    <row r="33" spans="1:22" x14ac:dyDescent="0.25">
      <c r="A33" t="s">
        <v>11</v>
      </c>
      <c r="B33" t="s">
        <v>12</v>
      </c>
      <c r="C33" s="1">
        <v>45517</v>
      </c>
      <c r="D33">
        <v>0</v>
      </c>
      <c r="E33">
        <v>88768</v>
      </c>
      <c r="F33">
        <v>89890</v>
      </c>
      <c r="G33">
        <v>88570</v>
      </c>
      <c r="H33">
        <v>89527</v>
      </c>
      <c r="I33">
        <v>1067129</v>
      </c>
      <c r="J33">
        <v>86592.074000294306</v>
      </c>
      <c r="K33">
        <v>1223.32</v>
      </c>
      <c r="L33" t="str">
        <f t="shared" si="0"/>
        <v>short</v>
      </c>
      <c r="M33">
        <f t="shared" si="1"/>
        <v>89175.773333333331</v>
      </c>
      <c r="N33">
        <f t="shared" si="2"/>
        <v>87952.453333333338</v>
      </c>
      <c r="O33" t="str">
        <f t="shared" si="3"/>
        <v>SL</v>
      </c>
      <c r="P33">
        <f t="shared" si="4"/>
        <v>-407.77333333333081</v>
      </c>
      <c r="Q33" s="2">
        <f t="shared" si="8"/>
        <v>168621.74666666659</v>
      </c>
      <c r="R33">
        <f t="shared" si="5"/>
        <v>4</v>
      </c>
      <c r="S33">
        <f t="shared" si="6"/>
        <v>-1631.0933333333232</v>
      </c>
      <c r="T33">
        <f>SUM($S$2:S33)</f>
        <v>16990.653333333292</v>
      </c>
      <c r="U33">
        <f t="shared" si="7"/>
        <v>3036</v>
      </c>
      <c r="V33">
        <f>SUM($U$2:U33)</f>
        <v>7084</v>
      </c>
    </row>
    <row r="34" spans="1:22" x14ac:dyDescent="0.25">
      <c r="A34" t="s">
        <v>11</v>
      </c>
      <c r="B34" t="s">
        <v>12</v>
      </c>
      <c r="C34" s="1">
        <v>45518</v>
      </c>
      <c r="D34">
        <v>0</v>
      </c>
      <c r="E34">
        <v>89550</v>
      </c>
      <c r="F34">
        <v>89925</v>
      </c>
      <c r="G34">
        <v>87567</v>
      </c>
      <c r="H34">
        <v>87717</v>
      </c>
      <c r="I34">
        <v>798872</v>
      </c>
      <c r="J34">
        <v>86616.142857142797</v>
      </c>
      <c r="K34">
        <v>1304.3699999999999</v>
      </c>
      <c r="L34" t="str">
        <f t="shared" si="0"/>
        <v>short</v>
      </c>
      <c r="M34">
        <f t="shared" si="1"/>
        <v>89984.79</v>
      </c>
      <c r="N34">
        <f t="shared" si="2"/>
        <v>88680.42</v>
      </c>
      <c r="O34" t="str">
        <f t="shared" si="3"/>
        <v>TP</v>
      </c>
      <c r="P34">
        <f t="shared" si="4"/>
        <v>869.58000000000175</v>
      </c>
      <c r="Q34" s="2">
        <f t="shared" si="8"/>
        <v>166990.65333333326</v>
      </c>
      <c r="R34">
        <f t="shared" si="5"/>
        <v>3</v>
      </c>
      <c r="S34">
        <f t="shared" si="6"/>
        <v>2608.7400000000052</v>
      </c>
      <c r="T34">
        <f>SUM($S$2:S34)</f>
        <v>19599.393333333297</v>
      </c>
      <c r="U34">
        <f t="shared" si="7"/>
        <v>-5499</v>
      </c>
      <c r="V34">
        <f>SUM($U$2:U34)</f>
        <v>1585</v>
      </c>
    </row>
    <row r="35" spans="1:22" x14ac:dyDescent="0.25">
      <c r="A35" t="s">
        <v>11</v>
      </c>
      <c r="B35" t="s">
        <v>12</v>
      </c>
      <c r="C35" s="1">
        <v>45519</v>
      </c>
      <c r="D35">
        <v>0</v>
      </c>
      <c r="E35">
        <v>87697</v>
      </c>
      <c r="F35">
        <v>88420</v>
      </c>
      <c r="G35">
        <v>87334</v>
      </c>
      <c r="H35">
        <v>88020</v>
      </c>
      <c r="I35">
        <v>537274</v>
      </c>
      <c r="J35">
        <v>89274.741877109802</v>
      </c>
      <c r="K35">
        <v>1288.77</v>
      </c>
      <c r="L35" t="str">
        <f t="shared" si="0"/>
        <v>long</v>
      </c>
      <c r="M35">
        <f t="shared" si="1"/>
        <v>87267.41</v>
      </c>
      <c r="N35">
        <f t="shared" si="2"/>
        <v>88556.18</v>
      </c>
      <c r="O35" t="str">
        <f t="shared" si="3"/>
        <v>OOT</v>
      </c>
      <c r="P35">
        <f t="shared" si="4"/>
        <v>323</v>
      </c>
      <c r="Q35" s="2">
        <f t="shared" si="8"/>
        <v>169599.39333333325</v>
      </c>
      <c r="R35">
        <f t="shared" si="5"/>
        <v>3</v>
      </c>
      <c r="S35">
        <f t="shared" si="6"/>
        <v>969</v>
      </c>
      <c r="T35">
        <f>SUM($S$2:S35)</f>
        <v>20568.393333333297</v>
      </c>
      <c r="U35">
        <f t="shared" si="7"/>
        <v>969</v>
      </c>
      <c r="V35">
        <f>SUM($U$2:U35)</f>
        <v>2554</v>
      </c>
    </row>
    <row r="36" spans="1:22" x14ac:dyDescent="0.25">
      <c r="A36" t="s">
        <v>11</v>
      </c>
      <c r="B36" t="s">
        <v>12</v>
      </c>
      <c r="C36" s="1">
        <v>45520</v>
      </c>
      <c r="D36">
        <v>0</v>
      </c>
      <c r="E36">
        <v>88018</v>
      </c>
      <c r="F36">
        <v>88609</v>
      </c>
      <c r="G36">
        <v>87630</v>
      </c>
      <c r="H36">
        <v>88249</v>
      </c>
      <c r="I36">
        <v>468369</v>
      </c>
      <c r="J36">
        <v>87050.209205403706</v>
      </c>
      <c r="K36">
        <v>1266.6400000000001</v>
      </c>
      <c r="L36" t="str">
        <f t="shared" si="0"/>
        <v>short</v>
      </c>
      <c r="M36">
        <f t="shared" si="1"/>
        <v>88440.213333333333</v>
      </c>
      <c r="N36">
        <f t="shared" si="2"/>
        <v>87173.573333333334</v>
      </c>
      <c r="O36" t="str">
        <f t="shared" si="3"/>
        <v>SL</v>
      </c>
      <c r="P36">
        <f t="shared" si="4"/>
        <v>-422.21333333333314</v>
      </c>
      <c r="Q36" s="2">
        <f t="shared" si="8"/>
        <v>170568.39333333325</v>
      </c>
      <c r="R36">
        <f t="shared" si="5"/>
        <v>4</v>
      </c>
      <c r="S36">
        <f t="shared" si="6"/>
        <v>-1688.8533333333326</v>
      </c>
      <c r="T36">
        <f>SUM($S$2:S36)</f>
        <v>18879.539999999964</v>
      </c>
      <c r="U36">
        <f t="shared" si="7"/>
        <v>924</v>
      </c>
      <c r="V36">
        <f>SUM($U$2:U36)</f>
        <v>3478</v>
      </c>
    </row>
    <row r="37" spans="1:22" x14ac:dyDescent="0.25">
      <c r="A37" t="s">
        <v>11</v>
      </c>
      <c r="B37" t="s">
        <v>12</v>
      </c>
      <c r="C37" s="1">
        <v>45523</v>
      </c>
      <c r="D37">
        <v>0</v>
      </c>
      <c r="E37">
        <v>88253</v>
      </c>
      <c r="F37">
        <v>88774</v>
      </c>
      <c r="G37">
        <v>88038</v>
      </c>
      <c r="H37">
        <v>88497</v>
      </c>
      <c r="I37">
        <v>388517</v>
      </c>
      <c r="J37">
        <v>87696.030771261707</v>
      </c>
      <c r="K37">
        <v>1228.74</v>
      </c>
      <c r="L37" t="str">
        <f t="shared" si="0"/>
        <v>short</v>
      </c>
      <c r="M37">
        <f t="shared" si="1"/>
        <v>88662.58</v>
      </c>
      <c r="N37">
        <f t="shared" si="2"/>
        <v>87433.84</v>
      </c>
      <c r="O37" t="str">
        <f t="shared" si="3"/>
        <v>SL</v>
      </c>
      <c r="P37">
        <f t="shared" si="4"/>
        <v>-409.58000000000175</v>
      </c>
      <c r="Q37" s="2">
        <f t="shared" si="8"/>
        <v>168879.53999999992</v>
      </c>
      <c r="R37">
        <f t="shared" si="5"/>
        <v>4</v>
      </c>
      <c r="S37">
        <f t="shared" si="6"/>
        <v>-1638.320000000007</v>
      </c>
      <c r="T37">
        <f>SUM($S$2:S37)</f>
        <v>17241.219999999958</v>
      </c>
      <c r="U37">
        <f t="shared" si="7"/>
        <v>976</v>
      </c>
      <c r="V37">
        <f>SUM($U$2:U37)</f>
        <v>4454</v>
      </c>
    </row>
    <row r="38" spans="1:22" x14ac:dyDescent="0.25">
      <c r="A38" t="s">
        <v>11</v>
      </c>
      <c r="B38" t="s">
        <v>12</v>
      </c>
      <c r="C38" s="1">
        <v>45524</v>
      </c>
      <c r="D38">
        <v>0</v>
      </c>
      <c r="E38">
        <v>88497</v>
      </c>
      <c r="F38">
        <v>89330</v>
      </c>
      <c r="G38">
        <v>88000</v>
      </c>
      <c r="H38">
        <v>89061</v>
      </c>
      <c r="I38">
        <v>503950</v>
      </c>
      <c r="J38">
        <v>87938.4524667347</v>
      </c>
      <c r="K38">
        <v>1235.97</v>
      </c>
      <c r="L38" t="str">
        <f t="shared" si="0"/>
        <v>short</v>
      </c>
      <c r="M38">
        <f t="shared" si="1"/>
        <v>88908.99</v>
      </c>
      <c r="N38">
        <f t="shared" si="2"/>
        <v>87673.02</v>
      </c>
      <c r="O38" t="str">
        <f t="shared" si="3"/>
        <v>SL</v>
      </c>
      <c r="P38">
        <f t="shared" si="4"/>
        <v>-411.99000000000524</v>
      </c>
      <c r="Q38" s="2">
        <f t="shared" si="8"/>
        <v>167241.21999999991</v>
      </c>
      <c r="R38">
        <f t="shared" si="5"/>
        <v>4</v>
      </c>
      <c r="S38">
        <f t="shared" si="6"/>
        <v>-1647.960000000021</v>
      </c>
      <c r="T38">
        <f>SUM($S$2:S38)</f>
        <v>15593.259999999937</v>
      </c>
      <c r="U38">
        <f t="shared" si="7"/>
        <v>2256</v>
      </c>
      <c r="V38">
        <f>SUM($U$2:U38)</f>
        <v>6710</v>
      </c>
    </row>
    <row r="39" spans="1:22" x14ac:dyDescent="0.25">
      <c r="A39" t="s">
        <v>11</v>
      </c>
      <c r="B39" t="s">
        <v>12</v>
      </c>
      <c r="C39" s="1">
        <v>45525</v>
      </c>
      <c r="D39">
        <v>0</v>
      </c>
      <c r="E39">
        <v>89129</v>
      </c>
      <c r="F39">
        <v>89548</v>
      </c>
      <c r="G39">
        <v>88556</v>
      </c>
      <c r="H39">
        <v>88860</v>
      </c>
      <c r="I39">
        <v>461764</v>
      </c>
      <c r="J39">
        <v>88497</v>
      </c>
      <c r="K39">
        <v>1218.55</v>
      </c>
      <c r="L39" t="str">
        <f t="shared" si="0"/>
        <v>short</v>
      </c>
      <c r="M39">
        <f t="shared" si="1"/>
        <v>89535.183333333334</v>
      </c>
      <c r="N39">
        <f t="shared" si="2"/>
        <v>88316.633333333331</v>
      </c>
      <c r="O39" t="str">
        <f t="shared" si="3"/>
        <v>SL</v>
      </c>
      <c r="P39">
        <f t="shared" si="4"/>
        <v>-406.1833333333343</v>
      </c>
      <c r="Q39" s="2">
        <f t="shared" si="8"/>
        <v>165593.25999999989</v>
      </c>
      <c r="R39">
        <f t="shared" si="5"/>
        <v>4</v>
      </c>
      <c r="S39">
        <f t="shared" si="6"/>
        <v>-1624.7333333333372</v>
      </c>
      <c r="T39">
        <f>SUM($S$2:S39)</f>
        <v>13968.526666666599</v>
      </c>
      <c r="U39">
        <f t="shared" si="7"/>
        <v>-1076</v>
      </c>
      <c r="V39">
        <f>SUM($U$2:U39)</f>
        <v>5634</v>
      </c>
    </row>
    <row r="40" spans="1:22" x14ac:dyDescent="0.25">
      <c r="A40" t="s">
        <v>11</v>
      </c>
      <c r="B40" t="s">
        <v>12</v>
      </c>
      <c r="C40" s="1">
        <v>45526</v>
      </c>
      <c r="D40">
        <v>0</v>
      </c>
      <c r="E40">
        <v>88884</v>
      </c>
      <c r="F40">
        <v>88950</v>
      </c>
      <c r="G40">
        <v>87289</v>
      </c>
      <c r="H40">
        <v>87767</v>
      </c>
      <c r="I40">
        <v>623615</v>
      </c>
      <c r="J40">
        <v>89061</v>
      </c>
      <c r="K40">
        <v>1250.1500000000001</v>
      </c>
      <c r="L40" t="str">
        <f t="shared" si="0"/>
        <v>long</v>
      </c>
      <c r="M40">
        <f t="shared" si="1"/>
        <v>88467.28333333334</v>
      </c>
      <c r="N40">
        <f t="shared" si="2"/>
        <v>89717.433333333334</v>
      </c>
      <c r="O40" t="str">
        <f t="shared" si="3"/>
        <v>SL</v>
      </c>
      <c r="P40">
        <f t="shared" si="4"/>
        <v>416.71666666665988</v>
      </c>
      <c r="Q40" s="2">
        <f t="shared" si="8"/>
        <v>163968.52666666656</v>
      </c>
      <c r="R40">
        <f t="shared" si="5"/>
        <v>3</v>
      </c>
      <c r="S40">
        <f t="shared" si="6"/>
        <v>1250.1499999999796</v>
      </c>
      <c r="T40">
        <f>SUM($S$2:S40)</f>
        <v>15218.676666666579</v>
      </c>
      <c r="U40">
        <f t="shared" si="7"/>
        <v>-3351</v>
      </c>
      <c r="V40">
        <f>SUM($U$2:U40)</f>
        <v>2283</v>
      </c>
    </row>
    <row r="41" spans="1:22" x14ac:dyDescent="0.25">
      <c r="A41" t="s">
        <v>11</v>
      </c>
      <c r="B41" t="s">
        <v>12</v>
      </c>
      <c r="C41" s="1">
        <v>45527</v>
      </c>
      <c r="D41">
        <v>0</v>
      </c>
      <c r="E41">
        <v>87777</v>
      </c>
      <c r="F41">
        <v>89045</v>
      </c>
      <c r="G41">
        <v>87467</v>
      </c>
      <c r="H41">
        <v>88603</v>
      </c>
      <c r="I41">
        <v>661800</v>
      </c>
      <c r="J41">
        <v>88860</v>
      </c>
      <c r="K41">
        <v>1273.57</v>
      </c>
      <c r="L41" t="str">
        <f t="shared" si="0"/>
        <v>long</v>
      </c>
      <c r="M41">
        <f t="shared" si="1"/>
        <v>87352.476666666669</v>
      </c>
      <c r="N41">
        <f t="shared" si="2"/>
        <v>88626.046666666662</v>
      </c>
      <c r="O41" t="str">
        <f t="shared" si="3"/>
        <v>TP</v>
      </c>
      <c r="P41">
        <f t="shared" si="4"/>
        <v>849.04666666666162</v>
      </c>
      <c r="Q41" s="2">
        <f t="shared" si="8"/>
        <v>165218.67666666652</v>
      </c>
      <c r="R41">
        <f t="shared" si="5"/>
        <v>3</v>
      </c>
      <c r="S41">
        <f t="shared" si="6"/>
        <v>2547.1399999999849</v>
      </c>
      <c r="T41">
        <f>SUM($S$2:S41)</f>
        <v>17765.816666666564</v>
      </c>
      <c r="U41">
        <f t="shared" si="7"/>
        <v>2478</v>
      </c>
      <c r="V41">
        <f>SUM($U$2:U41)</f>
        <v>4761</v>
      </c>
    </row>
    <row r="42" spans="1:22" x14ac:dyDescent="0.25">
      <c r="A42" t="s">
        <v>11</v>
      </c>
      <c r="B42" t="s">
        <v>12</v>
      </c>
      <c r="C42" s="1">
        <v>45530</v>
      </c>
      <c r="D42">
        <v>0</v>
      </c>
      <c r="E42">
        <v>88694</v>
      </c>
      <c r="F42">
        <v>89651</v>
      </c>
      <c r="G42">
        <v>88213</v>
      </c>
      <c r="H42">
        <v>89113</v>
      </c>
      <c r="I42">
        <v>659823</v>
      </c>
      <c r="J42">
        <v>87678.606433465</v>
      </c>
      <c r="K42">
        <v>1285.31</v>
      </c>
      <c r="L42" t="str">
        <f t="shared" si="0"/>
        <v>short</v>
      </c>
      <c r="M42">
        <f t="shared" si="1"/>
        <v>89122.436666666661</v>
      </c>
      <c r="N42">
        <f t="shared" si="2"/>
        <v>87837.126666666663</v>
      </c>
      <c r="O42" t="str">
        <f t="shared" si="3"/>
        <v>SL</v>
      </c>
      <c r="P42">
        <f t="shared" si="4"/>
        <v>-428.43666666666104</v>
      </c>
      <c r="Q42" s="2">
        <f t="shared" si="8"/>
        <v>167765.81666666651</v>
      </c>
      <c r="R42">
        <f t="shared" si="5"/>
        <v>3</v>
      </c>
      <c r="S42">
        <f t="shared" si="6"/>
        <v>-1285.3099999999831</v>
      </c>
      <c r="T42">
        <f>SUM($S$2:S42)</f>
        <v>16480.506666666581</v>
      </c>
      <c r="U42">
        <f t="shared" si="7"/>
        <v>1257</v>
      </c>
      <c r="V42">
        <f>SUM($U$2:U42)</f>
        <v>6018</v>
      </c>
    </row>
    <row r="43" spans="1:22" x14ac:dyDescent="0.25">
      <c r="A43" t="s">
        <v>11</v>
      </c>
      <c r="B43" t="s">
        <v>12</v>
      </c>
      <c r="C43" s="1">
        <v>45531</v>
      </c>
      <c r="D43">
        <v>0</v>
      </c>
      <c r="E43">
        <v>89105</v>
      </c>
      <c r="F43">
        <v>89789</v>
      </c>
      <c r="G43">
        <v>88760</v>
      </c>
      <c r="H43">
        <v>89600</v>
      </c>
      <c r="I43">
        <v>526971</v>
      </c>
      <c r="J43">
        <v>88763.306736954793</v>
      </c>
      <c r="K43">
        <v>1267</v>
      </c>
      <c r="L43" t="str">
        <f t="shared" si="0"/>
        <v>short</v>
      </c>
      <c r="M43">
        <f t="shared" si="1"/>
        <v>89527.333333333328</v>
      </c>
      <c r="N43">
        <f t="shared" si="2"/>
        <v>88260.333333333328</v>
      </c>
      <c r="O43" t="str">
        <f t="shared" si="3"/>
        <v>SL</v>
      </c>
      <c r="P43">
        <f t="shared" si="4"/>
        <v>-422.33333333332848</v>
      </c>
      <c r="Q43" s="2">
        <f t="shared" si="8"/>
        <v>166480.50666666654</v>
      </c>
      <c r="R43">
        <f t="shared" si="5"/>
        <v>3</v>
      </c>
      <c r="S43">
        <f t="shared" si="6"/>
        <v>-1266.9999999999854</v>
      </c>
      <c r="T43">
        <f>SUM($S$2:S43)</f>
        <v>15213.506666666595</v>
      </c>
      <c r="U43">
        <f t="shared" si="7"/>
        <v>1485</v>
      </c>
      <c r="V43">
        <f>SUM($U$2:U43)</f>
        <v>7503</v>
      </c>
    </row>
    <row r="44" spans="1:22" x14ac:dyDescent="0.25">
      <c r="A44" t="s">
        <v>11</v>
      </c>
      <c r="B44" t="s">
        <v>12</v>
      </c>
      <c r="C44" s="1">
        <v>45532</v>
      </c>
      <c r="D44">
        <v>0</v>
      </c>
      <c r="E44">
        <v>89600</v>
      </c>
      <c r="F44">
        <v>89967</v>
      </c>
      <c r="G44">
        <v>88934</v>
      </c>
      <c r="H44">
        <v>89412</v>
      </c>
      <c r="I44">
        <v>522477</v>
      </c>
      <c r="J44">
        <v>88204.673076024497</v>
      </c>
      <c r="K44">
        <v>1250.29</v>
      </c>
      <c r="L44" t="str">
        <f t="shared" si="0"/>
        <v>short</v>
      </c>
      <c r="M44">
        <f t="shared" si="1"/>
        <v>90016.763333333336</v>
      </c>
      <c r="N44">
        <f t="shared" si="2"/>
        <v>88766.473333333328</v>
      </c>
      <c r="O44" t="str">
        <f t="shared" si="3"/>
        <v>OOT</v>
      </c>
      <c r="P44">
        <f t="shared" si="4"/>
        <v>-188</v>
      </c>
      <c r="Q44" s="2">
        <f t="shared" si="8"/>
        <v>165213.50666666654</v>
      </c>
      <c r="R44">
        <f t="shared" si="5"/>
        <v>3</v>
      </c>
      <c r="S44">
        <f t="shared" si="6"/>
        <v>-564</v>
      </c>
      <c r="T44">
        <f>SUM($S$2:S44)</f>
        <v>14649.506666666595</v>
      </c>
      <c r="U44">
        <f t="shared" si="7"/>
        <v>-564</v>
      </c>
      <c r="V44">
        <f>SUM($U$2:U44)</f>
        <v>6939</v>
      </c>
    </row>
    <row r="45" spans="1:22" x14ac:dyDescent="0.25">
      <c r="A45" t="s">
        <v>11</v>
      </c>
      <c r="B45" t="s">
        <v>12</v>
      </c>
      <c r="C45" s="1">
        <v>45533</v>
      </c>
      <c r="D45">
        <v>0</v>
      </c>
      <c r="E45">
        <v>89413</v>
      </c>
      <c r="F45">
        <v>90125</v>
      </c>
      <c r="G45">
        <v>89303</v>
      </c>
      <c r="H45">
        <v>89977</v>
      </c>
      <c r="I45">
        <v>653571</v>
      </c>
      <c r="J45">
        <v>89040.7158988007</v>
      </c>
      <c r="K45">
        <v>1219.7</v>
      </c>
      <c r="L45" t="str">
        <f t="shared" si="0"/>
        <v>short</v>
      </c>
      <c r="M45">
        <f t="shared" si="1"/>
        <v>89819.566666666666</v>
      </c>
      <c r="N45">
        <f t="shared" si="2"/>
        <v>88599.866666666669</v>
      </c>
      <c r="O45" t="str">
        <f t="shared" si="3"/>
        <v>SL</v>
      </c>
      <c r="P45">
        <f t="shared" si="4"/>
        <v>-406.5666666666657</v>
      </c>
      <c r="Q45" s="2">
        <f t="shared" si="8"/>
        <v>164649.50666666654</v>
      </c>
      <c r="R45">
        <f t="shared" si="5"/>
        <v>4</v>
      </c>
      <c r="S45">
        <f t="shared" si="6"/>
        <v>-1626.2666666666628</v>
      </c>
      <c r="T45">
        <f>SUM($S$2:S45)</f>
        <v>13023.239999999932</v>
      </c>
      <c r="U45">
        <f t="shared" si="7"/>
        <v>2256</v>
      </c>
      <c r="V45">
        <f>SUM($U$2:U45)</f>
        <v>9195</v>
      </c>
    </row>
    <row r="46" spans="1:22" x14ac:dyDescent="0.25">
      <c r="A46" t="s">
        <v>11</v>
      </c>
      <c r="B46" t="s">
        <v>12</v>
      </c>
      <c r="C46" s="1">
        <v>45534</v>
      </c>
      <c r="D46">
        <v>0</v>
      </c>
      <c r="E46">
        <v>89987</v>
      </c>
      <c r="F46">
        <v>90444</v>
      </c>
      <c r="G46">
        <v>89400</v>
      </c>
      <c r="H46">
        <v>89775</v>
      </c>
      <c r="I46">
        <v>476742</v>
      </c>
      <c r="J46">
        <v>88663.0960811267</v>
      </c>
      <c r="K46">
        <v>1207.1500000000001</v>
      </c>
      <c r="L46" t="str">
        <f t="shared" si="0"/>
        <v>short</v>
      </c>
      <c r="M46">
        <f t="shared" si="1"/>
        <v>90389.383333333331</v>
      </c>
      <c r="N46">
        <f t="shared" si="2"/>
        <v>89182.233333333337</v>
      </c>
      <c r="O46" t="str">
        <f t="shared" si="3"/>
        <v>SL</v>
      </c>
      <c r="P46">
        <f t="shared" si="4"/>
        <v>-402.38333333333139</v>
      </c>
      <c r="Q46" s="2">
        <f t="shared" si="8"/>
        <v>163023.23999999987</v>
      </c>
      <c r="R46">
        <f t="shared" si="5"/>
        <v>4</v>
      </c>
      <c r="S46">
        <f t="shared" si="6"/>
        <v>-1609.5333333333256</v>
      </c>
      <c r="T46">
        <f>SUM($S$2:S46)</f>
        <v>11413.706666666607</v>
      </c>
      <c r="U46">
        <f t="shared" si="7"/>
        <v>-848</v>
      </c>
      <c r="V46">
        <f>SUM($U$2:U46)</f>
        <v>8347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383E-6C63-40B1-A371-A69E8D2FAA9A}">
  <dimension ref="A1:Y46"/>
  <sheetViews>
    <sheetView topLeftCell="G1" workbookViewId="0">
      <selection activeCell="U1" sqref="U1:V1048576"/>
    </sheetView>
  </sheetViews>
  <sheetFormatPr defaultRowHeight="15" x14ac:dyDescent="0.25"/>
  <cols>
    <col min="1" max="1" width="7" bestFit="1" customWidth="1"/>
    <col min="2" max="2" width="4.28515625" bestFit="1" customWidth="1"/>
    <col min="3" max="3" width="10.140625" bestFit="1" customWidth="1"/>
    <col min="4" max="4" width="5.28515625" bestFit="1" customWidth="1"/>
    <col min="5" max="7" width="6" bestFit="1" customWidth="1"/>
    <col min="8" max="8" width="6.42578125" bestFit="1" customWidth="1"/>
    <col min="9" max="9" width="8" bestFit="1" customWidth="1"/>
    <col min="10" max="10" width="17.85546875" bestFit="1" customWidth="1"/>
    <col min="11" max="11" width="7.5703125" bestFit="1" customWidth="1"/>
    <col min="14" max="14" width="12" bestFit="1" customWidth="1"/>
    <col min="15" max="15" width="10.5703125" bestFit="1" customWidth="1"/>
    <col min="16" max="16" width="18.42578125" bestFit="1" customWidth="1"/>
    <col min="17" max="17" width="11.42578125" style="2" bestFit="1" customWidth="1"/>
    <col min="19" max="19" width="12.7109375" bestFit="1" customWidth="1"/>
    <col min="20" max="20" width="17" bestFit="1" customWidth="1"/>
    <col min="21" max="21" width="17" customWidth="1"/>
    <col min="22" max="22" width="21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s="2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X1" t="s">
        <v>21</v>
      </c>
      <c r="Y1" s="3">
        <f>COUNTIF(S2:S46,"&gt;0")/COUNTA(S2:S46)</f>
        <v>0.55555555555555558</v>
      </c>
    </row>
    <row r="2" spans="1:25" x14ac:dyDescent="0.25">
      <c r="A2" t="s">
        <v>11</v>
      </c>
      <c r="B2" t="s">
        <v>12</v>
      </c>
      <c r="C2" s="1">
        <v>45474</v>
      </c>
      <c r="D2">
        <v>0</v>
      </c>
      <c r="E2">
        <v>87201</v>
      </c>
      <c r="F2">
        <v>87800</v>
      </c>
      <c r="G2">
        <v>86911</v>
      </c>
      <c r="H2">
        <v>87702</v>
      </c>
      <c r="I2">
        <v>564416</v>
      </c>
      <c r="J2">
        <v>85641</v>
      </c>
      <c r="K2">
        <v>1865.99</v>
      </c>
      <c r="L2" t="str">
        <f>IF(J2&gt;H1,"long",IF(J2&lt;H1,"short","-"))</f>
        <v>short</v>
      </c>
      <c r="M2">
        <f>IF(L2="short",E2+(K2/3),IF(L2="long",E2-(K2/3)))</f>
        <v>87822.996666666673</v>
      </c>
      <c r="N2">
        <f>IF(L2="short",E2-(2*K2/3),IF(L2="long",E2+(2*K2/3),0))</f>
        <v>85957.006666666668</v>
      </c>
      <c r="O2" t="str">
        <f>IF(L2="long",IF(G2&lt;=M2,"SL",IF(F2&gt;=N2,"TP","OOT")),IF(L2="short",IF(F2&gt;=M2,"SL",IF(G2&lt;=N2,"TP","OOT")),"-"))</f>
        <v>OOT</v>
      </c>
      <c r="P2">
        <f>IF(O2="SL",(M2-E2)*(-1),IF(O2="TP",ABS(N2-E2),(H2-E2)))</f>
        <v>501</v>
      </c>
      <c r="Q2" s="2">
        <v>150000</v>
      </c>
      <c r="R2">
        <f>ROUNDDOWN(Q2*0.01/(K2/3),0)</f>
        <v>2</v>
      </c>
      <c r="S2">
        <f>P2*R2</f>
        <v>1002</v>
      </c>
      <c r="T2">
        <f>SUM($S$2:S2)</f>
        <v>1002</v>
      </c>
      <c r="U2">
        <f>(H2-E2)*R2</f>
        <v>1002</v>
      </c>
      <c r="V2">
        <f>SUM($U$2:U2)</f>
        <v>1002</v>
      </c>
    </row>
    <row r="3" spans="1:25" x14ac:dyDescent="0.25">
      <c r="A3" t="s">
        <v>11</v>
      </c>
      <c r="B3" t="s">
        <v>12</v>
      </c>
      <c r="C3" s="1">
        <v>45475</v>
      </c>
      <c r="D3">
        <v>0</v>
      </c>
      <c r="E3">
        <v>87749</v>
      </c>
      <c r="F3">
        <v>88579</v>
      </c>
      <c r="G3">
        <v>87300</v>
      </c>
      <c r="H3">
        <v>87575</v>
      </c>
      <c r="I3">
        <v>715333</v>
      </c>
      <c r="J3">
        <v>85915.778555793004</v>
      </c>
      <c r="K3">
        <v>1824.07</v>
      </c>
      <c r="L3" t="str">
        <f t="shared" ref="L3:L46" si="0">IF(J3&gt;H2,"long",IF(J3&lt;H2,"short","-"))</f>
        <v>short</v>
      </c>
      <c r="M3">
        <f t="shared" ref="M3:M46" si="1">IF(L3="short",E3+(K3/3),IF(L3="long",E3-(K3/3)))</f>
        <v>88357.023333333331</v>
      </c>
      <c r="N3">
        <f t="shared" ref="N3:N46" si="2">IF(L3="short",E3-(2*K3/3),IF(L3="long",E3+(2*K3/3),0))</f>
        <v>86532.953333333338</v>
      </c>
      <c r="O3" t="str">
        <f t="shared" ref="O3:O46" si="3">IF(L3="long",IF(G3&lt;=M3,"SL",IF(F3&gt;=N3,"TP","OOT")),IF(L3="short",IF(F3&gt;=M3,"SL",IF(G3&lt;=N3,"TP","OOT")),"-"))</f>
        <v>SL</v>
      </c>
      <c r="P3">
        <f t="shared" ref="P3:P46" si="4">IF(O3="SL",(M3-E3)*(-1),IF(O3="TP",ABS(N3-E3),(H3-E3)))</f>
        <v>-608.02333333333081</v>
      </c>
      <c r="Q3" s="2">
        <f>Q2+S2</f>
        <v>151002</v>
      </c>
      <c r="R3">
        <f t="shared" ref="R3:R46" si="5">ROUNDDOWN(Q3*0.01/(K3/3),0)</f>
        <v>2</v>
      </c>
      <c r="S3">
        <f t="shared" ref="S3:S46" si="6">P3*R3</f>
        <v>-1216.0466666666616</v>
      </c>
      <c r="T3">
        <f>SUM($S$2:S3)</f>
        <v>-214.04666666666162</v>
      </c>
      <c r="U3">
        <f t="shared" ref="U3:U46" si="7">(H3-E3)*R3</f>
        <v>-348</v>
      </c>
      <c r="V3">
        <f>SUM($U$2:U3)</f>
        <v>654</v>
      </c>
    </row>
    <row r="4" spans="1:25" x14ac:dyDescent="0.25">
      <c r="A4" t="s">
        <v>11</v>
      </c>
      <c r="B4" t="s">
        <v>12</v>
      </c>
      <c r="C4" s="1">
        <v>45476</v>
      </c>
      <c r="D4">
        <v>0</v>
      </c>
      <c r="E4">
        <v>87492</v>
      </c>
      <c r="F4">
        <v>88940</v>
      </c>
      <c r="G4">
        <v>87351</v>
      </c>
      <c r="H4">
        <v>88628</v>
      </c>
      <c r="I4">
        <v>574324</v>
      </c>
      <c r="J4">
        <v>87702</v>
      </c>
      <c r="K4">
        <v>1807.28</v>
      </c>
      <c r="L4" t="str">
        <f t="shared" si="0"/>
        <v>long</v>
      </c>
      <c r="M4">
        <f t="shared" si="1"/>
        <v>86889.573333333334</v>
      </c>
      <c r="N4">
        <f t="shared" si="2"/>
        <v>88696.853333333333</v>
      </c>
      <c r="O4" t="str">
        <f t="shared" si="3"/>
        <v>TP</v>
      </c>
      <c r="P4">
        <f t="shared" si="4"/>
        <v>1204.8533333333326</v>
      </c>
      <c r="Q4" s="2">
        <f t="shared" ref="Q4:Q46" si="8">Q3+S3</f>
        <v>149785.95333333334</v>
      </c>
      <c r="R4">
        <f t="shared" si="5"/>
        <v>2</v>
      </c>
      <c r="S4">
        <f t="shared" si="6"/>
        <v>2409.7066666666651</v>
      </c>
      <c r="T4">
        <f>SUM($S$2:S4)</f>
        <v>2195.6600000000035</v>
      </c>
      <c r="U4">
        <f t="shared" si="7"/>
        <v>2272</v>
      </c>
      <c r="V4">
        <f>SUM($U$2:U4)</f>
        <v>2926</v>
      </c>
    </row>
    <row r="5" spans="1:25" x14ac:dyDescent="0.25">
      <c r="A5" t="s">
        <v>11</v>
      </c>
      <c r="B5" t="s">
        <v>12</v>
      </c>
      <c r="C5" s="1">
        <v>45477</v>
      </c>
      <c r="D5">
        <v>0</v>
      </c>
      <c r="E5">
        <v>88628</v>
      </c>
      <c r="F5">
        <v>89817</v>
      </c>
      <c r="G5">
        <v>88628</v>
      </c>
      <c r="H5">
        <v>89581</v>
      </c>
      <c r="I5">
        <v>440345</v>
      </c>
      <c r="J5">
        <v>87575</v>
      </c>
      <c r="K5">
        <v>1763.11</v>
      </c>
      <c r="L5" t="str">
        <f t="shared" si="0"/>
        <v>short</v>
      </c>
      <c r="M5">
        <f t="shared" si="1"/>
        <v>89215.703333333338</v>
      </c>
      <c r="N5">
        <f t="shared" si="2"/>
        <v>87452.593333333338</v>
      </c>
      <c r="O5" t="str">
        <f t="shared" si="3"/>
        <v>SL</v>
      </c>
      <c r="P5">
        <f t="shared" si="4"/>
        <v>-587.70333333333838</v>
      </c>
      <c r="Q5" s="2">
        <f t="shared" si="8"/>
        <v>152195.66</v>
      </c>
      <c r="R5">
        <f t="shared" si="5"/>
        <v>2</v>
      </c>
      <c r="S5">
        <f t="shared" si="6"/>
        <v>-1175.4066666666768</v>
      </c>
      <c r="T5">
        <f>SUM($S$2:S5)</f>
        <v>1020.2533333333267</v>
      </c>
      <c r="U5">
        <f t="shared" si="7"/>
        <v>1906</v>
      </c>
      <c r="V5">
        <f>SUM($U$2:U5)</f>
        <v>4832</v>
      </c>
    </row>
    <row r="6" spans="1:25" x14ac:dyDescent="0.25">
      <c r="A6" t="s">
        <v>11</v>
      </c>
      <c r="B6" t="s">
        <v>12</v>
      </c>
      <c r="C6" s="1">
        <v>45478</v>
      </c>
      <c r="D6">
        <v>0</v>
      </c>
      <c r="E6">
        <v>89585</v>
      </c>
      <c r="F6">
        <v>89800</v>
      </c>
      <c r="G6">
        <v>88100</v>
      </c>
      <c r="H6">
        <v>89102</v>
      </c>
      <c r="I6">
        <v>650629</v>
      </c>
      <c r="J6">
        <v>88628</v>
      </c>
      <c r="K6">
        <v>1758.61</v>
      </c>
      <c r="L6" t="str">
        <f t="shared" si="0"/>
        <v>short</v>
      </c>
      <c r="M6">
        <f t="shared" si="1"/>
        <v>90171.203333333338</v>
      </c>
      <c r="N6">
        <f t="shared" si="2"/>
        <v>88412.593333333338</v>
      </c>
      <c r="O6" t="str">
        <f t="shared" si="3"/>
        <v>TP</v>
      </c>
      <c r="P6">
        <f t="shared" si="4"/>
        <v>1172.4066666666622</v>
      </c>
      <c r="Q6" s="2">
        <f t="shared" si="8"/>
        <v>151020.25333333333</v>
      </c>
      <c r="R6">
        <f t="shared" si="5"/>
        <v>2</v>
      </c>
      <c r="S6">
        <f t="shared" si="6"/>
        <v>2344.8133333333244</v>
      </c>
      <c r="T6">
        <f>SUM($S$2:S6)</f>
        <v>3365.0666666666511</v>
      </c>
      <c r="U6">
        <f t="shared" si="7"/>
        <v>-966</v>
      </c>
      <c r="V6">
        <f>SUM($U$2:U6)</f>
        <v>3866</v>
      </c>
    </row>
    <row r="7" spans="1:25" x14ac:dyDescent="0.25">
      <c r="A7" t="s">
        <v>11</v>
      </c>
      <c r="B7" t="s">
        <v>12</v>
      </c>
      <c r="C7" s="1">
        <v>45481</v>
      </c>
      <c r="D7">
        <v>0</v>
      </c>
      <c r="E7">
        <v>89103</v>
      </c>
      <c r="F7">
        <v>89637</v>
      </c>
      <c r="G7">
        <v>88406</v>
      </c>
      <c r="H7">
        <v>88678</v>
      </c>
      <c r="I7">
        <v>501137</v>
      </c>
      <c r="J7">
        <v>89581</v>
      </c>
      <c r="K7">
        <v>1720.92</v>
      </c>
      <c r="L7" t="str">
        <f t="shared" si="0"/>
        <v>long</v>
      </c>
      <c r="M7">
        <f t="shared" si="1"/>
        <v>88529.36</v>
      </c>
      <c r="N7">
        <f t="shared" si="2"/>
        <v>90250.28</v>
      </c>
      <c r="O7" t="str">
        <f t="shared" si="3"/>
        <v>SL</v>
      </c>
      <c r="P7">
        <f t="shared" si="4"/>
        <v>573.63999999999942</v>
      </c>
      <c r="Q7" s="2">
        <f t="shared" si="8"/>
        <v>153365.06666666665</v>
      </c>
      <c r="R7">
        <f t="shared" si="5"/>
        <v>2</v>
      </c>
      <c r="S7">
        <f t="shared" si="6"/>
        <v>1147.2799999999988</v>
      </c>
      <c r="T7">
        <f>SUM($S$2:S7)</f>
        <v>4512.34666666665</v>
      </c>
      <c r="U7">
        <f t="shared" si="7"/>
        <v>-850</v>
      </c>
      <c r="V7">
        <f>SUM($U$2:U7)</f>
        <v>3016</v>
      </c>
    </row>
    <row r="8" spans="1:25" x14ac:dyDescent="0.25">
      <c r="A8" t="s">
        <v>11</v>
      </c>
      <c r="B8" t="s">
        <v>12</v>
      </c>
      <c r="C8" s="1">
        <v>45482</v>
      </c>
      <c r="D8">
        <v>0</v>
      </c>
      <c r="E8">
        <v>88698</v>
      </c>
      <c r="F8">
        <v>89041</v>
      </c>
      <c r="G8">
        <v>87576</v>
      </c>
      <c r="H8">
        <v>87970</v>
      </c>
      <c r="I8">
        <v>629893</v>
      </c>
      <c r="J8">
        <v>89102</v>
      </c>
      <c r="K8">
        <v>1702.64</v>
      </c>
      <c r="L8" t="str">
        <f t="shared" si="0"/>
        <v>long</v>
      </c>
      <c r="M8">
        <f t="shared" si="1"/>
        <v>88130.453333333338</v>
      </c>
      <c r="N8">
        <f t="shared" si="2"/>
        <v>89833.093333333338</v>
      </c>
      <c r="O8" t="str">
        <f t="shared" si="3"/>
        <v>SL</v>
      </c>
      <c r="P8">
        <f t="shared" si="4"/>
        <v>567.54666666666162</v>
      </c>
      <c r="Q8" s="2">
        <f t="shared" si="8"/>
        <v>154512.34666666665</v>
      </c>
      <c r="R8">
        <f t="shared" si="5"/>
        <v>2</v>
      </c>
      <c r="S8">
        <f t="shared" si="6"/>
        <v>1135.0933333333232</v>
      </c>
      <c r="T8">
        <f>SUM($S$2:S8)</f>
        <v>5647.4399999999732</v>
      </c>
      <c r="U8">
        <f t="shared" si="7"/>
        <v>-1456</v>
      </c>
      <c r="V8">
        <f>SUM($U$2:U8)</f>
        <v>1560</v>
      </c>
    </row>
    <row r="9" spans="1:25" x14ac:dyDescent="0.25">
      <c r="A9" t="s">
        <v>11</v>
      </c>
      <c r="B9" t="s">
        <v>12</v>
      </c>
      <c r="C9" s="1">
        <v>45483</v>
      </c>
      <c r="D9">
        <v>0</v>
      </c>
      <c r="E9">
        <v>88018</v>
      </c>
      <c r="F9">
        <v>89176</v>
      </c>
      <c r="G9">
        <v>87805</v>
      </c>
      <c r="H9">
        <v>88975</v>
      </c>
      <c r="I9">
        <v>554886</v>
      </c>
      <c r="J9">
        <v>88534.203858352703</v>
      </c>
      <c r="K9">
        <v>1678.95</v>
      </c>
      <c r="L9" t="str">
        <f t="shared" si="0"/>
        <v>long</v>
      </c>
      <c r="M9">
        <f t="shared" si="1"/>
        <v>87458.35</v>
      </c>
      <c r="N9">
        <f t="shared" si="2"/>
        <v>89137.3</v>
      </c>
      <c r="O9" t="str">
        <f t="shared" si="3"/>
        <v>TP</v>
      </c>
      <c r="P9">
        <f t="shared" si="4"/>
        <v>1119.3000000000029</v>
      </c>
      <c r="Q9" s="2">
        <f t="shared" si="8"/>
        <v>155647.43999999997</v>
      </c>
      <c r="R9">
        <f t="shared" si="5"/>
        <v>2</v>
      </c>
      <c r="S9">
        <f t="shared" si="6"/>
        <v>2238.6000000000058</v>
      </c>
      <c r="T9">
        <f>SUM($S$2:S9)</f>
        <v>7886.039999999979</v>
      </c>
      <c r="U9">
        <f t="shared" si="7"/>
        <v>1914</v>
      </c>
      <c r="V9">
        <f>SUM($U$2:U9)</f>
        <v>3474</v>
      </c>
    </row>
    <row r="10" spans="1:25" x14ac:dyDescent="0.25">
      <c r="A10" t="s">
        <v>11</v>
      </c>
      <c r="B10" t="s">
        <v>12</v>
      </c>
      <c r="C10" s="1">
        <v>45484</v>
      </c>
      <c r="D10">
        <v>0</v>
      </c>
      <c r="E10">
        <v>88975</v>
      </c>
      <c r="F10">
        <v>89374</v>
      </c>
      <c r="G10">
        <v>88531</v>
      </c>
      <c r="H10">
        <v>88673</v>
      </c>
      <c r="I10">
        <v>525607</v>
      </c>
      <c r="J10">
        <v>88036.045967844402</v>
      </c>
      <c r="K10">
        <v>1619.24</v>
      </c>
      <c r="L10" t="str">
        <f t="shared" si="0"/>
        <v>short</v>
      </c>
      <c r="M10">
        <f t="shared" si="1"/>
        <v>89514.746666666673</v>
      </c>
      <c r="N10">
        <f t="shared" si="2"/>
        <v>87895.506666666668</v>
      </c>
      <c r="O10" t="str">
        <f t="shared" si="3"/>
        <v>OOT</v>
      </c>
      <c r="P10">
        <f t="shared" si="4"/>
        <v>-302</v>
      </c>
      <c r="Q10" s="2">
        <f t="shared" si="8"/>
        <v>157886.03999999998</v>
      </c>
      <c r="R10">
        <f t="shared" si="5"/>
        <v>2</v>
      </c>
      <c r="S10">
        <f t="shared" si="6"/>
        <v>-604</v>
      </c>
      <c r="T10">
        <f>SUM($S$2:S10)</f>
        <v>7282.039999999979</v>
      </c>
      <c r="U10">
        <f t="shared" si="7"/>
        <v>-604</v>
      </c>
      <c r="V10">
        <f>SUM($U$2:U10)</f>
        <v>2870</v>
      </c>
    </row>
    <row r="11" spans="1:25" x14ac:dyDescent="0.25">
      <c r="A11" t="s">
        <v>11</v>
      </c>
      <c r="B11" t="s">
        <v>12</v>
      </c>
      <c r="C11" s="1">
        <v>45485</v>
      </c>
      <c r="D11">
        <v>0</v>
      </c>
      <c r="E11">
        <v>88681</v>
      </c>
      <c r="F11">
        <v>89144</v>
      </c>
      <c r="G11">
        <v>88596</v>
      </c>
      <c r="H11">
        <v>88810</v>
      </c>
      <c r="I11">
        <v>398444</v>
      </c>
      <c r="J11">
        <v>88750.080530865802</v>
      </c>
      <c r="K11">
        <v>1542.72</v>
      </c>
      <c r="L11" t="str">
        <f t="shared" si="0"/>
        <v>long</v>
      </c>
      <c r="M11">
        <f t="shared" si="1"/>
        <v>88166.76</v>
      </c>
      <c r="N11">
        <f t="shared" si="2"/>
        <v>89709.48</v>
      </c>
      <c r="O11" t="str">
        <f t="shared" si="3"/>
        <v>OOT</v>
      </c>
      <c r="P11">
        <f t="shared" si="4"/>
        <v>129</v>
      </c>
      <c r="Q11" s="2">
        <f t="shared" si="8"/>
        <v>157282.03999999998</v>
      </c>
      <c r="R11">
        <f t="shared" si="5"/>
        <v>3</v>
      </c>
      <c r="S11">
        <f t="shared" si="6"/>
        <v>387</v>
      </c>
      <c r="T11">
        <f>SUM($S$2:S11)</f>
        <v>7669.039999999979</v>
      </c>
      <c r="U11">
        <f t="shared" si="7"/>
        <v>387</v>
      </c>
      <c r="V11">
        <f>SUM($U$2:U11)</f>
        <v>3257</v>
      </c>
    </row>
    <row r="12" spans="1:25" x14ac:dyDescent="0.25">
      <c r="A12" t="s">
        <v>11</v>
      </c>
      <c r="B12" t="s">
        <v>12</v>
      </c>
      <c r="C12" s="1">
        <v>45488</v>
      </c>
      <c r="D12">
        <v>0</v>
      </c>
      <c r="E12">
        <v>88901</v>
      </c>
      <c r="F12">
        <v>89335</v>
      </c>
      <c r="G12">
        <v>88035</v>
      </c>
      <c r="H12">
        <v>89129</v>
      </c>
      <c r="I12">
        <v>640644</v>
      </c>
      <c r="J12">
        <v>88516.327318324693</v>
      </c>
      <c r="K12">
        <v>1525.39</v>
      </c>
      <c r="L12" t="str">
        <f t="shared" si="0"/>
        <v>short</v>
      </c>
      <c r="M12">
        <f t="shared" si="1"/>
        <v>89409.463333333333</v>
      </c>
      <c r="N12">
        <f t="shared" si="2"/>
        <v>87884.073333333334</v>
      </c>
      <c r="O12" t="str">
        <f t="shared" si="3"/>
        <v>OOT</v>
      </c>
      <c r="P12">
        <f t="shared" si="4"/>
        <v>228</v>
      </c>
      <c r="Q12" s="2">
        <f t="shared" si="8"/>
        <v>157669.03999999998</v>
      </c>
      <c r="R12">
        <f t="shared" si="5"/>
        <v>3</v>
      </c>
      <c r="S12">
        <f t="shared" si="6"/>
        <v>684</v>
      </c>
      <c r="T12">
        <f>SUM($S$2:S12)</f>
        <v>8353.039999999979</v>
      </c>
      <c r="U12">
        <f t="shared" si="7"/>
        <v>684</v>
      </c>
      <c r="V12">
        <f>SUM($U$2:U12)</f>
        <v>3941</v>
      </c>
    </row>
    <row r="13" spans="1:25" x14ac:dyDescent="0.25">
      <c r="A13" t="s">
        <v>11</v>
      </c>
      <c r="B13" t="s">
        <v>12</v>
      </c>
      <c r="C13" s="1">
        <v>45489</v>
      </c>
      <c r="D13">
        <v>0</v>
      </c>
      <c r="E13">
        <v>89128</v>
      </c>
      <c r="F13">
        <v>89350</v>
      </c>
      <c r="G13">
        <v>88525</v>
      </c>
      <c r="H13">
        <v>88816</v>
      </c>
      <c r="I13">
        <v>422395</v>
      </c>
      <c r="J13">
        <v>88556.418655864007</v>
      </c>
      <c r="K13">
        <v>1475.36</v>
      </c>
      <c r="L13" t="str">
        <f t="shared" si="0"/>
        <v>short</v>
      </c>
      <c r="M13">
        <f t="shared" si="1"/>
        <v>89619.786666666667</v>
      </c>
      <c r="N13">
        <f t="shared" si="2"/>
        <v>88144.426666666666</v>
      </c>
      <c r="O13" t="str">
        <f t="shared" si="3"/>
        <v>OOT</v>
      </c>
      <c r="P13">
        <f t="shared" si="4"/>
        <v>-312</v>
      </c>
      <c r="Q13" s="2">
        <f t="shared" si="8"/>
        <v>158353.03999999998</v>
      </c>
      <c r="R13">
        <f t="shared" si="5"/>
        <v>3</v>
      </c>
      <c r="S13">
        <f t="shared" si="6"/>
        <v>-936</v>
      </c>
      <c r="T13">
        <f>SUM($S$2:S13)</f>
        <v>7417.039999999979</v>
      </c>
      <c r="U13">
        <f t="shared" si="7"/>
        <v>-936</v>
      </c>
      <c r="V13">
        <f>SUM($U$2:U13)</f>
        <v>3005</v>
      </c>
    </row>
    <row r="14" spans="1:25" x14ac:dyDescent="0.25">
      <c r="A14" t="s">
        <v>11</v>
      </c>
      <c r="B14" t="s">
        <v>12</v>
      </c>
      <c r="C14" s="1">
        <v>45490</v>
      </c>
      <c r="D14">
        <v>0</v>
      </c>
      <c r="E14">
        <v>88855</v>
      </c>
      <c r="F14">
        <v>89070</v>
      </c>
      <c r="G14">
        <v>87904</v>
      </c>
      <c r="H14">
        <v>87904</v>
      </c>
      <c r="I14">
        <v>411739</v>
      </c>
      <c r="J14">
        <v>88720.161167119004</v>
      </c>
      <c r="K14">
        <v>1453.26</v>
      </c>
      <c r="L14" t="str">
        <f t="shared" si="0"/>
        <v>short</v>
      </c>
      <c r="M14">
        <f t="shared" si="1"/>
        <v>89339.42</v>
      </c>
      <c r="N14">
        <f t="shared" si="2"/>
        <v>87886.16</v>
      </c>
      <c r="O14" t="str">
        <f t="shared" si="3"/>
        <v>OOT</v>
      </c>
      <c r="P14">
        <f t="shared" si="4"/>
        <v>-951</v>
      </c>
      <c r="Q14" s="2">
        <f t="shared" si="8"/>
        <v>157417.03999999998</v>
      </c>
      <c r="R14">
        <f t="shared" si="5"/>
        <v>3</v>
      </c>
      <c r="S14">
        <f t="shared" si="6"/>
        <v>-2853</v>
      </c>
      <c r="T14">
        <f>SUM($S$2:S14)</f>
        <v>4564.039999999979</v>
      </c>
      <c r="U14">
        <f t="shared" si="7"/>
        <v>-2853</v>
      </c>
      <c r="V14">
        <f>SUM($U$2:U14)</f>
        <v>152</v>
      </c>
    </row>
    <row r="15" spans="1:25" x14ac:dyDescent="0.25">
      <c r="A15" t="s">
        <v>11</v>
      </c>
      <c r="B15" t="s">
        <v>12</v>
      </c>
      <c r="C15" s="1">
        <v>45491</v>
      </c>
      <c r="D15">
        <v>0</v>
      </c>
      <c r="E15">
        <v>87967</v>
      </c>
      <c r="F15">
        <v>88465</v>
      </c>
      <c r="G15">
        <v>87808</v>
      </c>
      <c r="H15">
        <v>88440</v>
      </c>
      <c r="I15">
        <v>449881</v>
      </c>
      <c r="J15">
        <v>88494.429636074303</v>
      </c>
      <c r="K15">
        <v>1396.39</v>
      </c>
      <c r="L15" t="str">
        <f t="shared" si="0"/>
        <v>long</v>
      </c>
      <c r="M15">
        <f t="shared" si="1"/>
        <v>87501.536666666667</v>
      </c>
      <c r="N15">
        <f t="shared" si="2"/>
        <v>88897.926666666666</v>
      </c>
      <c r="O15" t="str">
        <f t="shared" si="3"/>
        <v>OOT</v>
      </c>
      <c r="P15">
        <f t="shared" si="4"/>
        <v>473</v>
      </c>
      <c r="Q15" s="2">
        <f t="shared" si="8"/>
        <v>154564.03999999998</v>
      </c>
      <c r="R15">
        <f t="shared" si="5"/>
        <v>3</v>
      </c>
      <c r="S15">
        <f t="shared" si="6"/>
        <v>1419</v>
      </c>
      <c r="T15">
        <f>SUM($S$2:S15)</f>
        <v>5983.039999999979</v>
      </c>
      <c r="U15">
        <f t="shared" si="7"/>
        <v>1419</v>
      </c>
      <c r="V15">
        <f>SUM($U$2:U15)</f>
        <v>1571</v>
      </c>
    </row>
    <row r="16" spans="1:25" x14ac:dyDescent="0.25">
      <c r="A16" t="s">
        <v>11</v>
      </c>
      <c r="B16" t="s">
        <v>12</v>
      </c>
      <c r="C16" s="1">
        <v>45492</v>
      </c>
      <c r="D16">
        <v>0</v>
      </c>
      <c r="E16">
        <v>88461</v>
      </c>
      <c r="F16">
        <v>88845</v>
      </c>
      <c r="G16">
        <v>87762</v>
      </c>
      <c r="H16">
        <v>87959</v>
      </c>
      <c r="I16">
        <v>445314</v>
      </c>
      <c r="J16">
        <v>87903.051882231099</v>
      </c>
      <c r="K16">
        <v>1374</v>
      </c>
      <c r="L16" t="str">
        <f t="shared" si="0"/>
        <v>short</v>
      </c>
      <c r="M16">
        <f t="shared" si="1"/>
        <v>88919</v>
      </c>
      <c r="N16">
        <f t="shared" si="2"/>
        <v>87545</v>
      </c>
      <c r="O16" t="str">
        <f t="shared" si="3"/>
        <v>OOT</v>
      </c>
      <c r="P16">
        <f t="shared" si="4"/>
        <v>-502</v>
      </c>
      <c r="Q16" s="2">
        <f t="shared" si="8"/>
        <v>155983.03999999998</v>
      </c>
      <c r="R16">
        <f t="shared" si="5"/>
        <v>3</v>
      </c>
      <c r="S16">
        <f t="shared" si="6"/>
        <v>-1506</v>
      </c>
      <c r="T16">
        <f>SUM($S$2:S16)</f>
        <v>4477.039999999979</v>
      </c>
      <c r="U16">
        <f t="shared" si="7"/>
        <v>-1506</v>
      </c>
      <c r="V16">
        <f>SUM($U$2:U16)</f>
        <v>65</v>
      </c>
    </row>
    <row r="17" spans="1:22" x14ac:dyDescent="0.25">
      <c r="A17" t="s">
        <v>11</v>
      </c>
      <c r="B17" t="s">
        <v>12</v>
      </c>
      <c r="C17" s="1">
        <v>45495</v>
      </c>
      <c r="D17">
        <v>0</v>
      </c>
      <c r="E17">
        <v>87940</v>
      </c>
      <c r="F17">
        <v>88523</v>
      </c>
      <c r="G17">
        <v>87732</v>
      </c>
      <c r="H17">
        <v>88445</v>
      </c>
      <c r="I17">
        <v>364028</v>
      </c>
      <c r="J17">
        <v>88214.217214123302</v>
      </c>
      <c r="K17">
        <v>1332.36</v>
      </c>
      <c r="L17" t="str">
        <f t="shared" si="0"/>
        <v>long</v>
      </c>
      <c r="M17">
        <f t="shared" si="1"/>
        <v>87495.88</v>
      </c>
      <c r="N17">
        <f t="shared" si="2"/>
        <v>88828.24</v>
      </c>
      <c r="O17" t="str">
        <f t="shared" si="3"/>
        <v>OOT</v>
      </c>
      <c r="P17">
        <f t="shared" si="4"/>
        <v>505</v>
      </c>
      <c r="Q17" s="2">
        <f t="shared" si="8"/>
        <v>154477.03999999998</v>
      </c>
      <c r="R17">
        <f t="shared" si="5"/>
        <v>3</v>
      </c>
      <c r="S17">
        <f t="shared" si="6"/>
        <v>1515</v>
      </c>
      <c r="T17">
        <f>SUM($S$2:S17)</f>
        <v>5992.039999999979</v>
      </c>
      <c r="U17">
        <f t="shared" si="7"/>
        <v>1515</v>
      </c>
      <c r="V17">
        <f>SUM($U$2:U17)</f>
        <v>1580</v>
      </c>
    </row>
    <row r="18" spans="1:22" x14ac:dyDescent="0.25">
      <c r="A18" t="s">
        <v>11</v>
      </c>
      <c r="B18" t="s">
        <v>12</v>
      </c>
      <c r="C18" s="1">
        <v>45496</v>
      </c>
      <c r="D18">
        <v>0</v>
      </c>
      <c r="E18">
        <v>88439</v>
      </c>
      <c r="F18">
        <v>88449</v>
      </c>
      <c r="G18">
        <v>87220</v>
      </c>
      <c r="H18">
        <v>87532</v>
      </c>
      <c r="I18">
        <v>399794</v>
      </c>
      <c r="J18">
        <v>87917.832304170195</v>
      </c>
      <c r="K18">
        <v>1324.97</v>
      </c>
      <c r="L18" t="str">
        <f t="shared" si="0"/>
        <v>short</v>
      </c>
      <c r="M18">
        <f t="shared" si="1"/>
        <v>88880.656666666662</v>
      </c>
      <c r="N18">
        <f t="shared" si="2"/>
        <v>87555.686666666661</v>
      </c>
      <c r="O18" t="str">
        <f t="shared" si="3"/>
        <v>TP</v>
      </c>
      <c r="P18">
        <f t="shared" si="4"/>
        <v>883.31333333333896</v>
      </c>
      <c r="Q18" s="2">
        <f t="shared" si="8"/>
        <v>155992.03999999998</v>
      </c>
      <c r="R18">
        <f t="shared" si="5"/>
        <v>3</v>
      </c>
      <c r="S18">
        <f t="shared" si="6"/>
        <v>2649.9400000000169</v>
      </c>
      <c r="T18">
        <f>SUM($S$2:S18)</f>
        <v>8641.9799999999959</v>
      </c>
      <c r="U18">
        <f t="shared" si="7"/>
        <v>-2721</v>
      </c>
      <c r="V18">
        <f>SUM($U$2:U18)</f>
        <v>-1141</v>
      </c>
    </row>
    <row r="19" spans="1:22" x14ac:dyDescent="0.25">
      <c r="A19" t="s">
        <v>11</v>
      </c>
      <c r="B19" t="s">
        <v>12</v>
      </c>
      <c r="C19" s="1">
        <v>45497</v>
      </c>
      <c r="D19">
        <v>0</v>
      </c>
      <c r="E19">
        <v>87532</v>
      </c>
      <c r="F19">
        <v>87532</v>
      </c>
      <c r="G19">
        <v>86800</v>
      </c>
      <c r="H19">
        <v>86880</v>
      </c>
      <c r="I19">
        <v>305076</v>
      </c>
      <c r="J19">
        <v>88174.449761110896</v>
      </c>
      <c r="K19">
        <v>1282.6199999999999</v>
      </c>
      <c r="L19" t="str">
        <f t="shared" si="0"/>
        <v>long</v>
      </c>
      <c r="M19">
        <f t="shared" si="1"/>
        <v>87104.46</v>
      </c>
      <c r="N19">
        <f t="shared" si="2"/>
        <v>88387.08</v>
      </c>
      <c r="O19" t="str">
        <f t="shared" si="3"/>
        <v>SL</v>
      </c>
      <c r="P19">
        <f t="shared" si="4"/>
        <v>427.5399999999936</v>
      </c>
      <c r="Q19" s="2">
        <f t="shared" si="8"/>
        <v>158641.97999999998</v>
      </c>
      <c r="R19">
        <f t="shared" si="5"/>
        <v>3</v>
      </c>
      <c r="S19">
        <f t="shared" si="6"/>
        <v>1282.6199999999808</v>
      </c>
      <c r="T19">
        <f>SUM($S$2:S19)</f>
        <v>9924.5999999999767</v>
      </c>
      <c r="U19">
        <f t="shared" si="7"/>
        <v>-1956</v>
      </c>
      <c r="V19">
        <f>SUM($U$2:U19)</f>
        <v>-3097</v>
      </c>
    </row>
    <row r="20" spans="1:22" x14ac:dyDescent="0.25">
      <c r="A20" t="s">
        <v>11</v>
      </c>
      <c r="B20" t="s">
        <v>12</v>
      </c>
      <c r="C20" s="1">
        <v>45498</v>
      </c>
      <c r="D20">
        <v>0</v>
      </c>
      <c r="E20">
        <v>86850</v>
      </c>
      <c r="F20">
        <v>86860</v>
      </c>
      <c r="G20">
        <v>86010</v>
      </c>
      <c r="H20">
        <v>86409</v>
      </c>
      <c r="I20">
        <v>464865</v>
      </c>
      <c r="J20">
        <v>87637.967956149601</v>
      </c>
      <c r="K20">
        <v>1253.1500000000001</v>
      </c>
      <c r="L20" t="str">
        <f t="shared" si="0"/>
        <v>long</v>
      </c>
      <c r="M20">
        <f t="shared" si="1"/>
        <v>86432.28333333334</v>
      </c>
      <c r="N20">
        <f t="shared" si="2"/>
        <v>87685.433333333334</v>
      </c>
      <c r="O20" t="str">
        <f t="shared" si="3"/>
        <v>SL</v>
      </c>
      <c r="P20">
        <f t="shared" si="4"/>
        <v>417.71666666665988</v>
      </c>
      <c r="Q20" s="2">
        <f t="shared" si="8"/>
        <v>159924.59999999998</v>
      </c>
      <c r="R20">
        <f t="shared" si="5"/>
        <v>3</v>
      </c>
      <c r="S20">
        <f t="shared" si="6"/>
        <v>1253.1499999999796</v>
      </c>
      <c r="T20">
        <f>SUM($S$2:S20)</f>
        <v>11177.749999999956</v>
      </c>
      <c r="U20">
        <f t="shared" si="7"/>
        <v>-1323</v>
      </c>
      <c r="V20">
        <f>SUM($U$2:U20)</f>
        <v>-4420</v>
      </c>
    </row>
    <row r="21" spans="1:22" x14ac:dyDescent="0.25">
      <c r="A21" t="s">
        <v>11</v>
      </c>
      <c r="B21" t="s">
        <v>12</v>
      </c>
      <c r="C21" s="1">
        <v>45499</v>
      </c>
      <c r="D21">
        <v>0</v>
      </c>
      <c r="E21">
        <v>86340</v>
      </c>
      <c r="F21">
        <v>87615</v>
      </c>
      <c r="G21">
        <v>86152</v>
      </c>
      <c r="H21">
        <v>87300</v>
      </c>
      <c r="I21">
        <v>723640</v>
      </c>
      <c r="J21">
        <v>87233.118477805299</v>
      </c>
      <c r="K21">
        <v>1268.1400000000001</v>
      </c>
      <c r="L21" t="str">
        <f t="shared" si="0"/>
        <v>long</v>
      </c>
      <c r="M21">
        <f t="shared" si="1"/>
        <v>85917.286666666667</v>
      </c>
      <c r="N21">
        <f t="shared" si="2"/>
        <v>87185.426666666666</v>
      </c>
      <c r="O21" t="str">
        <f t="shared" si="3"/>
        <v>TP</v>
      </c>
      <c r="P21">
        <f t="shared" si="4"/>
        <v>845.42666666666628</v>
      </c>
      <c r="Q21" s="2">
        <f t="shared" si="8"/>
        <v>161177.74999999994</v>
      </c>
      <c r="R21">
        <f t="shared" si="5"/>
        <v>3</v>
      </c>
      <c r="S21">
        <f t="shared" si="6"/>
        <v>2536.2799999999988</v>
      </c>
      <c r="T21">
        <f>SUM($S$2:S21)</f>
        <v>13714.029999999955</v>
      </c>
      <c r="U21">
        <f t="shared" si="7"/>
        <v>2880</v>
      </c>
      <c r="V21">
        <f>SUM($U$2:U21)</f>
        <v>-1540</v>
      </c>
    </row>
    <row r="22" spans="1:22" x14ac:dyDescent="0.25">
      <c r="A22" t="s">
        <v>11</v>
      </c>
      <c r="B22" t="s">
        <v>12</v>
      </c>
      <c r="C22" s="1">
        <v>45502</v>
      </c>
      <c r="D22">
        <v>0</v>
      </c>
      <c r="E22">
        <v>87287</v>
      </c>
      <c r="F22">
        <v>87599</v>
      </c>
      <c r="G22">
        <v>86516</v>
      </c>
      <c r="H22">
        <v>86692</v>
      </c>
      <c r="I22">
        <v>374431</v>
      </c>
      <c r="J22">
        <v>86942.7151433736</v>
      </c>
      <c r="K22">
        <v>1254.9100000000001</v>
      </c>
      <c r="L22" t="str">
        <f t="shared" si="0"/>
        <v>short</v>
      </c>
      <c r="M22">
        <f t="shared" si="1"/>
        <v>87705.30333333333</v>
      </c>
      <c r="N22">
        <f t="shared" si="2"/>
        <v>86450.393333333326</v>
      </c>
      <c r="O22" t="str">
        <f t="shared" si="3"/>
        <v>OOT</v>
      </c>
      <c r="P22">
        <f t="shared" si="4"/>
        <v>-595</v>
      </c>
      <c r="Q22" s="2">
        <f t="shared" si="8"/>
        <v>163714.02999999994</v>
      </c>
      <c r="R22">
        <f t="shared" si="5"/>
        <v>3</v>
      </c>
      <c r="S22">
        <f t="shared" si="6"/>
        <v>-1785</v>
      </c>
      <c r="T22">
        <f>SUM($S$2:S22)</f>
        <v>11929.029999999955</v>
      </c>
      <c r="U22">
        <f t="shared" si="7"/>
        <v>-1785</v>
      </c>
      <c r="V22">
        <f>SUM($U$2:U22)</f>
        <v>-3325</v>
      </c>
    </row>
    <row r="23" spans="1:22" x14ac:dyDescent="0.25">
      <c r="A23" t="s">
        <v>11</v>
      </c>
      <c r="B23" t="s">
        <v>12</v>
      </c>
      <c r="C23" s="1">
        <v>45503</v>
      </c>
      <c r="D23">
        <v>0</v>
      </c>
      <c r="E23">
        <v>86720</v>
      </c>
      <c r="F23">
        <v>87330</v>
      </c>
      <c r="G23">
        <v>86650</v>
      </c>
      <c r="H23">
        <v>87130</v>
      </c>
      <c r="I23">
        <v>378225</v>
      </c>
      <c r="J23">
        <v>87101.3429800468</v>
      </c>
      <c r="K23">
        <v>1213.8499999999999</v>
      </c>
      <c r="L23" t="str">
        <f t="shared" si="0"/>
        <v>long</v>
      </c>
      <c r="M23">
        <f t="shared" si="1"/>
        <v>86315.383333333331</v>
      </c>
      <c r="N23">
        <f t="shared" si="2"/>
        <v>87529.233333333337</v>
      </c>
      <c r="O23" t="str">
        <f t="shared" si="3"/>
        <v>OOT</v>
      </c>
      <c r="P23">
        <f t="shared" si="4"/>
        <v>410</v>
      </c>
      <c r="Q23" s="2">
        <f t="shared" si="8"/>
        <v>161929.02999999994</v>
      </c>
      <c r="R23">
        <f t="shared" si="5"/>
        <v>4</v>
      </c>
      <c r="S23">
        <f t="shared" si="6"/>
        <v>1640</v>
      </c>
      <c r="T23">
        <f>SUM($S$2:S23)</f>
        <v>13569.029999999955</v>
      </c>
      <c r="U23">
        <f t="shared" si="7"/>
        <v>1640</v>
      </c>
      <c r="V23">
        <f>SUM($U$2:U23)</f>
        <v>-1685</v>
      </c>
    </row>
    <row r="24" spans="1:22" x14ac:dyDescent="0.25">
      <c r="A24" t="s">
        <v>11</v>
      </c>
      <c r="B24" t="s">
        <v>12</v>
      </c>
      <c r="C24" s="1">
        <v>45504</v>
      </c>
      <c r="D24">
        <v>0</v>
      </c>
      <c r="E24">
        <v>87128</v>
      </c>
      <c r="F24">
        <v>87250</v>
      </c>
      <c r="G24">
        <v>86029</v>
      </c>
      <c r="H24">
        <v>86280</v>
      </c>
      <c r="I24">
        <v>532405</v>
      </c>
      <c r="J24">
        <v>86921.374383941104</v>
      </c>
      <c r="K24">
        <v>1214.3599999999999</v>
      </c>
      <c r="L24" t="str">
        <f t="shared" si="0"/>
        <v>short</v>
      </c>
      <c r="M24">
        <f t="shared" si="1"/>
        <v>87532.786666666667</v>
      </c>
      <c r="N24">
        <f t="shared" si="2"/>
        <v>86318.426666666666</v>
      </c>
      <c r="O24" t="str">
        <f t="shared" si="3"/>
        <v>TP</v>
      </c>
      <c r="P24">
        <f t="shared" si="4"/>
        <v>809.57333333333372</v>
      </c>
      <c r="Q24" s="2">
        <f t="shared" si="8"/>
        <v>163569.02999999994</v>
      </c>
      <c r="R24">
        <f t="shared" si="5"/>
        <v>4</v>
      </c>
      <c r="S24">
        <f t="shared" si="6"/>
        <v>3238.2933333333349</v>
      </c>
      <c r="T24">
        <f>SUM($S$2:S24)</f>
        <v>16807.32333333329</v>
      </c>
      <c r="U24">
        <f t="shared" si="7"/>
        <v>-3392</v>
      </c>
      <c r="V24">
        <f>SUM($U$2:U24)</f>
        <v>-5077</v>
      </c>
    </row>
    <row r="25" spans="1:22" x14ac:dyDescent="0.25">
      <c r="A25" t="s">
        <v>11</v>
      </c>
      <c r="B25" t="s">
        <v>12</v>
      </c>
      <c r="C25" s="1">
        <v>45505</v>
      </c>
      <c r="D25">
        <v>0</v>
      </c>
      <c r="E25">
        <v>86299</v>
      </c>
      <c r="F25">
        <v>86650</v>
      </c>
      <c r="G25">
        <v>85600</v>
      </c>
      <c r="H25">
        <v>85867</v>
      </c>
      <c r="I25">
        <v>416044</v>
      </c>
      <c r="J25">
        <v>86988.739987821406</v>
      </c>
      <c r="K25">
        <v>1202.6199999999999</v>
      </c>
      <c r="L25" t="str">
        <f t="shared" si="0"/>
        <v>long</v>
      </c>
      <c r="M25">
        <f t="shared" si="1"/>
        <v>85898.126666666663</v>
      </c>
      <c r="N25">
        <f t="shared" si="2"/>
        <v>87100.746666666673</v>
      </c>
      <c r="O25" t="str">
        <f t="shared" si="3"/>
        <v>SL</v>
      </c>
      <c r="P25">
        <f t="shared" si="4"/>
        <v>400.87333333333663</v>
      </c>
      <c r="Q25" s="2">
        <f t="shared" si="8"/>
        <v>166807.32333333328</v>
      </c>
      <c r="R25">
        <f t="shared" si="5"/>
        <v>4</v>
      </c>
      <c r="S25">
        <f t="shared" si="6"/>
        <v>1603.4933333333465</v>
      </c>
      <c r="T25">
        <f>SUM($S$2:S25)</f>
        <v>18410.816666666637</v>
      </c>
      <c r="U25">
        <f t="shared" si="7"/>
        <v>-1728</v>
      </c>
      <c r="V25">
        <f>SUM($U$2:U25)</f>
        <v>-6805</v>
      </c>
    </row>
    <row r="26" spans="1:22" x14ac:dyDescent="0.25">
      <c r="A26" t="s">
        <v>11</v>
      </c>
      <c r="B26" t="s">
        <v>12</v>
      </c>
      <c r="C26" s="1">
        <v>45506</v>
      </c>
      <c r="D26">
        <v>0</v>
      </c>
      <c r="E26">
        <v>85752</v>
      </c>
      <c r="F26">
        <v>86492</v>
      </c>
      <c r="G26">
        <v>85506</v>
      </c>
      <c r="H26">
        <v>85976</v>
      </c>
      <c r="I26">
        <v>543040</v>
      </c>
      <c r="J26">
        <v>86612.236771059004</v>
      </c>
      <c r="K26">
        <v>1187.1500000000001</v>
      </c>
      <c r="L26" t="str">
        <f t="shared" si="0"/>
        <v>long</v>
      </c>
      <c r="M26">
        <f t="shared" si="1"/>
        <v>85356.28333333334</v>
      </c>
      <c r="N26">
        <f t="shared" si="2"/>
        <v>86543.433333333334</v>
      </c>
      <c r="O26" t="str">
        <f t="shared" si="3"/>
        <v>OOT</v>
      </c>
      <c r="P26">
        <f t="shared" si="4"/>
        <v>224</v>
      </c>
      <c r="Q26" s="2">
        <f t="shared" si="8"/>
        <v>168410.81666666662</v>
      </c>
      <c r="R26">
        <f t="shared" si="5"/>
        <v>4</v>
      </c>
      <c r="S26">
        <f t="shared" si="6"/>
        <v>896</v>
      </c>
      <c r="T26">
        <f>SUM($S$2:S26)</f>
        <v>19306.816666666637</v>
      </c>
      <c r="U26">
        <f t="shared" si="7"/>
        <v>896</v>
      </c>
      <c r="V26">
        <f>SUM($U$2:U26)</f>
        <v>-5909</v>
      </c>
    </row>
    <row r="27" spans="1:22" x14ac:dyDescent="0.25">
      <c r="A27" t="s">
        <v>11</v>
      </c>
      <c r="B27" t="s">
        <v>12</v>
      </c>
      <c r="C27" s="1">
        <v>45509</v>
      </c>
      <c r="D27">
        <v>0</v>
      </c>
      <c r="E27">
        <v>85983</v>
      </c>
      <c r="F27">
        <v>86242</v>
      </c>
      <c r="G27">
        <v>84941</v>
      </c>
      <c r="H27">
        <v>85795</v>
      </c>
      <c r="I27">
        <v>576979</v>
      </c>
      <c r="J27">
        <v>86215.983490714105</v>
      </c>
      <c r="K27">
        <v>1195.28</v>
      </c>
      <c r="L27" t="str">
        <f t="shared" si="0"/>
        <v>long</v>
      </c>
      <c r="M27">
        <f t="shared" si="1"/>
        <v>85584.573333333334</v>
      </c>
      <c r="N27">
        <f t="shared" si="2"/>
        <v>86779.853333333333</v>
      </c>
      <c r="O27" t="str">
        <f t="shared" si="3"/>
        <v>SL</v>
      </c>
      <c r="P27">
        <f t="shared" si="4"/>
        <v>398.42666666666628</v>
      </c>
      <c r="Q27" s="2">
        <f t="shared" si="8"/>
        <v>169306.81666666662</v>
      </c>
      <c r="R27">
        <f t="shared" si="5"/>
        <v>4</v>
      </c>
      <c r="S27">
        <f t="shared" si="6"/>
        <v>1593.7066666666651</v>
      </c>
      <c r="T27">
        <f>SUM($S$2:S27)</f>
        <v>20900.523333333302</v>
      </c>
      <c r="U27">
        <f t="shared" si="7"/>
        <v>-752</v>
      </c>
      <c r="V27">
        <f>SUM($U$2:U27)</f>
        <v>-6661</v>
      </c>
    </row>
    <row r="28" spans="1:22" x14ac:dyDescent="0.25">
      <c r="A28" t="s">
        <v>11</v>
      </c>
      <c r="B28" t="s">
        <v>12</v>
      </c>
      <c r="C28" s="1">
        <v>45510</v>
      </c>
      <c r="D28">
        <v>0</v>
      </c>
      <c r="E28">
        <v>85816</v>
      </c>
      <c r="F28">
        <v>86386</v>
      </c>
      <c r="G28">
        <v>85183</v>
      </c>
      <c r="H28">
        <v>86284</v>
      </c>
      <c r="I28">
        <v>536605</v>
      </c>
      <c r="J28">
        <v>85939.682086235902</v>
      </c>
      <c r="K28">
        <v>1195.83</v>
      </c>
      <c r="L28" t="str">
        <f t="shared" si="0"/>
        <v>long</v>
      </c>
      <c r="M28">
        <f t="shared" si="1"/>
        <v>85417.39</v>
      </c>
      <c r="N28">
        <f t="shared" si="2"/>
        <v>86613.22</v>
      </c>
      <c r="O28" t="str">
        <f t="shared" si="3"/>
        <v>SL</v>
      </c>
      <c r="P28">
        <f t="shared" si="4"/>
        <v>398.61000000000058</v>
      </c>
      <c r="Q28" s="2">
        <f t="shared" si="8"/>
        <v>170900.52333333329</v>
      </c>
      <c r="R28">
        <f t="shared" si="5"/>
        <v>4</v>
      </c>
      <c r="S28">
        <f t="shared" si="6"/>
        <v>1594.4400000000023</v>
      </c>
      <c r="T28">
        <f>SUM($S$2:S28)</f>
        <v>22494.963333333304</v>
      </c>
      <c r="U28">
        <f t="shared" si="7"/>
        <v>1872</v>
      </c>
      <c r="V28">
        <f>SUM($U$2:U28)</f>
        <v>-4789</v>
      </c>
    </row>
    <row r="29" spans="1:22" x14ac:dyDescent="0.25">
      <c r="A29" t="s">
        <v>11</v>
      </c>
      <c r="B29" t="s">
        <v>12</v>
      </c>
      <c r="C29" s="1">
        <v>45511</v>
      </c>
      <c r="D29">
        <v>0</v>
      </c>
      <c r="E29">
        <v>86452</v>
      </c>
      <c r="F29">
        <v>86491</v>
      </c>
      <c r="G29">
        <v>85900</v>
      </c>
      <c r="H29">
        <v>86207</v>
      </c>
      <c r="I29">
        <v>412174</v>
      </c>
      <c r="J29">
        <v>86037.133393106196</v>
      </c>
      <c r="K29">
        <v>1152.6300000000001</v>
      </c>
      <c r="L29" t="str">
        <f t="shared" si="0"/>
        <v>short</v>
      </c>
      <c r="M29">
        <f t="shared" si="1"/>
        <v>86836.21</v>
      </c>
      <c r="N29">
        <f t="shared" si="2"/>
        <v>85683.58</v>
      </c>
      <c r="O29" t="str">
        <f t="shared" si="3"/>
        <v>OOT</v>
      </c>
      <c r="P29">
        <f t="shared" si="4"/>
        <v>-245</v>
      </c>
      <c r="Q29" s="2">
        <f t="shared" si="8"/>
        <v>172494.96333333329</v>
      </c>
      <c r="R29">
        <f t="shared" si="5"/>
        <v>4</v>
      </c>
      <c r="S29">
        <f t="shared" si="6"/>
        <v>-980</v>
      </c>
      <c r="T29">
        <f>SUM($S$2:S29)</f>
        <v>21514.963333333304</v>
      </c>
      <c r="U29">
        <f t="shared" si="7"/>
        <v>-980</v>
      </c>
      <c r="V29">
        <f>SUM($U$2:U29)</f>
        <v>-5769</v>
      </c>
    </row>
    <row r="30" spans="1:22" x14ac:dyDescent="0.25">
      <c r="A30" t="s">
        <v>11</v>
      </c>
      <c r="B30" t="s">
        <v>12</v>
      </c>
      <c r="C30" s="1">
        <v>45512</v>
      </c>
      <c r="D30">
        <v>0</v>
      </c>
      <c r="E30">
        <v>86225</v>
      </c>
      <c r="F30">
        <v>86876</v>
      </c>
      <c r="G30">
        <v>86000</v>
      </c>
      <c r="H30">
        <v>86509</v>
      </c>
      <c r="I30">
        <v>522071</v>
      </c>
      <c r="J30">
        <v>86244.967253951196</v>
      </c>
      <c r="K30">
        <v>1132.8699999999999</v>
      </c>
      <c r="L30" t="str">
        <f t="shared" si="0"/>
        <v>long</v>
      </c>
      <c r="M30">
        <f t="shared" si="1"/>
        <v>85847.376666666663</v>
      </c>
      <c r="N30">
        <f t="shared" si="2"/>
        <v>86980.246666666673</v>
      </c>
      <c r="O30" t="str">
        <f t="shared" si="3"/>
        <v>OOT</v>
      </c>
      <c r="P30">
        <f t="shared" si="4"/>
        <v>284</v>
      </c>
      <c r="Q30" s="2">
        <f t="shared" si="8"/>
        <v>171514.96333333329</v>
      </c>
      <c r="R30">
        <f t="shared" si="5"/>
        <v>4</v>
      </c>
      <c r="S30">
        <f t="shared" si="6"/>
        <v>1136</v>
      </c>
      <c r="T30">
        <f>SUM($S$2:S30)</f>
        <v>22650.963333333304</v>
      </c>
      <c r="U30">
        <f t="shared" si="7"/>
        <v>1136</v>
      </c>
      <c r="V30">
        <f>SUM($U$2:U30)</f>
        <v>-4633</v>
      </c>
    </row>
    <row r="31" spans="1:22" x14ac:dyDescent="0.25">
      <c r="A31" t="s">
        <v>11</v>
      </c>
      <c r="B31" t="s">
        <v>12</v>
      </c>
      <c r="C31" s="1">
        <v>45513</v>
      </c>
      <c r="D31">
        <v>0</v>
      </c>
      <c r="E31">
        <v>86511</v>
      </c>
      <c r="F31">
        <v>87020</v>
      </c>
      <c r="G31">
        <v>86320</v>
      </c>
      <c r="H31">
        <v>86582</v>
      </c>
      <c r="I31">
        <v>515751</v>
      </c>
      <c r="J31">
        <v>86207</v>
      </c>
      <c r="K31">
        <v>1101.95</v>
      </c>
      <c r="L31" t="str">
        <f t="shared" si="0"/>
        <v>short</v>
      </c>
      <c r="M31">
        <f t="shared" si="1"/>
        <v>86878.316666666666</v>
      </c>
      <c r="N31">
        <f t="shared" si="2"/>
        <v>85776.366666666669</v>
      </c>
      <c r="O31" t="str">
        <f t="shared" si="3"/>
        <v>SL</v>
      </c>
      <c r="P31">
        <f t="shared" si="4"/>
        <v>-367.3166666666657</v>
      </c>
      <c r="Q31" s="2">
        <f t="shared" si="8"/>
        <v>172650.96333333329</v>
      </c>
      <c r="R31">
        <f t="shared" si="5"/>
        <v>4</v>
      </c>
      <c r="S31">
        <f t="shared" si="6"/>
        <v>-1469.2666666666628</v>
      </c>
      <c r="T31">
        <f>SUM($S$2:S31)</f>
        <v>21181.696666666641</v>
      </c>
      <c r="U31">
        <f t="shared" si="7"/>
        <v>284</v>
      </c>
      <c r="V31">
        <f>SUM($U$2:U31)</f>
        <v>-4349</v>
      </c>
    </row>
    <row r="32" spans="1:22" x14ac:dyDescent="0.25">
      <c r="A32" t="s">
        <v>11</v>
      </c>
      <c r="B32" t="s">
        <v>12</v>
      </c>
      <c r="C32" s="1">
        <v>45516</v>
      </c>
      <c r="D32">
        <v>0</v>
      </c>
      <c r="E32">
        <v>86636</v>
      </c>
      <c r="F32">
        <v>89100</v>
      </c>
      <c r="G32">
        <v>86403</v>
      </c>
      <c r="H32">
        <v>88715</v>
      </c>
      <c r="I32">
        <v>913243</v>
      </c>
      <c r="J32">
        <v>86509</v>
      </c>
      <c r="K32">
        <v>1215.8800000000001</v>
      </c>
      <c r="L32" t="str">
        <f t="shared" si="0"/>
        <v>short</v>
      </c>
      <c r="M32">
        <f t="shared" si="1"/>
        <v>87041.293333333335</v>
      </c>
      <c r="N32">
        <f t="shared" si="2"/>
        <v>85825.41333333333</v>
      </c>
      <c r="O32" t="str">
        <f t="shared" si="3"/>
        <v>SL</v>
      </c>
      <c r="P32">
        <f t="shared" si="4"/>
        <v>-405.29333333333489</v>
      </c>
      <c r="Q32" s="2">
        <f t="shared" si="8"/>
        <v>171181.69666666663</v>
      </c>
      <c r="R32">
        <f t="shared" si="5"/>
        <v>4</v>
      </c>
      <c r="S32">
        <f t="shared" si="6"/>
        <v>-1621.1733333333395</v>
      </c>
      <c r="T32">
        <f>SUM($S$2:S32)</f>
        <v>19560.523333333302</v>
      </c>
      <c r="U32">
        <f t="shared" si="7"/>
        <v>8316</v>
      </c>
      <c r="V32">
        <f>SUM($U$2:U32)</f>
        <v>3967</v>
      </c>
    </row>
    <row r="33" spans="1:22" x14ac:dyDescent="0.25">
      <c r="A33" t="s">
        <v>11</v>
      </c>
      <c r="B33" t="s">
        <v>12</v>
      </c>
      <c r="C33" s="1">
        <v>45517</v>
      </c>
      <c r="D33">
        <v>0</v>
      </c>
      <c r="E33">
        <v>88768</v>
      </c>
      <c r="F33">
        <v>89890</v>
      </c>
      <c r="G33">
        <v>88570</v>
      </c>
      <c r="H33">
        <v>89527</v>
      </c>
      <c r="I33">
        <v>1067129</v>
      </c>
      <c r="J33">
        <v>86582</v>
      </c>
      <c r="K33">
        <v>1223.32</v>
      </c>
      <c r="L33" t="str">
        <f t="shared" si="0"/>
        <v>short</v>
      </c>
      <c r="M33">
        <f t="shared" si="1"/>
        <v>89175.773333333331</v>
      </c>
      <c r="N33">
        <f t="shared" si="2"/>
        <v>87952.453333333338</v>
      </c>
      <c r="O33" t="str">
        <f t="shared" si="3"/>
        <v>SL</v>
      </c>
      <c r="P33">
        <f t="shared" si="4"/>
        <v>-407.77333333333081</v>
      </c>
      <c r="Q33" s="2">
        <f t="shared" si="8"/>
        <v>169560.52333333329</v>
      </c>
      <c r="R33">
        <f t="shared" si="5"/>
        <v>4</v>
      </c>
      <c r="S33">
        <f t="shared" si="6"/>
        <v>-1631.0933333333232</v>
      </c>
      <c r="T33">
        <f>SUM($S$2:S33)</f>
        <v>17929.429999999978</v>
      </c>
      <c r="U33">
        <f t="shared" si="7"/>
        <v>3036</v>
      </c>
      <c r="V33">
        <f>SUM($U$2:U33)</f>
        <v>7003</v>
      </c>
    </row>
    <row r="34" spans="1:22" x14ac:dyDescent="0.25">
      <c r="A34" t="s">
        <v>11</v>
      </c>
      <c r="B34" t="s">
        <v>12</v>
      </c>
      <c r="C34" s="1">
        <v>45518</v>
      </c>
      <c r="D34">
        <v>0</v>
      </c>
      <c r="E34">
        <v>89550</v>
      </c>
      <c r="F34">
        <v>89925</v>
      </c>
      <c r="G34">
        <v>87567</v>
      </c>
      <c r="H34">
        <v>87717</v>
      </c>
      <c r="I34">
        <v>798872</v>
      </c>
      <c r="J34">
        <v>88715</v>
      </c>
      <c r="K34">
        <v>1304.3699999999999</v>
      </c>
      <c r="L34" t="str">
        <f t="shared" si="0"/>
        <v>short</v>
      </c>
      <c r="M34">
        <f t="shared" si="1"/>
        <v>89984.79</v>
      </c>
      <c r="N34">
        <f t="shared" si="2"/>
        <v>88680.42</v>
      </c>
      <c r="O34" t="str">
        <f t="shared" si="3"/>
        <v>TP</v>
      </c>
      <c r="P34">
        <f t="shared" si="4"/>
        <v>869.58000000000175</v>
      </c>
      <c r="Q34" s="2">
        <f t="shared" si="8"/>
        <v>167929.42999999996</v>
      </c>
      <c r="R34">
        <f t="shared" si="5"/>
        <v>3</v>
      </c>
      <c r="S34">
        <f t="shared" si="6"/>
        <v>2608.7400000000052</v>
      </c>
      <c r="T34">
        <f>SUM($S$2:S34)</f>
        <v>20538.169999999984</v>
      </c>
      <c r="U34">
        <f t="shared" si="7"/>
        <v>-5499</v>
      </c>
      <c r="V34">
        <f>SUM($U$2:U34)</f>
        <v>1504</v>
      </c>
    </row>
    <row r="35" spans="1:22" x14ac:dyDescent="0.25">
      <c r="A35" t="s">
        <v>11</v>
      </c>
      <c r="B35" t="s">
        <v>12</v>
      </c>
      <c r="C35" s="1">
        <v>45519</v>
      </c>
      <c r="D35">
        <v>0</v>
      </c>
      <c r="E35">
        <v>87697</v>
      </c>
      <c r="F35">
        <v>88420</v>
      </c>
      <c r="G35">
        <v>87334</v>
      </c>
      <c r="H35">
        <v>88020</v>
      </c>
      <c r="I35">
        <v>537274</v>
      </c>
      <c r="J35">
        <v>89527</v>
      </c>
      <c r="K35">
        <v>1288.77</v>
      </c>
      <c r="L35" t="str">
        <f t="shared" si="0"/>
        <v>long</v>
      </c>
      <c r="M35">
        <f t="shared" si="1"/>
        <v>87267.41</v>
      </c>
      <c r="N35">
        <f t="shared" si="2"/>
        <v>88556.18</v>
      </c>
      <c r="O35" t="str">
        <f t="shared" si="3"/>
        <v>OOT</v>
      </c>
      <c r="P35">
        <f t="shared" si="4"/>
        <v>323</v>
      </c>
      <c r="Q35" s="2">
        <f t="shared" si="8"/>
        <v>170538.16999999998</v>
      </c>
      <c r="R35">
        <f t="shared" si="5"/>
        <v>3</v>
      </c>
      <c r="S35">
        <f t="shared" si="6"/>
        <v>969</v>
      </c>
      <c r="T35">
        <f>SUM($S$2:S35)</f>
        <v>21507.169999999984</v>
      </c>
      <c r="U35">
        <f t="shared" si="7"/>
        <v>969</v>
      </c>
      <c r="V35">
        <f>SUM($U$2:U35)</f>
        <v>2473</v>
      </c>
    </row>
    <row r="36" spans="1:22" x14ac:dyDescent="0.25">
      <c r="A36" t="s">
        <v>11</v>
      </c>
      <c r="B36" t="s">
        <v>12</v>
      </c>
      <c r="C36" s="1">
        <v>45520</v>
      </c>
      <c r="D36">
        <v>0</v>
      </c>
      <c r="E36">
        <v>88018</v>
      </c>
      <c r="F36">
        <v>88609</v>
      </c>
      <c r="G36">
        <v>87630</v>
      </c>
      <c r="H36">
        <v>88249</v>
      </c>
      <c r="I36">
        <v>468369</v>
      </c>
      <c r="J36">
        <v>87717</v>
      </c>
      <c r="K36">
        <v>1266.6400000000001</v>
      </c>
      <c r="L36" t="str">
        <f t="shared" si="0"/>
        <v>short</v>
      </c>
      <c r="M36">
        <f t="shared" si="1"/>
        <v>88440.213333333333</v>
      </c>
      <c r="N36">
        <f t="shared" si="2"/>
        <v>87173.573333333334</v>
      </c>
      <c r="O36" t="str">
        <f t="shared" si="3"/>
        <v>SL</v>
      </c>
      <c r="P36">
        <f t="shared" si="4"/>
        <v>-422.21333333333314</v>
      </c>
      <c r="Q36" s="2">
        <f t="shared" si="8"/>
        <v>171507.16999999998</v>
      </c>
      <c r="R36">
        <f t="shared" si="5"/>
        <v>4</v>
      </c>
      <c r="S36">
        <f t="shared" si="6"/>
        <v>-1688.8533333333326</v>
      </c>
      <c r="T36">
        <f>SUM($S$2:S36)</f>
        <v>19818.316666666651</v>
      </c>
      <c r="U36">
        <f t="shared" si="7"/>
        <v>924</v>
      </c>
      <c r="V36">
        <f>SUM($U$2:U36)</f>
        <v>3397</v>
      </c>
    </row>
    <row r="37" spans="1:22" x14ac:dyDescent="0.25">
      <c r="A37" t="s">
        <v>11</v>
      </c>
      <c r="B37" t="s">
        <v>12</v>
      </c>
      <c r="C37" s="1">
        <v>45523</v>
      </c>
      <c r="D37">
        <v>0</v>
      </c>
      <c r="E37">
        <v>88253</v>
      </c>
      <c r="F37">
        <v>88774</v>
      </c>
      <c r="G37">
        <v>88038</v>
      </c>
      <c r="H37">
        <v>88497</v>
      </c>
      <c r="I37">
        <v>388517</v>
      </c>
      <c r="J37">
        <v>88020</v>
      </c>
      <c r="K37">
        <v>1228.74</v>
      </c>
      <c r="L37" t="str">
        <f t="shared" si="0"/>
        <v>short</v>
      </c>
      <c r="M37">
        <f t="shared" si="1"/>
        <v>88662.58</v>
      </c>
      <c r="N37">
        <f t="shared" si="2"/>
        <v>87433.84</v>
      </c>
      <c r="O37" t="str">
        <f t="shared" si="3"/>
        <v>SL</v>
      </c>
      <c r="P37">
        <f t="shared" si="4"/>
        <v>-409.58000000000175</v>
      </c>
      <c r="Q37" s="2">
        <f t="shared" si="8"/>
        <v>169818.31666666665</v>
      </c>
      <c r="R37">
        <f t="shared" si="5"/>
        <v>4</v>
      </c>
      <c r="S37">
        <f t="shared" si="6"/>
        <v>-1638.320000000007</v>
      </c>
      <c r="T37">
        <f>SUM($S$2:S37)</f>
        <v>18179.996666666644</v>
      </c>
      <c r="U37">
        <f t="shared" si="7"/>
        <v>976</v>
      </c>
      <c r="V37">
        <f>SUM($U$2:U37)</f>
        <v>4373</v>
      </c>
    </row>
    <row r="38" spans="1:22" x14ac:dyDescent="0.25">
      <c r="A38" t="s">
        <v>11</v>
      </c>
      <c r="B38" t="s">
        <v>12</v>
      </c>
      <c r="C38" s="1">
        <v>45524</v>
      </c>
      <c r="D38">
        <v>0</v>
      </c>
      <c r="E38">
        <v>88497</v>
      </c>
      <c r="F38">
        <v>89330</v>
      </c>
      <c r="G38">
        <v>88000</v>
      </c>
      <c r="H38">
        <v>89061</v>
      </c>
      <c r="I38">
        <v>503950</v>
      </c>
      <c r="J38">
        <v>88130.378727032105</v>
      </c>
      <c r="K38">
        <v>1235.97</v>
      </c>
      <c r="L38" t="str">
        <f t="shared" si="0"/>
        <v>short</v>
      </c>
      <c r="M38">
        <f t="shared" si="1"/>
        <v>88908.99</v>
      </c>
      <c r="N38">
        <f t="shared" si="2"/>
        <v>87673.02</v>
      </c>
      <c r="O38" t="str">
        <f t="shared" si="3"/>
        <v>SL</v>
      </c>
      <c r="P38">
        <f t="shared" si="4"/>
        <v>-411.99000000000524</v>
      </c>
      <c r="Q38" s="2">
        <f t="shared" si="8"/>
        <v>168179.99666666664</v>
      </c>
      <c r="R38">
        <f t="shared" si="5"/>
        <v>4</v>
      </c>
      <c r="S38">
        <f t="shared" si="6"/>
        <v>-1647.960000000021</v>
      </c>
      <c r="T38">
        <f>SUM($S$2:S38)</f>
        <v>16532.036666666623</v>
      </c>
      <c r="U38">
        <f t="shared" si="7"/>
        <v>2256</v>
      </c>
      <c r="V38">
        <f>SUM($U$2:U38)</f>
        <v>6629</v>
      </c>
    </row>
    <row r="39" spans="1:22" x14ac:dyDescent="0.25">
      <c r="A39" t="s">
        <v>11</v>
      </c>
      <c r="B39" t="s">
        <v>12</v>
      </c>
      <c r="C39" s="1">
        <v>45525</v>
      </c>
      <c r="D39">
        <v>0</v>
      </c>
      <c r="E39">
        <v>89129</v>
      </c>
      <c r="F39">
        <v>89548</v>
      </c>
      <c r="G39">
        <v>88556</v>
      </c>
      <c r="H39">
        <v>88860</v>
      </c>
      <c r="I39">
        <v>461764</v>
      </c>
      <c r="J39">
        <v>88309.068094331698</v>
      </c>
      <c r="K39">
        <v>1218.55</v>
      </c>
      <c r="L39" t="str">
        <f t="shared" si="0"/>
        <v>short</v>
      </c>
      <c r="M39">
        <f t="shared" si="1"/>
        <v>89535.183333333334</v>
      </c>
      <c r="N39">
        <f t="shared" si="2"/>
        <v>88316.633333333331</v>
      </c>
      <c r="O39" t="str">
        <f t="shared" si="3"/>
        <v>SL</v>
      </c>
      <c r="P39">
        <f t="shared" si="4"/>
        <v>-406.1833333333343</v>
      </c>
      <c r="Q39" s="2">
        <f t="shared" si="8"/>
        <v>166532.03666666662</v>
      </c>
      <c r="R39">
        <f t="shared" si="5"/>
        <v>4</v>
      </c>
      <c r="S39">
        <f t="shared" si="6"/>
        <v>-1624.7333333333372</v>
      </c>
      <c r="T39">
        <f>SUM($S$2:S39)</f>
        <v>14907.303333333286</v>
      </c>
      <c r="U39">
        <f t="shared" si="7"/>
        <v>-1076</v>
      </c>
      <c r="V39">
        <f>SUM($U$2:U39)</f>
        <v>5553</v>
      </c>
    </row>
    <row r="40" spans="1:22" x14ac:dyDescent="0.25">
      <c r="A40" t="s">
        <v>11</v>
      </c>
      <c r="B40" t="s">
        <v>12</v>
      </c>
      <c r="C40" s="1">
        <v>45526</v>
      </c>
      <c r="D40">
        <v>0</v>
      </c>
      <c r="E40">
        <v>88884</v>
      </c>
      <c r="F40">
        <v>88950</v>
      </c>
      <c r="G40">
        <v>87289</v>
      </c>
      <c r="H40">
        <v>87767</v>
      </c>
      <c r="I40">
        <v>623615</v>
      </c>
      <c r="J40">
        <v>88842.172602163904</v>
      </c>
      <c r="K40">
        <v>1250.1500000000001</v>
      </c>
      <c r="L40" t="str">
        <f t="shared" si="0"/>
        <v>short</v>
      </c>
      <c r="M40">
        <f t="shared" si="1"/>
        <v>89300.71666666666</v>
      </c>
      <c r="N40">
        <f t="shared" si="2"/>
        <v>88050.566666666666</v>
      </c>
      <c r="O40" t="str">
        <f t="shared" si="3"/>
        <v>TP</v>
      </c>
      <c r="P40">
        <f t="shared" si="4"/>
        <v>833.4333333333343</v>
      </c>
      <c r="Q40" s="2">
        <f t="shared" si="8"/>
        <v>164907.30333333329</v>
      </c>
      <c r="R40">
        <f t="shared" si="5"/>
        <v>3</v>
      </c>
      <c r="S40">
        <f t="shared" si="6"/>
        <v>2500.3000000000029</v>
      </c>
      <c r="T40">
        <f>SUM($S$2:S40)</f>
        <v>17407.603333333289</v>
      </c>
      <c r="U40">
        <f t="shared" si="7"/>
        <v>-3351</v>
      </c>
      <c r="V40">
        <f>SUM($U$2:U40)</f>
        <v>2202</v>
      </c>
    </row>
    <row r="41" spans="1:22" x14ac:dyDescent="0.25">
      <c r="A41" t="s">
        <v>11</v>
      </c>
      <c r="B41" t="s">
        <v>12</v>
      </c>
      <c r="C41" s="1">
        <v>45527</v>
      </c>
      <c r="D41">
        <v>0</v>
      </c>
      <c r="E41">
        <v>87777</v>
      </c>
      <c r="F41">
        <v>89045</v>
      </c>
      <c r="G41">
        <v>87467</v>
      </c>
      <c r="H41">
        <v>88603</v>
      </c>
      <c r="I41">
        <v>661800</v>
      </c>
      <c r="J41">
        <v>88655.811366351903</v>
      </c>
      <c r="K41">
        <v>1273.57</v>
      </c>
      <c r="L41" t="str">
        <f t="shared" si="0"/>
        <v>long</v>
      </c>
      <c r="M41">
        <f t="shared" si="1"/>
        <v>87352.476666666669</v>
      </c>
      <c r="N41">
        <f t="shared" si="2"/>
        <v>88626.046666666662</v>
      </c>
      <c r="O41" t="str">
        <f t="shared" si="3"/>
        <v>TP</v>
      </c>
      <c r="P41">
        <f t="shared" si="4"/>
        <v>849.04666666666162</v>
      </c>
      <c r="Q41" s="2">
        <f t="shared" si="8"/>
        <v>167407.60333333327</v>
      </c>
      <c r="R41">
        <f t="shared" si="5"/>
        <v>3</v>
      </c>
      <c r="S41">
        <f t="shared" si="6"/>
        <v>2547.1399999999849</v>
      </c>
      <c r="T41">
        <f>SUM($S$2:S41)</f>
        <v>19954.743333333274</v>
      </c>
      <c r="U41">
        <f t="shared" si="7"/>
        <v>2478</v>
      </c>
      <c r="V41">
        <f>SUM($U$2:U41)</f>
        <v>4680</v>
      </c>
    </row>
    <row r="42" spans="1:22" x14ac:dyDescent="0.25">
      <c r="A42" t="s">
        <v>11</v>
      </c>
      <c r="B42" t="s">
        <v>12</v>
      </c>
      <c r="C42" s="1">
        <v>45530</v>
      </c>
      <c r="D42">
        <v>0</v>
      </c>
      <c r="E42">
        <v>88694</v>
      </c>
      <c r="F42">
        <v>89651</v>
      </c>
      <c r="G42">
        <v>88213</v>
      </c>
      <c r="H42">
        <v>89113</v>
      </c>
      <c r="I42">
        <v>659823</v>
      </c>
      <c r="J42">
        <v>87752.857468204194</v>
      </c>
      <c r="K42">
        <v>1285.31</v>
      </c>
      <c r="L42" t="str">
        <f t="shared" si="0"/>
        <v>short</v>
      </c>
      <c r="M42">
        <f t="shared" si="1"/>
        <v>89122.436666666661</v>
      </c>
      <c r="N42">
        <f t="shared" si="2"/>
        <v>87837.126666666663</v>
      </c>
      <c r="O42" t="str">
        <f t="shared" si="3"/>
        <v>SL</v>
      </c>
      <c r="P42">
        <f t="shared" si="4"/>
        <v>-428.43666666666104</v>
      </c>
      <c r="Q42" s="2">
        <f t="shared" si="8"/>
        <v>169954.74333333326</v>
      </c>
      <c r="R42">
        <f t="shared" si="5"/>
        <v>3</v>
      </c>
      <c r="S42">
        <f t="shared" si="6"/>
        <v>-1285.3099999999831</v>
      </c>
      <c r="T42">
        <f>SUM($S$2:S42)</f>
        <v>18669.433333333291</v>
      </c>
      <c r="U42">
        <f t="shared" si="7"/>
        <v>1257</v>
      </c>
      <c r="V42">
        <f>SUM($U$2:U42)</f>
        <v>5937</v>
      </c>
    </row>
    <row r="43" spans="1:22" x14ac:dyDescent="0.25">
      <c r="A43" t="s">
        <v>11</v>
      </c>
      <c r="B43" t="s">
        <v>12</v>
      </c>
      <c r="C43" s="1">
        <v>45531</v>
      </c>
      <c r="D43">
        <v>0</v>
      </c>
      <c r="E43">
        <v>89105</v>
      </c>
      <c r="F43">
        <v>89789</v>
      </c>
      <c r="G43">
        <v>88760</v>
      </c>
      <c r="H43">
        <v>89600</v>
      </c>
      <c r="I43">
        <v>526971</v>
      </c>
      <c r="J43">
        <v>88420.449680177204</v>
      </c>
      <c r="K43">
        <v>1267</v>
      </c>
      <c r="L43" t="str">
        <f t="shared" si="0"/>
        <v>short</v>
      </c>
      <c r="M43">
        <f t="shared" si="1"/>
        <v>89527.333333333328</v>
      </c>
      <c r="N43">
        <f t="shared" si="2"/>
        <v>88260.333333333328</v>
      </c>
      <c r="O43" t="str">
        <f t="shared" si="3"/>
        <v>SL</v>
      </c>
      <c r="P43">
        <f t="shared" si="4"/>
        <v>-422.33333333332848</v>
      </c>
      <c r="Q43" s="2">
        <f t="shared" si="8"/>
        <v>168669.43333333329</v>
      </c>
      <c r="R43">
        <f t="shared" si="5"/>
        <v>3</v>
      </c>
      <c r="S43">
        <f t="shared" si="6"/>
        <v>-1266.9999999999854</v>
      </c>
      <c r="T43">
        <f>SUM($S$2:S43)</f>
        <v>17402.433333333305</v>
      </c>
      <c r="U43">
        <f t="shared" si="7"/>
        <v>1485</v>
      </c>
      <c r="V43">
        <f>SUM($U$2:U43)</f>
        <v>7422</v>
      </c>
    </row>
    <row r="44" spans="1:22" x14ac:dyDescent="0.25">
      <c r="A44" t="s">
        <v>11</v>
      </c>
      <c r="B44" t="s">
        <v>12</v>
      </c>
      <c r="C44" s="1">
        <v>45532</v>
      </c>
      <c r="D44">
        <v>0</v>
      </c>
      <c r="E44">
        <v>89600</v>
      </c>
      <c r="F44">
        <v>89967</v>
      </c>
      <c r="G44">
        <v>88934</v>
      </c>
      <c r="H44">
        <v>89412</v>
      </c>
      <c r="I44">
        <v>522477</v>
      </c>
      <c r="J44">
        <v>88818.502156087605</v>
      </c>
      <c r="K44">
        <v>1250.29</v>
      </c>
      <c r="L44" t="str">
        <f t="shared" si="0"/>
        <v>short</v>
      </c>
      <c r="M44">
        <f t="shared" si="1"/>
        <v>90016.763333333336</v>
      </c>
      <c r="N44">
        <f t="shared" si="2"/>
        <v>88766.473333333328</v>
      </c>
      <c r="O44" t="str">
        <f t="shared" si="3"/>
        <v>OOT</v>
      </c>
      <c r="P44">
        <f t="shared" si="4"/>
        <v>-188</v>
      </c>
      <c r="Q44" s="2">
        <f t="shared" si="8"/>
        <v>167402.43333333329</v>
      </c>
      <c r="R44">
        <f t="shared" si="5"/>
        <v>4</v>
      </c>
      <c r="S44">
        <f t="shared" si="6"/>
        <v>-752</v>
      </c>
      <c r="T44">
        <f>SUM($S$2:S44)</f>
        <v>16650.433333333305</v>
      </c>
      <c r="U44">
        <f t="shared" si="7"/>
        <v>-752</v>
      </c>
      <c r="V44">
        <f>SUM($U$2:U44)</f>
        <v>6670</v>
      </c>
    </row>
    <row r="45" spans="1:22" x14ac:dyDescent="0.25">
      <c r="A45" t="s">
        <v>11</v>
      </c>
      <c r="B45" t="s">
        <v>12</v>
      </c>
      <c r="C45" s="1">
        <v>45533</v>
      </c>
      <c r="D45">
        <v>0</v>
      </c>
      <c r="E45">
        <v>89413</v>
      </c>
      <c r="F45">
        <v>90125</v>
      </c>
      <c r="G45">
        <v>89303</v>
      </c>
      <c r="H45">
        <v>89977</v>
      </c>
      <c r="I45">
        <v>653571</v>
      </c>
      <c r="J45">
        <v>89235.562391664003</v>
      </c>
      <c r="K45">
        <v>1219.7</v>
      </c>
      <c r="L45" t="str">
        <f t="shared" si="0"/>
        <v>short</v>
      </c>
      <c r="M45">
        <f t="shared" si="1"/>
        <v>89819.566666666666</v>
      </c>
      <c r="N45">
        <f t="shared" si="2"/>
        <v>88599.866666666669</v>
      </c>
      <c r="O45" t="str">
        <f t="shared" si="3"/>
        <v>SL</v>
      </c>
      <c r="P45">
        <f t="shared" si="4"/>
        <v>-406.5666666666657</v>
      </c>
      <c r="Q45" s="2">
        <f t="shared" si="8"/>
        <v>166650.43333333329</v>
      </c>
      <c r="R45">
        <f t="shared" si="5"/>
        <v>4</v>
      </c>
      <c r="S45">
        <f t="shared" si="6"/>
        <v>-1626.2666666666628</v>
      </c>
      <c r="T45">
        <f>SUM($S$2:S45)</f>
        <v>15024.166666666642</v>
      </c>
      <c r="U45">
        <f t="shared" si="7"/>
        <v>2256</v>
      </c>
      <c r="V45">
        <f>SUM($U$2:U45)</f>
        <v>8926</v>
      </c>
    </row>
    <row r="46" spans="1:22" x14ac:dyDescent="0.25">
      <c r="A46" t="s">
        <v>11</v>
      </c>
      <c r="B46" t="s">
        <v>12</v>
      </c>
      <c r="C46" s="1">
        <v>45534</v>
      </c>
      <c r="D46">
        <v>0</v>
      </c>
      <c r="E46">
        <v>89987</v>
      </c>
      <c r="F46">
        <v>90444</v>
      </c>
      <c r="G46">
        <v>89400</v>
      </c>
      <c r="H46">
        <v>89775</v>
      </c>
      <c r="I46">
        <v>476742</v>
      </c>
      <c r="J46">
        <v>89412</v>
      </c>
      <c r="K46">
        <v>1207.1500000000001</v>
      </c>
      <c r="L46" t="str">
        <f t="shared" si="0"/>
        <v>short</v>
      </c>
      <c r="M46">
        <f t="shared" si="1"/>
        <v>90389.383333333331</v>
      </c>
      <c r="N46">
        <f t="shared" si="2"/>
        <v>89182.233333333337</v>
      </c>
      <c r="O46" t="str">
        <f t="shared" si="3"/>
        <v>SL</v>
      </c>
      <c r="P46">
        <f t="shared" si="4"/>
        <v>-402.38333333333139</v>
      </c>
      <c r="Q46" s="2">
        <f t="shared" si="8"/>
        <v>165024.16666666663</v>
      </c>
      <c r="R46">
        <f t="shared" si="5"/>
        <v>4</v>
      </c>
      <c r="S46">
        <f t="shared" si="6"/>
        <v>-1609.5333333333256</v>
      </c>
      <c r="T46">
        <f>SUM($S$2:S46)</f>
        <v>13414.633333333317</v>
      </c>
      <c r="U46">
        <f t="shared" si="7"/>
        <v>-848</v>
      </c>
      <c r="V46">
        <f>SUM($U$2:U46)</f>
        <v>8078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4178-7D9F-457C-B29B-33179200ADEB}">
  <dimension ref="A1:Y46"/>
  <sheetViews>
    <sheetView topLeftCell="I1" workbookViewId="0">
      <selection activeCell="U1" sqref="U1:V1048576"/>
    </sheetView>
  </sheetViews>
  <sheetFormatPr defaultRowHeight="15" x14ac:dyDescent="0.25"/>
  <cols>
    <col min="1" max="1" width="7" bestFit="1" customWidth="1"/>
    <col min="2" max="2" width="4.28515625" bestFit="1" customWidth="1"/>
    <col min="3" max="3" width="10.140625" bestFit="1" customWidth="1"/>
    <col min="4" max="4" width="5.28515625" bestFit="1" customWidth="1"/>
    <col min="5" max="7" width="6" bestFit="1" customWidth="1"/>
    <col min="8" max="8" width="6.42578125" bestFit="1" customWidth="1"/>
    <col min="9" max="9" width="8" bestFit="1" customWidth="1"/>
    <col min="10" max="10" width="12" bestFit="1" customWidth="1"/>
    <col min="11" max="11" width="8" bestFit="1" customWidth="1"/>
    <col min="12" max="12" width="9" bestFit="1" customWidth="1"/>
    <col min="13" max="14" width="12" bestFit="1" customWidth="1"/>
    <col min="15" max="15" width="10.5703125" bestFit="1" customWidth="1"/>
    <col min="16" max="16" width="18.42578125" bestFit="1" customWidth="1"/>
    <col min="17" max="17" width="11.42578125" style="2" bestFit="1" customWidth="1"/>
    <col min="18" max="18" width="8.5703125" bestFit="1" customWidth="1"/>
    <col min="19" max="19" width="12.7109375" bestFit="1" customWidth="1"/>
    <col min="20" max="20" width="17" bestFit="1" customWidth="1"/>
    <col min="21" max="21" width="17" customWidth="1"/>
    <col min="22" max="22" width="21.140625" bestFit="1" customWidth="1"/>
    <col min="24" max="24" width="11.85546875" bestFit="1" customWidth="1"/>
    <col min="25" max="25" width="6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s="2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X1" t="s">
        <v>21</v>
      </c>
      <c r="Y1" s="3">
        <f>COUNTIF(S2:S46,"&gt;0")/COUNTA(S2:S46)</f>
        <v>0.48888888888888887</v>
      </c>
    </row>
    <row r="2" spans="1:25" x14ac:dyDescent="0.25">
      <c r="A2" t="s">
        <v>11</v>
      </c>
      <c r="B2" t="s">
        <v>12</v>
      </c>
      <c r="C2" s="1">
        <v>45474</v>
      </c>
      <c r="D2">
        <v>0</v>
      </c>
      <c r="E2">
        <v>87201</v>
      </c>
      <c r="F2">
        <v>87800</v>
      </c>
      <c r="G2">
        <v>86911</v>
      </c>
      <c r="H2">
        <v>87702</v>
      </c>
      <c r="I2">
        <v>564416</v>
      </c>
      <c r="J2">
        <v>85626.974592344894</v>
      </c>
      <c r="K2">
        <v>1865.99</v>
      </c>
      <c r="L2" t="str">
        <f>IF(J2&gt;H1,"long",IF(J2&lt;H1,"short","-"))</f>
        <v>short</v>
      </c>
      <c r="M2">
        <f>IF(L2="short",E2+(K2/3),IF(L2="long",E2-(K2/3)))</f>
        <v>87822.996666666673</v>
      </c>
      <c r="N2">
        <f>IF(L2="short",E2-(2*K2/3),IF(L2="long",E2+(2*K2/3),0))</f>
        <v>85957.006666666668</v>
      </c>
      <c r="O2" t="str">
        <f>IF(L2="long",IF(G2&lt;=M2,"SL",IF(F2&gt;=N2,"TP","OOT")),IF(L2="short",IF(F2&gt;=M2,"SL",IF(G2&lt;=N2,"TP","OOT")),"-"))</f>
        <v>OOT</v>
      </c>
      <c r="P2">
        <f>IF(O2="SL",(M2-E2)*(-1),IF(O2="TP",ABS(N2-E2),(H2-E2)))</f>
        <v>501</v>
      </c>
      <c r="Q2" s="2">
        <v>150000</v>
      </c>
      <c r="R2">
        <f>ROUNDDOWN(Q2*0.01/(K2/3),0)</f>
        <v>2</v>
      </c>
      <c r="S2">
        <f>P2*R2</f>
        <v>1002</v>
      </c>
      <c r="T2">
        <f>SUM($S$2:S2)</f>
        <v>1002</v>
      </c>
      <c r="U2">
        <f>(H2-E2)*R2</f>
        <v>1002</v>
      </c>
      <c r="V2">
        <f>SUM($U$2:U2)</f>
        <v>1002</v>
      </c>
    </row>
    <row r="3" spans="1:25" x14ac:dyDescent="0.25">
      <c r="A3" t="s">
        <v>11</v>
      </c>
      <c r="B3" t="s">
        <v>12</v>
      </c>
      <c r="C3" s="1">
        <v>45475</v>
      </c>
      <c r="D3">
        <v>0</v>
      </c>
      <c r="E3">
        <v>87749</v>
      </c>
      <c r="F3">
        <v>88579</v>
      </c>
      <c r="G3">
        <v>87300</v>
      </c>
      <c r="H3">
        <v>87575</v>
      </c>
      <c r="I3">
        <v>715333</v>
      </c>
      <c r="J3">
        <v>86316.5521897656</v>
      </c>
      <c r="K3">
        <v>1824.07</v>
      </c>
      <c r="L3" t="str">
        <f t="shared" ref="L3:L46" si="0">IF(J3&gt;H2,"long",IF(J3&lt;H2,"short","-"))</f>
        <v>short</v>
      </c>
      <c r="M3">
        <f t="shared" ref="M3:M46" si="1">IF(L3="short",E3+(K3/3),IF(L3="long",E3-(K3/3)))</f>
        <v>88357.023333333331</v>
      </c>
      <c r="N3">
        <f t="shared" ref="N3:N46" si="2">IF(L3="short",E3-(2*K3/3),IF(L3="long",E3+(2*K3/3),0))</f>
        <v>86532.953333333338</v>
      </c>
      <c r="O3" t="str">
        <f t="shared" ref="O3:O46" si="3">IF(L3="long",IF(G3&lt;=M3,"SL",IF(F3&gt;=N3,"TP","OOT")),IF(L3="short",IF(F3&gt;=M3,"SL",IF(G3&lt;=N3,"TP","OOT")),"-"))</f>
        <v>SL</v>
      </c>
      <c r="P3">
        <f t="shared" ref="P3:P46" si="4">IF(O3="SL",(M3-E3)*(-1),IF(O3="TP",ABS(N3-E3),(H3-E3)))</f>
        <v>-608.02333333333081</v>
      </c>
      <c r="Q3" s="2">
        <f>Q2+S2</f>
        <v>151002</v>
      </c>
      <c r="R3">
        <f t="shared" ref="R3:R46" si="5">ROUNDDOWN(Q3*0.01/(K3/3),0)</f>
        <v>2</v>
      </c>
      <c r="S3">
        <f t="shared" ref="S3:S46" si="6">P3*R3</f>
        <v>-1216.0466666666616</v>
      </c>
      <c r="T3">
        <f>SUM($S$2:S3)</f>
        <v>-214.04666666666162</v>
      </c>
      <c r="U3">
        <f t="shared" ref="U3:U46" si="7">(H3-E3)*R3</f>
        <v>-348</v>
      </c>
      <c r="V3">
        <f>SUM($U$2:U3)</f>
        <v>654</v>
      </c>
    </row>
    <row r="4" spans="1:25" x14ac:dyDescent="0.25">
      <c r="A4" t="s">
        <v>11</v>
      </c>
      <c r="B4" t="s">
        <v>12</v>
      </c>
      <c r="C4" s="1">
        <v>45476</v>
      </c>
      <c r="D4">
        <v>0</v>
      </c>
      <c r="E4">
        <v>87492</v>
      </c>
      <c r="F4">
        <v>88940</v>
      </c>
      <c r="G4">
        <v>87351</v>
      </c>
      <c r="H4">
        <v>88628</v>
      </c>
      <c r="I4">
        <v>574324</v>
      </c>
      <c r="J4">
        <v>86653.303573910904</v>
      </c>
      <c r="K4">
        <v>1807.28</v>
      </c>
      <c r="L4" t="str">
        <f t="shared" si="0"/>
        <v>short</v>
      </c>
      <c r="M4">
        <f t="shared" si="1"/>
        <v>88094.426666666666</v>
      </c>
      <c r="N4">
        <f t="shared" si="2"/>
        <v>86287.146666666667</v>
      </c>
      <c r="O4" t="str">
        <f t="shared" si="3"/>
        <v>SL</v>
      </c>
      <c r="P4">
        <f t="shared" si="4"/>
        <v>-602.42666666666628</v>
      </c>
      <c r="Q4" s="2">
        <f t="shared" ref="Q4:Q46" si="8">Q3+S3</f>
        <v>149785.95333333334</v>
      </c>
      <c r="R4">
        <f t="shared" si="5"/>
        <v>2</v>
      </c>
      <c r="S4">
        <f t="shared" si="6"/>
        <v>-1204.8533333333326</v>
      </c>
      <c r="T4">
        <f>SUM($S$2:S4)</f>
        <v>-1418.8999999999942</v>
      </c>
      <c r="U4">
        <f t="shared" si="7"/>
        <v>2272</v>
      </c>
      <c r="V4">
        <f>SUM($U$2:U4)</f>
        <v>2926</v>
      </c>
    </row>
    <row r="5" spans="1:25" x14ac:dyDescent="0.25">
      <c r="A5" t="s">
        <v>11</v>
      </c>
      <c r="B5" t="s">
        <v>12</v>
      </c>
      <c r="C5" s="1">
        <v>45477</v>
      </c>
      <c r="D5">
        <v>0</v>
      </c>
      <c r="E5">
        <v>88628</v>
      </c>
      <c r="F5">
        <v>89817</v>
      </c>
      <c r="G5">
        <v>88628</v>
      </c>
      <c r="H5">
        <v>89581</v>
      </c>
      <c r="I5">
        <v>440345</v>
      </c>
      <c r="J5">
        <v>87154.798025814802</v>
      </c>
      <c r="K5">
        <v>1763.11</v>
      </c>
      <c r="L5" t="str">
        <f t="shared" si="0"/>
        <v>short</v>
      </c>
      <c r="M5">
        <f t="shared" si="1"/>
        <v>89215.703333333338</v>
      </c>
      <c r="N5">
        <f t="shared" si="2"/>
        <v>87452.593333333338</v>
      </c>
      <c r="O5" t="str">
        <f t="shared" si="3"/>
        <v>SL</v>
      </c>
      <c r="P5">
        <f t="shared" si="4"/>
        <v>-587.70333333333838</v>
      </c>
      <c r="Q5" s="2">
        <f t="shared" si="8"/>
        <v>148581.1</v>
      </c>
      <c r="R5">
        <f t="shared" si="5"/>
        <v>2</v>
      </c>
      <c r="S5">
        <f t="shared" si="6"/>
        <v>-1175.4066666666768</v>
      </c>
      <c r="T5">
        <f>SUM($S$2:S5)</f>
        <v>-2594.3066666666709</v>
      </c>
      <c r="U5">
        <f t="shared" si="7"/>
        <v>1906</v>
      </c>
      <c r="V5">
        <f>SUM($U$2:U5)</f>
        <v>4832</v>
      </c>
    </row>
    <row r="6" spans="1:25" x14ac:dyDescent="0.25">
      <c r="A6" t="s">
        <v>11</v>
      </c>
      <c r="B6" t="s">
        <v>12</v>
      </c>
      <c r="C6" s="1">
        <v>45478</v>
      </c>
      <c r="D6">
        <v>0</v>
      </c>
      <c r="E6">
        <v>89585</v>
      </c>
      <c r="F6">
        <v>89800</v>
      </c>
      <c r="G6">
        <v>88100</v>
      </c>
      <c r="H6">
        <v>89102</v>
      </c>
      <c r="I6">
        <v>650629</v>
      </c>
      <c r="J6">
        <v>87235.747397305298</v>
      </c>
      <c r="K6">
        <v>1758.61</v>
      </c>
      <c r="L6" t="str">
        <f t="shared" si="0"/>
        <v>short</v>
      </c>
      <c r="M6">
        <f t="shared" si="1"/>
        <v>90171.203333333338</v>
      </c>
      <c r="N6">
        <f t="shared" si="2"/>
        <v>88412.593333333338</v>
      </c>
      <c r="O6" t="str">
        <f t="shared" si="3"/>
        <v>TP</v>
      </c>
      <c r="P6">
        <f t="shared" si="4"/>
        <v>1172.4066666666622</v>
      </c>
      <c r="Q6" s="2">
        <f t="shared" si="8"/>
        <v>147405.69333333333</v>
      </c>
      <c r="R6">
        <f t="shared" si="5"/>
        <v>2</v>
      </c>
      <c r="S6">
        <f t="shared" si="6"/>
        <v>2344.8133333333244</v>
      </c>
      <c r="T6">
        <f>SUM($S$2:S6)</f>
        <v>-249.49333333334653</v>
      </c>
      <c r="U6">
        <f t="shared" si="7"/>
        <v>-966</v>
      </c>
      <c r="V6">
        <f>SUM($U$2:U6)</f>
        <v>3866</v>
      </c>
    </row>
    <row r="7" spans="1:25" x14ac:dyDescent="0.25">
      <c r="A7" t="s">
        <v>11</v>
      </c>
      <c r="B7" t="s">
        <v>12</v>
      </c>
      <c r="C7" s="1">
        <v>45481</v>
      </c>
      <c r="D7">
        <v>0</v>
      </c>
      <c r="E7">
        <v>89103</v>
      </c>
      <c r="F7">
        <v>89637</v>
      </c>
      <c r="G7">
        <v>88406</v>
      </c>
      <c r="H7">
        <v>88678</v>
      </c>
      <c r="I7">
        <v>501137</v>
      </c>
      <c r="J7">
        <v>88621.877806529606</v>
      </c>
      <c r="K7">
        <v>1720.92</v>
      </c>
      <c r="L7" t="str">
        <f t="shared" si="0"/>
        <v>short</v>
      </c>
      <c r="M7">
        <f t="shared" si="1"/>
        <v>89676.64</v>
      </c>
      <c r="N7">
        <f t="shared" si="2"/>
        <v>87955.72</v>
      </c>
      <c r="O7" t="str">
        <f t="shared" si="3"/>
        <v>OOT</v>
      </c>
      <c r="P7">
        <f t="shared" si="4"/>
        <v>-425</v>
      </c>
      <c r="Q7" s="2">
        <f t="shared" si="8"/>
        <v>149750.50666666665</v>
      </c>
      <c r="R7">
        <f t="shared" si="5"/>
        <v>2</v>
      </c>
      <c r="S7">
        <f t="shared" si="6"/>
        <v>-850</v>
      </c>
      <c r="T7">
        <f>SUM($S$2:S7)</f>
        <v>-1099.4933333333465</v>
      </c>
      <c r="U7">
        <f t="shared" si="7"/>
        <v>-850</v>
      </c>
      <c r="V7">
        <f>SUM($U$2:U7)</f>
        <v>3016</v>
      </c>
    </row>
    <row r="8" spans="1:25" x14ac:dyDescent="0.25">
      <c r="A8" t="s">
        <v>11</v>
      </c>
      <c r="B8" t="s">
        <v>12</v>
      </c>
      <c r="C8" s="1">
        <v>45482</v>
      </c>
      <c r="D8">
        <v>0</v>
      </c>
      <c r="E8">
        <v>88698</v>
      </c>
      <c r="F8">
        <v>89041</v>
      </c>
      <c r="G8">
        <v>87576</v>
      </c>
      <c r="H8">
        <v>87970</v>
      </c>
      <c r="I8">
        <v>629893</v>
      </c>
      <c r="J8">
        <v>88516.311565250493</v>
      </c>
      <c r="K8">
        <v>1702.64</v>
      </c>
      <c r="L8" t="str">
        <f t="shared" si="0"/>
        <v>short</v>
      </c>
      <c r="M8">
        <f t="shared" si="1"/>
        <v>89265.546666666662</v>
      </c>
      <c r="N8">
        <f t="shared" si="2"/>
        <v>87562.906666666662</v>
      </c>
      <c r="O8" t="str">
        <f t="shared" si="3"/>
        <v>OOT</v>
      </c>
      <c r="P8">
        <f t="shared" si="4"/>
        <v>-728</v>
      </c>
      <c r="Q8" s="2">
        <f t="shared" si="8"/>
        <v>148900.50666666665</v>
      </c>
      <c r="R8">
        <f t="shared" si="5"/>
        <v>2</v>
      </c>
      <c r="S8">
        <f t="shared" si="6"/>
        <v>-1456</v>
      </c>
      <c r="T8">
        <f>SUM($S$2:S8)</f>
        <v>-2555.4933333333465</v>
      </c>
      <c r="U8">
        <f t="shared" si="7"/>
        <v>-1456</v>
      </c>
      <c r="V8">
        <f>SUM($U$2:U8)</f>
        <v>1560</v>
      </c>
    </row>
    <row r="9" spans="1:25" x14ac:dyDescent="0.25">
      <c r="A9" t="s">
        <v>11</v>
      </c>
      <c r="B9" t="s">
        <v>12</v>
      </c>
      <c r="C9" s="1">
        <v>45483</v>
      </c>
      <c r="D9">
        <v>0</v>
      </c>
      <c r="E9">
        <v>88018</v>
      </c>
      <c r="F9">
        <v>89176</v>
      </c>
      <c r="G9">
        <v>87805</v>
      </c>
      <c r="H9">
        <v>88975</v>
      </c>
      <c r="I9">
        <v>554886</v>
      </c>
      <c r="J9">
        <v>88437.569196402299</v>
      </c>
      <c r="K9">
        <v>1678.95</v>
      </c>
      <c r="L9" t="str">
        <f t="shared" si="0"/>
        <v>long</v>
      </c>
      <c r="M9">
        <f t="shared" si="1"/>
        <v>87458.35</v>
      </c>
      <c r="N9">
        <f t="shared" si="2"/>
        <v>89137.3</v>
      </c>
      <c r="O9" t="str">
        <f t="shared" si="3"/>
        <v>TP</v>
      </c>
      <c r="P9">
        <f t="shared" si="4"/>
        <v>1119.3000000000029</v>
      </c>
      <c r="Q9" s="2">
        <f t="shared" si="8"/>
        <v>147444.50666666665</v>
      </c>
      <c r="R9">
        <f t="shared" si="5"/>
        <v>2</v>
      </c>
      <c r="S9">
        <f t="shared" si="6"/>
        <v>2238.6000000000058</v>
      </c>
      <c r="T9">
        <f>SUM($S$2:S9)</f>
        <v>-316.89333333334071</v>
      </c>
      <c r="U9">
        <f t="shared" si="7"/>
        <v>1914</v>
      </c>
      <c r="V9">
        <f>SUM($U$2:U9)</f>
        <v>3474</v>
      </c>
    </row>
    <row r="10" spans="1:25" x14ac:dyDescent="0.25">
      <c r="A10" t="s">
        <v>11</v>
      </c>
      <c r="B10" t="s">
        <v>12</v>
      </c>
      <c r="C10" s="1">
        <v>45484</v>
      </c>
      <c r="D10">
        <v>0</v>
      </c>
      <c r="E10">
        <v>88975</v>
      </c>
      <c r="F10">
        <v>89374</v>
      </c>
      <c r="G10">
        <v>88531</v>
      </c>
      <c r="H10">
        <v>88673</v>
      </c>
      <c r="I10">
        <v>525607</v>
      </c>
      <c r="J10">
        <v>87909.473557466394</v>
      </c>
      <c r="K10">
        <v>1619.24</v>
      </c>
      <c r="L10" t="str">
        <f t="shared" si="0"/>
        <v>short</v>
      </c>
      <c r="M10">
        <f t="shared" si="1"/>
        <v>89514.746666666673</v>
      </c>
      <c r="N10">
        <f t="shared" si="2"/>
        <v>87895.506666666668</v>
      </c>
      <c r="O10" t="str">
        <f t="shared" si="3"/>
        <v>OOT</v>
      </c>
      <c r="P10">
        <f t="shared" si="4"/>
        <v>-302</v>
      </c>
      <c r="Q10" s="2">
        <f t="shared" si="8"/>
        <v>149683.10666666666</v>
      </c>
      <c r="R10">
        <f t="shared" si="5"/>
        <v>2</v>
      </c>
      <c r="S10">
        <f t="shared" si="6"/>
        <v>-604</v>
      </c>
      <c r="T10">
        <f>SUM($S$2:S10)</f>
        <v>-920.89333333334071</v>
      </c>
      <c r="U10">
        <f t="shared" si="7"/>
        <v>-604</v>
      </c>
      <c r="V10">
        <f>SUM($U$2:U10)</f>
        <v>2870</v>
      </c>
    </row>
    <row r="11" spans="1:25" x14ac:dyDescent="0.25">
      <c r="A11" t="s">
        <v>11</v>
      </c>
      <c r="B11" t="s">
        <v>12</v>
      </c>
      <c r="C11" s="1">
        <v>45485</v>
      </c>
      <c r="D11">
        <v>0</v>
      </c>
      <c r="E11">
        <v>88681</v>
      </c>
      <c r="F11">
        <v>89144</v>
      </c>
      <c r="G11">
        <v>88596</v>
      </c>
      <c r="H11">
        <v>88810</v>
      </c>
      <c r="I11">
        <v>398444</v>
      </c>
      <c r="J11">
        <v>88698.195490779995</v>
      </c>
      <c r="K11">
        <v>1542.72</v>
      </c>
      <c r="L11" t="str">
        <f t="shared" si="0"/>
        <v>long</v>
      </c>
      <c r="M11">
        <f t="shared" si="1"/>
        <v>88166.76</v>
      </c>
      <c r="N11">
        <f t="shared" si="2"/>
        <v>89709.48</v>
      </c>
      <c r="O11" t="str">
        <f t="shared" si="3"/>
        <v>OOT</v>
      </c>
      <c r="P11">
        <f t="shared" si="4"/>
        <v>129</v>
      </c>
      <c r="Q11" s="2">
        <f t="shared" si="8"/>
        <v>149079.10666666666</v>
      </c>
      <c r="R11">
        <f t="shared" si="5"/>
        <v>2</v>
      </c>
      <c r="S11">
        <f t="shared" si="6"/>
        <v>258</v>
      </c>
      <c r="T11">
        <f>SUM($S$2:S11)</f>
        <v>-662.89333333334071</v>
      </c>
      <c r="U11">
        <f t="shared" si="7"/>
        <v>258</v>
      </c>
      <c r="V11">
        <f>SUM($U$2:U11)</f>
        <v>3128</v>
      </c>
    </row>
    <row r="12" spans="1:25" x14ac:dyDescent="0.25">
      <c r="A12" t="s">
        <v>11</v>
      </c>
      <c r="B12" t="s">
        <v>12</v>
      </c>
      <c r="C12" s="1">
        <v>45488</v>
      </c>
      <c r="D12">
        <v>0</v>
      </c>
      <c r="E12">
        <v>88901</v>
      </c>
      <c r="F12">
        <v>89335</v>
      </c>
      <c r="G12">
        <v>88035</v>
      </c>
      <c r="H12">
        <v>89129</v>
      </c>
      <c r="I12">
        <v>640644</v>
      </c>
      <c r="J12">
        <v>88343.967746278504</v>
      </c>
      <c r="K12">
        <v>1525.39</v>
      </c>
      <c r="L12" t="str">
        <f t="shared" si="0"/>
        <v>short</v>
      </c>
      <c r="M12">
        <f t="shared" si="1"/>
        <v>89409.463333333333</v>
      </c>
      <c r="N12">
        <f t="shared" si="2"/>
        <v>87884.073333333334</v>
      </c>
      <c r="O12" t="str">
        <f t="shared" si="3"/>
        <v>OOT</v>
      </c>
      <c r="P12">
        <f t="shared" si="4"/>
        <v>228</v>
      </c>
      <c r="Q12" s="2">
        <f t="shared" si="8"/>
        <v>149337.10666666666</v>
      </c>
      <c r="R12">
        <f t="shared" si="5"/>
        <v>2</v>
      </c>
      <c r="S12">
        <f t="shared" si="6"/>
        <v>456</v>
      </c>
      <c r="T12">
        <f>SUM($S$2:S12)</f>
        <v>-206.89333333334071</v>
      </c>
      <c r="U12">
        <f t="shared" si="7"/>
        <v>456</v>
      </c>
      <c r="V12">
        <f>SUM($U$2:U12)</f>
        <v>3584</v>
      </c>
    </row>
    <row r="13" spans="1:25" x14ac:dyDescent="0.25">
      <c r="A13" t="s">
        <v>11</v>
      </c>
      <c r="B13" t="s">
        <v>12</v>
      </c>
      <c r="C13" s="1">
        <v>45489</v>
      </c>
      <c r="D13">
        <v>0</v>
      </c>
      <c r="E13">
        <v>89128</v>
      </c>
      <c r="F13">
        <v>89350</v>
      </c>
      <c r="G13">
        <v>88525</v>
      </c>
      <c r="H13">
        <v>88816</v>
      </c>
      <c r="I13">
        <v>422395</v>
      </c>
      <c r="J13">
        <v>88774.838744771507</v>
      </c>
      <c r="K13">
        <v>1475.36</v>
      </c>
      <c r="L13" t="str">
        <f t="shared" si="0"/>
        <v>short</v>
      </c>
      <c r="M13">
        <f t="shared" si="1"/>
        <v>89619.786666666667</v>
      </c>
      <c r="N13">
        <f t="shared" si="2"/>
        <v>88144.426666666666</v>
      </c>
      <c r="O13" t="str">
        <f t="shared" si="3"/>
        <v>OOT</v>
      </c>
      <c r="P13">
        <f t="shared" si="4"/>
        <v>-312</v>
      </c>
      <c r="Q13" s="2">
        <f t="shared" si="8"/>
        <v>149793.10666666666</v>
      </c>
      <c r="R13">
        <f t="shared" si="5"/>
        <v>3</v>
      </c>
      <c r="S13">
        <f t="shared" si="6"/>
        <v>-936</v>
      </c>
      <c r="T13">
        <f>SUM($S$2:S13)</f>
        <v>-1142.8933333333407</v>
      </c>
      <c r="U13">
        <f t="shared" si="7"/>
        <v>-936</v>
      </c>
      <c r="V13">
        <f>SUM($U$2:U13)</f>
        <v>2648</v>
      </c>
    </row>
    <row r="14" spans="1:25" x14ac:dyDescent="0.25">
      <c r="A14" t="s">
        <v>11</v>
      </c>
      <c r="B14" t="s">
        <v>12</v>
      </c>
      <c r="C14" s="1">
        <v>45490</v>
      </c>
      <c r="D14">
        <v>0</v>
      </c>
      <c r="E14">
        <v>88855</v>
      </c>
      <c r="F14">
        <v>89070</v>
      </c>
      <c r="G14">
        <v>87904</v>
      </c>
      <c r="H14">
        <v>87904</v>
      </c>
      <c r="I14">
        <v>411739</v>
      </c>
      <c r="J14">
        <v>89018.903700104303</v>
      </c>
      <c r="K14">
        <v>1453.26</v>
      </c>
      <c r="L14" t="str">
        <f t="shared" si="0"/>
        <v>long</v>
      </c>
      <c r="M14">
        <f t="shared" si="1"/>
        <v>88370.58</v>
      </c>
      <c r="N14">
        <f t="shared" si="2"/>
        <v>89823.84</v>
      </c>
      <c r="O14" t="str">
        <f t="shared" si="3"/>
        <v>SL</v>
      </c>
      <c r="P14">
        <f t="shared" si="4"/>
        <v>484.41999999999825</v>
      </c>
      <c r="Q14" s="2">
        <f t="shared" si="8"/>
        <v>148857.10666666666</v>
      </c>
      <c r="R14">
        <f t="shared" si="5"/>
        <v>3</v>
      </c>
      <c r="S14">
        <f t="shared" si="6"/>
        <v>1453.2599999999948</v>
      </c>
      <c r="T14">
        <f>SUM($S$2:S14)</f>
        <v>310.36666666665406</v>
      </c>
      <c r="U14">
        <f t="shared" si="7"/>
        <v>-2853</v>
      </c>
      <c r="V14">
        <f>SUM($U$2:U14)</f>
        <v>-205</v>
      </c>
    </row>
    <row r="15" spans="1:25" x14ac:dyDescent="0.25">
      <c r="A15" t="s">
        <v>11</v>
      </c>
      <c r="B15" t="s">
        <v>12</v>
      </c>
      <c r="C15" s="1">
        <v>45491</v>
      </c>
      <c r="D15">
        <v>0</v>
      </c>
      <c r="E15">
        <v>87967</v>
      </c>
      <c r="F15">
        <v>88465</v>
      </c>
      <c r="G15">
        <v>87808</v>
      </c>
      <c r="H15">
        <v>88440</v>
      </c>
      <c r="I15">
        <v>449881</v>
      </c>
      <c r="J15">
        <v>88879.298670490898</v>
      </c>
      <c r="K15">
        <v>1396.39</v>
      </c>
      <c r="L15" t="str">
        <f t="shared" si="0"/>
        <v>long</v>
      </c>
      <c r="M15">
        <f t="shared" si="1"/>
        <v>87501.536666666667</v>
      </c>
      <c r="N15">
        <f t="shared" si="2"/>
        <v>88897.926666666666</v>
      </c>
      <c r="O15" t="str">
        <f t="shared" si="3"/>
        <v>OOT</v>
      </c>
      <c r="P15">
        <f t="shared" si="4"/>
        <v>473</v>
      </c>
      <c r="Q15" s="2">
        <f t="shared" si="8"/>
        <v>150310.36666666664</v>
      </c>
      <c r="R15">
        <f t="shared" si="5"/>
        <v>3</v>
      </c>
      <c r="S15">
        <f t="shared" si="6"/>
        <v>1419</v>
      </c>
      <c r="T15">
        <f>SUM($S$2:S15)</f>
        <v>1729.3666666666541</v>
      </c>
      <c r="U15">
        <f t="shared" si="7"/>
        <v>1419</v>
      </c>
      <c r="V15">
        <f>SUM($U$2:U15)</f>
        <v>1214</v>
      </c>
    </row>
    <row r="16" spans="1:25" x14ac:dyDescent="0.25">
      <c r="A16" t="s">
        <v>11</v>
      </c>
      <c r="B16" t="s">
        <v>12</v>
      </c>
      <c r="C16" s="1">
        <v>45492</v>
      </c>
      <c r="D16">
        <v>0</v>
      </c>
      <c r="E16">
        <v>88461</v>
      </c>
      <c r="F16">
        <v>88845</v>
      </c>
      <c r="G16">
        <v>87762</v>
      </c>
      <c r="H16">
        <v>87959</v>
      </c>
      <c r="I16">
        <v>445314</v>
      </c>
      <c r="J16">
        <v>88148.298886891498</v>
      </c>
      <c r="K16">
        <v>1374</v>
      </c>
      <c r="L16" t="str">
        <f t="shared" si="0"/>
        <v>short</v>
      </c>
      <c r="M16">
        <f t="shared" si="1"/>
        <v>88919</v>
      </c>
      <c r="N16">
        <f t="shared" si="2"/>
        <v>87545</v>
      </c>
      <c r="O16" t="str">
        <f t="shared" si="3"/>
        <v>OOT</v>
      </c>
      <c r="P16">
        <f t="shared" si="4"/>
        <v>-502</v>
      </c>
      <c r="Q16" s="2">
        <f t="shared" si="8"/>
        <v>151729.36666666664</v>
      </c>
      <c r="R16">
        <f t="shared" si="5"/>
        <v>3</v>
      </c>
      <c r="S16">
        <f t="shared" si="6"/>
        <v>-1506</v>
      </c>
      <c r="T16">
        <f>SUM($S$2:S16)</f>
        <v>223.36666666665406</v>
      </c>
      <c r="U16">
        <f t="shared" si="7"/>
        <v>-1506</v>
      </c>
      <c r="V16">
        <f>SUM($U$2:U16)</f>
        <v>-292</v>
      </c>
    </row>
    <row r="17" spans="1:22" x14ac:dyDescent="0.25">
      <c r="A17" t="s">
        <v>11</v>
      </c>
      <c r="B17" t="s">
        <v>12</v>
      </c>
      <c r="C17" s="1">
        <v>45495</v>
      </c>
      <c r="D17">
        <v>0</v>
      </c>
      <c r="E17">
        <v>87940</v>
      </c>
      <c r="F17">
        <v>88523</v>
      </c>
      <c r="G17">
        <v>87732</v>
      </c>
      <c r="H17">
        <v>88445</v>
      </c>
      <c r="I17">
        <v>364028</v>
      </c>
      <c r="J17">
        <v>88538.777086485003</v>
      </c>
      <c r="K17">
        <v>1332.36</v>
      </c>
      <c r="L17" t="str">
        <f t="shared" si="0"/>
        <v>long</v>
      </c>
      <c r="M17">
        <f t="shared" si="1"/>
        <v>87495.88</v>
      </c>
      <c r="N17">
        <f t="shared" si="2"/>
        <v>88828.24</v>
      </c>
      <c r="O17" t="str">
        <f t="shared" si="3"/>
        <v>OOT</v>
      </c>
      <c r="P17">
        <f t="shared" si="4"/>
        <v>505</v>
      </c>
      <c r="Q17" s="2">
        <f t="shared" si="8"/>
        <v>150223.36666666664</v>
      </c>
      <c r="R17">
        <f t="shared" si="5"/>
        <v>3</v>
      </c>
      <c r="S17">
        <f t="shared" si="6"/>
        <v>1515</v>
      </c>
      <c r="T17">
        <f>SUM($S$2:S17)</f>
        <v>1738.3666666666541</v>
      </c>
      <c r="U17">
        <f t="shared" si="7"/>
        <v>1515</v>
      </c>
      <c r="V17">
        <f>SUM($U$2:U17)</f>
        <v>1223</v>
      </c>
    </row>
    <row r="18" spans="1:22" x14ac:dyDescent="0.25">
      <c r="A18" t="s">
        <v>11</v>
      </c>
      <c r="B18" t="s">
        <v>12</v>
      </c>
      <c r="C18" s="1">
        <v>45496</v>
      </c>
      <c r="D18">
        <v>0</v>
      </c>
      <c r="E18">
        <v>88439</v>
      </c>
      <c r="F18">
        <v>88449</v>
      </c>
      <c r="G18">
        <v>87220</v>
      </c>
      <c r="H18">
        <v>87532</v>
      </c>
      <c r="I18">
        <v>399794</v>
      </c>
      <c r="J18">
        <v>88092.2891026617</v>
      </c>
      <c r="K18">
        <v>1324.97</v>
      </c>
      <c r="L18" t="str">
        <f t="shared" si="0"/>
        <v>short</v>
      </c>
      <c r="M18">
        <f t="shared" si="1"/>
        <v>88880.656666666662</v>
      </c>
      <c r="N18">
        <f t="shared" si="2"/>
        <v>87555.686666666661</v>
      </c>
      <c r="O18" t="str">
        <f t="shared" si="3"/>
        <v>TP</v>
      </c>
      <c r="P18">
        <f t="shared" si="4"/>
        <v>883.31333333333896</v>
      </c>
      <c r="Q18" s="2">
        <f t="shared" si="8"/>
        <v>151738.36666666664</v>
      </c>
      <c r="R18">
        <f t="shared" si="5"/>
        <v>3</v>
      </c>
      <c r="S18">
        <f t="shared" si="6"/>
        <v>2649.9400000000169</v>
      </c>
      <c r="T18">
        <f>SUM($S$2:S18)</f>
        <v>4388.3066666666709</v>
      </c>
      <c r="U18">
        <f t="shared" si="7"/>
        <v>-2721</v>
      </c>
      <c r="V18">
        <f>SUM($U$2:U18)</f>
        <v>-1498</v>
      </c>
    </row>
    <row r="19" spans="1:22" x14ac:dyDescent="0.25">
      <c r="A19" t="s">
        <v>11</v>
      </c>
      <c r="B19" t="s">
        <v>12</v>
      </c>
      <c r="C19" s="1">
        <v>45497</v>
      </c>
      <c r="D19">
        <v>0</v>
      </c>
      <c r="E19">
        <v>87532</v>
      </c>
      <c r="F19">
        <v>87532</v>
      </c>
      <c r="G19">
        <v>86800</v>
      </c>
      <c r="H19">
        <v>86880</v>
      </c>
      <c r="I19">
        <v>305076</v>
      </c>
      <c r="J19">
        <v>88330.375674046896</v>
      </c>
      <c r="K19">
        <v>1282.6199999999999</v>
      </c>
      <c r="L19" t="str">
        <f t="shared" si="0"/>
        <v>long</v>
      </c>
      <c r="M19">
        <f t="shared" si="1"/>
        <v>87104.46</v>
      </c>
      <c r="N19">
        <f t="shared" si="2"/>
        <v>88387.08</v>
      </c>
      <c r="O19" t="str">
        <f t="shared" si="3"/>
        <v>SL</v>
      </c>
      <c r="P19">
        <f t="shared" si="4"/>
        <v>427.5399999999936</v>
      </c>
      <c r="Q19" s="2">
        <f t="shared" si="8"/>
        <v>154388.30666666664</v>
      </c>
      <c r="R19">
        <f t="shared" si="5"/>
        <v>3</v>
      </c>
      <c r="S19">
        <f t="shared" si="6"/>
        <v>1282.6199999999808</v>
      </c>
      <c r="T19">
        <f>SUM($S$2:S19)</f>
        <v>5670.9266666666517</v>
      </c>
      <c r="U19">
        <f t="shared" si="7"/>
        <v>-1956</v>
      </c>
      <c r="V19">
        <f>SUM($U$2:U19)</f>
        <v>-3454</v>
      </c>
    </row>
    <row r="20" spans="1:22" x14ac:dyDescent="0.25">
      <c r="A20" t="s">
        <v>11</v>
      </c>
      <c r="B20" t="s">
        <v>12</v>
      </c>
      <c r="C20" s="1">
        <v>45498</v>
      </c>
      <c r="D20">
        <v>0</v>
      </c>
      <c r="E20">
        <v>86850</v>
      </c>
      <c r="F20">
        <v>86860</v>
      </c>
      <c r="G20">
        <v>86010</v>
      </c>
      <c r="H20">
        <v>86409</v>
      </c>
      <c r="I20">
        <v>464865</v>
      </c>
      <c r="J20">
        <v>87793.734038856404</v>
      </c>
      <c r="K20">
        <v>1253.1500000000001</v>
      </c>
      <c r="L20" t="str">
        <f t="shared" si="0"/>
        <v>long</v>
      </c>
      <c r="M20">
        <f t="shared" si="1"/>
        <v>86432.28333333334</v>
      </c>
      <c r="N20">
        <f t="shared" si="2"/>
        <v>87685.433333333334</v>
      </c>
      <c r="O20" t="str">
        <f t="shared" si="3"/>
        <v>SL</v>
      </c>
      <c r="P20">
        <f t="shared" si="4"/>
        <v>417.71666666665988</v>
      </c>
      <c r="Q20" s="2">
        <f t="shared" si="8"/>
        <v>155670.92666666664</v>
      </c>
      <c r="R20">
        <f t="shared" si="5"/>
        <v>3</v>
      </c>
      <c r="S20">
        <f t="shared" si="6"/>
        <v>1253.1499999999796</v>
      </c>
      <c r="T20">
        <f>SUM($S$2:S20)</f>
        <v>6924.0766666666314</v>
      </c>
      <c r="U20">
        <f t="shared" si="7"/>
        <v>-1323</v>
      </c>
      <c r="V20">
        <f>SUM($U$2:U20)</f>
        <v>-4777</v>
      </c>
    </row>
    <row r="21" spans="1:22" x14ac:dyDescent="0.25">
      <c r="A21" t="s">
        <v>11</v>
      </c>
      <c r="B21" t="s">
        <v>12</v>
      </c>
      <c r="C21" s="1">
        <v>45499</v>
      </c>
      <c r="D21">
        <v>0</v>
      </c>
      <c r="E21">
        <v>86340</v>
      </c>
      <c r="F21">
        <v>87615</v>
      </c>
      <c r="G21">
        <v>86152</v>
      </c>
      <c r="H21">
        <v>87300</v>
      </c>
      <c r="I21">
        <v>723640</v>
      </c>
      <c r="J21">
        <v>87071.800897801295</v>
      </c>
      <c r="K21">
        <v>1268.1400000000001</v>
      </c>
      <c r="L21" t="str">
        <f t="shared" si="0"/>
        <v>long</v>
      </c>
      <c r="M21">
        <f t="shared" si="1"/>
        <v>85917.286666666667</v>
      </c>
      <c r="N21">
        <f t="shared" si="2"/>
        <v>87185.426666666666</v>
      </c>
      <c r="O21" t="str">
        <f t="shared" si="3"/>
        <v>TP</v>
      </c>
      <c r="P21">
        <f t="shared" si="4"/>
        <v>845.42666666666628</v>
      </c>
      <c r="Q21" s="2">
        <f t="shared" si="8"/>
        <v>156924.0766666666</v>
      </c>
      <c r="R21">
        <f t="shared" si="5"/>
        <v>3</v>
      </c>
      <c r="S21">
        <f t="shared" si="6"/>
        <v>2536.2799999999988</v>
      </c>
      <c r="T21">
        <f>SUM($S$2:S21)</f>
        <v>9460.3566666666302</v>
      </c>
      <c r="U21">
        <f t="shared" si="7"/>
        <v>2880</v>
      </c>
      <c r="V21">
        <f>SUM($U$2:U21)</f>
        <v>-1897</v>
      </c>
    </row>
    <row r="22" spans="1:22" x14ac:dyDescent="0.25">
      <c r="A22" t="s">
        <v>11</v>
      </c>
      <c r="B22" t="s">
        <v>12</v>
      </c>
      <c r="C22" s="1">
        <v>45502</v>
      </c>
      <c r="D22">
        <v>0</v>
      </c>
      <c r="E22">
        <v>87287</v>
      </c>
      <c r="F22">
        <v>87599</v>
      </c>
      <c r="G22">
        <v>86516</v>
      </c>
      <c r="H22">
        <v>86692</v>
      </c>
      <c r="I22">
        <v>374431</v>
      </c>
      <c r="J22">
        <v>86576.121576298901</v>
      </c>
      <c r="K22">
        <v>1254.9100000000001</v>
      </c>
      <c r="L22" t="str">
        <f t="shared" si="0"/>
        <v>short</v>
      </c>
      <c r="M22">
        <f t="shared" si="1"/>
        <v>87705.30333333333</v>
      </c>
      <c r="N22">
        <f t="shared" si="2"/>
        <v>86450.393333333326</v>
      </c>
      <c r="O22" t="str">
        <f t="shared" si="3"/>
        <v>OOT</v>
      </c>
      <c r="P22">
        <f t="shared" si="4"/>
        <v>-595</v>
      </c>
      <c r="Q22" s="2">
        <f t="shared" si="8"/>
        <v>159460.3566666666</v>
      </c>
      <c r="R22">
        <f t="shared" si="5"/>
        <v>3</v>
      </c>
      <c r="S22">
        <f t="shared" si="6"/>
        <v>-1785</v>
      </c>
      <c r="T22">
        <f>SUM($S$2:S22)</f>
        <v>7675.3566666666302</v>
      </c>
      <c r="U22">
        <f t="shared" si="7"/>
        <v>-1785</v>
      </c>
      <c r="V22">
        <f>SUM($U$2:U22)</f>
        <v>-3682</v>
      </c>
    </row>
    <row r="23" spans="1:22" x14ac:dyDescent="0.25">
      <c r="A23" t="s">
        <v>11</v>
      </c>
      <c r="B23" t="s">
        <v>12</v>
      </c>
      <c r="C23" s="1">
        <v>45503</v>
      </c>
      <c r="D23">
        <v>0</v>
      </c>
      <c r="E23">
        <v>86720</v>
      </c>
      <c r="F23">
        <v>87330</v>
      </c>
      <c r="G23">
        <v>86650</v>
      </c>
      <c r="H23">
        <v>87130</v>
      </c>
      <c r="I23">
        <v>378225</v>
      </c>
      <c r="J23">
        <v>87092.229861012398</v>
      </c>
      <c r="K23">
        <v>1213.8499999999999</v>
      </c>
      <c r="L23" t="str">
        <f t="shared" si="0"/>
        <v>long</v>
      </c>
      <c r="M23">
        <f t="shared" si="1"/>
        <v>86315.383333333331</v>
      </c>
      <c r="N23">
        <f t="shared" si="2"/>
        <v>87529.233333333337</v>
      </c>
      <c r="O23" t="str">
        <f t="shared" si="3"/>
        <v>OOT</v>
      </c>
      <c r="P23">
        <f t="shared" si="4"/>
        <v>410</v>
      </c>
      <c r="Q23" s="2">
        <f t="shared" si="8"/>
        <v>157675.3566666666</v>
      </c>
      <c r="R23">
        <f t="shared" si="5"/>
        <v>3</v>
      </c>
      <c r="S23">
        <f t="shared" si="6"/>
        <v>1230</v>
      </c>
      <c r="T23">
        <f>SUM($S$2:S23)</f>
        <v>8905.3566666666302</v>
      </c>
      <c r="U23">
        <f t="shared" si="7"/>
        <v>1230</v>
      </c>
      <c r="V23">
        <f>SUM($U$2:U23)</f>
        <v>-2452</v>
      </c>
    </row>
    <row r="24" spans="1:22" x14ac:dyDescent="0.25">
      <c r="A24" t="s">
        <v>11</v>
      </c>
      <c r="B24" t="s">
        <v>12</v>
      </c>
      <c r="C24" s="1">
        <v>45504</v>
      </c>
      <c r="D24">
        <v>0</v>
      </c>
      <c r="E24">
        <v>87128</v>
      </c>
      <c r="F24">
        <v>87250</v>
      </c>
      <c r="G24">
        <v>86029</v>
      </c>
      <c r="H24">
        <v>86280</v>
      </c>
      <c r="I24">
        <v>532405</v>
      </c>
      <c r="J24">
        <v>86822.175427042806</v>
      </c>
      <c r="K24">
        <v>1214.3599999999999</v>
      </c>
      <c r="L24" t="str">
        <f t="shared" si="0"/>
        <v>short</v>
      </c>
      <c r="M24">
        <f t="shared" si="1"/>
        <v>87532.786666666667</v>
      </c>
      <c r="N24">
        <f t="shared" si="2"/>
        <v>86318.426666666666</v>
      </c>
      <c r="O24" t="str">
        <f t="shared" si="3"/>
        <v>TP</v>
      </c>
      <c r="P24">
        <f t="shared" si="4"/>
        <v>809.57333333333372</v>
      </c>
      <c r="Q24" s="2">
        <f t="shared" si="8"/>
        <v>158905.3566666666</v>
      </c>
      <c r="R24">
        <f t="shared" si="5"/>
        <v>3</v>
      </c>
      <c r="S24">
        <f t="shared" si="6"/>
        <v>2428.7200000000012</v>
      </c>
      <c r="T24">
        <f>SUM($S$2:S24)</f>
        <v>11334.076666666631</v>
      </c>
      <c r="U24">
        <f t="shared" si="7"/>
        <v>-2544</v>
      </c>
      <c r="V24">
        <f>SUM($U$2:U24)</f>
        <v>-4996</v>
      </c>
    </row>
    <row r="25" spans="1:22" x14ac:dyDescent="0.25">
      <c r="A25" t="s">
        <v>11</v>
      </c>
      <c r="B25" t="s">
        <v>12</v>
      </c>
      <c r="C25" s="1">
        <v>45505</v>
      </c>
      <c r="D25">
        <v>0</v>
      </c>
      <c r="E25">
        <v>86299</v>
      </c>
      <c r="F25">
        <v>86650</v>
      </c>
      <c r="G25">
        <v>85600</v>
      </c>
      <c r="H25">
        <v>85867</v>
      </c>
      <c r="I25">
        <v>416044</v>
      </c>
      <c r="J25">
        <v>87029.417610632096</v>
      </c>
      <c r="K25">
        <v>1202.6199999999999</v>
      </c>
      <c r="L25" t="str">
        <f t="shared" si="0"/>
        <v>long</v>
      </c>
      <c r="M25">
        <f t="shared" si="1"/>
        <v>85898.126666666663</v>
      </c>
      <c r="N25">
        <f t="shared" si="2"/>
        <v>87100.746666666673</v>
      </c>
      <c r="O25" t="str">
        <f t="shared" si="3"/>
        <v>SL</v>
      </c>
      <c r="P25">
        <f t="shared" si="4"/>
        <v>400.87333333333663</v>
      </c>
      <c r="Q25" s="2">
        <f t="shared" si="8"/>
        <v>161334.0766666666</v>
      </c>
      <c r="R25">
        <f t="shared" si="5"/>
        <v>4</v>
      </c>
      <c r="S25">
        <f t="shared" si="6"/>
        <v>1603.4933333333465</v>
      </c>
      <c r="T25">
        <f>SUM($S$2:S25)</f>
        <v>12937.569999999978</v>
      </c>
      <c r="U25">
        <f t="shared" si="7"/>
        <v>-1728</v>
      </c>
      <c r="V25">
        <f>SUM($U$2:U25)</f>
        <v>-6724</v>
      </c>
    </row>
    <row r="26" spans="1:22" x14ac:dyDescent="0.25">
      <c r="A26" t="s">
        <v>11</v>
      </c>
      <c r="B26" t="s">
        <v>12</v>
      </c>
      <c r="C26" s="1">
        <v>45506</v>
      </c>
      <c r="D26">
        <v>0</v>
      </c>
      <c r="E26">
        <v>85752</v>
      </c>
      <c r="F26">
        <v>86492</v>
      </c>
      <c r="G26">
        <v>85506</v>
      </c>
      <c r="H26">
        <v>85976</v>
      </c>
      <c r="I26">
        <v>543040</v>
      </c>
      <c r="J26">
        <v>86527.122954277598</v>
      </c>
      <c r="K26">
        <v>1187.1500000000001</v>
      </c>
      <c r="L26" t="str">
        <f t="shared" si="0"/>
        <v>long</v>
      </c>
      <c r="M26">
        <f t="shared" si="1"/>
        <v>85356.28333333334</v>
      </c>
      <c r="N26">
        <f t="shared" si="2"/>
        <v>86543.433333333334</v>
      </c>
      <c r="O26" t="str">
        <f t="shared" si="3"/>
        <v>OOT</v>
      </c>
      <c r="P26">
        <f t="shared" si="4"/>
        <v>224</v>
      </c>
      <c r="Q26" s="2">
        <f t="shared" si="8"/>
        <v>162937.56999999995</v>
      </c>
      <c r="R26">
        <f t="shared" si="5"/>
        <v>4</v>
      </c>
      <c r="S26">
        <f t="shared" si="6"/>
        <v>896</v>
      </c>
      <c r="T26">
        <f>SUM($S$2:S26)</f>
        <v>13833.569999999978</v>
      </c>
      <c r="U26">
        <f t="shared" si="7"/>
        <v>896</v>
      </c>
      <c r="V26">
        <f>SUM($U$2:U26)</f>
        <v>-5828</v>
      </c>
    </row>
    <row r="27" spans="1:22" x14ac:dyDescent="0.25">
      <c r="A27" t="s">
        <v>11</v>
      </c>
      <c r="B27" t="s">
        <v>12</v>
      </c>
      <c r="C27" s="1">
        <v>45509</v>
      </c>
      <c r="D27">
        <v>0</v>
      </c>
      <c r="E27">
        <v>85983</v>
      </c>
      <c r="F27">
        <v>86242</v>
      </c>
      <c r="G27">
        <v>84941</v>
      </c>
      <c r="H27">
        <v>85795</v>
      </c>
      <c r="I27">
        <v>576979</v>
      </c>
      <c r="J27">
        <v>86075.175079013105</v>
      </c>
      <c r="K27">
        <v>1195.28</v>
      </c>
      <c r="L27" t="str">
        <f t="shared" si="0"/>
        <v>long</v>
      </c>
      <c r="M27">
        <f t="shared" si="1"/>
        <v>85584.573333333334</v>
      </c>
      <c r="N27">
        <f t="shared" si="2"/>
        <v>86779.853333333333</v>
      </c>
      <c r="O27" t="str">
        <f t="shared" si="3"/>
        <v>SL</v>
      </c>
      <c r="P27">
        <f t="shared" si="4"/>
        <v>398.42666666666628</v>
      </c>
      <c r="Q27" s="2">
        <f t="shared" si="8"/>
        <v>163833.56999999995</v>
      </c>
      <c r="R27">
        <f t="shared" si="5"/>
        <v>4</v>
      </c>
      <c r="S27">
        <f t="shared" si="6"/>
        <v>1593.7066666666651</v>
      </c>
      <c r="T27">
        <f>SUM($S$2:S27)</f>
        <v>15427.276666666643</v>
      </c>
      <c r="U27">
        <f t="shared" si="7"/>
        <v>-752</v>
      </c>
      <c r="V27">
        <f>SUM($U$2:U27)</f>
        <v>-6580</v>
      </c>
    </row>
    <row r="28" spans="1:22" x14ac:dyDescent="0.25">
      <c r="A28" t="s">
        <v>11</v>
      </c>
      <c r="B28" t="s">
        <v>12</v>
      </c>
      <c r="C28" s="1">
        <v>45510</v>
      </c>
      <c r="D28">
        <v>0</v>
      </c>
      <c r="E28">
        <v>85816</v>
      </c>
      <c r="F28">
        <v>86386</v>
      </c>
      <c r="G28">
        <v>85183</v>
      </c>
      <c r="H28">
        <v>86284</v>
      </c>
      <c r="I28">
        <v>536605</v>
      </c>
      <c r="J28">
        <v>86007.961563356905</v>
      </c>
      <c r="K28">
        <v>1195.83</v>
      </c>
      <c r="L28" t="str">
        <f t="shared" si="0"/>
        <v>long</v>
      </c>
      <c r="M28">
        <f t="shared" si="1"/>
        <v>85417.39</v>
      </c>
      <c r="N28">
        <f t="shared" si="2"/>
        <v>86613.22</v>
      </c>
      <c r="O28" t="str">
        <f t="shared" si="3"/>
        <v>SL</v>
      </c>
      <c r="P28">
        <f t="shared" si="4"/>
        <v>398.61000000000058</v>
      </c>
      <c r="Q28" s="2">
        <f t="shared" si="8"/>
        <v>165427.27666666661</v>
      </c>
      <c r="R28">
        <f t="shared" si="5"/>
        <v>4</v>
      </c>
      <c r="S28">
        <f t="shared" si="6"/>
        <v>1594.4400000000023</v>
      </c>
      <c r="T28">
        <f>SUM($S$2:S28)</f>
        <v>17021.716666666645</v>
      </c>
      <c r="U28">
        <f t="shared" si="7"/>
        <v>1872</v>
      </c>
      <c r="V28">
        <f>SUM($U$2:U28)</f>
        <v>-4708</v>
      </c>
    </row>
    <row r="29" spans="1:22" x14ac:dyDescent="0.25">
      <c r="A29" t="s">
        <v>11</v>
      </c>
      <c r="B29" t="s">
        <v>12</v>
      </c>
      <c r="C29" s="1">
        <v>45511</v>
      </c>
      <c r="D29">
        <v>0</v>
      </c>
      <c r="E29">
        <v>86452</v>
      </c>
      <c r="F29">
        <v>86491</v>
      </c>
      <c r="G29">
        <v>85900</v>
      </c>
      <c r="H29">
        <v>86207</v>
      </c>
      <c r="I29">
        <v>412174</v>
      </c>
      <c r="J29">
        <v>85864.662788943897</v>
      </c>
      <c r="K29">
        <v>1152.6300000000001</v>
      </c>
      <c r="L29" t="str">
        <f t="shared" si="0"/>
        <v>short</v>
      </c>
      <c r="M29">
        <f t="shared" si="1"/>
        <v>86836.21</v>
      </c>
      <c r="N29">
        <f t="shared" si="2"/>
        <v>85683.58</v>
      </c>
      <c r="O29" t="str">
        <f t="shared" si="3"/>
        <v>OOT</v>
      </c>
      <c r="P29">
        <f t="shared" si="4"/>
        <v>-245</v>
      </c>
      <c r="Q29" s="2">
        <f t="shared" si="8"/>
        <v>167021.71666666662</v>
      </c>
      <c r="R29">
        <f t="shared" si="5"/>
        <v>4</v>
      </c>
      <c r="S29">
        <f t="shared" si="6"/>
        <v>-980</v>
      </c>
      <c r="T29">
        <f>SUM($S$2:S29)</f>
        <v>16041.716666666645</v>
      </c>
      <c r="U29">
        <f t="shared" si="7"/>
        <v>-980</v>
      </c>
      <c r="V29">
        <f>SUM($U$2:U29)</f>
        <v>-5688</v>
      </c>
    </row>
    <row r="30" spans="1:22" x14ac:dyDescent="0.25">
      <c r="A30" t="s">
        <v>11</v>
      </c>
      <c r="B30" t="s">
        <v>12</v>
      </c>
      <c r="C30" s="1">
        <v>45512</v>
      </c>
      <c r="D30">
        <v>0</v>
      </c>
      <c r="E30">
        <v>86225</v>
      </c>
      <c r="F30">
        <v>86876</v>
      </c>
      <c r="G30">
        <v>86000</v>
      </c>
      <c r="H30">
        <v>86509</v>
      </c>
      <c r="I30">
        <v>522071</v>
      </c>
      <c r="J30">
        <v>86146.585006466397</v>
      </c>
      <c r="K30">
        <v>1132.8699999999999</v>
      </c>
      <c r="L30" t="str">
        <f t="shared" si="0"/>
        <v>short</v>
      </c>
      <c r="M30">
        <f t="shared" si="1"/>
        <v>86602.623333333337</v>
      </c>
      <c r="N30">
        <f t="shared" si="2"/>
        <v>85469.753333333327</v>
      </c>
      <c r="O30" t="str">
        <f t="shared" si="3"/>
        <v>SL</v>
      </c>
      <c r="P30">
        <f t="shared" si="4"/>
        <v>-377.62333333333663</v>
      </c>
      <c r="Q30" s="2">
        <f t="shared" si="8"/>
        <v>166041.71666666662</v>
      </c>
      <c r="R30">
        <f t="shared" si="5"/>
        <v>4</v>
      </c>
      <c r="S30">
        <f t="shared" si="6"/>
        <v>-1510.4933333333465</v>
      </c>
      <c r="T30">
        <f>SUM($S$2:S30)</f>
        <v>14531.223333333299</v>
      </c>
      <c r="U30">
        <f t="shared" si="7"/>
        <v>1136</v>
      </c>
      <c r="V30">
        <f>SUM($U$2:U30)</f>
        <v>-4552</v>
      </c>
    </row>
    <row r="31" spans="1:22" x14ac:dyDescent="0.25">
      <c r="A31" t="s">
        <v>11</v>
      </c>
      <c r="B31" t="s">
        <v>12</v>
      </c>
      <c r="C31" s="1">
        <v>45513</v>
      </c>
      <c r="D31">
        <v>0</v>
      </c>
      <c r="E31">
        <v>86511</v>
      </c>
      <c r="F31">
        <v>87020</v>
      </c>
      <c r="G31">
        <v>86320</v>
      </c>
      <c r="H31">
        <v>86582</v>
      </c>
      <c r="I31">
        <v>515751</v>
      </c>
      <c r="J31">
        <v>86186.447098357807</v>
      </c>
      <c r="K31">
        <v>1101.95</v>
      </c>
      <c r="L31" t="str">
        <f t="shared" si="0"/>
        <v>short</v>
      </c>
      <c r="M31">
        <f t="shared" si="1"/>
        <v>86878.316666666666</v>
      </c>
      <c r="N31">
        <f t="shared" si="2"/>
        <v>85776.366666666669</v>
      </c>
      <c r="O31" t="str">
        <f t="shared" si="3"/>
        <v>SL</v>
      </c>
      <c r="P31">
        <f t="shared" si="4"/>
        <v>-367.3166666666657</v>
      </c>
      <c r="Q31" s="2">
        <f t="shared" si="8"/>
        <v>164531.22333333327</v>
      </c>
      <c r="R31">
        <f t="shared" si="5"/>
        <v>4</v>
      </c>
      <c r="S31">
        <f t="shared" si="6"/>
        <v>-1469.2666666666628</v>
      </c>
      <c r="T31">
        <f>SUM($S$2:S31)</f>
        <v>13061.956666666636</v>
      </c>
      <c r="U31">
        <f t="shared" si="7"/>
        <v>284</v>
      </c>
      <c r="V31">
        <f>SUM($U$2:U31)</f>
        <v>-4268</v>
      </c>
    </row>
    <row r="32" spans="1:22" x14ac:dyDescent="0.25">
      <c r="A32" t="s">
        <v>11</v>
      </c>
      <c r="B32" t="s">
        <v>12</v>
      </c>
      <c r="C32" s="1">
        <v>45516</v>
      </c>
      <c r="D32">
        <v>0</v>
      </c>
      <c r="E32">
        <v>86636</v>
      </c>
      <c r="F32">
        <v>89100</v>
      </c>
      <c r="G32">
        <v>86403</v>
      </c>
      <c r="H32">
        <v>88715</v>
      </c>
      <c r="I32">
        <v>913243</v>
      </c>
      <c r="J32">
        <v>86401.122963284506</v>
      </c>
      <c r="K32">
        <v>1215.8800000000001</v>
      </c>
      <c r="L32" t="str">
        <f t="shared" si="0"/>
        <v>short</v>
      </c>
      <c r="M32">
        <f t="shared" si="1"/>
        <v>87041.293333333335</v>
      </c>
      <c r="N32">
        <f t="shared" si="2"/>
        <v>85825.41333333333</v>
      </c>
      <c r="O32" t="str">
        <f t="shared" si="3"/>
        <v>SL</v>
      </c>
      <c r="P32">
        <f t="shared" si="4"/>
        <v>-405.29333333333489</v>
      </c>
      <c r="Q32" s="2">
        <f t="shared" si="8"/>
        <v>163061.95666666661</v>
      </c>
      <c r="R32">
        <f t="shared" si="5"/>
        <v>4</v>
      </c>
      <c r="S32">
        <f t="shared" si="6"/>
        <v>-1621.1733333333395</v>
      </c>
      <c r="T32">
        <f>SUM($S$2:S32)</f>
        <v>11440.783333333296</v>
      </c>
      <c r="U32">
        <f t="shared" si="7"/>
        <v>8316</v>
      </c>
      <c r="V32">
        <f>SUM($U$2:U32)</f>
        <v>4048</v>
      </c>
    </row>
    <row r="33" spans="1:22" x14ac:dyDescent="0.25">
      <c r="A33" t="s">
        <v>11</v>
      </c>
      <c r="B33" t="s">
        <v>12</v>
      </c>
      <c r="C33" s="1">
        <v>45517</v>
      </c>
      <c r="D33">
        <v>0</v>
      </c>
      <c r="E33">
        <v>88768</v>
      </c>
      <c r="F33">
        <v>89890</v>
      </c>
      <c r="G33">
        <v>88570</v>
      </c>
      <c r="H33">
        <v>89527</v>
      </c>
      <c r="I33">
        <v>1067129</v>
      </c>
      <c r="J33">
        <v>86520.943498083303</v>
      </c>
      <c r="K33">
        <v>1223.32</v>
      </c>
      <c r="L33" t="str">
        <f t="shared" si="0"/>
        <v>short</v>
      </c>
      <c r="M33">
        <f t="shared" si="1"/>
        <v>89175.773333333331</v>
      </c>
      <c r="N33">
        <f t="shared" si="2"/>
        <v>87952.453333333338</v>
      </c>
      <c r="O33" t="str">
        <f t="shared" si="3"/>
        <v>SL</v>
      </c>
      <c r="P33">
        <f t="shared" si="4"/>
        <v>-407.77333333333081</v>
      </c>
      <c r="Q33" s="2">
        <f t="shared" si="8"/>
        <v>161440.78333333327</v>
      </c>
      <c r="R33">
        <f t="shared" si="5"/>
        <v>3</v>
      </c>
      <c r="S33">
        <f t="shared" si="6"/>
        <v>-1223.3199999999924</v>
      </c>
      <c r="T33">
        <f>SUM($S$2:S33)</f>
        <v>10217.463333333304</v>
      </c>
      <c r="U33">
        <f t="shared" si="7"/>
        <v>2277</v>
      </c>
      <c r="V33">
        <f>SUM($U$2:U33)</f>
        <v>6325</v>
      </c>
    </row>
    <row r="34" spans="1:22" x14ac:dyDescent="0.25">
      <c r="A34" t="s">
        <v>11</v>
      </c>
      <c r="B34" t="s">
        <v>12</v>
      </c>
      <c r="C34" s="1">
        <v>45518</v>
      </c>
      <c r="D34">
        <v>0</v>
      </c>
      <c r="E34">
        <v>89550</v>
      </c>
      <c r="F34">
        <v>89925</v>
      </c>
      <c r="G34">
        <v>87567</v>
      </c>
      <c r="H34">
        <v>87717</v>
      </c>
      <c r="I34">
        <v>798872</v>
      </c>
      <c r="J34">
        <v>87994.822440140895</v>
      </c>
      <c r="K34">
        <v>1304.3699999999999</v>
      </c>
      <c r="L34" t="str">
        <f t="shared" si="0"/>
        <v>short</v>
      </c>
      <c r="M34">
        <f t="shared" si="1"/>
        <v>89984.79</v>
      </c>
      <c r="N34">
        <f t="shared" si="2"/>
        <v>88680.42</v>
      </c>
      <c r="O34" t="str">
        <f t="shared" si="3"/>
        <v>TP</v>
      </c>
      <c r="P34">
        <f t="shared" si="4"/>
        <v>869.58000000000175</v>
      </c>
      <c r="Q34" s="2">
        <f t="shared" si="8"/>
        <v>160217.46333333326</v>
      </c>
      <c r="R34">
        <f t="shared" si="5"/>
        <v>3</v>
      </c>
      <c r="S34">
        <f t="shared" si="6"/>
        <v>2608.7400000000052</v>
      </c>
      <c r="T34">
        <f>SUM($S$2:S34)</f>
        <v>12826.203333333309</v>
      </c>
      <c r="U34">
        <f t="shared" si="7"/>
        <v>-5499</v>
      </c>
      <c r="V34">
        <f>SUM($U$2:U34)</f>
        <v>826</v>
      </c>
    </row>
    <row r="35" spans="1:22" x14ac:dyDescent="0.25">
      <c r="A35" t="s">
        <v>11</v>
      </c>
      <c r="B35" t="s">
        <v>12</v>
      </c>
      <c r="C35" s="1">
        <v>45519</v>
      </c>
      <c r="D35">
        <v>0</v>
      </c>
      <c r="E35">
        <v>87697</v>
      </c>
      <c r="F35">
        <v>88420</v>
      </c>
      <c r="G35">
        <v>87334</v>
      </c>
      <c r="H35">
        <v>88020</v>
      </c>
      <c r="I35">
        <v>537274</v>
      </c>
      <c r="J35">
        <v>89527</v>
      </c>
      <c r="K35">
        <v>1288.77</v>
      </c>
      <c r="L35" t="str">
        <f t="shared" si="0"/>
        <v>long</v>
      </c>
      <c r="M35">
        <f t="shared" si="1"/>
        <v>87267.41</v>
      </c>
      <c r="N35">
        <f t="shared" si="2"/>
        <v>88556.18</v>
      </c>
      <c r="O35" t="str">
        <f t="shared" si="3"/>
        <v>OOT</v>
      </c>
      <c r="P35">
        <f t="shared" si="4"/>
        <v>323</v>
      </c>
      <c r="Q35" s="2">
        <f t="shared" si="8"/>
        <v>162826.20333333325</v>
      </c>
      <c r="R35">
        <f t="shared" si="5"/>
        <v>3</v>
      </c>
      <c r="S35">
        <f t="shared" si="6"/>
        <v>969</v>
      </c>
      <c r="T35">
        <f>SUM($S$2:S35)</f>
        <v>13795.203333333309</v>
      </c>
      <c r="U35">
        <f t="shared" si="7"/>
        <v>969</v>
      </c>
      <c r="V35">
        <f>SUM($U$2:U35)</f>
        <v>1795</v>
      </c>
    </row>
    <row r="36" spans="1:22" x14ac:dyDescent="0.25">
      <c r="A36" t="s">
        <v>11</v>
      </c>
      <c r="B36" t="s">
        <v>12</v>
      </c>
      <c r="C36" s="1">
        <v>45520</v>
      </c>
      <c r="D36">
        <v>0</v>
      </c>
      <c r="E36">
        <v>88018</v>
      </c>
      <c r="F36">
        <v>88609</v>
      </c>
      <c r="G36">
        <v>87630</v>
      </c>
      <c r="H36">
        <v>88249</v>
      </c>
      <c r="I36">
        <v>468369</v>
      </c>
      <c r="J36">
        <v>87717</v>
      </c>
      <c r="K36">
        <v>1266.6400000000001</v>
      </c>
      <c r="L36" t="str">
        <f t="shared" si="0"/>
        <v>short</v>
      </c>
      <c r="M36">
        <f t="shared" si="1"/>
        <v>88440.213333333333</v>
      </c>
      <c r="N36">
        <f t="shared" si="2"/>
        <v>87173.573333333334</v>
      </c>
      <c r="O36" t="str">
        <f t="shared" si="3"/>
        <v>SL</v>
      </c>
      <c r="P36">
        <f t="shared" si="4"/>
        <v>-422.21333333333314</v>
      </c>
      <c r="Q36" s="2">
        <f t="shared" si="8"/>
        <v>163795.20333333325</v>
      </c>
      <c r="R36">
        <f t="shared" si="5"/>
        <v>3</v>
      </c>
      <c r="S36">
        <f t="shared" si="6"/>
        <v>-1266.6399999999994</v>
      </c>
      <c r="T36">
        <f>SUM($S$2:S36)</f>
        <v>12528.56333333331</v>
      </c>
      <c r="U36">
        <f t="shared" si="7"/>
        <v>693</v>
      </c>
      <c r="V36">
        <f>SUM($U$2:U36)</f>
        <v>2488</v>
      </c>
    </row>
    <row r="37" spans="1:22" x14ac:dyDescent="0.25">
      <c r="A37" t="s">
        <v>11</v>
      </c>
      <c r="B37" t="s">
        <v>12</v>
      </c>
      <c r="C37" s="1">
        <v>45523</v>
      </c>
      <c r="D37">
        <v>0</v>
      </c>
      <c r="E37">
        <v>88253</v>
      </c>
      <c r="F37">
        <v>88774</v>
      </c>
      <c r="G37">
        <v>88038</v>
      </c>
      <c r="H37">
        <v>88497</v>
      </c>
      <c r="I37">
        <v>388517</v>
      </c>
      <c r="J37">
        <v>88027.762945939598</v>
      </c>
      <c r="K37">
        <v>1228.74</v>
      </c>
      <c r="L37" t="str">
        <f t="shared" si="0"/>
        <v>short</v>
      </c>
      <c r="M37">
        <f t="shared" si="1"/>
        <v>88662.58</v>
      </c>
      <c r="N37">
        <f t="shared" si="2"/>
        <v>87433.84</v>
      </c>
      <c r="O37" t="str">
        <f t="shared" si="3"/>
        <v>SL</v>
      </c>
      <c r="P37">
        <f t="shared" si="4"/>
        <v>-409.58000000000175</v>
      </c>
      <c r="Q37" s="2">
        <f t="shared" si="8"/>
        <v>162528.56333333324</v>
      </c>
      <c r="R37">
        <f t="shared" si="5"/>
        <v>3</v>
      </c>
      <c r="S37">
        <f t="shared" si="6"/>
        <v>-1228.7400000000052</v>
      </c>
      <c r="T37">
        <f>SUM($S$2:S37)</f>
        <v>11299.823333333305</v>
      </c>
      <c r="U37">
        <f t="shared" si="7"/>
        <v>732</v>
      </c>
      <c r="V37">
        <f>SUM($U$2:U37)</f>
        <v>3220</v>
      </c>
    </row>
    <row r="38" spans="1:22" x14ac:dyDescent="0.25">
      <c r="A38" t="s">
        <v>11</v>
      </c>
      <c r="B38" t="s">
        <v>12</v>
      </c>
      <c r="C38" s="1">
        <v>45524</v>
      </c>
      <c r="D38">
        <v>0</v>
      </c>
      <c r="E38">
        <v>88497</v>
      </c>
      <c r="F38">
        <v>89330</v>
      </c>
      <c r="G38">
        <v>88000</v>
      </c>
      <c r="H38">
        <v>89061</v>
      </c>
      <c r="I38">
        <v>503950</v>
      </c>
      <c r="J38">
        <v>88182.4310221497</v>
      </c>
      <c r="K38">
        <v>1235.97</v>
      </c>
      <c r="L38" t="str">
        <f t="shared" si="0"/>
        <v>short</v>
      </c>
      <c r="M38">
        <f t="shared" si="1"/>
        <v>88908.99</v>
      </c>
      <c r="N38">
        <f t="shared" si="2"/>
        <v>87673.02</v>
      </c>
      <c r="O38" t="str">
        <f t="shared" si="3"/>
        <v>SL</v>
      </c>
      <c r="P38">
        <f t="shared" si="4"/>
        <v>-411.99000000000524</v>
      </c>
      <c r="Q38" s="2">
        <f t="shared" si="8"/>
        <v>161299.82333333325</v>
      </c>
      <c r="R38">
        <f t="shared" si="5"/>
        <v>3</v>
      </c>
      <c r="S38">
        <f t="shared" si="6"/>
        <v>-1235.9700000000157</v>
      </c>
      <c r="T38">
        <f>SUM($S$2:S38)</f>
        <v>10063.853333333289</v>
      </c>
      <c r="U38">
        <f t="shared" si="7"/>
        <v>1692</v>
      </c>
      <c r="V38">
        <f>SUM($U$2:U38)</f>
        <v>4912</v>
      </c>
    </row>
    <row r="39" spans="1:22" x14ac:dyDescent="0.25">
      <c r="A39" t="s">
        <v>11</v>
      </c>
      <c r="B39" t="s">
        <v>12</v>
      </c>
      <c r="C39" s="1">
        <v>45525</v>
      </c>
      <c r="D39">
        <v>0</v>
      </c>
      <c r="E39">
        <v>89129</v>
      </c>
      <c r="F39">
        <v>89548</v>
      </c>
      <c r="G39">
        <v>88556</v>
      </c>
      <c r="H39">
        <v>88860</v>
      </c>
      <c r="I39">
        <v>461764</v>
      </c>
      <c r="J39">
        <v>88337.805204969307</v>
      </c>
      <c r="K39">
        <v>1218.55</v>
      </c>
      <c r="L39" t="str">
        <f t="shared" si="0"/>
        <v>short</v>
      </c>
      <c r="M39">
        <f t="shared" si="1"/>
        <v>89535.183333333334</v>
      </c>
      <c r="N39">
        <f t="shared" si="2"/>
        <v>88316.633333333331</v>
      </c>
      <c r="O39" t="str">
        <f t="shared" si="3"/>
        <v>SL</v>
      </c>
      <c r="P39">
        <f t="shared" si="4"/>
        <v>-406.1833333333343</v>
      </c>
      <c r="Q39" s="2">
        <f t="shared" si="8"/>
        <v>160063.85333333322</v>
      </c>
      <c r="R39">
        <f t="shared" si="5"/>
        <v>3</v>
      </c>
      <c r="S39">
        <f t="shared" si="6"/>
        <v>-1218.5500000000029</v>
      </c>
      <c r="T39">
        <f>SUM($S$2:S39)</f>
        <v>8845.303333333286</v>
      </c>
      <c r="U39">
        <f t="shared" si="7"/>
        <v>-807</v>
      </c>
      <c r="V39">
        <f>SUM($U$2:U39)</f>
        <v>4105</v>
      </c>
    </row>
    <row r="40" spans="1:22" x14ac:dyDescent="0.25">
      <c r="A40" t="s">
        <v>11</v>
      </c>
      <c r="B40" t="s">
        <v>12</v>
      </c>
      <c r="C40" s="1">
        <v>45526</v>
      </c>
      <c r="D40">
        <v>0</v>
      </c>
      <c r="E40">
        <v>88884</v>
      </c>
      <c r="F40">
        <v>88950</v>
      </c>
      <c r="G40">
        <v>87289</v>
      </c>
      <c r="H40">
        <v>87767</v>
      </c>
      <c r="I40">
        <v>623615</v>
      </c>
      <c r="J40">
        <v>88755.279399321502</v>
      </c>
      <c r="K40">
        <v>1250.1500000000001</v>
      </c>
      <c r="L40" t="str">
        <f t="shared" si="0"/>
        <v>short</v>
      </c>
      <c r="M40">
        <f t="shared" si="1"/>
        <v>89300.71666666666</v>
      </c>
      <c r="N40">
        <f t="shared" si="2"/>
        <v>88050.566666666666</v>
      </c>
      <c r="O40" t="str">
        <f t="shared" si="3"/>
        <v>TP</v>
      </c>
      <c r="P40">
        <f t="shared" si="4"/>
        <v>833.4333333333343</v>
      </c>
      <c r="Q40" s="2">
        <f t="shared" si="8"/>
        <v>158845.30333333323</v>
      </c>
      <c r="R40">
        <f t="shared" si="5"/>
        <v>3</v>
      </c>
      <c r="S40">
        <f t="shared" si="6"/>
        <v>2500.3000000000029</v>
      </c>
      <c r="T40">
        <f>SUM($S$2:S40)</f>
        <v>11345.603333333289</v>
      </c>
      <c r="U40">
        <f t="shared" si="7"/>
        <v>-3351</v>
      </c>
      <c r="V40">
        <f>SUM($U$2:U40)</f>
        <v>754</v>
      </c>
    </row>
    <row r="41" spans="1:22" x14ac:dyDescent="0.25">
      <c r="A41" t="s">
        <v>11</v>
      </c>
      <c r="B41" t="s">
        <v>12</v>
      </c>
      <c r="C41" s="1">
        <v>45527</v>
      </c>
      <c r="D41">
        <v>0</v>
      </c>
      <c r="E41">
        <v>87777</v>
      </c>
      <c r="F41">
        <v>89045</v>
      </c>
      <c r="G41">
        <v>87467</v>
      </c>
      <c r="H41">
        <v>88603</v>
      </c>
      <c r="I41">
        <v>661800</v>
      </c>
      <c r="J41">
        <v>88621.333034045194</v>
      </c>
      <c r="K41">
        <v>1273.57</v>
      </c>
      <c r="L41" t="str">
        <f t="shared" si="0"/>
        <v>long</v>
      </c>
      <c r="M41">
        <f t="shared" si="1"/>
        <v>87352.476666666669</v>
      </c>
      <c r="N41">
        <f t="shared" si="2"/>
        <v>88626.046666666662</v>
      </c>
      <c r="O41" t="str">
        <f t="shared" si="3"/>
        <v>TP</v>
      </c>
      <c r="P41">
        <f t="shared" si="4"/>
        <v>849.04666666666162</v>
      </c>
      <c r="Q41" s="2">
        <f t="shared" si="8"/>
        <v>161345.60333333322</v>
      </c>
      <c r="R41">
        <f t="shared" si="5"/>
        <v>3</v>
      </c>
      <c r="S41">
        <f t="shared" si="6"/>
        <v>2547.1399999999849</v>
      </c>
      <c r="T41">
        <f>SUM($S$2:S41)</f>
        <v>13892.743333333274</v>
      </c>
      <c r="U41">
        <f t="shared" si="7"/>
        <v>2478</v>
      </c>
      <c r="V41">
        <f>SUM($U$2:U41)</f>
        <v>3232</v>
      </c>
    </row>
    <row r="42" spans="1:22" x14ac:dyDescent="0.25">
      <c r="A42" t="s">
        <v>11</v>
      </c>
      <c r="B42" t="s">
        <v>12</v>
      </c>
      <c r="C42" s="1">
        <v>45530</v>
      </c>
      <c r="D42">
        <v>0</v>
      </c>
      <c r="E42">
        <v>88694</v>
      </c>
      <c r="F42">
        <v>89651</v>
      </c>
      <c r="G42">
        <v>88213</v>
      </c>
      <c r="H42">
        <v>89113</v>
      </c>
      <c r="I42">
        <v>659823</v>
      </c>
      <c r="J42">
        <v>87807.2736495852</v>
      </c>
      <c r="K42">
        <v>1285.31</v>
      </c>
      <c r="L42" t="str">
        <f t="shared" si="0"/>
        <v>short</v>
      </c>
      <c r="M42">
        <f t="shared" si="1"/>
        <v>89122.436666666661</v>
      </c>
      <c r="N42">
        <f t="shared" si="2"/>
        <v>87837.126666666663</v>
      </c>
      <c r="O42" t="str">
        <f t="shared" si="3"/>
        <v>SL</v>
      </c>
      <c r="P42">
        <f t="shared" si="4"/>
        <v>-428.43666666666104</v>
      </c>
      <c r="Q42" s="2">
        <f t="shared" si="8"/>
        <v>163892.7433333332</v>
      </c>
      <c r="R42">
        <f t="shared" si="5"/>
        <v>3</v>
      </c>
      <c r="S42">
        <f t="shared" si="6"/>
        <v>-1285.3099999999831</v>
      </c>
      <c r="T42">
        <f>SUM($S$2:S42)</f>
        <v>12607.433333333291</v>
      </c>
      <c r="U42">
        <f t="shared" si="7"/>
        <v>1257</v>
      </c>
      <c r="V42">
        <f>SUM($U$2:U42)</f>
        <v>4489</v>
      </c>
    </row>
    <row r="43" spans="1:22" x14ac:dyDescent="0.25">
      <c r="A43" t="s">
        <v>11</v>
      </c>
      <c r="B43" t="s">
        <v>12</v>
      </c>
      <c r="C43" s="1">
        <v>45531</v>
      </c>
      <c r="D43">
        <v>0</v>
      </c>
      <c r="E43">
        <v>89105</v>
      </c>
      <c r="F43">
        <v>89789</v>
      </c>
      <c r="G43">
        <v>88760</v>
      </c>
      <c r="H43">
        <v>89600</v>
      </c>
      <c r="I43">
        <v>526971</v>
      </c>
      <c r="J43">
        <v>88373.599325054296</v>
      </c>
      <c r="K43">
        <v>1267</v>
      </c>
      <c r="L43" t="str">
        <f t="shared" si="0"/>
        <v>short</v>
      </c>
      <c r="M43">
        <f t="shared" si="1"/>
        <v>89527.333333333328</v>
      </c>
      <c r="N43">
        <f t="shared" si="2"/>
        <v>88260.333333333328</v>
      </c>
      <c r="O43" t="str">
        <f t="shared" si="3"/>
        <v>SL</v>
      </c>
      <c r="P43">
        <f t="shared" si="4"/>
        <v>-422.33333333332848</v>
      </c>
      <c r="Q43" s="2">
        <f t="shared" si="8"/>
        <v>162607.43333333323</v>
      </c>
      <c r="R43">
        <f t="shared" si="5"/>
        <v>3</v>
      </c>
      <c r="S43">
        <f t="shared" si="6"/>
        <v>-1266.9999999999854</v>
      </c>
      <c r="T43">
        <f>SUM($S$2:S43)</f>
        <v>11340.433333333305</v>
      </c>
      <c r="U43">
        <f t="shared" si="7"/>
        <v>1485</v>
      </c>
      <c r="V43">
        <f>SUM($U$2:U43)</f>
        <v>5974</v>
      </c>
    </row>
    <row r="44" spans="1:22" x14ac:dyDescent="0.25">
      <c r="A44" t="s">
        <v>11</v>
      </c>
      <c r="B44" t="s">
        <v>12</v>
      </c>
      <c r="C44" s="1">
        <v>45532</v>
      </c>
      <c r="D44">
        <v>0</v>
      </c>
      <c r="E44">
        <v>89600</v>
      </c>
      <c r="F44">
        <v>89967</v>
      </c>
      <c r="G44">
        <v>88934</v>
      </c>
      <c r="H44">
        <v>89412</v>
      </c>
      <c r="I44">
        <v>522477</v>
      </c>
      <c r="J44">
        <v>88699.314954470101</v>
      </c>
      <c r="K44">
        <v>1250.29</v>
      </c>
      <c r="L44" t="str">
        <f t="shared" si="0"/>
        <v>short</v>
      </c>
      <c r="M44">
        <f t="shared" si="1"/>
        <v>90016.763333333336</v>
      </c>
      <c r="N44">
        <f t="shared" si="2"/>
        <v>88766.473333333328</v>
      </c>
      <c r="O44" t="str">
        <f t="shared" si="3"/>
        <v>OOT</v>
      </c>
      <c r="P44">
        <f t="shared" si="4"/>
        <v>-188</v>
      </c>
      <c r="Q44" s="2">
        <f t="shared" si="8"/>
        <v>161340.43333333323</v>
      </c>
      <c r="R44">
        <f t="shared" si="5"/>
        <v>3</v>
      </c>
      <c r="S44">
        <f t="shared" si="6"/>
        <v>-564</v>
      </c>
      <c r="T44">
        <f>SUM($S$2:S44)</f>
        <v>10776.433333333305</v>
      </c>
      <c r="U44">
        <f t="shared" si="7"/>
        <v>-564</v>
      </c>
      <c r="V44">
        <f>SUM($U$2:U44)</f>
        <v>5410</v>
      </c>
    </row>
    <row r="45" spans="1:22" x14ac:dyDescent="0.25">
      <c r="A45" t="s">
        <v>11</v>
      </c>
      <c r="B45" t="s">
        <v>12</v>
      </c>
      <c r="C45" s="1">
        <v>45533</v>
      </c>
      <c r="D45">
        <v>0</v>
      </c>
      <c r="E45">
        <v>89413</v>
      </c>
      <c r="F45">
        <v>90125</v>
      </c>
      <c r="G45">
        <v>89303</v>
      </c>
      <c r="H45">
        <v>89977</v>
      </c>
      <c r="I45">
        <v>653571</v>
      </c>
      <c r="J45">
        <v>89029.047370526299</v>
      </c>
      <c r="K45">
        <v>1219.7</v>
      </c>
      <c r="L45" t="str">
        <f t="shared" si="0"/>
        <v>short</v>
      </c>
      <c r="M45">
        <f t="shared" si="1"/>
        <v>89819.566666666666</v>
      </c>
      <c r="N45">
        <f t="shared" si="2"/>
        <v>88599.866666666669</v>
      </c>
      <c r="O45" t="str">
        <f t="shared" si="3"/>
        <v>SL</v>
      </c>
      <c r="P45">
        <f t="shared" si="4"/>
        <v>-406.5666666666657</v>
      </c>
      <c r="Q45" s="2">
        <f t="shared" si="8"/>
        <v>160776.43333333323</v>
      </c>
      <c r="R45">
        <f t="shared" si="5"/>
        <v>3</v>
      </c>
      <c r="S45">
        <f t="shared" si="6"/>
        <v>-1219.6999999999971</v>
      </c>
      <c r="T45">
        <f>SUM($S$2:S45)</f>
        <v>9556.7333333333081</v>
      </c>
      <c r="U45">
        <f t="shared" si="7"/>
        <v>1692</v>
      </c>
      <c r="V45">
        <f>SUM($U$2:U45)</f>
        <v>7102</v>
      </c>
    </row>
    <row r="46" spans="1:22" x14ac:dyDescent="0.25">
      <c r="A46" t="s">
        <v>11</v>
      </c>
      <c r="B46" t="s">
        <v>12</v>
      </c>
      <c r="C46" s="1">
        <v>45534</v>
      </c>
      <c r="D46">
        <v>0</v>
      </c>
      <c r="E46">
        <v>89987</v>
      </c>
      <c r="F46">
        <v>90444</v>
      </c>
      <c r="G46">
        <v>89400</v>
      </c>
      <c r="H46">
        <v>89775</v>
      </c>
      <c r="I46">
        <v>476742</v>
      </c>
      <c r="J46">
        <v>88897.786105591105</v>
      </c>
      <c r="K46">
        <v>1207.1500000000001</v>
      </c>
      <c r="L46" t="str">
        <f t="shared" si="0"/>
        <v>short</v>
      </c>
      <c r="M46">
        <f t="shared" si="1"/>
        <v>90389.383333333331</v>
      </c>
      <c r="N46">
        <f t="shared" si="2"/>
        <v>89182.233333333337</v>
      </c>
      <c r="O46" t="str">
        <f t="shared" si="3"/>
        <v>SL</v>
      </c>
      <c r="P46">
        <f t="shared" si="4"/>
        <v>-402.38333333333139</v>
      </c>
      <c r="Q46" s="2">
        <f t="shared" si="8"/>
        <v>159556.73333333322</v>
      </c>
      <c r="R46">
        <f t="shared" si="5"/>
        <v>3</v>
      </c>
      <c r="S46">
        <f t="shared" si="6"/>
        <v>-1207.1499999999942</v>
      </c>
      <c r="T46">
        <f>SUM($S$2:S46)</f>
        <v>8349.5833333333139</v>
      </c>
      <c r="U46">
        <f t="shared" si="7"/>
        <v>-636</v>
      </c>
      <c r="V46">
        <f>SUM($U$2:U46)</f>
        <v>6466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B249-5138-4295-8091-0C76AF2B12B1}">
  <dimension ref="A1:Y46"/>
  <sheetViews>
    <sheetView topLeftCell="J1" workbookViewId="0">
      <selection activeCell="X1" sqref="X1:Y1"/>
    </sheetView>
  </sheetViews>
  <sheetFormatPr defaultRowHeight="15" x14ac:dyDescent="0.25"/>
  <cols>
    <col min="1" max="1" width="7" bestFit="1" customWidth="1"/>
    <col min="2" max="2" width="4.28515625" bestFit="1" customWidth="1"/>
    <col min="3" max="3" width="10.140625" bestFit="1" customWidth="1"/>
    <col min="4" max="4" width="5.28515625" bestFit="1" customWidth="1"/>
    <col min="5" max="7" width="6" bestFit="1" customWidth="1"/>
    <col min="8" max="8" width="6.42578125" bestFit="1" customWidth="1"/>
    <col min="9" max="9" width="8" bestFit="1" customWidth="1"/>
    <col min="10" max="10" width="12" bestFit="1" customWidth="1"/>
    <col min="11" max="11" width="8" bestFit="1" customWidth="1"/>
    <col min="12" max="12" width="9" bestFit="1" customWidth="1"/>
    <col min="13" max="14" width="12" bestFit="1" customWidth="1"/>
    <col min="15" max="15" width="10.5703125" bestFit="1" customWidth="1"/>
    <col min="16" max="16" width="18.42578125" bestFit="1" customWidth="1"/>
    <col min="17" max="17" width="11.42578125" style="2" bestFit="1" customWidth="1"/>
    <col min="18" max="18" width="8.5703125" bestFit="1" customWidth="1"/>
    <col min="19" max="19" width="12.7109375" bestFit="1" customWidth="1"/>
    <col min="20" max="20" width="17" bestFit="1" customWidth="1"/>
    <col min="21" max="21" width="17" customWidth="1"/>
    <col min="22" max="22" width="21.140625" bestFit="1" customWidth="1"/>
    <col min="24" max="24" width="11.85546875" bestFit="1" customWidth="1"/>
    <col min="25" max="25" width="6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s="2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X1" t="s">
        <v>21</v>
      </c>
      <c r="Y1" s="3">
        <f>COUNTIF(S2:S46,"&gt;0")/COUNTA(S2:S46)</f>
        <v>0.53333333333333333</v>
      </c>
    </row>
    <row r="2" spans="1:25" x14ac:dyDescent="0.25">
      <c r="A2" t="s">
        <v>11</v>
      </c>
      <c r="B2" t="s">
        <v>12</v>
      </c>
      <c r="C2" s="1">
        <v>45474</v>
      </c>
      <c r="D2">
        <v>0</v>
      </c>
      <c r="E2">
        <v>87201</v>
      </c>
      <c r="F2">
        <v>87800</v>
      </c>
      <c r="G2">
        <v>86911</v>
      </c>
      <c r="H2">
        <v>87702</v>
      </c>
      <c r="I2">
        <v>564416</v>
      </c>
      <c r="J2">
        <v>85727.639668113203</v>
      </c>
      <c r="K2">
        <v>1865.99</v>
      </c>
      <c r="L2" t="str">
        <f>IF(J2&gt;H1,"long",IF(J2&lt;H1,"short","-"))</f>
        <v>short</v>
      </c>
      <c r="M2">
        <f>IF(L2="short",E2+(K2/3),IF(L2="long",E2-(K2/3)))</f>
        <v>87822.996666666673</v>
      </c>
      <c r="N2">
        <f>IF(L2="short",E2-(2*K2/3),IF(L2="long",E2+(2*K2/3),0))</f>
        <v>85957.006666666668</v>
      </c>
      <c r="O2" t="str">
        <f>IF(L2="long",IF(G2&lt;=M2,"SL",IF(F2&gt;=N2,"TP","OOT")),IF(L2="short",IF(F2&gt;=M2,"SL",IF(G2&lt;=N2,"TP","OOT")),"-"))</f>
        <v>OOT</v>
      </c>
      <c r="P2">
        <f>IF(O2="SL",(M2-E2)*(-1),IF(O2="TP",ABS(N2-E2),(H2-E2)))</f>
        <v>501</v>
      </c>
      <c r="Q2" s="2">
        <v>150000</v>
      </c>
      <c r="R2">
        <f>ROUNDDOWN(Q2*0.01/(K2/3),0)</f>
        <v>2</v>
      </c>
      <c r="S2">
        <f>P2*R2</f>
        <v>1002</v>
      </c>
      <c r="T2">
        <f>SUM($S$2:S2)</f>
        <v>1002</v>
      </c>
      <c r="U2">
        <f>(H2-E2)*R2</f>
        <v>1002</v>
      </c>
      <c r="V2">
        <f>SUM($U$2:U2)</f>
        <v>1002</v>
      </c>
    </row>
    <row r="3" spans="1:25" x14ac:dyDescent="0.25">
      <c r="A3" t="s">
        <v>11</v>
      </c>
      <c r="B3" t="s">
        <v>12</v>
      </c>
      <c r="C3" s="1">
        <v>45475</v>
      </c>
      <c r="D3">
        <v>0</v>
      </c>
      <c r="E3">
        <v>87749</v>
      </c>
      <c r="F3">
        <v>88579</v>
      </c>
      <c r="G3">
        <v>87300</v>
      </c>
      <c r="H3">
        <v>87575</v>
      </c>
      <c r="I3">
        <v>715333</v>
      </c>
      <c r="J3">
        <v>86725.916828085203</v>
      </c>
      <c r="K3">
        <v>1824.07</v>
      </c>
      <c r="L3" t="str">
        <f t="shared" ref="L3:L46" si="0">IF(J3&gt;H2,"long",IF(J3&lt;H2,"short","-"))</f>
        <v>short</v>
      </c>
      <c r="M3">
        <f t="shared" ref="M3:M46" si="1">IF(L3="short",E3+(K3/3),IF(L3="long",E3-(K3/3)))</f>
        <v>88357.023333333331</v>
      </c>
      <c r="N3">
        <f t="shared" ref="N3:N46" si="2">IF(L3="short",E3-(2*K3/3),IF(L3="long",E3+(2*K3/3),0))</f>
        <v>86532.953333333338</v>
      </c>
      <c r="O3" t="str">
        <f t="shared" ref="O3:O46" si="3">IF(L3="long",IF(G3&lt;=M3,"SL",IF(F3&gt;=N3,"TP","OOT")),IF(L3="short",IF(F3&gt;=M3,"SL",IF(G3&lt;=N3,"TP","OOT")),"-"))</f>
        <v>SL</v>
      </c>
      <c r="P3">
        <f t="shared" ref="P3:P46" si="4">IF(O3="SL",(M3-E3)*(-1),IF(O3="TP",ABS(N3-E3),(H3-E3)))</f>
        <v>-608.02333333333081</v>
      </c>
      <c r="Q3" s="2">
        <f>Q2+S2</f>
        <v>151002</v>
      </c>
      <c r="R3">
        <f t="shared" ref="R3:R46" si="5">ROUNDDOWN(Q3*0.01/(K3/3),0)</f>
        <v>2</v>
      </c>
      <c r="S3">
        <f t="shared" ref="S3:S46" si="6">P3*R3</f>
        <v>-1216.0466666666616</v>
      </c>
      <c r="T3">
        <f>SUM($S$2:S3)</f>
        <v>-214.04666666666162</v>
      </c>
      <c r="U3">
        <f t="shared" ref="U3:U46" si="7">(H3-E3)*R3</f>
        <v>-348</v>
      </c>
      <c r="V3">
        <f>SUM($U$2:U3)</f>
        <v>654</v>
      </c>
    </row>
    <row r="4" spans="1:25" x14ac:dyDescent="0.25">
      <c r="A4" t="s">
        <v>11</v>
      </c>
      <c r="B4" t="s">
        <v>12</v>
      </c>
      <c r="C4" s="1">
        <v>45476</v>
      </c>
      <c r="D4">
        <v>0</v>
      </c>
      <c r="E4">
        <v>87492</v>
      </c>
      <c r="F4">
        <v>88940</v>
      </c>
      <c r="G4">
        <v>87351</v>
      </c>
      <c r="H4">
        <v>88628</v>
      </c>
      <c r="I4">
        <v>574324</v>
      </c>
      <c r="J4">
        <v>87327.884232084994</v>
      </c>
      <c r="K4">
        <v>1807.28</v>
      </c>
      <c r="L4" t="str">
        <f t="shared" si="0"/>
        <v>short</v>
      </c>
      <c r="M4">
        <f t="shared" si="1"/>
        <v>88094.426666666666</v>
      </c>
      <c r="N4">
        <f t="shared" si="2"/>
        <v>86287.146666666667</v>
      </c>
      <c r="O4" t="str">
        <f t="shared" si="3"/>
        <v>SL</v>
      </c>
      <c r="P4">
        <f t="shared" si="4"/>
        <v>-602.42666666666628</v>
      </c>
      <c r="Q4" s="2">
        <f t="shared" ref="Q4:Q46" si="8">Q3+S3</f>
        <v>149785.95333333334</v>
      </c>
      <c r="R4">
        <f t="shared" si="5"/>
        <v>2</v>
      </c>
      <c r="S4">
        <f t="shared" si="6"/>
        <v>-1204.8533333333326</v>
      </c>
      <c r="T4">
        <f>SUM($S$2:S4)</f>
        <v>-1418.8999999999942</v>
      </c>
      <c r="U4">
        <f t="shared" si="7"/>
        <v>2272</v>
      </c>
      <c r="V4">
        <f>SUM($U$2:U4)</f>
        <v>2926</v>
      </c>
    </row>
    <row r="5" spans="1:25" x14ac:dyDescent="0.25">
      <c r="A5" t="s">
        <v>11</v>
      </c>
      <c r="B5" t="s">
        <v>12</v>
      </c>
      <c r="C5" s="1">
        <v>45477</v>
      </c>
      <c r="D5">
        <v>0</v>
      </c>
      <c r="E5">
        <v>88628</v>
      </c>
      <c r="F5">
        <v>89817</v>
      </c>
      <c r="G5">
        <v>88628</v>
      </c>
      <c r="H5">
        <v>89581</v>
      </c>
      <c r="I5">
        <v>440345</v>
      </c>
      <c r="J5">
        <v>87397.837020820501</v>
      </c>
      <c r="K5">
        <v>1763.11</v>
      </c>
      <c r="L5" t="str">
        <f t="shared" si="0"/>
        <v>short</v>
      </c>
      <c r="M5">
        <f t="shared" si="1"/>
        <v>89215.703333333338</v>
      </c>
      <c r="N5">
        <f t="shared" si="2"/>
        <v>87452.593333333338</v>
      </c>
      <c r="O5" t="str">
        <f t="shared" si="3"/>
        <v>SL</v>
      </c>
      <c r="P5">
        <f t="shared" si="4"/>
        <v>-587.70333333333838</v>
      </c>
      <c r="Q5" s="2">
        <f t="shared" si="8"/>
        <v>148581.1</v>
      </c>
      <c r="R5">
        <f t="shared" si="5"/>
        <v>2</v>
      </c>
      <c r="S5">
        <f t="shared" si="6"/>
        <v>-1175.4066666666768</v>
      </c>
      <c r="T5">
        <f>SUM($S$2:S5)</f>
        <v>-2594.3066666666709</v>
      </c>
      <c r="U5">
        <f t="shared" si="7"/>
        <v>1906</v>
      </c>
      <c r="V5">
        <f>SUM($U$2:U5)</f>
        <v>4832</v>
      </c>
    </row>
    <row r="6" spans="1:25" x14ac:dyDescent="0.25">
      <c r="A6" t="s">
        <v>11</v>
      </c>
      <c r="B6" t="s">
        <v>12</v>
      </c>
      <c r="C6" s="1">
        <v>45478</v>
      </c>
      <c r="D6">
        <v>0</v>
      </c>
      <c r="E6">
        <v>89585</v>
      </c>
      <c r="F6">
        <v>89800</v>
      </c>
      <c r="G6">
        <v>88100</v>
      </c>
      <c r="H6">
        <v>89102</v>
      </c>
      <c r="I6">
        <v>650629</v>
      </c>
      <c r="J6">
        <v>88342.439629025903</v>
      </c>
      <c r="K6">
        <v>1758.61</v>
      </c>
      <c r="L6" t="str">
        <f t="shared" si="0"/>
        <v>short</v>
      </c>
      <c r="M6">
        <f t="shared" si="1"/>
        <v>90171.203333333338</v>
      </c>
      <c r="N6">
        <f t="shared" si="2"/>
        <v>88412.593333333338</v>
      </c>
      <c r="O6" t="str">
        <f t="shared" si="3"/>
        <v>TP</v>
      </c>
      <c r="P6">
        <f t="shared" si="4"/>
        <v>1172.4066666666622</v>
      </c>
      <c r="Q6" s="2">
        <f t="shared" si="8"/>
        <v>147405.69333333333</v>
      </c>
      <c r="R6">
        <f t="shared" si="5"/>
        <v>2</v>
      </c>
      <c r="S6">
        <f t="shared" si="6"/>
        <v>2344.8133333333244</v>
      </c>
      <c r="T6">
        <f>SUM($S$2:S6)</f>
        <v>-249.49333333334653</v>
      </c>
      <c r="U6">
        <f t="shared" si="7"/>
        <v>-966</v>
      </c>
      <c r="V6">
        <f>SUM($U$2:U6)</f>
        <v>3866</v>
      </c>
    </row>
    <row r="7" spans="1:25" x14ac:dyDescent="0.25">
      <c r="A7" t="s">
        <v>11</v>
      </c>
      <c r="B7" t="s">
        <v>12</v>
      </c>
      <c r="C7" s="1">
        <v>45481</v>
      </c>
      <c r="D7">
        <v>0</v>
      </c>
      <c r="E7">
        <v>89103</v>
      </c>
      <c r="F7">
        <v>89637</v>
      </c>
      <c r="G7">
        <v>88406</v>
      </c>
      <c r="H7">
        <v>88678</v>
      </c>
      <c r="I7">
        <v>501137</v>
      </c>
      <c r="J7">
        <v>89581</v>
      </c>
      <c r="K7">
        <v>1720.92</v>
      </c>
      <c r="L7" t="str">
        <f t="shared" si="0"/>
        <v>long</v>
      </c>
      <c r="M7">
        <f t="shared" si="1"/>
        <v>88529.36</v>
      </c>
      <c r="N7">
        <f t="shared" si="2"/>
        <v>90250.28</v>
      </c>
      <c r="O7" t="str">
        <f t="shared" si="3"/>
        <v>SL</v>
      </c>
      <c r="P7">
        <f t="shared" si="4"/>
        <v>573.63999999999942</v>
      </c>
      <c r="Q7" s="2">
        <f t="shared" si="8"/>
        <v>149750.50666666665</v>
      </c>
      <c r="R7">
        <f t="shared" si="5"/>
        <v>2</v>
      </c>
      <c r="S7">
        <f t="shared" si="6"/>
        <v>1147.2799999999988</v>
      </c>
      <c r="T7">
        <f>SUM($S$2:S7)</f>
        <v>897.78666666665231</v>
      </c>
      <c r="U7">
        <f t="shared" si="7"/>
        <v>-850</v>
      </c>
      <c r="V7">
        <f>SUM($U$2:U7)</f>
        <v>3016</v>
      </c>
    </row>
    <row r="8" spans="1:25" x14ac:dyDescent="0.25">
      <c r="A8" t="s">
        <v>11</v>
      </c>
      <c r="B8" t="s">
        <v>12</v>
      </c>
      <c r="C8" s="1">
        <v>45482</v>
      </c>
      <c r="D8">
        <v>0</v>
      </c>
      <c r="E8">
        <v>88698</v>
      </c>
      <c r="F8">
        <v>89041</v>
      </c>
      <c r="G8">
        <v>87576</v>
      </c>
      <c r="H8">
        <v>87970</v>
      </c>
      <c r="I8">
        <v>629893</v>
      </c>
      <c r="J8">
        <v>89145.750163720397</v>
      </c>
      <c r="K8">
        <v>1702.64</v>
      </c>
      <c r="L8" t="str">
        <f t="shared" si="0"/>
        <v>long</v>
      </c>
      <c r="M8">
        <f t="shared" si="1"/>
        <v>88130.453333333338</v>
      </c>
      <c r="N8">
        <f t="shared" si="2"/>
        <v>89833.093333333338</v>
      </c>
      <c r="O8" t="str">
        <f t="shared" si="3"/>
        <v>SL</v>
      </c>
      <c r="P8">
        <f t="shared" si="4"/>
        <v>567.54666666666162</v>
      </c>
      <c r="Q8" s="2">
        <f t="shared" si="8"/>
        <v>150897.78666666665</v>
      </c>
      <c r="R8">
        <f t="shared" si="5"/>
        <v>2</v>
      </c>
      <c r="S8">
        <f t="shared" si="6"/>
        <v>1135.0933333333232</v>
      </c>
      <c r="T8">
        <f>SUM($S$2:S8)</f>
        <v>2032.8799999999756</v>
      </c>
      <c r="U8">
        <f t="shared" si="7"/>
        <v>-1456</v>
      </c>
      <c r="V8">
        <f>SUM($U$2:U8)</f>
        <v>1560</v>
      </c>
    </row>
    <row r="9" spans="1:25" x14ac:dyDescent="0.25">
      <c r="A9" t="s">
        <v>11</v>
      </c>
      <c r="B9" t="s">
        <v>12</v>
      </c>
      <c r="C9" s="1">
        <v>45483</v>
      </c>
      <c r="D9">
        <v>0</v>
      </c>
      <c r="E9">
        <v>88018</v>
      </c>
      <c r="F9">
        <v>89176</v>
      </c>
      <c r="G9">
        <v>87805</v>
      </c>
      <c r="H9">
        <v>88975</v>
      </c>
      <c r="I9">
        <v>554886</v>
      </c>
      <c r="J9">
        <v>88794.368905083698</v>
      </c>
      <c r="K9">
        <v>1678.95</v>
      </c>
      <c r="L9" t="str">
        <f t="shared" si="0"/>
        <v>long</v>
      </c>
      <c r="M9">
        <f t="shared" si="1"/>
        <v>87458.35</v>
      </c>
      <c r="N9">
        <f t="shared" si="2"/>
        <v>89137.3</v>
      </c>
      <c r="O9" t="str">
        <f t="shared" si="3"/>
        <v>TP</v>
      </c>
      <c r="P9">
        <f t="shared" si="4"/>
        <v>1119.3000000000029</v>
      </c>
      <c r="Q9" s="2">
        <f t="shared" si="8"/>
        <v>152032.87999999998</v>
      </c>
      <c r="R9">
        <f t="shared" si="5"/>
        <v>2</v>
      </c>
      <c r="S9">
        <f t="shared" si="6"/>
        <v>2238.6000000000058</v>
      </c>
      <c r="T9">
        <f>SUM($S$2:S9)</f>
        <v>4271.4799999999814</v>
      </c>
      <c r="U9">
        <f t="shared" si="7"/>
        <v>1914</v>
      </c>
      <c r="V9">
        <f>SUM($U$2:U9)</f>
        <v>3474</v>
      </c>
    </row>
    <row r="10" spans="1:25" x14ac:dyDescent="0.25">
      <c r="A10" t="s">
        <v>11</v>
      </c>
      <c r="B10" t="s">
        <v>12</v>
      </c>
      <c r="C10" s="1">
        <v>45484</v>
      </c>
      <c r="D10">
        <v>0</v>
      </c>
      <c r="E10">
        <v>88975</v>
      </c>
      <c r="F10">
        <v>89374</v>
      </c>
      <c r="G10">
        <v>88531</v>
      </c>
      <c r="H10">
        <v>88673</v>
      </c>
      <c r="I10">
        <v>525607</v>
      </c>
      <c r="J10">
        <v>87970</v>
      </c>
      <c r="K10">
        <v>1619.24</v>
      </c>
      <c r="L10" t="str">
        <f t="shared" si="0"/>
        <v>short</v>
      </c>
      <c r="M10">
        <f t="shared" si="1"/>
        <v>89514.746666666673</v>
      </c>
      <c r="N10">
        <f t="shared" si="2"/>
        <v>87895.506666666668</v>
      </c>
      <c r="O10" t="str">
        <f t="shared" si="3"/>
        <v>OOT</v>
      </c>
      <c r="P10">
        <f t="shared" si="4"/>
        <v>-302</v>
      </c>
      <c r="Q10" s="2">
        <f t="shared" si="8"/>
        <v>154271.47999999998</v>
      </c>
      <c r="R10">
        <f t="shared" si="5"/>
        <v>2</v>
      </c>
      <c r="S10">
        <f t="shared" si="6"/>
        <v>-604</v>
      </c>
      <c r="T10">
        <f>SUM($S$2:S10)</f>
        <v>3667.4799999999814</v>
      </c>
      <c r="U10">
        <f t="shared" si="7"/>
        <v>-604</v>
      </c>
      <c r="V10">
        <f>SUM($U$2:U10)</f>
        <v>2870</v>
      </c>
    </row>
    <row r="11" spans="1:25" x14ac:dyDescent="0.25">
      <c r="A11" t="s">
        <v>11</v>
      </c>
      <c r="B11" t="s">
        <v>12</v>
      </c>
      <c r="C11" s="1">
        <v>45485</v>
      </c>
      <c r="D11">
        <v>0</v>
      </c>
      <c r="E11">
        <v>88681</v>
      </c>
      <c r="F11">
        <v>89144</v>
      </c>
      <c r="G11">
        <v>88596</v>
      </c>
      <c r="H11">
        <v>88810</v>
      </c>
      <c r="I11">
        <v>398444</v>
      </c>
      <c r="J11">
        <v>88773.146171172106</v>
      </c>
      <c r="K11">
        <v>1542.72</v>
      </c>
      <c r="L11" t="str">
        <f t="shared" si="0"/>
        <v>long</v>
      </c>
      <c r="M11">
        <f t="shared" si="1"/>
        <v>88166.76</v>
      </c>
      <c r="N11">
        <f t="shared" si="2"/>
        <v>89709.48</v>
      </c>
      <c r="O11" t="str">
        <f t="shared" si="3"/>
        <v>OOT</v>
      </c>
      <c r="P11">
        <f t="shared" si="4"/>
        <v>129</v>
      </c>
      <c r="Q11" s="2">
        <f t="shared" si="8"/>
        <v>153667.47999999998</v>
      </c>
      <c r="R11">
        <f t="shared" si="5"/>
        <v>2</v>
      </c>
      <c r="S11">
        <f t="shared" si="6"/>
        <v>258</v>
      </c>
      <c r="T11">
        <f>SUM($S$2:S11)</f>
        <v>3925.4799999999814</v>
      </c>
      <c r="U11">
        <f t="shared" si="7"/>
        <v>258</v>
      </c>
      <c r="V11">
        <f>SUM($U$2:U11)</f>
        <v>3128</v>
      </c>
    </row>
    <row r="12" spans="1:25" x14ac:dyDescent="0.25">
      <c r="A12" t="s">
        <v>11</v>
      </c>
      <c r="B12" t="s">
        <v>12</v>
      </c>
      <c r="C12" s="1">
        <v>45488</v>
      </c>
      <c r="D12">
        <v>0</v>
      </c>
      <c r="E12">
        <v>88901</v>
      </c>
      <c r="F12">
        <v>89335</v>
      </c>
      <c r="G12">
        <v>88035</v>
      </c>
      <c r="H12">
        <v>89129</v>
      </c>
      <c r="I12">
        <v>640644</v>
      </c>
      <c r="J12">
        <v>88698.438052613696</v>
      </c>
      <c r="K12">
        <v>1525.39</v>
      </c>
      <c r="L12" t="str">
        <f t="shared" si="0"/>
        <v>short</v>
      </c>
      <c r="M12">
        <f t="shared" si="1"/>
        <v>89409.463333333333</v>
      </c>
      <c r="N12">
        <f t="shared" si="2"/>
        <v>87884.073333333334</v>
      </c>
      <c r="O12" t="str">
        <f t="shared" si="3"/>
        <v>OOT</v>
      </c>
      <c r="P12">
        <f t="shared" si="4"/>
        <v>228</v>
      </c>
      <c r="Q12" s="2">
        <f t="shared" si="8"/>
        <v>153925.47999999998</v>
      </c>
      <c r="R12">
        <f t="shared" si="5"/>
        <v>3</v>
      </c>
      <c r="S12">
        <f t="shared" si="6"/>
        <v>684</v>
      </c>
      <c r="T12">
        <f>SUM($S$2:S12)</f>
        <v>4609.4799999999814</v>
      </c>
      <c r="U12">
        <f t="shared" si="7"/>
        <v>684</v>
      </c>
      <c r="V12">
        <f>SUM($U$2:U12)</f>
        <v>3812</v>
      </c>
    </row>
    <row r="13" spans="1:25" x14ac:dyDescent="0.25">
      <c r="A13" t="s">
        <v>11</v>
      </c>
      <c r="B13" t="s">
        <v>12</v>
      </c>
      <c r="C13" s="1">
        <v>45489</v>
      </c>
      <c r="D13">
        <v>0</v>
      </c>
      <c r="E13">
        <v>89128</v>
      </c>
      <c r="F13">
        <v>89350</v>
      </c>
      <c r="G13">
        <v>88525</v>
      </c>
      <c r="H13">
        <v>88816</v>
      </c>
      <c r="I13">
        <v>422395</v>
      </c>
      <c r="J13">
        <v>88781.712478739093</v>
      </c>
      <c r="K13">
        <v>1475.36</v>
      </c>
      <c r="L13" t="str">
        <f t="shared" si="0"/>
        <v>short</v>
      </c>
      <c r="M13">
        <f t="shared" si="1"/>
        <v>89619.786666666667</v>
      </c>
      <c r="N13">
        <f t="shared" si="2"/>
        <v>88144.426666666666</v>
      </c>
      <c r="O13" t="str">
        <f t="shared" si="3"/>
        <v>OOT</v>
      </c>
      <c r="P13">
        <f t="shared" si="4"/>
        <v>-312</v>
      </c>
      <c r="Q13" s="2">
        <f t="shared" si="8"/>
        <v>154609.47999999998</v>
      </c>
      <c r="R13">
        <f t="shared" si="5"/>
        <v>3</v>
      </c>
      <c r="S13">
        <f t="shared" si="6"/>
        <v>-936</v>
      </c>
      <c r="T13">
        <f>SUM($S$2:S13)</f>
        <v>3673.4799999999814</v>
      </c>
      <c r="U13">
        <f t="shared" si="7"/>
        <v>-936</v>
      </c>
      <c r="V13">
        <f>SUM($U$2:U13)</f>
        <v>2876</v>
      </c>
    </row>
    <row r="14" spans="1:25" x14ac:dyDescent="0.25">
      <c r="A14" t="s">
        <v>11</v>
      </c>
      <c r="B14" t="s">
        <v>12</v>
      </c>
      <c r="C14" s="1">
        <v>45490</v>
      </c>
      <c r="D14">
        <v>0</v>
      </c>
      <c r="E14">
        <v>88855</v>
      </c>
      <c r="F14">
        <v>89070</v>
      </c>
      <c r="G14">
        <v>87904</v>
      </c>
      <c r="H14">
        <v>87904</v>
      </c>
      <c r="I14">
        <v>411739</v>
      </c>
      <c r="J14">
        <v>89041.168317631396</v>
      </c>
      <c r="K14">
        <v>1453.26</v>
      </c>
      <c r="L14" t="str">
        <f t="shared" si="0"/>
        <v>long</v>
      </c>
      <c r="M14">
        <f t="shared" si="1"/>
        <v>88370.58</v>
      </c>
      <c r="N14">
        <f t="shared" si="2"/>
        <v>89823.84</v>
      </c>
      <c r="O14" t="str">
        <f t="shared" si="3"/>
        <v>SL</v>
      </c>
      <c r="P14">
        <f t="shared" si="4"/>
        <v>484.41999999999825</v>
      </c>
      <c r="Q14" s="2">
        <f t="shared" si="8"/>
        <v>153673.47999999998</v>
      </c>
      <c r="R14">
        <f t="shared" si="5"/>
        <v>3</v>
      </c>
      <c r="S14">
        <f t="shared" si="6"/>
        <v>1453.2599999999948</v>
      </c>
      <c r="T14">
        <f>SUM($S$2:S14)</f>
        <v>5126.7399999999761</v>
      </c>
      <c r="U14">
        <f t="shared" si="7"/>
        <v>-2853</v>
      </c>
      <c r="V14">
        <f>SUM($U$2:U14)</f>
        <v>23</v>
      </c>
    </row>
    <row r="15" spans="1:25" x14ac:dyDescent="0.25">
      <c r="A15" t="s">
        <v>11</v>
      </c>
      <c r="B15" t="s">
        <v>12</v>
      </c>
      <c r="C15" s="1">
        <v>45491</v>
      </c>
      <c r="D15">
        <v>0</v>
      </c>
      <c r="E15">
        <v>87967</v>
      </c>
      <c r="F15">
        <v>88465</v>
      </c>
      <c r="G15">
        <v>87808</v>
      </c>
      <c r="H15">
        <v>88440</v>
      </c>
      <c r="I15">
        <v>449881</v>
      </c>
      <c r="J15">
        <v>88873.263831262302</v>
      </c>
      <c r="K15">
        <v>1396.39</v>
      </c>
      <c r="L15" t="str">
        <f t="shared" si="0"/>
        <v>long</v>
      </c>
      <c r="M15">
        <f t="shared" si="1"/>
        <v>87501.536666666667</v>
      </c>
      <c r="N15">
        <f t="shared" si="2"/>
        <v>88897.926666666666</v>
      </c>
      <c r="O15" t="str">
        <f t="shared" si="3"/>
        <v>OOT</v>
      </c>
      <c r="P15">
        <f t="shared" si="4"/>
        <v>473</v>
      </c>
      <c r="Q15" s="2">
        <f t="shared" si="8"/>
        <v>155126.74</v>
      </c>
      <c r="R15">
        <f t="shared" si="5"/>
        <v>3</v>
      </c>
      <c r="S15">
        <f t="shared" si="6"/>
        <v>1419</v>
      </c>
      <c r="T15">
        <f>SUM($S$2:S15)</f>
        <v>6545.7399999999761</v>
      </c>
      <c r="U15">
        <f t="shared" si="7"/>
        <v>1419</v>
      </c>
      <c r="V15">
        <f>SUM($U$2:U15)</f>
        <v>1442</v>
      </c>
    </row>
    <row r="16" spans="1:25" x14ac:dyDescent="0.25">
      <c r="A16" t="s">
        <v>11</v>
      </c>
      <c r="B16" t="s">
        <v>12</v>
      </c>
      <c r="C16" s="1">
        <v>45492</v>
      </c>
      <c r="D16">
        <v>0</v>
      </c>
      <c r="E16">
        <v>88461</v>
      </c>
      <c r="F16">
        <v>88845</v>
      </c>
      <c r="G16">
        <v>87762</v>
      </c>
      <c r="H16">
        <v>87959</v>
      </c>
      <c r="I16">
        <v>445314</v>
      </c>
      <c r="J16">
        <v>88112.008968484603</v>
      </c>
      <c r="K16">
        <v>1374</v>
      </c>
      <c r="L16" t="str">
        <f t="shared" si="0"/>
        <v>short</v>
      </c>
      <c r="M16">
        <f t="shared" si="1"/>
        <v>88919</v>
      </c>
      <c r="N16">
        <f t="shared" si="2"/>
        <v>87545</v>
      </c>
      <c r="O16" t="str">
        <f t="shared" si="3"/>
        <v>OOT</v>
      </c>
      <c r="P16">
        <f t="shared" si="4"/>
        <v>-502</v>
      </c>
      <c r="Q16" s="2">
        <f t="shared" si="8"/>
        <v>156545.74</v>
      </c>
      <c r="R16">
        <f t="shared" si="5"/>
        <v>3</v>
      </c>
      <c r="S16">
        <f t="shared" si="6"/>
        <v>-1506</v>
      </c>
      <c r="T16">
        <f>SUM($S$2:S16)</f>
        <v>5039.7399999999761</v>
      </c>
      <c r="U16">
        <f t="shared" si="7"/>
        <v>-1506</v>
      </c>
      <c r="V16">
        <f>SUM($U$2:U16)</f>
        <v>-64</v>
      </c>
    </row>
    <row r="17" spans="1:22" x14ac:dyDescent="0.25">
      <c r="A17" t="s">
        <v>11</v>
      </c>
      <c r="B17" t="s">
        <v>12</v>
      </c>
      <c r="C17" s="1">
        <v>45495</v>
      </c>
      <c r="D17">
        <v>0</v>
      </c>
      <c r="E17">
        <v>87940</v>
      </c>
      <c r="F17">
        <v>88523</v>
      </c>
      <c r="G17">
        <v>87732</v>
      </c>
      <c r="H17">
        <v>88445</v>
      </c>
      <c r="I17">
        <v>364028</v>
      </c>
      <c r="J17">
        <v>88518.525182147307</v>
      </c>
      <c r="K17">
        <v>1332.36</v>
      </c>
      <c r="L17" t="str">
        <f t="shared" si="0"/>
        <v>long</v>
      </c>
      <c r="M17">
        <f t="shared" si="1"/>
        <v>87495.88</v>
      </c>
      <c r="N17">
        <f t="shared" si="2"/>
        <v>88828.24</v>
      </c>
      <c r="O17" t="str">
        <f t="shared" si="3"/>
        <v>OOT</v>
      </c>
      <c r="P17">
        <f t="shared" si="4"/>
        <v>505</v>
      </c>
      <c r="Q17" s="2">
        <f t="shared" si="8"/>
        <v>155039.74</v>
      </c>
      <c r="R17">
        <f t="shared" si="5"/>
        <v>3</v>
      </c>
      <c r="S17">
        <f t="shared" si="6"/>
        <v>1515</v>
      </c>
      <c r="T17">
        <f>SUM($S$2:S17)</f>
        <v>6554.7399999999761</v>
      </c>
      <c r="U17">
        <f t="shared" si="7"/>
        <v>1515</v>
      </c>
      <c r="V17">
        <f>SUM($U$2:U17)</f>
        <v>1451</v>
      </c>
    </row>
    <row r="18" spans="1:22" x14ac:dyDescent="0.25">
      <c r="A18" t="s">
        <v>11</v>
      </c>
      <c r="B18" t="s">
        <v>12</v>
      </c>
      <c r="C18" s="1">
        <v>45496</v>
      </c>
      <c r="D18">
        <v>0</v>
      </c>
      <c r="E18">
        <v>88439</v>
      </c>
      <c r="F18">
        <v>88449</v>
      </c>
      <c r="G18">
        <v>87220</v>
      </c>
      <c r="H18">
        <v>87532</v>
      </c>
      <c r="I18">
        <v>399794</v>
      </c>
      <c r="J18">
        <v>88063.935376806607</v>
      </c>
      <c r="K18">
        <v>1324.97</v>
      </c>
      <c r="L18" t="str">
        <f t="shared" si="0"/>
        <v>short</v>
      </c>
      <c r="M18">
        <f t="shared" si="1"/>
        <v>88880.656666666662</v>
      </c>
      <c r="N18">
        <f t="shared" si="2"/>
        <v>87555.686666666661</v>
      </c>
      <c r="O18" t="str">
        <f t="shared" si="3"/>
        <v>TP</v>
      </c>
      <c r="P18">
        <f t="shared" si="4"/>
        <v>883.31333333333896</v>
      </c>
      <c r="Q18" s="2">
        <f t="shared" si="8"/>
        <v>156554.74</v>
      </c>
      <c r="R18">
        <f t="shared" si="5"/>
        <v>3</v>
      </c>
      <c r="S18">
        <f t="shared" si="6"/>
        <v>2649.9400000000169</v>
      </c>
      <c r="T18">
        <f>SUM($S$2:S18)</f>
        <v>9204.679999999993</v>
      </c>
      <c r="U18">
        <f t="shared" si="7"/>
        <v>-2721</v>
      </c>
      <c r="V18">
        <f>SUM($U$2:U18)</f>
        <v>-1270</v>
      </c>
    </row>
    <row r="19" spans="1:22" x14ac:dyDescent="0.25">
      <c r="A19" t="s">
        <v>11</v>
      </c>
      <c r="B19" t="s">
        <v>12</v>
      </c>
      <c r="C19" s="1">
        <v>45497</v>
      </c>
      <c r="D19">
        <v>0</v>
      </c>
      <c r="E19">
        <v>87532</v>
      </c>
      <c r="F19">
        <v>87532</v>
      </c>
      <c r="G19">
        <v>86800</v>
      </c>
      <c r="H19">
        <v>86880</v>
      </c>
      <c r="I19">
        <v>305076</v>
      </c>
      <c r="J19">
        <v>88452.337368039007</v>
      </c>
      <c r="K19">
        <v>1282.6199999999999</v>
      </c>
      <c r="L19" t="str">
        <f t="shared" si="0"/>
        <v>long</v>
      </c>
      <c r="M19">
        <f t="shared" si="1"/>
        <v>87104.46</v>
      </c>
      <c r="N19">
        <f t="shared" si="2"/>
        <v>88387.08</v>
      </c>
      <c r="O19" t="str">
        <f t="shared" si="3"/>
        <v>SL</v>
      </c>
      <c r="P19">
        <f t="shared" si="4"/>
        <v>427.5399999999936</v>
      </c>
      <c r="Q19" s="2">
        <f t="shared" si="8"/>
        <v>159204.68</v>
      </c>
      <c r="R19">
        <f t="shared" si="5"/>
        <v>3</v>
      </c>
      <c r="S19">
        <f t="shared" si="6"/>
        <v>1282.6199999999808</v>
      </c>
      <c r="T19">
        <f>SUM($S$2:S19)</f>
        <v>10487.299999999974</v>
      </c>
      <c r="U19">
        <f t="shared" si="7"/>
        <v>-1956</v>
      </c>
      <c r="V19">
        <f>SUM($U$2:U19)</f>
        <v>-3226</v>
      </c>
    </row>
    <row r="20" spans="1:22" x14ac:dyDescent="0.25">
      <c r="A20" t="s">
        <v>11</v>
      </c>
      <c r="B20" t="s">
        <v>12</v>
      </c>
      <c r="C20" s="1">
        <v>45498</v>
      </c>
      <c r="D20">
        <v>0</v>
      </c>
      <c r="E20">
        <v>86850</v>
      </c>
      <c r="F20">
        <v>86860</v>
      </c>
      <c r="G20">
        <v>86010</v>
      </c>
      <c r="H20">
        <v>86409</v>
      </c>
      <c r="I20">
        <v>464865</v>
      </c>
      <c r="J20">
        <v>87734.6887688852</v>
      </c>
      <c r="K20">
        <v>1253.1500000000001</v>
      </c>
      <c r="L20" t="str">
        <f t="shared" si="0"/>
        <v>long</v>
      </c>
      <c r="M20">
        <f t="shared" si="1"/>
        <v>86432.28333333334</v>
      </c>
      <c r="N20">
        <f t="shared" si="2"/>
        <v>87685.433333333334</v>
      </c>
      <c r="O20" t="str">
        <f t="shared" si="3"/>
        <v>SL</v>
      </c>
      <c r="P20">
        <f t="shared" si="4"/>
        <v>417.71666666665988</v>
      </c>
      <c r="Q20" s="2">
        <f t="shared" si="8"/>
        <v>160487.29999999999</v>
      </c>
      <c r="R20">
        <f t="shared" si="5"/>
        <v>3</v>
      </c>
      <c r="S20">
        <f t="shared" si="6"/>
        <v>1253.1499999999796</v>
      </c>
      <c r="T20">
        <f>SUM($S$2:S20)</f>
        <v>11740.449999999953</v>
      </c>
      <c r="U20">
        <f t="shared" si="7"/>
        <v>-1323</v>
      </c>
      <c r="V20">
        <f>SUM($U$2:U20)</f>
        <v>-4549</v>
      </c>
    </row>
    <row r="21" spans="1:22" x14ac:dyDescent="0.25">
      <c r="A21" t="s">
        <v>11</v>
      </c>
      <c r="B21" t="s">
        <v>12</v>
      </c>
      <c r="C21" s="1">
        <v>45499</v>
      </c>
      <c r="D21">
        <v>0</v>
      </c>
      <c r="E21">
        <v>86340</v>
      </c>
      <c r="F21">
        <v>87615</v>
      </c>
      <c r="G21">
        <v>86152</v>
      </c>
      <c r="H21">
        <v>87300</v>
      </c>
      <c r="I21">
        <v>723640</v>
      </c>
      <c r="J21">
        <v>87132.532796206593</v>
      </c>
      <c r="K21">
        <v>1268.1400000000001</v>
      </c>
      <c r="L21" t="str">
        <f t="shared" si="0"/>
        <v>long</v>
      </c>
      <c r="M21">
        <f t="shared" si="1"/>
        <v>85917.286666666667</v>
      </c>
      <c r="N21">
        <f t="shared" si="2"/>
        <v>87185.426666666666</v>
      </c>
      <c r="O21" t="str">
        <f t="shared" si="3"/>
        <v>TP</v>
      </c>
      <c r="P21">
        <f t="shared" si="4"/>
        <v>845.42666666666628</v>
      </c>
      <c r="Q21" s="2">
        <f t="shared" si="8"/>
        <v>161740.44999999995</v>
      </c>
      <c r="R21">
        <f t="shared" si="5"/>
        <v>3</v>
      </c>
      <c r="S21">
        <f t="shared" si="6"/>
        <v>2536.2799999999988</v>
      </c>
      <c r="T21">
        <f>SUM($S$2:S21)</f>
        <v>14276.729999999952</v>
      </c>
      <c r="U21">
        <f t="shared" si="7"/>
        <v>2880</v>
      </c>
      <c r="V21">
        <f>SUM($U$2:U21)</f>
        <v>-1669</v>
      </c>
    </row>
    <row r="22" spans="1:22" x14ac:dyDescent="0.25">
      <c r="A22" t="s">
        <v>11</v>
      </c>
      <c r="B22" t="s">
        <v>12</v>
      </c>
      <c r="C22" s="1">
        <v>45502</v>
      </c>
      <c r="D22">
        <v>0</v>
      </c>
      <c r="E22">
        <v>87287</v>
      </c>
      <c r="F22">
        <v>87599</v>
      </c>
      <c r="G22">
        <v>86516</v>
      </c>
      <c r="H22">
        <v>86692</v>
      </c>
      <c r="I22">
        <v>374431</v>
      </c>
      <c r="J22">
        <v>86607.610881627304</v>
      </c>
      <c r="K22">
        <v>1254.9100000000001</v>
      </c>
      <c r="L22" t="str">
        <f t="shared" si="0"/>
        <v>short</v>
      </c>
      <c r="M22">
        <f t="shared" si="1"/>
        <v>87705.30333333333</v>
      </c>
      <c r="N22">
        <f t="shared" si="2"/>
        <v>86450.393333333326</v>
      </c>
      <c r="O22" t="str">
        <f t="shared" si="3"/>
        <v>OOT</v>
      </c>
      <c r="P22">
        <f t="shared" si="4"/>
        <v>-595</v>
      </c>
      <c r="Q22" s="2">
        <f t="shared" si="8"/>
        <v>164276.72999999995</v>
      </c>
      <c r="R22">
        <f t="shared" si="5"/>
        <v>3</v>
      </c>
      <c r="S22">
        <f t="shared" si="6"/>
        <v>-1785</v>
      </c>
      <c r="T22">
        <f>SUM($S$2:S22)</f>
        <v>12491.729999999952</v>
      </c>
      <c r="U22">
        <f t="shared" si="7"/>
        <v>-1785</v>
      </c>
      <c r="V22">
        <f>SUM($U$2:U22)</f>
        <v>-3454</v>
      </c>
    </row>
    <row r="23" spans="1:22" x14ac:dyDescent="0.25">
      <c r="A23" t="s">
        <v>11</v>
      </c>
      <c r="B23" t="s">
        <v>12</v>
      </c>
      <c r="C23" s="1">
        <v>45503</v>
      </c>
      <c r="D23">
        <v>0</v>
      </c>
      <c r="E23">
        <v>86720</v>
      </c>
      <c r="F23">
        <v>87330</v>
      </c>
      <c r="G23">
        <v>86650</v>
      </c>
      <c r="H23">
        <v>87130</v>
      </c>
      <c r="I23">
        <v>378225</v>
      </c>
      <c r="J23">
        <v>87173.4404512935</v>
      </c>
      <c r="K23">
        <v>1213.8499999999999</v>
      </c>
      <c r="L23" t="str">
        <f t="shared" si="0"/>
        <v>long</v>
      </c>
      <c r="M23">
        <f t="shared" si="1"/>
        <v>86315.383333333331</v>
      </c>
      <c r="N23">
        <f t="shared" si="2"/>
        <v>87529.233333333337</v>
      </c>
      <c r="O23" t="str">
        <f t="shared" si="3"/>
        <v>OOT</v>
      </c>
      <c r="P23">
        <f t="shared" si="4"/>
        <v>410</v>
      </c>
      <c r="Q23" s="2">
        <f t="shared" si="8"/>
        <v>162491.72999999995</v>
      </c>
      <c r="R23">
        <f t="shared" si="5"/>
        <v>4</v>
      </c>
      <c r="S23">
        <f t="shared" si="6"/>
        <v>1640</v>
      </c>
      <c r="T23">
        <f>SUM($S$2:S23)</f>
        <v>14131.729999999952</v>
      </c>
      <c r="U23">
        <f t="shared" si="7"/>
        <v>1640</v>
      </c>
      <c r="V23">
        <f>SUM($U$2:U23)</f>
        <v>-1814</v>
      </c>
    </row>
    <row r="24" spans="1:22" x14ac:dyDescent="0.25">
      <c r="A24" t="s">
        <v>11</v>
      </c>
      <c r="B24" t="s">
        <v>12</v>
      </c>
      <c r="C24" s="1">
        <v>45504</v>
      </c>
      <c r="D24">
        <v>0</v>
      </c>
      <c r="E24">
        <v>87128</v>
      </c>
      <c r="F24">
        <v>87250</v>
      </c>
      <c r="G24">
        <v>86029</v>
      </c>
      <c r="H24">
        <v>86280</v>
      </c>
      <c r="I24">
        <v>532405</v>
      </c>
      <c r="J24">
        <v>86579.050359373403</v>
      </c>
      <c r="K24">
        <v>1214.3599999999999</v>
      </c>
      <c r="L24" t="str">
        <f t="shared" si="0"/>
        <v>short</v>
      </c>
      <c r="M24">
        <f t="shared" si="1"/>
        <v>87532.786666666667</v>
      </c>
      <c r="N24">
        <f t="shared" si="2"/>
        <v>86318.426666666666</v>
      </c>
      <c r="O24" t="str">
        <f t="shared" si="3"/>
        <v>TP</v>
      </c>
      <c r="P24">
        <f t="shared" si="4"/>
        <v>809.57333333333372</v>
      </c>
      <c r="Q24" s="2">
        <f t="shared" si="8"/>
        <v>164131.72999999995</v>
      </c>
      <c r="R24">
        <f t="shared" si="5"/>
        <v>4</v>
      </c>
      <c r="S24">
        <f t="shared" si="6"/>
        <v>3238.2933333333349</v>
      </c>
      <c r="T24">
        <f>SUM($S$2:S24)</f>
        <v>17370.023333333287</v>
      </c>
      <c r="U24">
        <f t="shared" si="7"/>
        <v>-3392</v>
      </c>
      <c r="V24">
        <f>SUM($U$2:U24)</f>
        <v>-5206</v>
      </c>
    </row>
    <row r="25" spans="1:22" x14ac:dyDescent="0.25">
      <c r="A25" t="s">
        <v>11</v>
      </c>
      <c r="B25" t="s">
        <v>12</v>
      </c>
      <c r="C25" s="1">
        <v>45505</v>
      </c>
      <c r="D25">
        <v>0</v>
      </c>
      <c r="E25">
        <v>86299</v>
      </c>
      <c r="F25">
        <v>86650</v>
      </c>
      <c r="G25">
        <v>85600</v>
      </c>
      <c r="H25">
        <v>85867</v>
      </c>
      <c r="I25">
        <v>416044</v>
      </c>
      <c r="J25">
        <v>86985.822487817306</v>
      </c>
      <c r="K25">
        <v>1202.6199999999999</v>
      </c>
      <c r="L25" t="str">
        <f t="shared" si="0"/>
        <v>long</v>
      </c>
      <c r="M25">
        <f t="shared" si="1"/>
        <v>85898.126666666663</v>
      </c>
      <c r="N25">
        <f t="shared" si="2"/>
        <v>87100.746666666673</v>
      </c>
      <c r="O25" t="str">
        <f t="shared" si="3"/>
        <v>SL</v>
      </c>
      <c r="P25">
        <f t="shared" si="4"/>
        <v>400.87333333333663</v>
      </c>
      <c r="Q25" s="2">
        <f t="shared" si="8"/>
        <v>167370.02333333329</v>
      </c>
      <c r="R25">
        <f t="shared" si="5"/>
        <v>4</v>
      </c>
      <c r="S25">
        <f t="shared" si="6"/>
        <v>1603.4933333333465</v>
      </c>
      <c r="T25">
        <f>SUM($S$2:S25)</f>
        <v>18973.516666666634</v>
      </c>
      <c r="U25">
        <f t="shared" si="7"/>
        <v>-1728</v>
      </c>
      <c r="V25">
        <f>SUM($U$2:U25)</f>
        <v>-6934</v>
      </c>
    </row>
    <row r="26" spans="1:22" x14ac:dyDescent="0.25">
      <c r="A26" t="s">
        <v>11</v>
      </c>
      <c r="B26" t="s">
        <v>12</v>
      </c>
      <c r="C26" s="1">
        <v>45506</v>
      </c>
      <c r="D26">
        <v>0</v>
      </c>
      <c r="E26">
        <v>85752</v>
      </c>
      <c r="F26">
        <v>86492</v>
      </c>
      <c r="G26">
        <v>85506</v>
      </c>
      <c r="H26">
        <v>85976</v>
      </c>
      <c r="I26">
        <v>543040</v>
      </c>
      <c r="J26">
        <v>86273.454405797995</v>
      </c>
      <c r="K26">
        <v>1187.1500000000001</v>
      </c>
      <c r="L26" t="str">
        <f t="shared" si="0"/>
        <v>long</v>
      </c>
      <c r="M26">
        <f t="shared" si="1"/>
        <v>85356.28333333334</v>
      </c>
      <c r="N26">
        <f t="shared" si="2"/>
        <v>86543.433333333334</v>
      </c>
      <c r="O26" t="str">
        <f t="shared" si="3"/>
        <v>OOT</v>
      </c>
      <c r="P26">
        <f t="shared" si="4"/>
        <v>224</v>
      </c>
      <c r="Q26" s="2">
        <f t="shared" si="8"/>
        <v>168973.51666666663</v>
      </c>
      <c r="R26">
        <f t="shared" si="5"/>
        <v>4</v>
      </c>
      <c r="S26">
        <f t="shared" si="6"/>
        <v>896</v>
      </c>
      <c r="T26">
        <f>SUM($S$2:S26)</f>
        <v>19869.516666666634</v>
      </c>
      <c r="U26">
        <f t="shared" si="7"/>
        <v>896</v>
      </c>
      <c r="V26">
        <f>SUM($U$2:U26)</f>
        <v>-6038</v>
      </c>
    </row>
    <row r="27" spans="1:22" x14ac:dyDescent="0.25">
      <c r="A27" t="s">
        <v>11</v>
      </c>
      <c r="B27" t="s">
        <v>12</v>
      </c>
      <c r="C27" s="1">
        <v>45509</v>
      </c>
      <c r="D27">
        <v>0</v>
      </c>
      <c r="E27">
        <v>85983</v>
      </c>
      <c r="F27">
        <v>86242</v>
      </c>
      <c r="G27">
        <v>84941</v>
      </c>
      <c r="H27">
        <v>85795</v>
      </c>
      <c r="I27">
        <v>576979</v>
      </c>
      <c r="J27">
        <v>86001.106912763906</v>
      </c>
      <c r="K27">
        <v>1195.28</v>
      </c>
      <c r="L27" t="str">
        <f t="shared" si="0"/>
        <v>long</v>
      </c>
      <c r="M27">
        <f t="shared" si="1"/>
        <v>85584.573333333334</v>
      </c>
      <c r="N27">
        <f t="shared" si="2"/>
        <v>86779.853333333333</v>
      </c>
      <c r="O27" t="str">
        <f t="shared" si="3"/>
        <v>SL</v>
      </c>
      <c r="P27">
        <f t="shared" si="4"/>
        <v>398.42666666666628</v>
      </c>
      <c r="Q27" s="2">
        <f t="shared" si="8"/>
        <v>169869.51666666663</v>
      </c>
      <c r="R27">
        <f t="shared" si="5"/>
        <v>4</v>
      </c>
      <c r="S27">
        <f t="shared" si="6"/>
        <v>1593.7066666666651</v>
      </c>
      <c r="T27">
        <f>SUM($S$2:S27)</f>
        <v>21463.223333333299</v>
      </c>
      <c r="U27">
        <f t="shared" si="7"/>
        <v>-752</v>
      </c>
      <c r="V27">
        <f>SUM($U$2:U27)</f>
        <v>-6790</v>
      </c>
    </row>
    <row r="28" spans="1:22" x14ac:dyDescent="0.25">
      <c r="A28" t="s">
        <v>11</v>
      </c>
      <c r="B28" t="s">
        <v>12</v>
      </c>
      <c r="C28" s="1">
        <v>45510</v>
      </c>
      <c r="D28">
        <v>0</v>
      </c>
      <c r="E28">
        <v>85816</v>
      </c>
      <c r="F28">
        <v>86386</v>
      </c>
      <c r="G28">
        <v>85183</v>
      </c>
      <c r="H28">
        <v>86284</v>
      </c>
      <c r="I28">
        <v>536605</v>
      </c>
      <c r="J28">
        <v>85955.201204363504</v>
      </c>
      <c r="K28">
        <v>1195.83</v>
      </c>
      <c r="L28" t="str">
        <f t="shared" si="0"/>
        <v>long</v>
      </c>
      <c r="M28">
        <f t="shared" si="1"/>
        <v>85417.39</v>
      </c>
      <c r="N28">
        <f t="shared" si="2"/>
        <v>86613.22</v>
      </c>
      <c r="O28" t="str">
        <f t="shared" si="3"/>
        <v>SL</v>
      </c>
      <c r="P28">
        <f t="shared" si="4"/>
        <v>398.61000000000058</v>
      </c>
      <c r="Q28" s="2">
        <f t="shared" si="8"/>
        <v>171463.2233333333</v>
      </c>
      <c r="R28">
        <f t="shared" si="5"/>
        <v>4</v>
      </c>
      <c r="S28">
        <f t="shared" si="6"/>
        <v>1594.4400000000023</v>
      </c>
      <c r="T28">
        <f>SUM($S$2:S28)</f>
        <v>23057.663333333301</v>
      </c>
      <c r="U28">
        <f t="shared" si="7"/>
        <v>1872</v>
      </c>
      <c r="V28">
        <f>SUM($U$2:U28)</f>
        <v>-4918</v>
      </c>
    </row>
    <row r="29" spans="1:22" x14ac:dyDescent="0.25">
      <c r="A29" t="s">
        <v>11</v>
      </c>
      <c r="B29" t="s">
        <v>12</v>
      </c>
      <c r="C29" s="1">
        <v>45511</v>
      </c>
      <c r="D29">
        <v>0</v>
      </c>
      <c r="E29">
        <v>86452</v>
      </c>
      <c r="F29">
        <v>86491</v>
      </c>
      <c r="G29">
        <v>85900</v>
      </c>
      <c r="H29">
        <v>86207</v>
      </c>
      <c r="I29">
        <v>412174</v>
      </c>
      <c r="J29">
        <v>85739.346038070405</v>
      </c>
      <c r="K29">
        <v>1152.6300000000001</v>
      </c>
      <c r="L29" t="str">
        <f t="shared" si="0"/>
        <v>short</v>
      </c>
      <c r="M29">
        <f t="shared" si="1"/>
        <v>86836.21</v>
      </c>
      <c r="N29">
        <f t="shared" si="2"/>
        <v>85683.58</v>
      </c>
      <c r="O29" t="str">
        <f t="shared" si="3"/>
        <v>OOT</v>
      </c>
      <c r="P29">
        <f t="shared" si="4"/>
        <v>-245</v>
      </c>
      <c r="Q29" s="2">
        <f t="shared" si="8"/>
        <v>173057.6633333333</v>
      </c>
      <c r="R29">
        <f t="shared" si="5"/>
        <v>4</v>
      </c>
      <c r="S29">
        <f t="shared" si="6"/>
        <v>-980</v>
      </c>
      <c r="T29">
        <f>SUM($S$2:S29)</f>
        <v>22077.663333333301</v>
      </c>
      <c r="U29">
        <f t="shared" si="7"/>
        <v>-980</v>
      </c>
      <c r="V29">
        <f>SUM($U$2:U29)</f>
        <v>-5898</v>
      </c>
    </row>
    <row r="30" spans="1:22" x14ac:dyDescent="0.25">
      <c r="A30" t="s">
        <v>11</v>
      </c>
      <c r="B30" t="s">
        <v>12</v>
      </c>
      <c r="C30" s="1">
        <v>45512</v>
      </c>
      <c r="D30">
        <v>0</v>
      </c>
      <c r="E30">
        <v>86225</v>
      </c>
      <c r="F30">
        <v>86876</v>
      </c>
      <c r="G30">
        <v>86000</v>
      </c>
      <c r="H30">
        <v>86509</v>
      </c>
      <c r="I30">
        <v>522071</v>
      </c>
      <c r="J30">
        <v>86074.484462366905</v>
      </c>
      <c r="K30">
        <v>1132.8699999999999</v>
      </c>
      <c r="L30" t="str">
        <f t="shared" si="0"/>
        <v>short</v>
      </c>
      <c r="M30">
        <f t="shared" si="1"/>
        <v>86602.623333333337</v>
      </c>
      <c r="N30">
        <f t="shared" si="2"/>
        <v>85469.753333333327</v>
      </c>
      <c r="O30" t="str">
        <f t="shared" si="3"/>
        <v>SL</v>
      </c>
      <c r="P30">
        <f t="shared" si="4"/>
        <v>-377.62333333333663</v>
      </c>
      <c r="Q30" s="2">
        <f t="shared" si="8"/>
        <v>172077.6633333333</v>
      </c>
      <c r="R30">
        <f t="shared" si="5"/>
        <v>4</v>
      </c>
      <c r="S30">
        <f t="shared" si="6"/>
        <v>-1510.4933333333465</v>
      </c>
      <c r="T30">
        <f>SUM($S$2:S30)</f>
        <v>20567.169999999955</v>
      </c>
      <c r="U30">
        <f t="shared" si="7"/>
        <v>1136</v>
      </c>
      <c r="V30">
        <f>SUM($U$2:U30)</f>
        <v>-4762</v>
      </c>
    </row>
    <row r="31" spans="1:22" x14ac:dyDescent="0.25">
      <c r="A31" t="s">
        <v>11</v>
      </c>
      <c r="B31" t="s">
        <v>12</v>
      </c>
      <c r="C31" s="1">
        <v>45513</v>
      </c>
      <c r="D31">
        <v>0</v>
      </c>
      <c r="E31">
        <v>86511</v>
      </c>
      <c r="F31">
        <v>87020</v>
      </c>
      <c r="G31">
        <v>86320</v>
      </c>
      <c r="H31">
        <v>86582</v>
      </c>
      <c r="I31">
        <v>515751</v>
      </c>
      <c r="J31">
        <v>85972.089843264694</v>
      </c>
      <c r="K31">
        <v>1101.95</v>
      </c>
      <c r="L31" t="str">
        <f t="shared" si="0"/>
        <v>short</v>
      </c>
      <c r="M31">
        <f t="shared" si="1"/>
        <v>86878.316666666666</v>
      </c>
      <c r="N31">
        <f t="shared" si="2"/>
        <v>85776.366666666669</v>
      </c>
      <c r="O31" t="str">
        <f t="shared" si="3"/>
        <v>SL</v>
      </c>
      <c r="P31">
        <f t="shared" si="4"/>
        <v>-367.3166666666657</v>
      </c>
      <c r="Q31" s="2">
        <f t="shared" si="8"/>
        <v>170567.16999999995</v>
      </c>
      <c r="R31">
        <f t="shared" si="5"/>
        <v>4</v>
      </c>
      <c r="S31">
        <f t="shared" si="6"/>
        <v>-1469.2666666666628</v>
      </c>
      <c r="T31">
        <f>SUM($S$2:S31)</f>
        <v>19097.903333333292</v>
      </c>
      <c r="U31">
        <f t="shared" si="7"/>
        <v>284</v>
      </c>
      <c r="V31">
        <f>SUM($U$2:U31)</f>
        <v>-4478</v>
      </c>
    </row>
    <row r="32" spans="1:22" x14ac:dyDescent="0.25">
      <c r="A32" t="s">
        <v>11</v>
      </c>
      <c r="B32" t="s">
        <v>12</v>
      </c>
      <c r="C32" s="1">
        <v>45516</v>
      </c>
      <c r="D32">
        <v>0</v>
      </c>
      <c r="E32">
        <v>86636</v>
      </c>
      <c r="F32">
        <v>89100</v>
      </c>
      <c r="G32">
        <v>86403</v>
      </c>
      <c r="H32">
        <v>88715</v>
      </c>
      <c r="I32">
        <v>913243</v>
      </c>
      <c r="J32">
        <v>86251.316817048501</v>
      </c>
      <c r="K32">
        <v>1215.8800000000001</v>
      </c>
      <c r="L32" t="str">
        <f t="shared" si="0"/>
        <v>short</v>
      </c>
      <c r="M32">
        <f t="shared" si="1"/>
        <v>87041.293333333335</v>
      </c>
      <c r="N32">
        <f t="shared" si="2"/>
        <v>85825.41333333333</v>
      </c>
      <c r="O32" t="str">
        <f t="shared" si="3"/>
        <v>SL</v>
      </c>
      <c r="P32">
        <f t="shared" si="4"/>
        <v>-405.29333333333489</v>
      </c>
      <c r="Q32" s="2">
        <f t="shared" si="8"/>
        <v>169097.90333333329</v>
      </c>
      <c r="R32">
        <f t="shared" si="5"/>
        <v>4</v>
      </c>
      <c r="S32">
        <f t="shared" si="6"/>
        <v>-1621.1733333333395</v>
      </c>
      <c r="T32">
        <f>SUM($S$2:S32)</f>
        <v>17476.729999999952</v>
      </c>
      <c r="U32">
        <f t="shared" si="7"/>
        <v>8316</v>
      </c>
      <c r="V32">
        <f>SUM($U$2:U32)</f>
        <v>3838</v>
      </c>
    </row>
    <row r="33" spans="1:22" x14ac:dyDescent="0.25">
      <c r="A33" t="s">
        <v>11</v>
      </c>
      <c r="B33" t="s">
        <v>12</v>
      </c>
      <c r="C33" s="1">
        <v>45517</v>
      </c>
      <c r="D33">
        <v>0</v>
      </c>
      <c r="E33">
        <v>88768</v>
      </c>
      <c r="F33">
        <v>89890</v>
      </c>
      <c r="G33">
        <v>88570</v>
      </c>
      <c r="H33">
        <v>89527</v>
      </c>
      <c r="I33">
        <v>1067129</v>
      </c>
      <c r="J33">
        <v>86303.969865748106</v>
      </c>
      <c r="K33">
        <v>1223.32</v>
      </c>
      <c r="L33" t="str">
        <f t="shared" si="0"/>
        <v>short</v>
      </c>
      <c r="M33">
        <f t="shared" si="1"/>
        <v>89175.773333333331</v>
      </c>
      <c r="N33">
        <f t="shared" si="2"/>
        <v>87952.453333333338</v>
      </c>
      <c r="O33" t="str">
        <f t="shared" si="3"/>
        <v>SL</v>
      </c>
      <c r="P33">
        <f t="shared" si="4"/>
        <v>-407.77333333333081</v>
      </c>
      <c r="Q33" s="2">
        <f t="shared" si="8"/>
        <v>167476.72999999995</v>
      </c>
      <c r="R33">
        <f t="shared" si="5"/>
        <v>4</v>
      </c>
      <c r="S33">
        <f t="shared" si="6"/>
        <v>-1631.0933333333232</v>
      </c>
      <c r="T33">
        <f>SUM($S$2:S33)</f>
        <v>15845.636666666629</v>
      </c>
      <c r="U33">
        <f t="shared" si="7"/>
        <v>3036</v>
      </c>
      <c r="V33">
        <f>SUM($U$2:U33)</f>
        <v>6874</v>
      </c>
    </row>
    <row r="34" spans="1:22" x14ac:dyDescent="0.25">
      <c r="A34" t="s">
        <v>11</v>
      </c>
      <c r="B34" t="s">
        <v>12</v>
      </c>
      <c r="C34" s="1">
        <v>45518</v>
      </c>
      <c r="D34">
        <v>0</v>
      </c>
      <c r="E34">
        <v>89550</v>
      </c>
      <c r="F34">
        <v>89925</v>
      </c>
      <c r="G34">
        <v>87567</v>
      </c>
      <c r="H34">
        <v>87717</v>
      </c>
      <c r="I34">
        <v>798872</v>
      </c>
      <c r="J34">
        <v>88117.725378837597</v>
      </c>
      <c r="K34">
        <v>1304.3699999999999</v>
      </c>
      <c r="L34" t="str">
        <f t="shared" si="0"/>
        <v>short</v>
      </c>
      <c r="M34">
        <f t="shared" si="1"/>
        <v>89984.79</v>
      </c>
      <c r="N34">
        <f t="shared" si="2"/>
        <v>88680.42</v>
      </c>
      <c r="O34" t="str">
        <f t="shared" si="3"/>
        <v>TP</v>
      </c>
      <c r="P34">
        <f t="shared" si="4"/>
        <v>869.58000000000175</v>
      </c>
      <c r="Q34" s="2">
        <f t="shared" si="8"/>
        <v>165845.63666666663</v>
      </c>
      <c r="R34">
        <f t="shared" si="5"/>
        <v>3</v>
      </c>
      <c r="S34">
        <f t="shared" si="6"/>
        <v>2608.7400000000052</v>
      </c>
      <c r="T34">
        <f>SUM($S$2:S34)</f>
        <v>18454.376666666634</v>
      </c>
      <c r="U34">
        <f t="shared" si="7"/>
        <v>-5499</v>
      </c>
      <c r="V34">
        <f>SUM($U$2:U34)</f>
        <v>1375</v>
      </c>
    </row>
    <row r="35" spans="1:22" x14ac:dyDescent="0.25">
      <c r="A35" t="s">
        <v>11</v>
      </c>
      <c r="B35" t="s">
        <v>12</v>
      </c>
      <c r="C35" s="1">
        <v>45519</v>
      </c>
      <c r="D35">
        <v>0</v>
      </c>
      <c r="E35">
        <v>87697</v>
      </c>
      <c r="F35">
        <v>88420</v>
      </c>
      <c r="G35">
        <v>87334</v>
      </c>
      <c r="H35">
        <v>88020</v>
      </c>
      <c r="I35">
        <v>537274</v>
      </c>
      <c r="J35">
        <v>89527</v>
      </c>
      <c r="K35">
        <v>1288.77</v>
      </c>
      <c r="L35" t="str">
        <f t="shared" si="0"/>
        <v>long</v>
      </c>
      <c r="M35">
        <f t="shared" si="1"/>
        <v>87267.41</v>
      </c>
      <c r="N35">
        <f t="shared" si="2"/>
        <v>88556.18</v>
      </c>
      <c r="O35" t="str">
        <f t="shared" si="3"/>
        <v>OOT</v>
      </c>
      <c r="P35">
        <f t="shared" si="4"/>
        <v>323</v>
      </c>
      <c r="Q35" s="2">
        <f t="shared" si="8"/>
        <v>168454.37666666665</v>
      </c>
      <c r="R35">
        <f t="shared" si="5"/>
        <v>3</v>
      </c>
      <c r="S35">
        <f t="shared" si="6"/>
        <v>969</v>
      </c>
      <c r="T35">
        <f>SUM($S$2:S35)</f>
        <v>19423.376666666634</v>
      </c>
      <c r="U35">
        <f t="shared" si="7"/>
        <v>969</v>
      </c>
      <c r="V35">
        <f>SUM($U$2:U35)</f>
        <v>2344</v>
      </c>
    </row>
    <row r="36" spans="1:22" x14ac:dyDescent="0.25">
      <c r="A36" t="s">
        <v>11</v>
      </c>
      <c r="B36" t="s">
        <v>12</v>
      </c>
      <c r="C36" s="1">
        <v>45520</v>
      </c>
      <c r="D36">
        <v>0</v>
      </c>
      <c r="E36">
        <v>88018</v>
      </c>
      <c r="F36">
        <v>88609</v>
      </c>
      <c r="G36">
        <v>87630</v>
      </c>
      <c r="H36">
        <v>88249</v>
      </c>
      <c r="I36">
        <v>468369</v>
      </c>
      <c r="J36">
        <v>87724.745489823094</v>
      </c>
      <c r="K36">
        <v>1266.6400000000001</v>
      </c>
      <c r="L36" t="str">
        <f t="shared" si="0"/>
        <v>short</v>
      </c>
      <c r="M36">
        <f t="shared" si="1"/>
        <v>88440.213333333333</v>
      </c>
      <c r="N36">
        <f t="shared" si="2"/>
        <v>87173.573333333334</v>
      </c>
      <c r="O36" t="str">
        <f t="shared" si="3"/>
        <v>SL</v>
      </c>
      <c r="P36">
        <f t="shared" si="4"/>
        <v>-422.21333333333314</v>
      </c>
      <c r="Q36" s="2">
        <f t="shared" si="8"/>
        <v>169423.37666666665</v>
      </c>
      <c r="R36">
        <f t="shared" si="5"/>
        <v>4</v>
      </c>
      <c r="S36">
        <f t="shared" si="6"/>
        <v>-1688.8533333333326</v>
      </c>
      <c r="T36">
        <f>SUM($S$2:S36)</f>
        <v>17734.523333333302</v>
      </c>
      <c r="U36">
        <f t="shared" si="7"/>
        <v>924</v>
      </c>
      <c r="V36">
        <f>SUM($U$2:U36)</f>
        <v>3268</v>
      </c>
    </row>
    <row r="37" spans="1:22" x14ac:dyDescent="0.25">
      <c r="A37" t="s">
        <v>11</v>
      </c>
      <c r="B37" t="s">
        <v>12</v>
      </c>
      <c r="C37" s="1">
        <v>45523</v>
      </c>
      <c r="D37">
        <v>0</v>
      </c>
      <c r="E37">
        <v>88253</v>
      </c>
      <c r="F37">
        <v>88774</v>
      </c>
      <c r="G37">
        <v>88038</v>
      </c>
      <c r="H37">
        <v>88497</v>
      </c>
      <c r="I37">
        <v>388517</v>
      </c>
      <c r="J37">
        <v>88161.5148191771</v>
      </c>
      <c r="K37">
        <v>1228.74</v>
      </c>
      <c r="L37" t="str">
        <f t="shared" si="0"/>
        <v>short</v>
      </c>
      <c r="M37">
        <f t="shared" si="1"/>
        <v>88662.58</v>
      </c>
      <c r="N37">
        <f t="shared" si="2"/>
        <v>87433.84</v>
      </c>
      <c r="O37" t="str">
        <f t="shared" si="3"/>
        <v>SL</v>
      </c>
      <c r="P37">
        <f t="shared" si="4"/>
        <v>-409.58000000000175</v>
      </c>
      <c r="Q37" s="2">
        <f t="shared" si="8"/>
        <v>167734.52333333332</v>
      </c>
      <c r="R37">
        <f t="shared" si="5"/>
        <v>4</v>
      </c>
      <c r="S37">
        <f t="shared" si="6"/>
        <v>-1638.320000000007</v>
      </c>
      <c r="T37">
        <f>SUM($S$2:S37)</f>
        <v>16096.203333333295</v>
      </c>
      <c r="U37">
        <f t="shared" si="7"/>
        <v>976</v>
      </c>
      <c r="V37">
        <f>SUM($U$2:U37)</f>
        <v>4244</v>
      </c>
    </row>
    <row r="38" spans="1:22" x14ac:dyDescent="0.25">
      <c r="A38" t="s">
        <v>11</v>
      </c>
      <c r="B38" t="s">
        <v>12</v>
      </c>
      <c r="C38" s="1">
        <v>45524</v>
      </c>
      <c r="D38">
        <v>0</v>
      </c>
      <c r="E38">
        <v>88497</v>
      </c>
      <c r="F38">
        <v>89330</v>
      </c>
      <c r="G38">
        <v>88000</v>
      </c>
      <c r="H38">
        <v>89061</v>
      </c>
      <c r="I38">
        <v>503950</v>
      </c>
      <c r="J38">
        <v>88182.685061564698</v>
      </c>
      <c r="K38">
        <v>1235.97</v>
      </c>
      <c r="L38" t="str">
        <f t="shared" si="0"/>
        <v>short</v>
      </c>
      <c r="M38">
        <f t="shared" si="1"/>
        <v>88908.99</v>
      </c>
      <c r="N38">
        <f t="shared" si="2"/>
        <v>87673.02</v>
      </c>
      <c r="O38" t="str">
        <f t="shared" si="3"/>
        <v>SL</v>
      </c>
      <c r="P38">
        <f t="shared" si="4"/>
        <v>-411.99000000000524</v>
      </c>
      <c r="Q38" s="2">
        <f t="shared" si="8"/>
        <v>166096.20333333331</v>
      </c>
      <c r="R38">
        <f t="shared" si="5"/>
        <v>4</v>
      </c>
      <c r="S38">
        <f t="shared" si="6"/>
        <v>-1647.960000000021</v>
      </c>
      <c r="T38">
        <f>SUM($S$2:S38)</f>
        <v>14448.243333333274</v>
      </c>
      <c r="U38">
        <f t="shared" si="7"/>
        <v>2256</v>
      </c>
      <c r="V38">
        <f>SUM($U$2:U38)</f>
        <v>6500</v>
      </c>
    </row>
    <row r="39" spans="1:22" x14ac:dyDescent="0.25">
      <c r="A39" t="s">
        <v>11</v>
      </c>
      <c r="B39" t="s">
        <v>12</v>
      </c>
      <c r="C39" s="1">
        <v>45525</v>
      </c>
      <c r="D39">
        <v>0</v>
      </c>
      <c r="E39">
        <v>89129</v>
      </c>
      <c r="F39">
        <v>89548</v>
      </c>
      <c r="G39">
        <v>88556</v>
      </c>
      <c r="H39">
        <v>88860</v>
      </c>
      <c r="I39">
        <v>461764</v>
      </c>
      <c r="J39">
        <v>88418.639669207798</v>
      </c>
      <c r="K39">
        <v>1218.55</v>
      </c>
      <c r="L39" t="str">
        <f t="shared" si="0"/>
        <v>short</v>
      </c>
      <c r="M39">
        <f t="shared" si="1"/>
        <v>89535.183333333334</v>
      </c>
      <c r="N39">
        <f t="shared" si="2"/>
        <v>88316.633333333331</v>
      </c>
      <c r="O39" t="str">
        <f t="shared" si="3"/>
        <v>SL</v>
      </c>
      <c r="P39">
        <f t="shared" si="4"/>
        <v>-406.1833333333343</v>
      </c>
      <c r="Q39" s="2">
        <f t="shared" si="8"/>
        <v>164448.24333333329</v>
      </c>
      <c r="R39">
        <f t="shared" si="5"/>
        <v>4</v>
      </c>
      <c r="S39">
        <f t="shared" si="6"/>
        <v>-1624.7333333333372</v>
      </c>
      <c r="T39">
        <f>SUM($S$2:S39)</f>
        <v>12823.509999999937</v>
      </c>
      <c r="U39">
        <f t="shared" si="7"/>
        <v>-1076</v>
      </c>
      <c r="V39">
        <f>SUM($U$2:U39)</f>
        <v>5424</v>
      </c>
    </row>
    <row r="40" spans="1:22" x14ac:dyDescent="0.25">
      <c r="A40" t="s">
        <v>11</v>
      </c>
      <c r="B40" t="s">
        <v>12</v>
      </c>
      <c r="C40" s="1">
        <v>45526</v>
      </c>
      <c r="D40">
        <v>0</v>
      </c>
      <c r="E40">
        <v>88884</v>
      </c>
      <c r="F40">
        <v>88950</v>
      </c>
      <c r="G40">
        <v>87289</v>
      </c>
      <c r="H40">
        <v>87767</v>
      </c>
      <c r="I40">
        <v>623615</v>
      </c>
      <c r="J40">
        <v>88880.170633624395</v>
      </c>
      <c r="K40">
        <v>1250.1500000000001</v>
      </c>
      <c r="L40" t="str">
        <f t="shared" si="0"/>
        <v>long</v>
      </c>
      <c r="M40">
        <f t="shared" si="1"/>
        <v>88467.28333333334</v>
      </c>
      <c r="N40">
        <f t="shared" si="2"/>
        <v>89717.433333333334</v>
      </c>
      <c r="O40" t="str">
        <f t="shared" si="3"/>
        <v>SL</v>
      </c>
      <c r="P40">
        <f t="shared" si="4"/>
        <v>416.71666666665988</v>
      </c>
      <c r="Q40" s="2">
        <f t="shared" si="8"/>
        <v>162823.50999999995</v>
      </c>
      <c r="R40">
        <f t="shared" si="5"/>
        <v>3</v>
      </c>
      <c r="S40">
        <f t="shared" si="6"/>
        <v>1250.1499999999796</v>
      </c>
      <c r="T40">
        <f>SUM($S$2:S40)</f>
        <v>14073.659999999916</v>
      </c>
      <c r="U40">
        <f t="shared" si="7"/>
        <v>-3351</v>
      </c>
      <c r="V40">
        <f>SUM($U$2:U40)</f>
        <v>2073</v>
      </c>
    </row>
    <row r="41" spans="1:22" x14ac:dyDescent="0.25">
      <c r="A41" t="s">
        <v>11</v>
      </c>
      <c r="B41" t="s">
        <v>12</v>
      </c>
      <c r="C41" s="1">
        <v>45527</v>
      </c>
      <c r="D41">
        <v>0</v>
      </c>
      <c r="E41">
        <v>87777</v>
      </c>
      <c r="F41">
        <v>89045</v>
      </c>
      <c r="G41">
        <v>87467</v>
      </c>
      <c r="H41">
        <v>88603</v>
      </c>
      <c r="I41">
        <v>661800</v>
      </c>
      <c r="J41">
        <v>88761.036052899595</v>
      </c>
      <c r="K41">
        <v>1273.57</v>
      </c>
      <c r="L41" t="str">
        <f t="shared" si="0"/>
        <v>long</v>
      </c>
      <c r="M41">
        <f t="shared" si="1"/>
        <v>87352.476666666669</v>
      </c>
      <c r="N41">
        <f t="shared" si="2"/>
        <v>88626.046666666662</v>
      </c>
      <c r="O41" t="str">
        <f t="shared" si="3"/>
        <v>TP</v>
      </c>
      <c r="P41">
        <f t="shared" si="4"/>
        <v>849.04666666666162</v>
      </c>
      <c r="Q41" s="2">
        <f t="shared" si="8"/>
        <v>164073.65999999992</v>
      </c>
      <c r="R41">
        <f t="shared" si="5"/>
        <v>3</v>
      </c>
      <c r="S41">
        <f t="shared" si="6"/>
        <v>2547.1399999999849</v>
      </c>
      <c r="T41">
        <f>SUM($S$2:S41)</f>
        <v>16620.799999999901</v>
      </c>
      <c r="U41">
        <f t="shared" si="7"/>
        <v>2478</v>
      </c>
      <c r="V41">
        <f>SUM($U$2:U41)</f>
        <v>4551</v>
      </c>
    </row>
    <row r="42" spans="1:22" x14ac:dyDescent="0.25">
      <c r="A42" t="s">
        <v>11</v>
      </c>
      <c r="B42" t="s">
        <v>12</v>
      </c>
      <c r="C42" s="1">
        <v>45530</v>
      </c>
      <c r="D42">
        <v>0</v>
      </c>
      <c r="E42">
        <v>88694</v>
      </c>
      <c r="F42">
        <v>89651</v>
      </c>
      <c r="G42">
        <v>88213</v>
      </c>
      <c r="H42">
        <v>89113</v>
      </c>
      <c r="I42">
        <v>659823</v>
      </c>
      <c r="J42">
        <v>87969.825581859404</v>
      </c>
      <c r="K42">
        <v>1285.31</v>
      </c>
      <c r="L42" t="str">
        <f t="shared" si="0"/>
        <v>short</v>
      </c>
      <c r="M42">
        <f t="shared" si="1"/>
        <v>89122.436666666661</v>
      </c>
      <c r="N42">
        <f t="shared" si="2"/>
        <v>87837.126666666663</v>
      </c>
      <c r="O42" t="str">
        <f t="shared" si="3"/>
        <v>SL</v>
      </c>
      <c r="P42">
        <f t="shared" si="4"/>
        <v>-428.43666666666104</v>
      </c>
      <c r="Q42" s="2">
        <f t="shared" si="8"/>
        <v>166620.7999999999</v>
      </c>
      <c r="R42">
        <f t="shared" si="5"/>
        <v>3</v>
      </c>
      <c r="S42">
        <f t="shared" si="6"/>
        <v>-1285.3099999999831</v>
      </c>
      <c r="T42">
        <f>SUM($S$2:S42)</f>
        <v>15335.489999999918</v>
      </c>
      <c r="U42">
        <f t="shared" si="7"/>
        <v>1257</v>
      </c>
      <c r="V42">
        <f>SUM($U$2:U42)</f>
        <v>5808</v>
      </c>
    </row>
    <row r="43" spans="1:22" x14ac:dyDescent="0.25">
      <c r="A43" t="s">
        <v>11</v>
      </c>
      <c r="B43" t="s">
        <v>12</v>
      </c>
      <c r="C43" s="1">
        <v>45531</v>
      </c>
      <c r="D43">
        <v>0</v>
      </c>
      <c r="E43">
        <v>89105</v>
      </c>
      <c r="F43">
        <v>89789</v>
      </c>
      <c r="G43">
        <v>88760</v>
      </c>
      <c r="H43">
        <v>89600</v>
      </c>
      <c r="I43">
        <v>526971</v>
      </c>
      <c r="J43">
        <v>88634.621943964506</v>
      </c>
      <c r="K43">
        <v>1267</v>
      </c>
      <c r="L43" t="str">
        <f t="shared" si="0"/>
        <v>short</v>
      </c>
      <c r="M43">
        <f t="shared" si="1"/>
        <v>89527.333333333328</v>
      </c>
      <c r="N43">
        <f t="shared" si="2"/>
        <v>88260.333333333328</v>
      </c>
      <c r="O43" t="str">
        <f t="shared" si="3"/>
        <v>SL</v>
      </c>
      <c r="P43">
        <f t="shared" si="4"/>
        <v>-422.33333333332848</v>
      </c>
      <c r="Q43" s="2">
        <f t="shared" si="8"/>
        <v>165335.48999999993</v>
      </c>
      <c r="R43">
        <f t="shared" si="5"/>
        <v>3</v>
      </c>
      <c r="S43">
        <f t="shared" si="6"/>
        <v>-1266.9999999999854</v>
      </c>
      <c r="T43">
        <f>SUM($S$2:S43)</f>
        <v>14068.489999999932</v>
      </c>
      <c r="U43">
        <f t="shared" si="7"/>
        <v>1485</v>
      </c>
      <c r="V43">
        <f>SUM($U$2:U43)</f>
        <v>7293</v>
      </c>
    </row>
    <row r="44" spans="1:22" x14ac:dyDescent="0.25">
      <c r="A44" t="s">
        <v>11</v>
      </c>
      <c r="B44" t="s">
        <v>12</v>
      </c>
      <c r="C44" s="1">
        <v>45532</v>
      </c>
      <c r="D44">
        <v>0</v>
      </c>
      <c r="E44">
        <v>89600</v>
      </c>
      <c r="F44">
        <v>89967</v>
      </c>
      <c r="G44">
        <v>88934</v>
      </c>
      <c r="H44">
        <v>89412</v>
      </c>
      <c r="I44">
        <v>522477</v>
      </c>
      <c r="J44">
        <v>88900.713853452995</v>
      </c>
      <c r="K44">
        <v>1250.29</v>
      </c>
      <c r="L44" t="str">
        <f t="shared" si="0"/>
        <v>short</v>
      </c>
      <c r="M44">
        <f t="shared" si="1"/>
        <v>90016.763333333336</v>
      </c>
      <c r="N44">
        <f t="shared" si="2"/>
        <v>88766.473333333328</v>
      </c>
      <c r="O44" t="str">
        <f t="shared" si="3"/>
        <v>OOT</v>
      </c>
      <c r="P44">
        <f t="shared" si="4"/>
        <v>-188</v>
      </c>
      <c r="Q44" s="2">
        <f t="shared" si="8"/>
        <v>164068.48999999993</v>
      </c>
      <c r="R44">
        <f t="shared" si="5"/>
        <v>3</v>
      </c>
      <c r="S44">
        <f t="shared" si="6"/>
        <v>-564</v>
      </c>
      <c r="T44">
        <f>SUM($S$2:S44)</f>
        <v>13504.489999999932</v>
      </c>
      <c r="U44">
        <f t="shared" si="7"/>
        <v>-564</v>
      </c>
      <c r="V44">
        <f>SUM($U$2:U44)</f>
        <v>6729</v>
      </c>
    </row>
    <row r="45" spans="1:22" x14ac:dyDescent="0.25">
      <c r="A45" t="s">
        <v>11</v>
      </c>
      <c r="B45" t="s">
        <v>12</v>
      </c>
      <c r="C45" s="1">
        <v>45533</v>
      </c>
      <c r="D45">
        <v>0</v>
      </c>
      <c r="E45">
        <v>89413</v>
      </c>
      <c r="F45">
        <v>90125</v>
      </c>
      <c r="G45">
        <v>89303</v>
      </c>
      <c r="H45">
        <v>89977</v>
      </c>
      <c r="I45">
        <v>653571</v>
      </c>
      <c r="J45">
        <v>89367.907450980201</v>
      </c>
      <c r="K45">
        <v>1219.7</v>
      </c>
      <c r="L45" t="str">
        <f t="shared" si="0"/>
        <v>short</v>
      </c>
      <c r="M45">
        <f t="shared" si="1"/>
        <v>89819.566666666666</v>
      </c>
      <c r="N45">
        <f t="shared" si="2"/>
        <v>88599.866666666669</v>
      </c>
      <c r="O45" t="str">
        <f t="shared" si="3"/>
        <v>SL</v>
      </c>
      <c r="P45">
        <f t="shared" si="4"/>
        <v>-406.5666666666657</v>
      </c>
      <c r="Q45" s="2">
        <f t="shared" si="8"/>
        <v>163504.48999999993</v>
      </c>
      <c r="R45">
        <f t="shared" si="5"/>
        <v>4</v>
      </c>
      <c r="S45">
        <f t="shared" si="6"/>
        <v>-1626.2666666666628</v>
      </c>
      <c r="T45">
        <f>SUM($S$2:S45)</f>
        <v>11878.22333333327</v>
      </c>
      <c r="U45">
        <f t="shared" si="7"/>
        <v>2256</v>
      </c>
      <c r="V45">
        <f>SUM($U$2:U45)</f>
        <v>8985</v>
      </c>
    </row>
    <row r="46" spans="1:22" x14ac:dyDescent="0.25">
      <c r="A46" t="s">
        <v>11</v>
      </c>
      <c r="B46" t="s">
        <v>12</v>
      </c>
      <c r="C46" s="1">
        <v>45534</v>
      </c>
      <c r="D46">
        <v>0</v>
      </c>
      <c r="E46">
        <v>89987</v>
      </c>
      <c r="F46">
        <v>90444</v>
      </c>
      <c r="G46">
        <v>89400</v>
      </c>
      <c r="H46">
        <v>89775</v>
      </c>
      <c r="I46">
        <v>476742</v>
      </c>
      <c r="J46">
        <v>89279.727108523904</v>
      </c>
      <c r="K46">
        <v>1207.1500000000001</v>
      </c>
      <c r="L46" t="str">
        <f t="shared" si="0"/>
        <v>short</v>
      </c>
      <c r="M46">
        <f t="shared" si="1"/>
        <v>90389.383333333331</v>
      </c>
      <c r="N46">
        <f t="shared" si="2"/>
        <v>89182.233333333337</v>
      </c>
      <c r="O46" t="str">
        <f t="shared" si="3"/>
        <v>SL</v>
      </c>
      <c r="P46">
        <f t="shared" si="4"/>
        <v>-402.38333333333139</v>
      </c>
      <c r="Q46" s="2">
        <f t="shared" si="8"/>
        <v>161878.22333333327</v>
      </c>
      <c r="R46">
        <f t="shared" si="5"/>
        <v>4</v>
      </c>
      <c r="S46">
        <f t="shared" si="6"/>
        <v>-1609.5333333333256</v>
      </c>
      <c r="T46">
        <f>SUM($S$2:S46)</f>
        <v>10268.689999999944</v>
      </c>
      <c r="U46">
        <f t="shared" si="7"/>
        <v>-848</v>
      </c>
      <c r="V46">
        <f>SUM($U$2:U46)</f>
        <v>8137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0E5C-B30B-4590-A233-3EBDB32B6A3B}">
  <dimension ref="A1:Y46"/>
  <sheetViews>
    <sheetView tabSelected="1" workbookViewId="0"/>
  </sheetViews>
  <sheetFormatPr defaultRowHeight="15" x14ac:dyDescent="0.25"/>
  <cols>
    <col min="12" max="12" width="9" bestFit="1" customWidth="1"/>
    <col min="13" max="14" width="12" bestFit="1" customWidth="1"/>
    <col min="15" max="15" width="10.5703125" bestFit="1" customWidth="1"/>
    <col min="16" max="16" width="18.42578125" bestFit="1" customWidth="1"/>
    <col min="17" max="17" width="11.42578125" style="2" bestFit="1" customWidth="1"/>
    <col min="18" max="18" width="8.5703125" bestFit="1" customWidth="1"/>
    <col min="19" max="19" width="12.7109375" bestFit="1" customWidth="1"/>
    <col min="20" max="20" width="17" bestFit="1" customWidth="1"/>
    <col min="21" max="21" width="17" customWidth="1"/>
    <col min="22" max="22" width="21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s="2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X1" t="s">
        <v>21</v>
      </c>
      <c r="Y1" s="3">
        <f>COUNTIF(S2:S46,"&gt;0")/COUNTA(S2:S46)</f>
        <v>0.53333333333333333</v>
      </c>
    </row>
    <row r="2" spans="1:25" x14ac:dyDescent="0.25">
      <c r="A2" t="s">
        <v>11</v>
      </c>
      <c r="B2" t="s">
        <v>12</v>
      </c>
      <c r="C2" s="1">
        <v>45474</v>
      </c>
      <c r="D2">
        <v>0</v>
      </c>
      <c r="E2">
        <v>87201</v>
      </c>
      <c r="F2">
        <v>87800</v>
      </c>
      <c r="G2">
        <v>86911</v>
      </c>
      <c r="H2">
        <v>87702</v>
      </c>
      <c r="I2">
        <v>564416</v>
      </c>
      <c r="J2">
        <v>85723.434727654298</v>
      </c>
      <c r="K2">
        <v>1865.99</v>
      </c>
      <c r="L2" t="str">
        <f>IF(J2&gt;H1,"long",IF(J2&lt;H1,"short","-"))</f>
        <v>short</v>
      </c>
      <c r="M2">
        <f>IF(L2="short",E2+(K2/3),IF(L2="long",E2-(K2/3)))</f>
        <v>87822.996666666673</v>
      </c>
      <c r="N2">
        <f>IF(L2="short",E2-(2*K2/3),IF(L2="long",E2+(2*K2/3),0))</f>
        <v>85957.006666666668</v>
      </c>
      <c r="O2" t="str">
        <f>IF(L2="long",IF(G2&lt;=M2,"SL",IF(F2&gt;=N2,"TP","OOT")),IF(L2="short",IF(F2&gt;=M2,"SL",IF(G2&lt;=N2,"TP","OOT")),"-"))</f>
        <v>OOT</v>
      </c>
      <c r="P2">
        <f>IF(O2="SL",(M2-E2)*(-1),IF(O2="TP",ABS(N2-E2),(H2-E2)))</f>
        <v>501</v>
      </c>
      <c r="Q2" s="2">
        <v>150000</v>
      </c>
      <c r="R2">
        <f>ROUNDDOWN(Q2*0.01/(K2/3),0)</f>
        <v>2</v>
      </c>
      <c r="S2">
        <f>P2*R2</f>
        <v>1002</v>
      </c>
      <c r="T2">
        <f>SUM($S$2:S2)</f>
        <v>1002</v>
      </c>
      <c r="U2">
        <f>(H2-E2)*R2</f>
        <v>1002</v>
      </c>
      <c r="V2">
        <f>SUM($U$2:U2)</f>
        <v>1002</v>
      </c>
    </row>
    <row r="3" spans="1:25" x14ac:dyDescent="0.25">
      <c r="A3" t="s">
        <v>11</v>
      </c>
      <c r="B3" t="s">
        <v>12</v>
      </c>
      <c r="C3" s="1">
        <v>45475</v>
      </c>
      <c r="D3">
        <v>0</v>
      </c>
      <c r="E3">
        <v>87749</v>
      </c>
      <c r="F3">
        <v>88579</v>
      </c>
      <c r="G3">
        <v>87300</v>
      </c>
      <c r="H3">
        <v>87575</v>
      </c>
      <c r="I3">
        <v>715333</v>
      </c>
      <c r="J3">
        <v>86863.329571943701</v>
      </c>
      <c r="K3">
        <v>1824.07</v>
      </c>
      <c r="L3" t="str">
        <f t="shared" ref="L3:L46" si="0">IF(J3&gt;H2,"long",IF(J3&lt;H2,"short","-"))</f>
        <v>short</v>
      </c>
      <c r="M3">
        <f t="shared" ref="M3:M46" si="1">IF(L3="short",E3+(K3/3),IF(L3="long",E3-(K3/3)))</f>
        <v>88357.023333333331</v>
      </c>
      <c r="N3">
        <f t="shared" ref="N3:N46" si="2">IF(L3="short",E3-(2*K3/3),IF(L3="long",E3+(2*K3/3),0))</f>
        <v>86532.953333333338</v>
      </c>
      <c r="O3" t="str">
        <f t="shared" ref="O3:O46" si="3">IF(L3="long",IF(G3&lt;=M3,"SL",IF(F3&gt;=N3,"TP","OOT")),IF(L3="short",IF(F3&gt;=M3,"SL",IF(G3&lt;=N3,"TP","OOT")),"-"))</f>
        <v>SL</v>
      </c>
      <c r="P3">
        <f t="shared" ref="P3:P46" si="4">IF(O3="SL",(M3-E3)*(-1),IF(O3="TP",ABS(N3-E3),(H3-E3)))</f>
        <v>-608.02333333333081</v>
      </c>
      <c r="Q3" s="2">
        <f>Q2+S2</f>
        <v>151002</v>
      </c>
      <c r="R3">
        <f t="shared" ref="R3:R46" si="5">ROUNDDOWN(Q3*0.01/(K3/3),0)</f>
        <v>2</v>
      </c>
      <c r="S3">
        <f t="shared" ref="S3:S46" si="6">P3*R3</f>
        <v>-1216.0466666666616</v>
      </c>
      <c r="T3">
        <f>SUM($S$2:S3)</f>
        <v>-214.04666666666162</v>
      </c>
      <c r="U3">
        <f t="shared" ref="U3:U46" si="7">(H3-E3)*R3</f>
        <v>-348</v>
      </c>
      <c r="V3">
        <f>SUM($U$2:U3)</f>
        <v>654</v>
      </c>
    </row>
    <row r="4" spans="1:25" x14ac:dyDescent="0.25">
      <c r="A4" t="s">
        <v>11</v>
      </c>
      <c r="B4" t="s">
        <v>12</v>
      </c>
      <c r="C4" s="1">
        <v>45476</v>
      </c>
      <c r="D4">
        <v>0</v>
      </c>
      <c r="E4">
        <v>87492</v>
      </c>
      <c r="F4">
        <v>88940</v>
      </c>
      <c r="G4">
        <v>87351</v>
      </c>
      <c r="H4">
        <v>88628</v>
      </c>
      <c r="I4">
        <v>574324</v>
      </c>
      <c r="J4">
        <v>87319.119765606505</v>
      </c>
      <c r="K4">
        <v>1807.28</v>
      </c>
      <c r="L4" t="str">
        <f t="shared" si="0"/>
        <v>short</v>
      </c>
      <c r="M4">
        <f t="shared" si="1"/>
        <v>88094.426666666666</v>
      </c>
      <c r="N4">
        <f t="shared" si="2"/>
        <v>86287.146666666667</v>
      </c>
      <c r="O4" t="str">
        <f t="shared" si="3"/>
        <v>SL</v>
      </c>
      <c r="P4">
        <f t="shared" si="4"/>
        <v>-602.42666666666628</v>
      </c>
      <c r="Q4" s="2">
        <f t="shared" ref="Q4:Q46" si="8">Q3+S3</f>
        <v>149785.95333333334</v>
      </c>
      <c r="R4">
        <f t="shared" si="5"/>
        <v>2</v>
      </c>
      <c r="S4">
        <f t="shared" si="6"/>
        <v>-1204.8533333333326</v>
      </c>
      <c r="T4">
        <f>SUM($S$2:S4)</f>
        <v>-1418.8999999999942</v>
      </c>
      <c r="U4">
        <f t="shared" si="7"/>
        <v>2272</v>
      </c>
      <c r="V4">
        <f>SUM($U$2:U4)</f>
        <v>2926</v>
      </c>
    </row>
    <row r="5" spans="1:25" x14ac:dyDescent="0.25">
      <c r="A5" t="s">
        <v>11</v>
      </c>
      <c r="B5" t="s">
        <v>12</v>
      </c>
      <c r="C5" s="1">
        <v>45477</v>
      </c>
      <c r="D5">
        <v>0</v>
      </c>
      <c r="E5">
        <v>88628</v>
      </c>
      <c r="F5">
        <v>89817</v>
      </c>
      <c r="G5">
        <v>88628</v>
      </c>
      <c r="H5">
        <v>89581</v>
      </c>
      <c r="I5">
        <v>440345</v>
      </c>
      <c r="J5">
        <v>87388.493247904597</v>
      </c>
      <c r="K5">
        <v>1763.11</v>
      </c>
      <c r="L5" t="str">
        <f t="shared" si="0"/>
        <v>short</v>
      </c>
      <c r="M5">
        <f t="shared" si="1"/>
        <v>89215.703333333338</v>
      </c>
      <c r="N5">
        <f t="shared" si="2"/>
        <v>87452.593333333338</v>
      </c>
      <c r="O5" t="str">
        <f t="shared" si="3"/>
        <v>SL</v>
      </c>
      <c r="P5">
        <f t="shared" si="4"/>
        <v>-587.70333333333838</v>
      </c>
      <c r="Q5" s="2">
        <f t="shared" si="8"/>
        <v>148581.1</v>
      </c>
      <c r="R5">
        <f t="shared" si="5"/>
        <v>2</v>
      </c>
      <c r="S5">
        <f t="shared" si="6"/>
        <v>-1175.4066666666768</v>
      </c>
      <c r="T5">
        <f>SUM($S$2:S5)</f>
        <v>-2594.3066666666709</v>
      </c>
      <c r="U5">
        <f t="shared" si="7"/>
        <v>1906</v>
      </c>
      <c r="V5">
        <f>SUM($U$2:U5)</f>
        <v>4832</v>
      </c>
    </row>
    <row r="6" spans="1:25" x14ac:dyDescent="0.25">
      <c r="A6" t="s">
        <v>11</v>
      </c>
      <c r="B6" t="s">
        <v>12</v>
      </c>
      <c r="C6" s="1">
        <v>45478</v>
      </c>
      <c r="D6">
        <v>0</v>
      </c>
      <c r="E6">
        <v>89585</v>
      </c>
      <c r="F6">
        <v>89800</v>
      </c>
      <c r="G6">
        <v>88100</v>
      </c>
      <c r="H6">
        <v>89102</v>
      </c>
      <c r="I6">
        <v>650629</v>
      </c>
      <c r="J6">
        <v>88341.7336332696</v>
      </c>
      <c r="K6">
        <v>1758.61</v>
      </c>
      <c r="L6" t="str">
        <f t="shared" si="0"/>
        <v>short</v>
      </c>
      <c r="M6">
        <f t="shared" si="1"/>
        <v>90171.203333333338</v>
      </c>
      <c r="N6">
        <f t="shared" si="2"/>
        <v>88412.593333333338</v>
      </c>
      <c r="O6" t="str">
        <f t="shared" si="3"/>
        <v>TP</v>
      </c>
      <c r="P6">
        <f t="shared" si="4"/>
        <v>1172.4066666666622</v>
      </c>
      <c r="Q6" s="2">
        <f t="shared" si="8"/>
        <v>147405.69333333333</v>
      </c>
      <c r="R6">
        <f t="shared" si="5"/>
        <v>2</v>
      </c>
      <c r="S6">
        <f t="shared" si="6"/>
        <v>2344.8133333333244</v>
      </c>
      <c r="T6">
        <f>SUM($S$2:S6)</f>
        <v>-249.49333333334653</v>
      </c>
      <c r="U6">
        <f t="shared" si="7"/>
        <v>-966</v>
      </c>
      <c r="V6">
        <f>SUM($U$2:U6)</f>
        <v>3866</v>
      </c>
    </row>
    <row r="7" spans="1:25" x14ac:dyDescent="0.25">
      <c r="A7" t="s">
        <v>11</v>
      </c>
      <c r="B7" t="s">
        <v>12</v>
      </c>
      <c r="C7" s="1">
        <v>45481</v>
      </c>
      <c r="D7">
        <v>0</v>
      </c>
      <c r="E7">
        <v>89103</v>
      </c>
      <c r="F7">
        <v>89637</v>
      </c>
      <c r="G7">
        <v>88406</v>
      </c>
      <c r="H7">
        <v>88678</v>
      </c>
      <c r="I7">
        <v>501137</v>
      </c>
      <c r="J7">
        <v>89180.805557176602</v>
      </c>
      <c r="K7">
        <v>1720.92</v>
      </c>
      <c r="L7" t="str">
        <f t="shared" si="0"/>
        <v>long</v>
      </c>
      <c r="M7">
        <f t="shared" si="1"/>
        <v>88529.36</v>
      </c>
      <c r="N7">
        <f t="shared" si="2"/>
        <v>90250.28</v>
      </c>
      <c r="O7" t="str">
        <f t="shared" si="3"/>
        <v>SL</v>
      </c>
      <c r="P7">
        <f t="shared" si="4"/>
        <v>573.63999999999942</v>
      </c>
      <c r="Q7" s="2">
        <f t="shared" si="8"/>
        <v>149750.50666666665</v>
      </c>
      <c r="R7">
        <f t="shared" si="5"/>
        <v>2</v>
      </c>
      <c r="S7">
        <f t="shared" si="6"/>
        <v>1147.2799999999988</v>
      </c>
      <c r="T7">
        <f>SUM($S$2:S7)</f>
        <v>897.78666666665231</v>
      </c>
      <c r="U7">
        <f t="shared" si="7"/>
        <v>-850</v>
      </c>
      <c r="V7">
        <f>SUM($U$2:U7)</f>
        <v>3016</v>
      </c>
    </row>
    <row r="8" spans="1:25" x14ac:dyDescent="0.25">
      <c r="A8" t="s">
        <v>11</v>
      </c>
      <c r="B8" t="s">
        <v>12</v>
      </c>
      <c r="C8" s="1">
        <v>45482</v>
      </c>
      <c r="D8">
        <v>0</v>
      </c>
      <c r="E8">
        <v>88698</v>
      </c>
      <c r="F8">
        <v>89041</v>
      </c>
      <c r="G8">
        <v>87576</v>
      </c>
      <c r="H8">
        <v>87970</v>
      </c>
      <c r="I8">
        <v>629893</v>
      </c>
      <c r="J8">
        <v>88937.089363713603</v>
      </c>
      <c r="K8">
        <v>1702.64</v>
      </c>
      <c r="L8" t="str">
        <f t="shared" si="0"/>
        <v>long</v>
      </c>
      <c r="M8">
        <f t="shared" si="1"/>
        <v>88130.453333333338</v>
      </c>
      <c r="N8">
        <f t="shared" si="2"/>
        <v>89833.093333333338</v>
      </c>
      <c r="O8" t="str">
        <f t="shared" si="3"/>
        <v>SL</v>
      </c>
      <c r="P8">
        <f t="shared" si="4"/>
        <v>567.54666666666162</v>
      </c>
      <c r="Q8" s="2">
        <f t="shared" si="8"/>
        <v>150897.78666666665</v>
      </c>
      <c r="R8">
        <f t="shared" si="5"/>
        <v>2</v>
      </c>
      <c r="S8">
        <f t="shared" si="6"/>
        <v>1135.0933333333232</v>
      </c>
      <c r="T8">
        <f>SUM($S$2:S8)</f>
        <v>2032.8799999999756</v>
      </c>
      <c r="U8">
        <f t="shared" si="7"/>
        <v>-1456</v>
      </c>
      <c r="V8">
        <f>SUM($U$2:U8)</f>
        <v>1560</v>
      </c>
    </row>
    <row r="9" spans="1:25" x14ac:dyDescent="0.25">
      <c r="A9" t="s">
        <v>11</v>
      </c>
      <c r="B9" t="s">
        <v>12</v>
      </c>
      <c r="C9" s="1">
        <v>45483</v>
      </c>
      <c r="D9">
        <v>0</v>
      </c>
      <c r="E9">
        <v>88018</v>
      </c>
      <c r="F9">
        <v>89176</v>
      </c>
      <c r="G9">
        <v>87805</v>
      </c>
      <c r="H9">
        <v>88975</v>
      </c>
      <c r="I9">
        <v>554886</v>
      </c>
      <c r="J9">
        <v>88737.450453691199</v>
      </c>
      <c r="K9">
        <v>1678.95</v>
      </c>
      <c r="L9" t="str">
        <f t="shared" si="0"/>
        <v>long</v>
      </c>
      <c r="M9">
        <f t="shared" si="1"/>
        <v>87458.35</v>
      </c>
      <c r="N9">
        <f t="shared" si="2"/>
        <v>89137.3</v>
      </c>
      <c r="O9" t="str">
        <f t="shared" si="3"/>
        <v>TP</v>
      </c>
      <c r="P9">
        <f t="shared" si="4"/>
        <v>1119.3000000000029</v>
      </c>
      <c r="Q9" s="2">
        <f t="shared" si="8"/>
        <v>152032.87999999998</v>
      </c>
      <c r="R9">
        <f t="shared" si="5"/>
        <v>2</v>
      </c>
      <c r="S9">
        <f t="shared" si="6"/>
        <v>2238.6000000000058</v>
      </c>
      <c r="T9">
        <f>SUM($S$2:S9)</f>
        <v>4271.4799999999814</v>
      </c>
      <c r="U9">
        <f t="shared" si="7"/>
        <v>1914</v>
      </c>
      <c r="V9">
        <f>SUM($U$2:U9)</f>
        <v>3474</v>
      </c>
    </row>
    <row r="10" spans="1:25" x14ac:dyDescent="0.25">
      <c r="A10" t="s">
        <v>11</v>
      </c>
      <c r="B10" t="s">
        <v>12</v>
      </c>
      <c r="C10" s="1">
        <v>45484</v>
      </c>
      <c r="D10">
        <v>0</v>
      </c>
      <c r="E10">
        <v>88975</v>
      </c>
      <c r="F10">
        <v>89374</v>
      </c>
      <c r="G10">
        <v>88531</v>
      </c>
      <c r="H10">
        <v>88673</v>
      </c>
      <c r="I10">
        <v>525607</v>
      </c>
      <c r="J10">
        <v>88151.604180078401</v>
      </c>
      <c r="K10">
        <v>1619.24</v>
      </c>
      <c r="L10" t="str">
        <f t="shared" si="0"/>
        <v>short</v>
      </c>
      <c r="M10">
        <f t="shared" si="1"/>
        <v>89514.746666666673</v>
      </c>
      <c r="N10">
        <f t="shared" si="2"/>
        <v>87895.506666666668</v>
      </c>
      <c r="O10" t="str">
        <f t="shared" si="3"/>
        <v>OOT</v>
      </c>
      <c r="P10">
        <f t="shared" si="4"/>
        <v>-302</v>
      </c>
      <c r="Q10" s="2">
        <f t="shared" si="8"/>
        <v>154271.47999999998</v>
      </c>
      <c r="R10">
        <f t="shared" si="5"/>
        <v>2</v>
      </c>
      <c r="S10">
        <f t="shared" si="6"/>
        <v>-604</v>
      </c>
      <c r="T10">
        <f>SUM($S$2:S10)</f>
        <v>3667.4799999999814</v>
      </c>
      <c r="U10">
        <f t="shared" si="7"/>
        <v>-604</v>
      </c>
      <c r="V10">
        <f>SUM($U$2:U10)</f>
        <v>2870</v>
      </c>
    </row>
    <row r="11" spans="1:25" x14ac:dyDescent="0.25">
      <c r="A11" t="s">
        <v>11</v>
      </c>
      <c r="B11" t="s">
        <v>12</v>
      </c>
      <c r="C11" s="1">
        <v>45485</v>
      </c>
      <c r="D11">
        <v>0</v>
      </c>
      <c r="E11">
        <v>88681</v>
      </c>
      <c r="F11">
        <v>89144</v>
      </c>
      <c r="G11">
        <v>88596</v>
      </c>
      <c r="H11">
        <v>88810</v>
      </c>
      <c r="I11">
        <v>398444</v>
      </c>
      <c r="J11">
        <v>88921.382026067993</v>
      </c>
      <c r="K11">
        <v>1542.72</v>
      </c>
      <c r="L11" t="str">
        <f t="shared" si="0"/>
        <v>long</v>
      </c>
      <c r="M11">
        <f t="shared" si="1"/>
        <v>88166.76</v>
      </c>
      <c r="N11">
        <f t="shared" si="2"/>
        <v>89709.48</v>
      </c>
      <c r="O11" t="str">
        <f t="shared" si="3"/>
        <v>OOT</v>
      </c>
      <c r="P11">
        <f t="shared" si="4"/>
        <v>129</v>
      </c>
      <c r="Q11" s="2">
        <f t="shared" si="8"/>
        <v>153667.47999999998</v>
      </c>
      <c r="R11">
        <f t="shared" si="5"/>
        <v>2</v>
      </c>
      <c r="S11">
        <f t="shared" si="6"/>
        <v>258</v>
      </c>
      <c r="T11">
        <f>SUM($S$2:S11)</f>
        <v>3925.4799999999814</v>
      </c>
      <c r="U11">
        <f t="shared" si="7"/>
        <v>258</v>
      </c>
      <c r="V11">
        <f>SUM($U$2:U11)</f>
        <v>3128</v>
      </c>
    </row>
    <row r="12" spans="1:25" x14ac:dyDescent="0.25">
      <c r="A12" t="s">
        <v>11</v>
      </c>
      <c r="B12" t="s">
        <v>12</v>
      </c>
      <c r="C12" s="1">
        <v>45488</v>
      </c>
      <c r="D12">
        <v>0</v>
      </c>
      <c r="E12">
        <v>88901</v>
      </c>
      <c r="F12">
        <v>89335</v>
      </c>
      <c r="G12">
        <v>88035</v>
      </c>
      <c r="H12">
        <v>89129</v>
      </c>
      <c r="I12">
        <v>640644</v>
      </c>
      <c r="J12">
        <v>88698.130570290901</v>
      </c>
      <c r="K12">
        <v>1525.39</v>
      </c>
      <c r="L12" t="str">
        <f t="shared" si="0"/>
        <v>short</v>
      </c>
      <c r="M12">
        <f t="shared" si="1"/>
        <v>89409.463333333333</v>
      </c>
      <c r="N12">
        <f t="shared" si="2"/>
        <v>87884.073333333334</v>
      </c>
      <c r="O12" t="str">
        <f t="shared" si="3"/>
        <v>OOT</v>
      </c>
      <c r="P12">
        <f t="shared" si="4"/>
        <v>228</v>
      </c>
      <c r="Q12" s="2">
        <f t="shared" si="8"/>
        <v>153925.47999999998</v>
      </c>
      <c r="R12">
        <f t="shared" si="5"/>
        <v>3</v>
      </c>
      <c r="S12">
        <f t="shared" si="6"/>
        <v>684</v>
      </c>
      <c r="T12">
        <f>SUM($S$2:S12)</f>
        <v>4609.4799999999814</v>
      </c>
      <c r="U12">
        <f t="shared" si="7"/>
        <v>684</v>
      </c>
      <c r="V12">
        <f>SUM($U$2:U12)</f>
        <v>3812</v>
      </c>
    </row>
    <row r="13" spans="1:25" x14ac:dyDescent="0.25">
      <c r="A13" t="s">
        <v>11</v>
      </c>
      <c r="B13" t="s">
        <v>12</v>
      </c>
      <c r="C13" s="1">
        <v>45489</v>
      </c>
      <c r="D13">
        <v>0</v>
      </c>
      <c r="E13">
        <v>89128</v>
      </c>
      <c r="F13">
        <v>89350</v>
      </c>
      <c r="G13">
        <v>88525</v>
      </c>
      <c r="H13">
        <v>88816</v>
      </c>
      <c r="I13">
        <v>422395</v>
      </c>
      <c r="J13">
        <v>88804.528681190903</v>
      </c>
      <c r="K13">
        <v>1475.36</v>
      </c>
      <c r="L13" t="str">
        <f t="shared" si="0"/>
        <v>short</v>
      </c>
      <c r="M13">
        <f t="shared" si="1"/>
        <v>89619.786666666667</v>
      </c>
      <c r="N13">
        <f t="shared" si="2"/>
        <v>88144.426666666666</v>
      </c>
      <c r="O13" t="str">
        <f t="shared" si="3"/>
        <v>OOT</v>
      </c>
      <c r="P13">
        <f t="shared" si="4"/>
        <v>-312</v>
      </c>
      <c r="Q13" s="2">
        <f t="shared" si="8"/>
        <v>154609.47999999998</v>
      </c>
      <c r="R13">
        <f t="shared" si="5"/>
        <v>3</v>
      </c>
      <c r="S13">
        <f t="shared" si="6"/>
        <v>-936</v>
      </c>
      <c r="T13">
        <f>SUM($S$2:S13)</f>
        <v>3673.4799999999814</v>
      </c>
      <c r="U13">
        <f t="shared" si="7"/>
        <v>-936</v>
      </c>
      <c r="V13">
        <f>SUM($U$2:U13)</f>
        <v>2876</v>
      </c>
    </row>
    <row r="14" spans="1:25" x14ac:dyDescent="0.25">
      <c r="A14" t="s">
        <v>11</v>
      </c>
      <c r="B14" t="s">
        <v>12</v>
      </c>
      <c r="C14" s="1">
        <v>45490</v>
      </c>
      <c r="D14">
        <v>0</v>
      </c>
      <c r="E14">
        <v>88855</v>
      </c>
      <c r="F14">
        <v>89070</v>
      </c>
      <c r="G14">
        <v>87904</v>
      </c>
      <c r="H14">
        <v>87904</v>
      </c>
      <c r="I14">
        <v>411739</v>
      </c>
      <c r="J14">
        <v>89036.012361932706</v>
      </c>
      <c r="K14">
        <v>1453.26</v>
      </c>
      <c r="L14" t="str">
        <f t="shared" si="0"/>
        <v>long</v>
      </c>
      <c r="M14">
        <f t="shared" si="1"/>
        <v>88370.58</v>
      </c>
      <c r="N14">
        <f t="shared" si="2"/>
        <v>89823.84</v>
      </c>
      <c r="O14" t="str">
        <f t="shared" si="3"/>
        <v>SL</v>
      </c>
      <c r="P14">
        <f t="shared" si="4"/>
        <v>484.41999999999825</v>
      </c>
      <c r="Q14" s="2">
        <f t="shared" si="8"/>
        <v>153673.47999999998</v>
      </c>
      <c r="R14">
        <f t="shared" si="5"/>
        <v>3</v>
      </c>
      <c r="S14">
        <f t="shared" si="6"/>
        <v>1453.2599999999948</v>
      </c>
      <c r="T14">
        <f>SUM($S$2:S14)</f>
        <v>5126.7399999999761</v>
      </c>
      <c r="U14">
        <f t="shared" si="7"/>
        <v>-2853</v>
      </c>
      <c r="V14">
        <f>SUM($U$2:U14)</f>
        <v>23</v>
      </c>
    </row>
    <row r="15" spans="1:25" x14ac:dyDescent="0.25">
      <c r="A15" t="s">
        <v>11</v>
      </c>
      <c r="B15" t="s">
        <v>12</v>
      </c>
      <c r="C15" s="1">
        <v>45491</v>
      </c>
      <c r="D15">
        <v>0</v>
      </c>
      <c r="E15">
        <v>87967</v>
      </c>
      <c r="F15">
        <v>88465</v>
      </c>
      <c r="G15">
        <v>87808</v>
      </c>
      <c r="H15">
        <v>88440</v>
      </c>
      <c r="I15">
        <v>449881</v>
      </c>
      <c r="J15">
        <v>88874.544243578493</v>
      </c>
      <c r="K15">
        <v>1396.39</v>
      </c>
      <c r="L15" t="str">
        <f t="shared" si="0"/>
        <v>long</v>
      </c>
      <c r="M15">
        <f t="shared" si="1"/>
        <v>87501.536666666667</v>
      </c>
      <c r="N15">
        <f t="shared" si="2"/>
        <v>88897.926666666666</v>
      </c>
      <c r="O15" t="str">
        <f t="shared" si="3"/>
        <v>OOT</v>
      </c>
      <c r="P15">
        <f t="shared" si="4"/>
        <v>473</v>
      </c>
      <c r="Q15" s="2">
        <f t="shared" si="8"/>
        <v>155126.74</v>
      </c>
      <c r="R15">
        <f t="shared" si="5"/>
        <v>3</v>
      </c>
      <c r="S15">
        <f t="shared" si="6"/>
        <v>1419</v>
      </c>
      <c r="T15">
        <f>SUM($S$2:S15)</f>
        <v>6545.7399999999761</v>
      </c>
      <c r="U15">
        <f t="shared" si="7"/>
        <v>1419</v>
      </c>
      <c r="V15">
        <f>SUM($U$2:U15)</f>
        <v>1442</v>
      </c>
    </row>
    <row r="16" spans="1:25" x14ac:dyDescent="0.25">
      <c r="A16" t="s">
        <v>11</v>
      </c>
      <c r="B16" t="s">
        <v>12</v>
      </c>
      <c r="C16" s="1">
        <v>45492</v>
      </c>
      <c r="D16">
        <v>0</v>
      </c>
      <c r="E16">
        <v>88461</v>
      </c>
      <c r="F16">
        <v>88845</v>
      </c>
      <c r="G16">
        <v>87762</v>
      </c>
      <c r="H16">
        <v>87959</v>
      </c>
      <c r="I16">
        <v>445314</v>
      </c>
      <c r="J16">
        <v>88111.144488466307</v>
      </c>
      <c r="K16">
        <v>1374</v>
      </c>
      <c r="L16" t="str">
        <f t="shared" si="0"/>
        <v>short</v>
      </c>
      <c r="M16">
        <f t="shared" si="1"/>
        <v>88919</v>
      </c>
      <c r="N16">
        <f t="shared" si="2"/>
        <v>87545</v>
      </c>
      <c r="O16" t="str">
        <f t="shared" si="3"/>
        <v>OOT</v>
      </c>
      <c r="P16">
        <f t="shared" si="4"/>
        <v>-502</v>
      </c>
      <c r="Q16" s="2">
        <f t="shared" si="8"/>
        <v>156545.74</v>
      </c>
      <c r="R16">
        <f t="shared" si="5"/>
        <v>3</v>
      </c>
      <c r="S16">
        <f t="shared" si="6"/>
        <v>-1506</v>
      </c>
      <c r="T16">
        <f>SUM($S$2:S16)</f>
        <v>5039.7399999999761</v>
      </c>
      <c r="U16">
        <f t="shared" si="7"/>
        <v>-1506</v>
      </c>
      <c r="V16">
        <f>SUM($U$2:U16)</f>
        <v>-64</v>
      </c>
    </row>
    <row r="17" spans="1:22" x14ac:dyDescent="0.25">
      <c r="A17" t="s">
        <v>11</v>
      </c>
      <c r="B17" t="s">
        <v>12</v>
      </c>
      <c r="C17" s="1">
        <v>45495</v>
      </c>
      <c r="D17">
        <v>0</v>
      </c>
      <c r="E17">
        <v>87940</v>
      </c>
      <c r="F17">
        <v>88523</v>
      </c>
      <c r="G17">
        <v>87732</v>
      </c>
      <c r="H17">
        <v>88445</v>
      </c>
      <c r="I17">
        <v>364028</v>
      </c>
      <c r="J17">
        <v>88510.461034484993</v>
      </c>
      <c r="K17">
        <v>1332.36</v>
      </c>
      <c r="L17" t="str">
        <f t="shared" si="0"/>
        <v>long</v>
      </c>
      <c r="M17">
        <f t="shared" si="1"/>
        <v>87495.88</v>
      </c>
      <c r="N17">
        <f t="shared" si="2"/>
        <v>88828.24</v>
      </c>
      <c r="O17" t="str">
        <f t="shared" si="3"/>
        <v>OOT</v>
      </c>
      <c r="P17">
        <f t="shared" si="4"/>
        <v>505</v>
      </c>
      <c r="Q17" s="2">
        <f t="shared" si="8"/>
        <v>155039.74</v>
      </c>
      <c r="R17">
        <f t="shared" si="5"/>
        <v>3</v>
      </c>
      <c r="S17">
        <f t="shared" si="6"/>
        <v>1515</v>
      </c>
      <c r="T17">
        <f>SUM($S$2:S17)</f>
        <v>6554.7399999999761</v>
      </c>
      <c r="U17">
        <f t="shared" si="7"/>
        <v>1515</v>
      </c>
      <c r="V17">
        <f>SUM($U$2:U17)</f>
        <v>1451</v>
      </c>
    </row>
    <row r="18" spans="1:22" x14ac:dyDescent="0.25">
      <c r="A18" t="s">
        <v>11</v>
      </c>
      <c r="B18" t="s">
        <v>12</v>
      </c>
      <c r="C18" s="1">
        <v>45496</v>
      </c>
      <c r="D18">
        <v>0</v>
      </c>
      <c r="E18">
        <v>88439</v>
      </c>
      <c r="F18">
        <v>88449</v>
      </c>
      <c r="G18">
        <v>87220</v>
      </c>
      <c r="H18">
        <v>87532</v>
      </c>
      <c r="I18">
        <v>399794</v>
      </c>
      <c r="J18">
        <v>88020.488288680601</v>
      </c>
      <c r="K18">
        <v>1324.97</v>
      </c>
      <c r="L18" t="str">
        <f t="shared" si="0"/>
        <v>short</v>
      </c>
      <c r="M18">
        <f t="shared" si="1"/>
        <v>88880.656666666662</v>
      </c>
      <c r="N18">
        <f t="shared" si="2"/>
        <v>87555.686666666661</v>
      </c>
      <c r="O18" t="str">
        <f t="shared" si="3"/>
        <v>TP</v>
      </c>
      <c r="P18">
        <f t="shared" si="4"/>
        <v>883.31333333333896</v>
      </c>
      <c r="Q18" s="2">
        <f t="shared" si="8"/>
        <v>156554.74</v>
      </c>
      <c r="R18">
        <f t="shared" si="5"/>
        <v>3</v>
      </c>
      <c r="S18">
        <f t="shared" si="6"/>
        <v>2649.9400000000169</v>
      </c>
      <c r="T18">
        <f>SUM($S$2:S18)</f>
        <v>9204.679999999993</v>
      </c>
      <c r="U18">
        <f t="shared" si="7"/>
        <v>-2721</v>
      </c>
      <c r="V18">
        <f>SUM($U$2:U18)</f>
        <v>-1270</v>
      </c>
    </row>
    <row r="19" spans="1:22" x14ac:dyDescent="0.25">
      <c r="A19" t="s">
        <v>11</v>
      </c>
      <c r="B19" t="s">
        <v>12</v>
      </c>
      <c r="C19" s="1">
        <v>45497</v>
      </c>
      <c r="D19">
        <v>0</v>
      </c>
      <c r="E19">
        <v>87532</v>
      </c>
      <c r="F19">
        <v>87532</v>
      </c>
      <c r="G19">
        <v>86800</v>
      </c>
      <c r="H19">
        <v>86880</v>
      </c>
      <c r="I19">
        <v>305076</v>
      </c>
      <c r="J19">
        <v>88436.176311025396</v>
      </c>
      <c r="K19">
        <v>1282.6199999999999</v>
      </c>
      <c r="L19" t="str">
        <f t="shared" si="0"/>
        <v>long</v>
      </c>
      <c r="M19">
        <f t="shared" si="1"/>
        <v>87104.46</v>
      </c>
      <c r="N19">
        <f t="shared" si="2"/>
        <v>88387.08</v>
      </c>
      <c r="O19" t="str">
        <f t="shared" si="3"/>
        <v>SL</v>
      </c>
      <c r="P19">
        <f t="shared" si="4"/>
        <v>427.5399999999936</v>
      </c>
      <c r="Q19" s="2">
        <f t="shared" si="8"/>
        <v>159204.68</v>
      </c>
      <c r="R19">
        <f t="shared" si="5"/>
        <v>3</v>
      </c>
      <c r="S19">
        <f t="shared" si="6"/>
        <v>1282.6199999999808</v>
      </c>
      <c r="T19">
        <f>SUM($S$2:S19)</f>
        <v>10487.299999999974</v>
      </c>
      <c r="U19">
        <f t="shared" si="7"/>
        <v>-1956</v>
      </c>
      <c r="V19">
        <f>SUM($U$2:U19)</f>
        <v>-3226</v>
      </c>
    </row>
    <row r="20" spans="1:22" x14ac:dyDescent="0.25">
      <c r="A20" t="s">
        <v>11</v>
      </c>
      <c r="B20" t="s">
        <v>12</v>
      </c>
      <c r="C20" s="1">
        <v>45498</v>
      </c>
      <c r="D20">
        <v>0</v>
      </c>
      <c r="E20">
        <v>86850</v>
      </c>
      <c r="F20">
        <v>86860</v>
      </c>
      <c r="G20">
        <v>86010</v>
      </c>
      <c r="H20">
        <v>86409</v>
      </c>
      <c r="I20">
        <v>464865</v>
      </c>
      <c r="J20">
        <v>87748.050445562898</v>
      </c>
      <c r="K20">
        <v>1253.1500000000001</v>
      </c>
      <c r="L20" t="str">
        <f t="shared" si="0"/>
        <v>long</v>
      </c>
      <c r="M20">
        <f t="shared" si="1"/>
        <v>86432.28333333334</v>
      </c>
      <c r="N20">
        <f t="shared" si="2"/>
        <v>87685.433333333334</v>
      </c>
      <c r="O20" t="str">
        <f t="shared" si="3"/>
        <v>SL</v>
      </c>
      <c r="P20">
        <f t="shared" si="4"/>
        <v>417.71666666665988</v>
      </c>
      <c r="Q20" s="2">
        <f t="shared" si="8"/>
        <v>160487.29999999999</v>
      </c>
      <c r="R20">
        <f t="shared" si="5"/>
        <v>3</v>
      </c>
      <c r="S20">
        <f t="shared" si="6"/>
        <v>1253.1499999999796</v>
      </c>
      <c r="T20">
        <f>SUM($S$2:S20)</f>
        <v>11740.449999999953</v>
      </c>
      <c r="U20">
        <f t="shared" si="7"/>
        <v>-1323</v>
      </c>
      <c r="V20">
        <f>SUM($U$2:U20)</f>
        <v>-4549</v>
      </c>
    </row>
    <row r="21" spans="1:22" x14ac:dyDescent="0.25">
      <c r="A21" t="s">
        <v>11</v>
      </c>
      <c r="B21" t="s">
        <v>12</v>
      </c>
      <c r="C21" s="1">
        <v>45499</v>
      </c>
      <c r="D21">
        <v>0</v>
      </c>
      <c r="E21">
        <v>86340</v>
      </c>
      <c r="F21">
        <v>87615</v>
      </c>
      <c r="G21">
        <v>86152</v>
      </c>
      <c r="H21">
        <v>87300</v>
      </c>
      <c r="I21">
        <v>723640</v>
      </c>
      <c r="J21">
        <v>87161.328992133407</v>
      </c>
      <c r="K21">
        <v>1268.1400000000001</v>
      </c>
      <c r="L21" t="str">
        <f t="shared" si="0"/>
        <v>long</v>
      </c>
      <c r="M21">
        <f t="shared" si="1"/>
        <v>85917.286666666667</v>
      </c>
      <c r="N21">
        <f t="shared" si="2"/>
        <v>87185.426666666666</v>
      </c>
      <c r="O21" t="str">
        <f t="shared" si="3"/>
        <v>TP</v>
      </c>
      <c r="P21">
        <f t="shared" si="4"/>
        <v>845.42666666666628</v>
      </c>
      <c r="Q21" s="2">
        <f t="shared" si="8"/>
        <v>161740.44999999995</v>
      </c>
      <c r="R21">
        <f t="shared" si="5"/>
        <v>3</v>
      </c>
      <c r="S21">
        <f t="shared" si="6"/>
        <v>2536.2799999999988</v>
      </c>
      <c r="T21">
        <f>SUM($S$2:S21)</f>
        <v>14276.729999999952</v>
      </c>
      <c r="U21">
        <f t="shared" si="7"/>
        <v>2880</v>
      </c>
      <c r="V21">
        <f>SUM($U$2:U21)</f>
        <v>-1669</v>
      </c>
    </row>
    <row r="22" spans="1:22" x14ac:dyDescent="0.25">
      <c r="A22" t="s">
        <v>11</v>
      </c>
      <c r="B22" t="s">
        <v>12</v>
      </c>
      <c r="C22" s="1">
        <v>45502</v>
      </c>
      <c r="D22">
        <v>0</v>
      </c>
      <c r="E22">
        <v>87287</v>
      </c>
      <c r="F22">
        <v>87599</v>
      </c>
      <c r="G22">
        <v>86516</v>
      </c>
      <c r="H22">
        <v>86692</v>
      </c>
      <c r="I22">
        <v>374431</v>
      </c>
      <c r="J22">
        <v>86656.474451595102</v>
      </c>
      <c r="K22">
        <v>1254.9100000000001</v>
      </c>
      <c r="L22" t="str">
        <f t="shared" si="0"/>
        <v>short</v>
      </c>
      <c r="M22">
        <f t="shared" si="1"/>
        <v>87705.30333333333</v>
      </c>
      <c r="N22">
        <f t="shared" si="2"/>
        <v>86450.393333333326</v>
      </c>
      <c r="O22" t="str">
        <f t="shared" si="3"/>
        <v>OOT</v>
      </c>
      <c r="P22">
        <f t="shared" si="4"/>
        <v>-595</v>
      </c>
      <c r="Q22" s="2">
        <f t="shared" si="8"/>
        <v>164276.72999999995</v>
      </c>
      <c r="R22">
        <f t="shared" si="5"/>
        <v>3</v>
      </c>
      <c r="S22">
        <f t="shared" si="6"/>
        <v>-1785</v>
      </c>
      <c r="T22">
        <f>SUM($S$2:S22)</f>
        <v>12491.729999999952</v>
      </c>
      <c r="U22">
        <f t="shared" si="7"/>
        <v>-1785</v>
      </c>
      <c r="V22">
        <f>SUM($U$2:U22)</f>
        <v>-3454</v>
      </c>
    </row>
    <row r="23" spans="1:22" x14ac:dyDescent="0.25">
      <c r="A23" t="s">
        <v>11</v>
      </c>
      <c r="B23" t="s">
        <v>12</v>
      </c>
      <c r="C23" s="1">
        <v>45503</v>
      </c>
      <c r="D23">
        <v>0</v>
      </c>
      <c r="E23">
        <v>86720</v>
      </c>
      <c r="F23">
        <v>87330</v>
      </c>
      <c r="G23">
        <v>86650</v>
      </c>
      <c r="H23">
        <v>87130</v>
      </c>
      <c r="I23">
        <v>378225</v>
      </c>
      <c r="J23">
        <v>87272.827773662502</v>
      </c>
      <c r="K23">
        <v>1213.8499999999999</v>
      </c>
      <c r="L23" t="str">
        <f t="shared" si="0"/>
        <v>long</v>
      </c>
      <c r="M23">
        <f t="shared" si="1"/>
        <v>86315.383333333331</v>
      </c>
      <c r="N23">
        <f t="shared" si="2"/>
        <v>87529.233333333337</v>
      </c>
      <c r="O23" t="str">
        <f t="shared" si="3"/>
        <v>OOT</v>
      </c>
      <c r="P23">
        <f t="shared" si="4"/>
        <v>410</v>
      </c>
      <c r="Q23" s="2">
        <f t="shared" si="8"/>
        <v>162491.72999999995</v>
      </c>
      <c r="R23">
        <f t="shared" si="5"/>
        <v>4</v>
      </c>
      <c r="S23">
        <f t="shared" si="6"/>
        <v>1640</v>
      </c>
      <c r="T23">
        <f>SUM($S$2:S23)</f>
        <v>14131.729999999952</v>
      </c>
      <c r="U23">
        <f t="shared" si="7"/>
        <v>1640</v>
      </c>
      <c r="V23">
        <f>SUM($U$2:U23)</f>
        <v>-1814</v>
      </c>
    </row>
    <row r="24" spans="1:22" x14ac:dyDescent="0.25">
      <c r="A24" t="s">
        <v>11</v>
      </c>
      <c r="B24" t="s">
        <v>12</v>
      </c>
      <c r="C24" s="1">
        <v>45504</v>
      </c>
      <c r="D24">
        <v>0</v>
      </c>
      <c r="E24">
        <v>87128</v>
      </c>
      <c r="F24">
        <v>87250</v>
      </c>
      <c r="G24">
        <v>86029</v>
      </c>
      <c r="H24">
        <v>86280</v>
      </c>
      <c r="I24">
        <v>532405</v>
      </c>
      <c r="J24">
        <v>86800.618281659103</v>
      </c>
      <c r="K24">
        <v>1214.3599999999999</v>
      </c>
      <c r="L24" t="str">
        <f t="shared" si="0"/>
        <v>short</v>
      </c>
      <c r="M24">
        <f t="shared" si="1"/>
        <v>87532.786666666667</v>
      </c>
      <c r="N24">
        <f t="shared" si="2"/>
        <v>86318.426666666666</v>
      </c>
      <c r="O24" t="str">
        <f t="shared" si="3"/>
        <v>TP</v>
      </c>
      <c r="P24">
        <f t="shared" si="4"/>
        <v>809.57333333333372</v>
      </c>
      <c r="Q24" s="2">
        <f t="shared" si="8"/>
        <v>164131.72999999995</v>
      </c>
      <c r="R24">
        <f t="shared" si="5"/>
        <v>4</v>
      </c>
      <c r="S24">
        <f t="shared" si="6"/>
        <v>3238.2933333333349</v>
      </c>
      <c r="T24">
        <f>SUM($S$2:S24)</f>
        <v>17370.023333333287</v>
      </c>
      <c r="U24">
        <f t="shared" si="7"/>
        <v>-3392</v>
      </c>
      <c r="V24">
        <f>SUM($U$2:U24)</f>
        <v>-5206</v>
      </c>
    </row>
    <row r="25" spans="1:22" x14ac:dyDescent="0.25">
      <c r="A25" t="s">
        <v>11</v>
      </c>
      <c r="B25" t="s">
        <v>12</v>
      </c>
      <c r="C25" s="1">
        <v>45505</v>
      </c>
      <c r="D25">
        <v>0</v>
      </c>
      <c r="E25">
        <v>86299</v>
      </c>
      <c r="F25">
        <v>86650</v>
      </c>
      <c r="G25">
        <v>85600</v>
      </c>
      <c r="H25">
        <v>85867</v>
      </c>
      <c r="I25">
        <v>416044</v>
      </c>
      <c r="J25">
        <v>87046.901845930901</v>
      </c>
      <c r="K25">
        <v>1202.6199999999999</v>
      </c>
      <c r="L25" t="str">
        <f t="shared" si="0"/>
        <v>long</v>
      </c>
      <c r="M25">
        <f t="shared" si="1"/>
        <v>85898.126666666663</v>
      </c>
      <c r="N25">
        <f t="shared" si="2"/>
        <v>87100.746666666673</v>
      </c>
      <c r="O25" t="str">
        <f t="shared" si="3"/>
        <v>SL</v>
      </c>
      <c r="P25">
        <f t="shared" si="4"/>
        <v>400.87333333333663</v>
      </c>
      <c r="Q25" s="2">
        <f t="shared" si="8"/>
        <v>167370.02333333329</v>
      </c>
      <c r="R25">
        <f t="shared" si="5"/>
        <v>4</v>
      </c>
      <c r="S25">
        <f t="shared" si="6"/>
        <v>1603.4933333333465</v>
      </c>
      <c r="T25">
        <f>SUM($S$2:S25)</f>
        <v>18973.516666666634</v>
      </c>
      <c r="U25">
        <f t="shared" si="7"/>
        <v>-1728</v>
      </c>
      <c r="V25">
        <f>SUM($U$2:U25)</f>
        <v>-6934</v>
      </c>
    </row>
    <row r="26" spans="1:22" x14ac:dyDescent="0.25">
      <c r="A26" t="s">
        <v>11</v>
      </c>
      <c r="B26" t="s">
        <v>12</v>
      </c>
      <c r="C26" s="1">
        <v>45506</v>
      </c>
      <c r="D26">
        <v>0</v>
      </c>
      <c r="E26">
        <v>85752</v>
      </c>
      <c r="F26">
        <v>86492</v>
      </c>
      <c r="G26">
        <v>85506</v>
      </c>
      <c r="H26">
        <v>85976</v>
      </c>
      <c r="I26">
        <v>543040</v>
      </c>
      <c r="J26">
        <v>86475.300825099504</v>
      </c>
      <c r="K26">
        <v>1187.1500000000001</v>
      </c>
      <c r="L26" t="str">
        <f t="shared" si="0"/>
        <v>long</v>
      </c>
      <c r="M26">
        <f t="shared" si="1"/>
        <v>85356.28333333334</v>
      </c>
      <c r="N26">
        <f t="shared" si="2"/>
        <v>86543.433333333334</v>
      </c>
      <c r="O26" t="str">
        <f t="shared" si="3"/>
        <v>OOT</v>
      </c>
      <c r="P26">
        <f t="shared" si="4"/>
        <v>224</v>
      </c>
      <c r="Q26" s="2">
        <f t="shared" si="8"/>
        <v>168973.51666666663</v>
      </c>
      <c r="R26">
        <f t="shared" si="5"/>
        <v>4</v>
      </c>
      <c r="S26">
        <f t="shared" si="6"/>
        <v>896</v>
      </c>
      <c r="T26">
        <f>SUM($S$2:S26)</f>
        <v>19869.516666666634</v>
      </c>
      <c r="U26">
        <f t="shared" si="7"/>
        <v>896</v>
      </c>
      <c r="V26">
        <f>SUM($U$2:U26)</f>
        <v>-6038</v>
      </c>
    </row>
    <row r="27" spans="1:22" x14ac:dyDescent="0.25">
      <c r="A27" t="s">
        <v>11</v>
      </c>
      <c r="B27" t="s">
        <v>12</v>
      </c>
      <c r="C27" s="1">
        <v>45509</v>
      </c>
      <c r="D27">
        <v>0</v>
      </c>
      <c r="E27">
        <v>85983</v>
      </c>
      <c r="F27">
        <v>86242</v>
      </c>
      <c r="G27">
        <v>84941</v>
      </c>
      <c r="H27">
        <v>85795</v>
      </c>
      <c r="I27">
        <v>576979</v>
      </c>
      <c r="J27">
        <v>86017.860387371096</v>
      </c>
      <c r="K27">
        <v>1195.28</v>
      </c>
      <c r="L27" t="str">
        <f t="shared" si="0"/>
        <v>long</v>
      </c>
      <c r="M27">
        <f t="shared" si="1"/>
        <v>85584.573333333334</v>
      </c>
      <c r="N27">
        <f t="shared" si="2"/>
        <v>86779.853333333333</v>
      </c>
      <c r="O27" t="str">
        <f t="shared" si="3"/>
        <v>SL</v>
      </c>
      <c r="P27">
        <f t="shared" si="4"/>
        <v>398.42666666666628</v>
      </c>
      <c r="Q27" s="2">
        <f t="shared" si="8"/>
        <v>169869.51666666663</v>
      </c>
      <c r="R27">
        <f t="shared" si="5"/>
        <v>4</v>
      </c>
      <c r="S27">
        <f t="shared" si="6"/>
        <v>1593.7066666666651</v>
      </c>
      <c r="T27">
        <f>SUM($S$2:S27)</f>
        <v>21463.223333333299</v>
      </c>
      <c r="U27">
        <f t="shared" si="7"/>
        <v>-752</v>
      </c>
      <c r="V27">
        <f>SUM($U$2:U27)</f>
        <v>-6790</v>
      </c>
    </row>
    <row r="28" spans="1:22" x14ac:dyDescent="0.25">
      <c r="A28" t="s">
        <v>11</v>
      </c>
      <c r="B28" t="s">
        <v>12</v>
      </c>
      <c r="C28" s="1">
        <v>45510</v>
      </c>
      <c r="D28">
        <v>0</v>
      </c>
      <c r="E28">
        <v>85816</v>
      </c>
      <c r="F28">
        <v>86386</v>
      </c>
      <c r="G28">
        <v>85183</v>
      </c>
      <c r="H28">
        <v>86284</v>
      </c>
      <c r="I28">
        <v>536605</v>
      </c>
      <c r="J28">
        <v>85986.572433729903</v>
      </c>
      <c r="K28">
        <v>1195.83</v>
      </c>
      <c r="L28" t="str">
        <f t="shared" si="0"/>
        <v>long</v>
      </c>
      <c r="M28">
        <f t="shared" si="1"/>
        <v>85417.39</v>
      </c>
      <c r="N28">
        <f t="shared" si="2"/>
        <v>86613.22</v>
      </c>
      <c r="O28" t="str">
        <f t="shared" si="3"/>
        <v>SL</v>
      </c>
      <c r="P28">
        <f t="shared" si="4"/>
        <v>398.61000000000058</v>
      </c>
      <c r="Q28" s="2">
        <f t="shared" si="8"/>
        <v>171463.2233333333</v>
      </c>
      <c r="R28">
        <f t="shared" si="5"/>
        <v>4</v>
      </c>
      <c r="S28">
        <f t="shared" si="6"/>
        <v>1594.4400000000023</v>
      </c>
      <c r="T28">
        <f>SUM($S$2:S28)</f>
        <v>23057.663333333301</v>
      </c>
      <c r="U28">
        <f t="shared" si="7"/>
        <v>1872</v>
      </c>
      <c r="V28">
        <f>SUM($U$2:U28)</f>
        <v>-4918</v>
      </c>
    </row>
    <row r="29" spans="1:22" x14ac:dyDescent="0.25">
      <c r="A29" t="s">
        <v>11</v>
      </c>
      <c r="B29" t="s">
        <v>12</v>
      </c>
      <c r="C29" s="1">
        <v>45511</v>
      </c>
      <c r="D29">
        <v>0</v>
      </c>
      <c r="E29">
        <v>86452</v>
      </c>
      <c r="F29">
        <v>86491</v>
      </c>
      <c r="G29">
        <v>85900</v>
      </c>
      <c r="H29">
        <v>86207</v>
      </c>
      <c r="I29">
        <v>412174</v>
      </c>
      <c r="J29">
        <v>85843.450097930196</v>
      </c>
      <c r="K29">
        <v>1152.6300000000001</v>
      </c>
      <c r="L29" t="str">
        <f t="shared" si="0"/>
        <v>short</v>
      </c>
      <c r="M29">
        <f t="shared" si="1"/>
        <v>86836.21</v>
      </c>
      <c r="N29">
        <f t="shared" si="2"/>
        <v>85683.58</v>
      </c>
      <c r="O29" t="str">
        <f t="shared" si="3"/>
        <v>OOT</v>
      </c>
      <c r="P29">
        <f t="shared" si="4"/>
        <v>-245</v>
      </c>
      <c r="Q29" s="2">
        <f t="shared" si="8"/>
        <v>173057.6633333333</v>
      </c>
      <c r="R29">
        <f t="shared" si="5"/>
        <v>4</v>
      </c>
      <c r="S29">
        <f t="shared" si="6"/>
        <v>-980</v>
      </c>
      <c r="T29">
        <f>SUM($S$2:S29)</f>
        <v>22077.663333333301</v>
      </c>
      <c r="U29">
        <f t="shared" si="7"/>
        <v>-980</v>
      </c>
      <c r="V29">
        <f>SUM($U$2:U29)</f>
        <v>-5898</v>
      </c>
    </row>
    <row r="30" spans="1:22" x14ac:dyDescent="0.25">
      <c r="A30" t="s">
        <v>11</v>
      </c>
      <c r="B30" t="s">
        <v>12</v>
      </c>
      <c r="C30" s="1">
        <v>45512</v>
      </c>
      <c r="D30">
        <v>0</v>
      </c>
      <c r="E30">
        <v>86225</v>
      </c>
      <c r="F30">
        <v>86876</v>
      </c>
      <c r="G30">
        <v>86000</v>
      </c>
      <c r="H30">
        <v>86509</v>
      </c>
      <c r="I30">
        <v>522071</v>
      </c>
      <c r="J30">
        <v>86172.810586474705</v>
      </c>
      <c r="K30">
        <v>1132.8699999999999</v>
      </c>
      <c r="L30" t="str">
        <f t="shared" si="0"/>
        <v>short</v>
      </c>
      <c r="M30">
        <f t="shared" si="1"/>
        <v>86602.623333333337</v>
      </c>
      <c r="N30">
        <f t="shared" si="2"/>
        <v>85469.753333333327</v>
      </c>
      <c r="O30" t="str">
        <f t="shared" si="3"/>
        <v>SL</v>
      </c>
      <c r="P30">
        <f t="shared" si="4"/>
        <v>-377.62333333333663</v>
      </c>
      <c r="Q30" s="2">
        <f t="shared" si="8"/>
        <v>172077.6633333333</v>
      </c>
      <c r="R30">
        <f t="shared" si="5"/>
        <v>4</v>
      </c>
      <c r="S30">
        <f t="shared" si="6"/>
        <v>-1510.4933333333465</v>
      </c>
      <c r="T30">
        <f>SUM($S$2:S30)</f>
        <v>20567.169999999955</v>
      </c>
      <c r="U30">
        <f t="shared" si="7"/>
        <v>1136</v>
      </c>
      <c r="V30">
        <f>SUM($U$2:U30)</f>
        <v>-4762</v>
      </c>
    </row>
    <row r="31" spans="1:22" x14ac:dyDescent="0.25">
      <c r="A31" t="s">
        <v>11</v>
      </c>
      <c r="B31" t="s">
        <v>12</v>
      </c>
      <c r="C31" s="1">
        <v>45513</v>
      </c>
      <c r="D31">
        <v>0</v>
      </c>
      <c r="E31">
        <v>86511</v>
      </c>
      <c r="F31">
        <v>87020</v>
      </c>
      <c r="G31">
        <v>86320</v>
      </c>
      <c r="H31">
        <v>86582</v>
      </c>
      <c r="I31">
        <v>515751</v>
      </c>
      <c r="J31">
        <v>86198.615807787603</v>
      </c>
      <c r="K31">
        <v>1101.95</v>
      </c>
      <c r="L31" t="str">
        <f t="shared" si="0"/>
        <v>short</v>
      </c>
      <c r="M31">
        <f t="shared" si="1"/>
        <v>86878.316666666666</v>
      </c>
      <c r="N31">
        <f t="shared" si="2"/>
        <v>85776.366666666669</v>
      </c>
      <c r="O31" t="str">
        <f t="shared" si="3"/>
        <v>SL</v>
      </c>
      <c r="P31">
        <f t="shared" si="4"/>
        <v>-367.3166666666657</v>
      </c>
      <c r="Q31" s="2">
        <f t="shared" si="8"/>
        <v>170567.16999999995</v>
      </c>
      <c r="R31">
        <f t="shared" si="5"/>
        <v>4</v>
      </c>
      <c r="S31">
        <f t="shared" si="6"/>
        <v>-1469.2666666666628</v>
      </c>
      <c r="T31">
        <f>SUM($S$2:S31)</f>
        <v>19097.903333333292</v>
      </c>
      <c r="U31">
        <f t="shared" si="7"/>
        <v>284</v>
      </c>
      <c r="V31">
        <f>SUM($U$2:U31)</f>
        <v>-4478</v>
      </c>
    </row>
    <row r="32" spans="1:22" x14ac:dyDescent="0.25">
      <c r="A32" t="s">
        <v>11</v>
      </c>
      <c r="B32" t="s">
        <v>12</v>
      </c>
      <c r="C32" s="1">
        <v>45516</v>
      </c>
      <c r="D32">
        <v>0</v>
      </c>
      <c r="E32">
        <v>86636</v>
      </c>
      <c r="F32">
        <v>89100</v>
      </c>
      <c r="G32">
        <v>86403</v>
      </c>
      <c r="H32">
        <v>88715</v>
      </c>
      <c r="I32">
        <v>913243</v>
      </c>
      <c r="J32">
        <v>86431.561359490195</v>
      </c>
      <c r="K32">
        <v>1215.8800000000001</v>
      </c>
      <c r="L32" t="str">
        <f t="shared" si="0"/>
        <v>short</v>
      </c>
      <c r="M32">
        <f t="shared" si="1"/>
        <v>87041.293333333335</v>
      </c>
      <c r="N32">
        <f t="shared" si="2"/>
        <v>85825.41333333333</v>
      </c>
      <c r="O32" t="str">
        <f t="shared" si="3"/>
        <v>SL</v>
      </c>
      <c r="P32">
        <f t="shared" si="4"/>
        <v>-405.29333333333489</v>
      </c>
      <c r="Q32" s="2">
        <f t="shared" si="8"/>
        <v>169097.90333333329</v>
      </c>
      <c r="R32">
        <f t="shared" si="5"/>
        <v>4</v>
      </c>
      <c r="S32">
        <f t="shared" si="6"/>
        <v>-1621.1733333333395</v>
      </c>
      <c r="T32">
        <f>SUM($S$2:S32)</f>
        <v>17476.729999999952</v>
      </c>
      <c r="U32">
        <f t="shared" si="7"/>
        <v>8316</v>
      </c>
      <c r="V32">
        <f>SUM($U$2:U32)</f>
        <v>3838</v>
      </c>
    </row>
    <row r="33" spans="1:22" x14ac:dyDescent="0.25">
      <c r="A33" t="s">
        <v>11</v>
      </c>
      <c r="B33" t="s">
        <v>12</v>
      </c>
      <c r="C33" s="1">
        <v>45517</v>
      </c>
      <c r="D33">
        <v>0</v>
      </c>
      <c r="E33">
        <v>88768</v>
      </c>
      <c r="F33">
        <v>89890</v>
      </c>
      <c r="G33">
        <v>88570</v>
      </c>
      <c r="H33">
        <v>89527</v>
      </c>
      <c r="I33">
        <v>1067129</v>
      </c>
      <c r="J33">
        <v>86544.770955996399</v>
      </c>
      <c r="K33">
        <v>1223.32</v>
      </c>
      <c r="L33" t="str">
        <f t="shared" si="0"/>
        <v>short</v>
      </c>
      <c r="M33">
        <f t="shared" si="1"/>
        <v>89175.773333333331</v>
      </c>
      <c r="N33">
        <f t="shared" si="2"/>
        <v>87952.453333333338</v>
      </c>
      <c r="O33" t="str">
        <f t="shared" si="3"/>
        <v>SL</v>
      </c>
      <c r="P33">
        <f t="shared" si="4"/>
        <v>-407.77333333333081</v>
      </c>
      <c r="Q33" s="2">
        <f t="shared" si="8"/>
        <v>167476.72999999995</v>
      </c>
      <c r="R33">
        <f t="shared" si="5"/>
        <v>4</v>
      </c>
      <c r="S33">
        <f t="shared" si="6"/>
        <v>-1631.0933333333232</v>
      </c>
      <c r="T33">
        <f>SUM($S$2:S33)</f>
        <v>15845.636666666629</v>
      </c>
      <c r="U33">
        <f t="shared" si="7"/>
        <v>3036</v>
      </c>
      <c r="V33">
        <f>SUM($U$2:U33)</f>
        <v>6874</v>
      </c>
    </row>
    <row r="34" spans="1:22" x14ac:dyDescent="0.25">
      <c r="A34" t="s">
        <v>11</v>
      </c>
      <c r="B34" t="s">
        <v>12</v>
      </c>
      <c r="C34" s="1">
        <v>45518</v>
      </c>
      <c r="D34">
        <v>0</v>
      </c>
      <c r="E34">
        <v>89550</v>
      </c>
      <c r="F34">
        <v>89925</v>
      </c>
      <c r="G34">
        <v>87567</v>
      </c>
      <c r="H34">
        <v>87717</v>
      </c>
      <c r="I34">
        <v>798872</v>
      </c>
      <c r="J34">
        <v>88194.670733056497</v>
      </c>
      <c r="K34">
        <v>1304.3699999999999</v>
      </c>
      <c r="L34" t="str">
        <f t="shared" si="0"/>
        <v>short</v>
      </c>
      <c r="M34">
        <f t="shared" si="1"/>
        <v>89984.79</v>
      </c>
      <c r="N34">
        <f t="shared" si="2"/>
        <v>88680.42</v>
      </c>
      <c r="O34" t="str">
        <f t="shared" si="3"/>
        <v>TP</v>
      </c>
      <c r="P34">
        <f t="shared" si="4"/>
        <v>869.58000000000175</v>
      </c>
      <c r="Q34" s="2">
        <f t="shared" si="8"/>
        <v>165845.63666666663</v>
      </c>
      <c r="R34">
        <f t="shared" si="5"/>
        <v>3</v>
      </c>
      <c r="S34">
        <f t="shared" si="6"/>
        <v>2608.7400000000052</v>
      </c>
      <c r="T34">
        <f>SUM($S$2:S34)</f>
        <v>18454.376666666634</v>
      </c>
      <c r="U34">
        <f t="shared" si="7"/>
        <v>-5499</v>
      </c>
      <c r="V34">
        <f>SUM($U$2:U34)</f>
        <v>1375</v>
      </c>
    </row>
    <row r="35" spans="1:22" x14ac:dyDescent="0.25">
      <c r="A35" t="s">
        <v>11</v>
      </c>
      <c r="B35" t="s">
        <v>12</v>
      </c>
      <c r="C35" s="1">
        <v>45519</v>
      </c>
      <c r="D35">
        <v>0</v>
      </c>
      <c r="E35">
        <v>87697</v>
      </c>
      <c r="F35">
        <v>88420</v>
      </c>
      <c r="G35">
        <v>87334</v>
      </c>
      <c r="H35">
        <v>88020</v>
      </c>
      <c r="I35">
        <v>537274</v>
      </c>
      <c r="J35">
        <v>89527</v>
      </c>
      <c r="K35">
        <v>1288.77</v>
      </c>
      <c r="L35" t="str">
        <f t="shared" si="0"/>
        <v>long</v>
      </c>
      <c r="M35">
        <f t="shared" si="1"/>
        <v>87267.41</v>
      </c>
      <c r="N35">
        <f t="shared" si="2"/>
        <v>88556.18</v>
      </c>
      <c r="O35" t="str">
        <f t="shared" si="3"/>
        <v>OOT</v>
      </c>
      <c r="P35">
        <f t="shared" si="4"/>
        <v>323</v>
      </c>
      <c r="Q35" s="2">
        <f t="shared" si="8"/>
        <v>168454.37666666665</v>
      </c>
      <c r="R35">
        <f t="shared" si="5"/>
        <v>3</v>
      </c>
      <c r="S35">
        <f t="shared" si="6"/>
        <v>969</v>
      </c>
      <c r="T35">
        <f>SUM($S$2:S35)</f>
        <v>19423.376666666634</v>
      </c>
      <c r="U35">
        <f t="shared" si="7"/>
        <v>969</v>
      </c>
      <c r="V35">
        <f>SUM($U$2:U35)</f>
        <v>2344</v>
      </c>
    </row>
    <row r="36" spans="1:22" x14ac:dyDescent="0.25">
      <c r="A36" t="s">
        <v>11</v>
      </c>
      <c r="B36" t="s">
        <v>12</v>
      </c>
      <c r="C36" s="1">
        <v>45520</v>
      </c>
      <c r="D36">
        <v>0</v>
      </c>
      <c r="E36">
        <v>88018</v>
      </c>
      <c r="F36">
        <v>88609</v>
      </c>
      <c r="G36">
        <v>87630</v>
      </c>
      <c r="H36">
        <v>88249</v>
      </c>
      <c r="I36">
        <v>468369</v>
      </c>
      <c r="J36">
        <v>87758.685698050002</v>
      </c>
      <c r="K36">
        <v>1266.6400000000001</v>
      </c>
      <c r="L36" t="str">
        <f t="shared" si="0"/>
        <v>short</v>
      </c>
      <c r="M36">
        <f t="shared" si="1"/>
        <v>88440.213333333333</v>
      </c>
      <c r="N36">
        <f t="shared" si="2"/>
        <v>87173.573333333334</v>
      </c>
      <c r="O36" t="str">
        <f t="shared" si="3"/>
        <v>SL</v>
      </c>
      <c r="P36">
        <f t="shared" si="4"/>
        <v>-422.21333333333314</v>
      </c>
      <c r="Q36" s="2">
        <f t="shared" si="8"/>
        <v>169423.37666666665</v>
      </c>
      <c r="R36">
        <f t="shared" si="5"/>
        <v>4</v>
      </c>
      <c r="S36">
        <f t="shared" si="6"/>
        <v>-1688.8533333333326</v>
      </c>
      <c r="T36">
        <f>SUM($S$2:S36)</f>
        <v>17734.523333333302</v>
      </c>
      <c r="U36">
        <f t="shared" si="7"/>
        <v>924</v>
      </c>
      <c r="V36">
        <f>SUM($U$2:U36)</f>
        <v>3268</v>
      </c>
    </row>
    <row r="37" spans="1:22" x14ac:dyDescent="0.25">
      <c r="A37" t="s">
        <v>11</v>
      </c>
      <c r="B37" t="s">
        <v>12</v>
      </c>
      <c r="C37" s="1">
        <v>45523</v>
      </c>
      <c r="D37">
        <v>0</v>
      </c>
      <c r="E37">
        <v>88253</v>
      </c>
      <c r="F37">
        <v>88774</v>
      </c>
      <c r="G37">
        <v>88038</v>
      </c>
      <c r="H37">
        <v>88497</v>
      </c>
      <c r="I37">
        <v>388517</v>
      </c>
      <c r="J37">
        <v>88155.875649758003</v>
      </c>
      <c r="K37">
        <v>1228.74</v>
      </c>
      <c r="L37" t="str">
        <f t="shared" si="0"/>
        <v>short</v>
      </c>
      <c r="M37">
        <f t="shared" si="1"/>
        <v>88662.58</v>
      </c>
      <c r="N37">
        <f t="shared" si="2"/>
        <v>87433.84</v>
      </c>
      <c r="O37" t="str">
        <f t="shared" si="3"/>
        <v>SL</v>
      </c>
      <c r="P37">
        <f t="shared" si="4"/>
        <v>-409.58000000000175</v>
      </c>
      <c r="Q37" s="2">
        <f t="shared" si="8"/>
        <v>167734.52333333332</v>
      </c>
      <c r="R37">
        <f t="shared" si="5"/>
        <v>4</v>
      </c>
      <c r="S37">
        <f t="shared" si="6"/>
        <v>-1638.320000000007</v>
      </c>
      <c r="T37">
        <f>SUM($S$2:S37)</f>
        <v>16096.203333333295</v>
      </c>
      <c r="U37">
        <f t="shared" si="7"/>
        <v>976</v>
      </c>
      <c r="V37">
        <f>SUM($U$2:U37)</f>
        <v>4244</v>
      </c>
    </row>
    <row r="38" spans="1:22" x14ac:dyDescent="0.25">
      <c r="A38" t="s">
        <v>11</v>
      </c>
      <c r="B38" t="s">
        <v>12</v>
      </c>
      <c r="C38" s="1">
        <v>45524</v>
      </c>
      <c r="D38">
        <v>0</v>
      </c>
      <c r="E38">
        <v>88497</v>
      </c>
      <c r="F38">
        <v>89330</v>
      </c>
      <c r="G38">
        <v>88000</v>
      </c>
      <c r="H38">
        <v>89061</v>
      </c>
      <c r="I38">
        <v>503950</v>
      </c>
      <c r="J38">
        <v>88195.805125658095</v>
      </c>
      <c r="K38">
        <v>1235.97</v>
      </c>
      <c r="L38" t="str">
        <f t="shared" si="0"/>
        <v>short</v>
      </c>
      <c r="M38">
        <f t="shared" si="1"/>
        <v>88908.99</v>
      </c>
      <c r="N38">
        <f t="shared" si="2"/>
        <v>87673.02</v>
      </c>
      <c r="O38" t="str">
        <f t="shared" si="3"/>
        <v>SL</v>
      </c>
      <c r="P38">
        <f t="shared" si="4"/>
        <v>-411.99000000000524</v>
      </c>
      <c r="Q38" s="2">
        <f t="shared" si="8"/>
        <v>166096.20333333331</v>
      </c>
      <c r="R38">
        <f t="shared" si="5"/>
        <v>4</v>
      </c>
      <c r="S38">
        <f t="shared" si="6"/>
        <v>-1647.960000000021</v>
      </c>
      <c r="T38">
        <f>SUM($S$2:S38)</f>
        <v>14448.243333333274</v>
      </c>
      <c r="U38">
        <f t="shared" si="7"/>
        <v>2256</v>
      </c>
      <c r="V38">
        <f>SUM($U$2:U38)</f>
        <v>6500</v>
      </c>
    </row>
    <row r="39" spans="1:22" x14ac:dyDescent="0.25">
      <c r="A39" t="s">
        <v>11</v>
      </c>
      <c r="B39" t="s">
        <v>12</v>
      </c>
      <c r="C39" s="1">
        <v>45525</v>
      </c>
      <c r="D39">
        <v>0</v>
      </c>
      <c r="E39">
        <v>89129</v>
      </c>
      <c r="F39">
        <v>89548</v>
      </c>
      <c r="G39">
        <v>88556</v>
      </c>
      <c r="H39">
        <v>88860</v>
      </c>
      <c r="I39">
        <v>461764</v>
      </c>
      <c r="J39">
        <v>88425.960924793806</v>
      </c>
      <c r="K39">
        <v>1218.55</v>
      </c>
      <c r="L39" t="str">
        <f t="shared" si="0"/>
        <v>short</v>
      </c>
      <c r="M39">
        <f t="shared" si="1"/>
        <v>89535.183333333334</v>
      </c>
      <c r="N39">
        <f t="shared" si="2"/>
        <v>88316.633333333331</v>
      </c>
      <c r="O39" t="str">
        <f t="shared" si="3"/>
        <v>SL</v>
      </c>
      <c r="P39">
        <f t="shared" si="4"/>
        <v>-406.1833333333343</v>
      </c>
      <c r="Q39" s="2">
        <f t="shared" si="8"/>
        <v>164448.24333333329</v>
      </c>
      <c r="R39">
        <f t="shared" si="5"/>
        <v>4</v>
      </c>
      <c r="S39">
        <f t="shared" si="6"/>
        <v>-1624.7333333333372</v>
      </c>
      <c r="T39">
        <f>SUM($S$2:S39)</f>
        <v>12823.509999999937</v>
      </c>
      <c r="U39">
        <f t="shared" si="7"/>
        <v>-1076</v>
      </c>
      <c r="V39">
        <f>SUM($U$2:U39)</f>
        <v>5424</v>
      </c>
    </row>
    <row r="40" spans="1:22" x14ac:dyDescent="0.25">
      <c r="A40" t="s">
        <v>11</v>
      </c>
      <c r="B40" t="s">
        <v>12</v>
      </c>
      <c r="C40" s="1">
        <v>45526</v>
      </c>
      <c r="D40">
        <v>0</v>
      </c>
      <c r="E40">
        <v>88884</v>
      </c>
      <c r="F40">
        <v>88950</v>
      </c>
      <c r="G40">
        <v>87289</v>
      </c>
      <c r="H40">
        <v>87767</v>
      </c>
      <c r="I40">
        <v>623615</v>
      </c>
      <c r="J40">
        <v>88900.548621856593</v>
      </c>
      <c r="K40">
        <v>1250.1500000000001</v>
      </c>
      <c r="L40" t="str">
        <f t="shared" si="0"/>
        <v>long</v>
      </c>
      <c r="M40">
        <f t="shared" si="1"/>
        <v>88467.28333333334</v>
      </c>
      <c r="N40">
        <f t="shared" si="2"/>
        <v>89717.433333333334</v>
      </c>
      <c r="O40" t="str">
        <f t="shared" si="3"/>
        <v>SL</v>
      </c>
      <c r="P40">
        <f t="shared" si="4"/>
        <v>416.71666666665988</v>
      </c>
      <c r="Q40" s="2">
        <f t="shared" si="8"/>
        <v>162823.50999999995</v>
      </c>
      <c r="R40">
        <f t="shared" si="5"/>
        <v>3</v>
      </c>
      <c r="S40">
        <f t="shared" si="6"/>
        <v>1250.1499999999796</v>
      </c>
      <c r="T40">
        <f>SUM($S$2:S40)</f>
        <v>14073.659999999916</v>
      </c>
      <c r="U40">
        <f t="shared" si="7"/>
        <v>-3351</v>
      </c>
      <c r="V40">
        <f>SUM($U$2:U40)</f>
        <v>2073</v>
      </c>
    </row>
    <row r="41" spans="1:22" x14ac:dyDescent="0.25">
      <c r="A41" t="s">
        <v>11</v>
      </c>
      <c r="B41" t="s">
        <v>12</v>
      </c>
      <c r="C41" s="1">
        <v>45527</v>
      </c>
      <c r="D41">
        <v>0</v>
      </c>
      <c r="E41">
        <v>87777</v>
      </c>
      <c r="F41">
        <v>89045</v>
      </c>
      <c r="G41">
        <v>87467</v>
      </c>
      <c r="H41">
        <v>88603</v>
      </c>
      <c r="I41">
        <v>661800</v>
      </c>
      <c r="J41">
        <v>88777.951873818602</v>
      </c>
      <c r="K41">
        <v>1273.57</v>
      </c>
      <c r="L41" t="str">
        <f t="shared" si="0"/>
        <v>long</v>
      </c>
      <c r="M41">
        <f t="shared" si="1"/>
        <v>87352.476666666669</v>
      </c>
      <c r="N41">
        <f t="shared" si="2"/>
        <v>88626.046666666662</v>
      </c>
      <c r="O41" t="str">
        <f t="shared" si="3"/>
        <v>TP</v>
      </c>
      <c r="P41">
        <f t="shared" si="4"/>
        <v>849.04666666666162</v>
      </c>
      <c r="Q41" s="2">
        <f t="shared" si="8"/>
        <v>164073.65999999992</v>
      </c>
      <c r="R41">
        <f t="shared" si="5"/>
        <v>3</v>
      </c>
      <c r="S41">
        <f t="shared" si="6"/>
        <v>2547.1399999999849</v>
      </c>
      <c r="T41">
        <f>SUM($S$2:S41)</f>
        <v>16620.799999999901</v>
      </c>
      <c r="U41">
        <f t="shared" si="7"/>
        <v>2478</v>
      </c>
      <c r="V41">
        <f>SUM($U$2:U41)</f>
        <v>4551</v>
      </c>
    </row>
    <row r="42" spans="1:22" x14ac:dyDescent="0.25">
      <c r="A42" t="s">
        <v>11</v>
      </c>
      <c r="B42" t="s">
        <v>12</v>
      </c>
      <c r="C42" s="1">
        <v>45530</v>
      </c>
      <c r="D42">
        <v>0</v>
      </c>
      <c r="E42">
        <v>88694</v>
      </c>
      <c r="F42">
        <v>89651</v>
      </c>
      <c r="G42">
        <v>88213</v>
      </c>
      <c r="H42">
        <v>89113</v>
      </c>
      <c r="I42">
        <v>659823</v>
      </c>
      <c r="J42">
        <v>87960.818399577605</v>
      </c>
      <c r="K42">
        <v>1285.31</v>
      </c>
      <c r="L42" t="str">
        <f t="shared" si="0"/>
        <v>short</v>
      </c>
      <c r="M42">
        <f t="shared" si="1"/>
        <v>89122.436666666661</v>
      </c>
      <c r="N42">
        <f t="shared" si="2"/>
        <v>87837.126666666663</v>
      </c>
      <c r="O42" t="str">
        <f t="shared" si="3"/>
        <v>SL</v>
      </c>
      <c r="P42">
        <f t="shared" si="4"/>
        <v>-428.43666666666104</v>
      </c>
      <c r="Q42" s="2">
        <f t="shared" si="8"/>
        <v>166620.7999999999</v>
      </c>
      <c r="R42">
        <f t="shared" si="5"/>
        <v>3</v>
      </c>
      <c r="S42">
        <f t="shared" si="6"/>
        <v>-1285.3099999999831</v>
      </c>
      <c r="T42">
        <f>SUM($S$2:S42)</f>
        <v>15335.489999999918</v>
      </c>
      <c r="U42">
        <f t="shared" si="7"/>
        <v>1257</v>
      </c>
      <c r="V42">
        <f>SUM($U$2:U42)</f>
        <v>5808</v>
      </c>
    </row>
    <row r="43" spans="1:22" x14ac:dyDescent="0.25">
      <c r="A43" t="s">
        <v>11</v>
      </c>
      <c r="B43" t="s">
        <v>12</v>
      </c>
      <c r="C43" s="1">
        <v>45531</v>
      </c>
      <c r="D43">
        <v>0</v>
      </c>
      <c r="E43">
        <v>89105</v>
      </c>
      <c r="F43">
        <v>89789</v>
      </c>
      <c r="G43">
        <v>88760</v>
      </c>
      <c r="H43">
        <v>89600</v>
      </c>
      <c r="I43">
        <v>526971</v>
      </c>
      <c r="J43">
        <v>88624.450192334902</v>
      </c>
      <c r="K43">
        <v>1267</v>
      </c>
      <c r="L43" t="str">
        <f t="shared" si="0"/>
        <v>short</v>
      </c>
      <c r="M43">
        <f t="shared" si="1"/>
        <v>89527.333333333328</v>
      </c>
      <c r="N43">
        <f t="shared" si="2"/>
        <v>88260.333333333328</v>
      </c>
      <c r="O43" t="str">
        <f t="shared" si="3"/>
        <v>SL</v>
      </c>
      <c r="P43">
        <f t="shared" si="4"/>
        <v>-422.33333333332848</v>
      </c>
      <c r="Q43" s="2">
        <f t="shared" si="8"/>
        <v>165335.48999999993</v>
      </c>
      <c r="R43">
        <f t="shared" si="5"/>
        <v>3</v>
      </c>
      <c r="S43">
        <f t="shared" si="6"/>
        <v>-1266.9999999999854</v>
      </c>
      <c r="T43">
        <f>SUM($S$2:S43)</f>
        <v>14068.489999999932</v>
      </c>
      <c r="U43">
        <f t="shared" si="7"/>
        <v>1485</v>
      </c>
      <c r="V43">
        <f>SUM($U$2:U43)</f>
        <v>7293</v>
      </c>
    </row>
    <row r="44" spans="1:22" x14ac:dyDescent="0.25">
      <c r="A44" t="s">
        <v>11</v>
      </c>
      <c r="B44" t="s">
        <v>12</v>
      </c>
      <c r="C44" s="1">
        <v>45532</v>
      </c>
      <c r="D44">
        <v>0</v>
      </c>
      <c r="E44">
        <v>89600</v>
      </c>
      <c r="F44">
        <v>89967</v>
      </c>
      <c r="G44">
        <v>88934</v>
      </c>
      <c r="H44">
        <v>89412</v>
      </c>
      <c r="I44">
        <v>522477</v>
      </c>
      <c r="J44">
        <v>88925.388871475705</v>
      </c>
      <c r="K44">
        <v>1250.29</v>
      </c>
      <c r="L44" t="str">
        <f t="shared" si="0"/>
        <v>short</v>
      </c>
      <c r="M44">
        <f t="shared" si="1"/>
        <v>90016.763333333336</v>
      </c>
      <c r="N44">
        <f t="shared" si="2"/>
        <v>88766.473333333328</v>
      </c>
      <c r="O44" t="str">
        <f t="shared" si="3"/>
        <v>OOT</v>
      </c>
      <c r="P44">
        <f t="shared" si="4"/>
        <v>-188</v>
      </c>
      <c r="Q44" s="2">
        <f t="shared" si="8"/>
        <v>164068.48999999993</v>
      </c>
      <c r="R44">
        <f t="shared" si="5"/>
        <v>3</v>
      </c>
      <c r="S44">
        <f t="shared" si="6"/>
        <v>-564</v>
      </c>
      <c r="T44">
        <f>SUM($S$2:S44)</f>
        <v>13504.489999999932</v>
      </c>
      <c r="U44">
        <f t="shared" si="7"/>
        <v>-564</v>
      </c>
      <c r="V44">
        <f>SUM($U$2:U44)</f>
        <v>6729</v>
      </c>
    </row>
    <row r="45" spans="1:22" x14ac:dyDescent="0.25">
      <c r="A45" t="s">
        <v>11</v>
      </c>
      <c r="B45" t="s">
        <v>12</v>
      </c>
      <c r="C45" s="1">
        <v>45533</v>
      </c>
      <c r="D45">
        <v>0</v>
      </c>
      <c r="E45">
        <v>89413</v>
      </c>
      <c r="F45">
        <v>90125</v>
      </c>
      <c r="G45">
        <v>89303</v>
      </c>
      <c r="H45">
        <v>89977</v>
      </c>
      <c r="I45">
        <v>653571</v>
      </c>
      <c r="J45">
        <v>89402.541219866194</v>
      </c>
      <c r="K45">
        <v>1219.7</v>
      </c>
      <c r="L45" t="str">
        <f t="shared" si="0"/>
        <v>short</v>
      </c>
      <c r="M45">
        <f t="shared" si="1"/>
        <v>89819.566666666666</v>
      </c>
      <c r="N45">
        <f t="shared" si="2"/>
        <v>88599.866666666669</v>
      </c>
      <c r="O45" t="str">
        <f t="shared" si="3"/>
        <v>SL</v>
      </c>
      <c r="P45">
        <f t="shared" si="4"/>
        <v>-406.5666666666657</v>
      </c>
      <c r="Q45" s="2">
        <f t="shared" si="8"/>
        <v>163504.48999999993</v>
      </c>
      <c r="R45">
        <f t="shared" si="5"/>
        <v>4</v>
      </c>
      <c r="S45">
        <f t="shared" si="6"/>
        <v>-1626.2666666666628</v>
      </c>
      <c r="T45">
        <f>SUM($S$2:S45)</f>
        <v>11878.22333333327</v>
      </c>
      <c r="U45">
        <f t="shared" si="7"/>
        <v>2256</v>
      </c>
      <c r="V45">
        <f>SUM($U$2:U45)</f>
        <v>8985</v>
      </c>
    </row>
    <row r="46" spans="1:22" x14ac:dyDescent="0.25">
      <c r="A46" t="s">
        <v>11</v>
      </c>
      <c r="B46" t="s">
        <v>12</v>
      </c>
      <c r="C46" s="1">
        <v>45534</v>
      </c>
      <c r="D46">
        <v>0</v>
      </c>
      <c r="E46">
        <v>89987</v>
      </c>
      <c r="F46">
        <v>90444</v>
      </c>
      <c r="G46">
        <v>89400</v>
      </c>
      <c r="H46">
        <v>89775</v>
      </c>
      <c r="I46">
        <v>476742</v>
      </c>
      <c r="J46">
        <v>89305.375842400594</v>
      </c>
      <c r="K46">
        <v>1207.1500000000001</v>
      </c>
      <c r="L46" t="str">
        <f t="shared" si="0"/>
        <v>short</v>
      </c>
      <c r="M46">
        <f t="shared" si="1"/>
        <v>90389.383333333331</v>
      </c>
      <c r="N46">
        <f t="shared" si="2"/>
        <v>89182.233333333337</v>
      </c>
      <c r="O46" t="str">
        <f t="shared" si="3"/>
        <v>SL</v>
      </c>
      <c r="P46">
        <f t="shared" si="4"/>
        <v>-402.38333333333139</v>
      </c>
      <c r="Q46" s="2">
        <f t="shared" si="8"/>
        <v>161878.22333333327</v>
      </c>
      <c r="R46">
        <f t="shared" si="5"/>
        <v>4</v>
      </c>
      <c r="S46">
        <f t="shared" si="6"/>
        <v>-1609.5333333333256</v>
      </c>
      <c r="T46">
        <f>SUM($S$2:S46)</f>
        <v>10268.689999999944</v>
      </c>
      <c r="U46">
        <f t="shared" si="7"/>
        <v>-848</v>
      </c>
      <c r="V46">
        <f>SUM($U$2:U46)</f>
        <v>8137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train_period_14</vt:lpstr>
      <vt:lpstr>train_period_30</vt:lpstr>
      <vt:lpstr>train_period_60</vt:lpstr>
      <vt:lpstr>train_period_90</vt:lpstr>
      <vt:lpstr>train_period_120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</dc:creator>
  <cp:lastModifiedBy>Владимир Иванов</cp:lastModifiedBy>
  <dcterms:created xsi:type="dcterms:W3CDTF">2024-09-30T18:54:17Z</dcterms:created>
  <dcterms:modified xsi:type="dcterms:W3CDTF">2024-10-01T18:50:15Z</dcterms:modified>
</cp:coreProperties>
</file>