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uls\OneDrive\Documentos\Pcloud2022\me3co\documentacion\"/>
    </mc:Choice>
  </mc:AlternateContent>
  <xr:revisionPtr revIDLastSave="0" documentId="13_ncr:1_{821C377D-7A2F-45D4-BF7D-18542C76170D}" xr6:coauthVersionLast="47" xr6:coauthVersionMax="47" xr10:uidLastSave="{00000000-0000-0000-0000-000000000000}"/>
  <bookViews>
    <workbookView xWindow="-108" yWindow="-108" windowWidth="23256" windowHeight="12456" xr2:uid="{D5A30E99-7ADC-49D0-B35E-02FF3F0A9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1" l="1"/>
  <c r="F71" i="1" s="1"/>
  <c r="F72" i="1" s="1"/>
  <c r="F50" i="1"/>
  <c r="F36" i="1"/>
  <c r="F37" i="1"/>
  <c r="F47" i="1"/>
  <c r="F46" i="1"/>
  <c r="F45" i="1"/>
  <c r="F79" i="1"/>
  <c r="F75" i="1"/>
  <c r="F67" i="1"/>
  <c r="F49" i="1" l="1"/>
  <c r="F63" i="1"/>
  <c r="F56" i="1"/>
  <c r="F42" i="1"/>
  <c r="F52" i="1" s="1"/>
  <c r="F59" i="1"/>
  <c r="F54" i="1"/>
  <c r="F40" i="1" l="1"/>
  <c r="J23" i="1"/>
  <c r="I23" i="1"/>
  <c r="H23" i="1"/>
  <c r="J22" i="1"/>
  <c r="I22" i="1"/>
  <c r="H22" i="1"/>
  <c r="J21" i="1"/>
  <c r="F62" i="1" s="1"/>
  <c r="I21" i="1"/>
  <c r="F43" i="1" s="1"/>
  <c r="H21" i="1"/>
  <c r="J20" i="1"/>
  <c r="I20" i="1"/>
  <c r="H20" i="1"/>
  <c r="J19" i="1"/>
  <c r="H19" i="1"/>
  <c r="J18" i="1"/>
  <c r="H18" i="1"/>
  <c r="J17" i="1"/>
  <c r="I17" i="1"/>
  <c r="H17" i="1"/>
  <c r="J16" i="1"/>
  <c r="I16" i="1"/>
  <c r="H16" i="1"/>
  <c r="J15" i="1"/>
  <c r="I15" i="1"/>
  <c r="H15" i="1"/>
  <c r="J14" i="1"/>
  <c r="I14" i="1"/>
  <c r="H14" i="1"/>
  <c r="J13" i="1"/>
  <c r="I13" i="1"/>
  <c r="H13" i="1"/>
  <c r="J12" i="1"/>
  <c r="I12" i="1"/>
  <c r="H12" i="1"/>
  <c r="J11" i="1"/>
  <c r="I11" i="1"/>
  <c r="H11" i="1"/>
  <c r="J10" i="1"/>
  <c r="I10" i="1"/>
  <c r="H10" i="1"/>
  <c r="J9" i="1"/>
  <c r="I9" i="1"/>
  <c r="H9" i="1"/>
  <c r="J8" i="1"/>
  <c r="I8" i="1"/>
  <c r="H8" i="1"/>
  <c r="J7" i="1"/>
  <c r="I7" i="1"/>
  <c r="H7" i="1"/>
  <c r="F76" i="1" s="1"/>
  <c r="J6" i="1"/>
  <c r="I6" i="1"/>
  <c r="H6" i="1"/>
  <c r="F53" i="1" s="1"/>
  <c r="J5" i="1"/>
  <c r="I5" i="1"/>
  <c r="F38" i="1" s="1"/>
  <c r="H5" i="1"/>
  <c r="F80" i="1" l="1"/>
  <c r="F81" i="1" s="1"/>
  <c r="F73" i="1"/>
  <c r="F77" i="1"/>
  <c r="F57" i="1"/>
  <c r="F44" i="1"/>
  <c r="F58" i="1" l="1"/>
  <c r="F64" i="1"/>
  <c r="F65" i="1" s="1"/>
</calcChain>
</file>

<file path=xl/sharedStrings.xml><?xml version="1.0" encoding="utf-8"?>
<sst xmlns="http://schemas.openxmlformats.org/spreadsheetml/2006/main" count="174" uniqueCount="100">
  <si>
    <t>0penings</t>
  </si>
  <si>
    <t>item</t>
  </si>
  <si>
    <t>w</t>
  </si>
  <si>
    <t>h</t>
  </si>
  <si>
    <t>L</t>
  </si>
  <si>
    <t>lineal measure</t>
  </si>
  <si>
    <t>Unit area  measure</t>
  </si>
  <si>
    <t>Fraction of a SQ Ft</t>
  </si>
  <si>
    <t>Area</t>
  </si>
  <si>
    <t>12" block</t>
  </si>
  <si>
    <t>length</t>
  </si>
  <si>
    <t>Rebar</t>
  </si>
  <si>
    <t>12" Half block</t>
  </si>
  <si>
    <t>Foam Insulation CY</t>
  </si>
  <si>
    <t>wire</t>
  </si>
  <si>
    <t>cubic yard  concrete</t>
  </si>
  <si>
    <t>Brick</t>
  </si>
  <si>
    <t>2" Insulation board</t>
  </si>
  <si>
    <t>Quantity</t>
  </si>
  <si>
    <t>4" anchords</t>
  </si>
  <si>
    <t>Rebar positioners</t>
  </si>
  <si>
    <t>quantity</t>
  </si>
  <si>
    <t>Rubber control joint</t>
  </si>
  <si>
    <t>Silicone Caulk Tube</t>
  </si>
  <si>
    <t>Backed rod</t>
  </si>
  <si>
    <t>Precast copping</t>
  </si>
  <si>
    <t>Flashing</t>
  </si>
  <si>
    <t>Mortar</t>
  </si>
  <si>
    <t>12" bb</t>
  </si>
  <si>
    <t xml:space="preserve"> Utility Brick</t>
  </si>
  <si>
    <t>4" Block</t>
  </si>
  <si>
    <t>CREATE AN OPENING</t>
  </si>
  <si>
    <t>User select</t>
  </si>
  <si>
    <t>Interioror exterior</t>
  </si>
  <si>
    <t>Shape</t>
  </si>
  <si>
    <t>Heigh</t>
  </si>
  <si>
    <t>Bottom Elevation</t>
  </si>
  <si>
    <t>exterior</t>
  </si>
  <si>
    <t>Header</t>
  </si>
  <si>
    <t>Fill</t>
  </si>
  <si>
    <t>Select Material</t>
  </si>
  <si>
    <t>Header bearing ea side</t>
  </si>
  <si>
    <t>select material</t>
  </si>
  <si>
    <t>Total Materials</t>
  </si>
  <si>
    <t>Select type</t>
  </si>
  <si>
    <t>Length</t>
  </si>
  <si>
    <t>Select Materials</t>
  </si>
  <si>
    <t xml:space="preserve">Total </t>
  </si>
  <si>
    <t>Total sq ft</t>
  </si>
  <si>
    <t>Top Elevation</t>
  </si>
  <si>
    <t>Jamb</t>
  </si>
  <si>
    <t>spaces per side</t>
  </si>
  <si>
    <t>Quantity per space</t>
  </si>
  <si>
    <t>Total Length</t>
  </si>
  <si>
    <t>Total area</t>
  </si>
  <si>
    <t>Total Units</t>
  </si>
  <si>
    <t>Jam reinforcing</t>
  </si>
  <si>
    <t>Select materials</t>
  </si>
  <si>
    <t>Total units</t>
  </si>
  <si>
    <t>SQ area</t>
  </si>
  <si>
    <t>se resta de el material principal y se agrega este nuevo material</t>
  </si>
  <si>
    <t>Se resta de el material prncipal</t>
  </si>
  <si>
    <t>select materials</t>
  </si>
  <si>
    <t>Total Cy</t>
  </si>
  <si>
    <t>Total cubic area</t>
  </si>
  <si>
    <t>6" Block Sq ft of wall/1 cy</t>
  </si>
  <si>
    <t>8" Block sq ft of wall/1 cy</t>
  </si>
  <si>
    <t>10" Block sq of ft wall/1 cy</t>
  </si>
  <si>
    <t>12" Block sq ft of wall/1 cy</t>
  </si>
  <si>
    <t>Headder Reinforcing</t>
  </si>
  <si>
    <t>Total Reinforcing</t>
  </si>
  <si>
    <t>se agrega a el total</t>
  </si>
  <si>
    <t>Wall Reinforcing</t>
  </si>
  <si>
    <t>"copiar de el takeoff principal"</t>
  </si>
  <si>
    <t>Total spaces</t>
  </si>
  <si>
    <t xml:space="preserve">Reinforcing spacing </t>
  </si>
  <si>
    <t>total lf</t>
  </si>
  <si>
    <t>total material units</t>
  </si>
  <si>
    <t>Wall fill</t>
  </si>
  <si>
    <t>se copea de el takeoff principal</t>
  </si>
  <si>
    <t>Se copea de el takeoff principal</t>
  </si>
  <si>
    <t>Sq area</t>
  </si>
  <si>
    <t>Total Grout fill CY</t>
  </si>
  <si>
    <t>Other Fill</t>
  </si>
  <si>
    <t>Total sq area</t>
  </si>
  <si>
    <t>Total cy</t>
  </si>
  <si>
    <t xml:space="preserve">se agrega a el total de material </t>
  </si>
  <si>
    <t>Se resta de el material</t>
  </si>
  <si>
    <t>3 pies 4 pulgadas</t>
  </si>
  <si>
    <t>7 pies 4 pulgadas</t>
  </si>
  <si>
    <t>12 pies</t>
  </si>
  <si>
    <t>Puerta</t>
  </si>
  <si>
    <t>Name</t>
  </si>
  <si>
    <t>crear listado de shapes</t>
  </si>
  <si>
    <t>Rectangular, Circulo, Arco</t>
  </si>
  <si>
    <t>* no recuerda ray para que sirve</t>
  </si>
  <si>
    <t>se quuita del material principal y luego se agrega el nuevo material</t>
  </si>
  <si>
    <t>requerido</t>
  </si>
  <si>
    <t>select de materiales</t>
  </si>
  <si>
    <t>numerico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</si>
</sst>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1" fillId="0" borderId="0" xfId="0" applyFont="1"/>
    <xf numFmtId="12" fontId="1" fillId="0" borderId="0" xfId="0" applyNumberFormat="1" applyFont="1"/>
    <xf numFmtId="12" fontId="0" fillId="0" borderId="0" xfId="0" applyNumberFormat="1"/>
    <xf numFmtId="2" fontId="0" fillId="0" borderId="0" xfId="0" applyNumberFormat="1"/>
    <xf numFmtId="0" fontId="3" fillId="0" borderId="0" xfId="0" applyFont="1"/>
    <xf numFmtId="12" fontId="4" fillId="0" borderId="0" xfId="0" applyNumberFormat="1" applyFont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4" xfId="0" applyBorder="1"/>
    <xf numFmtId="0" fontId="0" fillId="0" borderId="4" xfId="0" applyFill="1" applyBorder="1"/>
    <xf numFmtId="0" fontId="5" fillId="0" borderId="4" xfId="0" applyFont="1" applyBorder="1"/>
    <xf numFmtId="0" fontId="5" fillId="0" borderId="0" xfId="0" applyFont="1"/>
    <xf numFmtId="0" fontId="5" fillId="0" borderId="4" xfId="0" applyNumberFormat="1" applyFont="1" applyBorder="1"/>
    <xf numFmtId="0" fontId="5" fillId="0" borderId="0" xfId="0" applyFont="1" applyBorder="1"/>
    <xf numFmtId="0" fontId="0" fillId="2" borderId="0" xfId="0" applyFill="1"/>
    <xf numFmtId="2" fontId="5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5" fillId="0" borderId="10" xfId="0" applyFont="1" applyBorder="1"/>
    <xf numFmtId="0" fontId="5" fillId="0" borderId="11" xfId="0" applyFont="1" applyBorder="1"/>
    <xf numFmtId="0" fontId="0" fillId="0" borderId="11" xfId="0" applyBorder="1"/>
    <xf numFmtId="0" fontId="0" fillId="0" borderId="10" xfId="0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0" fillId="3" borderId="0" xfId="0" applyFill="1"/>
    <xf numFmtId="0" fontId="0" fillId="3" borderId="0" xfId="0" applyFill="1" applyBorder="1"/>
    <xf numFmtId="0" fontId="5" fillId="3" borderId="0" xfId="0" applyFont="1" applyFill="1"/>
    <xf numFmtId="0" fontId="0" fillId="3" borderId="4" xfId="0" applyFill="1" applyBorder="1"/>
    <xf numFmtId="0" fontId="5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A47B-CB3A-497A-A86C-A57E0961BFAF}">
  <dimension ref="B2:J81"/>
  <sheetViews>
    <sheetView tabSelected="1" topLeftCell="A24" zoomScale="115" zoomScaleNormal="115" workbookViewId="0">
      <selection activeCell="E28" sqref="E28"/>
    </sheetView>
  </sheetViews>
  <sheetFormatPr defaultRowHeight="13.8"/>
  <cols>
    <col min="2" max="2" width="13.69921875" customWidth="1"/>
    <col min="3" max="3" width="14.09765625" customWidth="1"/>
    <col min="4" max="4" width="11.19921875" customWidth="1"/>
    <col min="5" max="5" width="15.19921875" customWidth="1"/>
    <col min="6" max="6" width="14.19921875" customWidth="1"/>
    <col min="7" max="7" width="53.69921875" bestFit="1" customWidth="1"/>
    <col min="8" max="8" width="26.69921875" bestFit="1" customWidth="1"/>
    <col min="9" max="9" width="10" customWidth="1"/>
    <col min="10" max="10" width="10.19921875" customWidth="1"/>
  </cols>
  <sheetData>
    <row r="2" spans="2:10">
      <c r="B2" t="s">
        <v>0</v>
      </c>
      <c r="D2" t="s">
        <v>31</v>
      </c>
    </row>
    <row r="4" spans="2:10">
      <c r="B4" s="1"/>
      <c r="C4" s="2" t="s">
        <v>1</v>
      </c>
      <c r="D4" s="2"/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3" t="s">
        <v>7</v>
      </c>
    </row>
    <row r="5" spans="2:10">
      <c r="B5" t="s">
        <v>8</v>
      </c>
      <c r="C5" t="s">
        <v>9</v>
      </c>
      <c r="E5">
        <v>12</v>
      </c>
      <c r="F5">
        <v>8</v>
      </c>
      <c r="G5">
        <v>16</v>
      </c>
      <c r="H5">
        <f>SUM(G5/12)</f>
        <v>1.3333333333333333</v>
      </c>
      <c r="I5">
        <f>SUM(F5*G5)/144</f>
        <v>0.88888888888888884</v>
      </c>
      <c r="J5" s="4">
        <f>SUM(F5/12)</f>
        <v>0.66666666666666663</v>
      </c>
    </row>
    <row r="6" spans="2:10">
      <c r="B6" s="5" t="s">
        <v>10</v>
      </c>
      <c r="C6" s="5" t="s">
        <v>11</v>
      </c>
      <c r="D6" s="5"/>
      <c r="E6" s="6">
        <v>1</v>
      </c>
      <c r="F6" s="6">
        <v>1</v>
      </c>
      <c r="G6" s="5">
        <v>240</v>
      </c>
      <c r="H6" s="5">
        <f t="shared" ref="H6:H23" si="0">SUM(G6/12)</f>
        <v>20</v>
      </c>
      <c r="I6" s="7">
        <f>SUM(G6/12)</f>
        <v>20</v>
      </c>
      <c r="J6">
        <f t="shared" ref="J6:J23" si="1">SUM(F6/12)</f>
        <v>8.3333333333333329E-2</v>
      </c>
    </row>
    <row r="7" spans="2:10">
      <c r="B7" t="s">
        <v>8</v>
      </c>
      <c r="C7" t="s">
        <v>12</v>
      </c>
      <c r="E7" s="8">
        <v>12</v>
      </c>
      <c r="F7" s="8">
        <v>8</v>
      </c>
      <c r="G7">
        <v>8</v>
      </c>
      <c r="H7">
        <f t="shared" si="0"/>
        <v>0.66666666666666663</v>
      </c>
      <c r="I7">
        <f t="shared" ref="I7:I23" si="2">SUM(F7*G7)/144</f>
        <v>0.44444444444444442</v>
      </c>
      <c r="J7" s="9">
        <f t="shared" si="1"/>
        <v>0.66666666666666663</v>
      </c>
    </row>
    <row r="8" spans="2:10">
      <c r="B8" t="s">
        <v>8</v>
      </c>
      <c r="C8" t="s">
        <v>13</v>
      </c>
      <c r="E8">
        <v>12</v>
      </c>
      <c r="F8">
        <v>12</v>
      </c>
      <c r="G8">
        <v>324</v>
      </c>
      <c r="H8">
        <f t="shared" si="0"/>
        <v>27</v>
      </c>
      <c r="I8">
        <f t="shared" si="2"/>
        <v>27</v>
      </c>
      <c r="J8" s="9">
        <f t="shared" si="1"/>
        <v>1</v>
      </c>
    </row>
    <row r="9" spans="2:10">
      <c r="B9" s="5" t="s">
        <v>10</v>
      </c>
      <c r="C9" s="5" t="s">
        <v>14</v>
      </c>
      <c r="D9" s="5"/>
      <c r="E9" s="6">
        <v>1</v>
      </c>
      <c r="F9" s="6">
        <v>1</v>
      </c>
      <c r="G9" s="5">
        <v>6000</v>
      </c>
      <c r="H9" s="5">
        <f t="shared" si="0"/>
        <v>500</v>
      </c>
      <c r="I9" s="8">
        <f>SUM(F9*G9)/144</f>
        <v>41.666666666666664</v>
      </c>
      <c r="J9">
        <f t="shared" si="1"/>
        <v>8.3333333333333329E-2</v>
      </c>
    </row>
    <row r="10" spans="2:10">
      <c r="B10" t="s">
        <v>8</v>
      </c>
      <c r="C10" t="s">
        <v>15</v>
      </c>
      <c r="E10">
        <v>12</v>
      </c>
      <c r="F10">
        <v>12</v>
      </c>
      <c r="G10">
        <v>324</v>
      </c>
      <c r="H10">
        <f t="shared" si="0"/>
        <v>27</v>
      </c>
      <c r="I10">
        <f t="shared" si="2"/>
        <v>27</v>
      </c>
      <c r="J10" s="9">
        <f t="shared" si="1"/>
        <v>1</v>
      </c>
    </row>
    <row r="11" spans="2:10">
      <c r="B11" t="s">
        <v>8</v>
      </c>
      <c r="C11" t="s">
        <v>16</v>
      </c>
      <c r="E11">
        <v>4</v>
      </c>
      <c r="F11">
        <v>2.6659999999999999</v>
      </c>
      <c r="G11">
        <v>8</v>
      </c>
      <c r="H11">
        <f t="shared" si="0"/>
        <v>0.66666666666666663</v>
      </c>
      <c r="I11">
        <f t="shared" si="2"/>
        <v>0.14811111111111111</v>
      </c>
      <c r="J11" s="9">
        <f t="shared" si="1"/>
        <v>0.22216666666666665</v>
      </c>
    </row>
    <row r="12" spans="2:10">
      <c r="B12" t="s">
        <v>8</v>
      </c>
      <c r="C12" t="s">
        <v>17</v>
      </c>
      <c r="E12">
        <v>2</v>
      </c>
      <c r="F12">
        <v>48</v>
      </c>
      <c r="G12">
        <v>96</v>
      </c>
      <c r="H12">
        <f t="shared" si="0"/>
        <v>8</v>
      </c>
      <c r="I12">
        <f t="shared" si="2"/>
        <v>32</v>
      </c>
      <c r="J12" s="9">
        <f t="shared" si="1"/>
        <v>4</v>
      </c>
    </row>
    <row r="13" spans="2:10">
      <c r="B13" s="5" t="s">
        <v>18</v>
      </c>
      <c r="C13" s="5" t="s">
        <v>19</v>
      </c>
      <c r="D13" s="5"/>
      <c r="E13" s="6">
        <v>1</v>
      </c>
      <c r="F13" s="6">
        <v>1</v>
      </c>
      <c r="G13" s="5">
        <v>1</v>
      </c>
      <c r="H13" s="5">
        <f>SUM(G13/12)</f>
        <v>8.3333333333333329E-2</v>
      </c>
      <c r="I13" s="10">
        <f>SUM(F13*G13)/144</f>
        <v>6.9444444444444441E-3</v>
      </c>
      <c r="J13">
        <f t="shared" si="1"/>
        <v>8.3333333333333329E-2</v>
      </c>
    </row>
    <row r="14" spans="2:10">
      <c r="B14" s="5" t="s">
        <v>18</v>
      </c>
      <c r="C14" s="5" t="s">
        <v>20</v>
      </c>
      <c r="D14" s="5"/>
      <c r="E14" s="6">
        <v>1</v>
      </c>
      <c r="F14" s="6">
        <v>1</v>
      </c>
      <c r="G14" s="5">
        <v>1</v>
      </c>
      <c r="H14" s="5">
        <f>SUM(G14/12)</f>
        <v>8.3333333333333329E-2</v>
      </c>
      <c r="I14" s="10">
        <f>SUM(F14*G14)/144</f>
        <v>6.9444444444444441E-3</v>
      </c>
      <c r="J14">
        <f t="shared" si="1"/>
        <v>8.3333333333333329E-2</v>
      </c>
    </row>
    <row r="15" spans="2:10">
      <c r="B15" s="5" t="s">
        <v>21</v>
      </c>
      <c r="C15" s="5" t="s">
        <v>22</v>
      </c>
      <c r="D15" s="5"/>
      <c r="E15" s="5">
        <v>3</v>
      </c>
      <c r="F15" s="5">
        <v>2</v>
      </c>
      <c r="G15" s="5">
        <v>720</v>
      </c>
      <c r="H15" s="5">
        <f t="shared" si="0"/>
        <v>60</v>
      </c>
      <c r="I15" s="11">
        <f>SUM(G15/12)</f>
        <v>60</v>
      </c>
      <c r="J15">
        <f t="shared" si="1"/>
        <v>0.16666666666666666</v>
      </c>
    </row>
    <row r="16" spans="2:10">
      <c r="B16" s="5" t="s">
        <v>10</v>
      </c>
      <c r="C16" s="5" t="s">
        <v>23</v>
      </c>
      <c r="D16" s="5"/>
      <c r="E16" s="6">
        <v>0.5</v>
      </c>
      <c r="F16" s="6">
        <v>1</v>
      </c>
      <c r="G16" s="5">
        <v>240</v>
      </c>
      <c r="H16" s="5">
        <f t="shared" si="0"/>
        <v>20</v>
      </c>
      <c r="I16" s="11">
        <f t="shared" si="2"/>
        <v>1.6666666666666667</v>
      </c>
      <c r="J16">
        <f t="shared" si="1"/>
        <v>8.3333333333333329E-2</v>
      </c>
    </row>
    <row r="17" spans="2:10">
      <c r="B17" s="5" t="s">
        <v>10</v>
      </c>
      <c r="C17" s="5" t="s">
        <v>24</v>
      </c>
      <c r="D17" s="5"/>
      <c r="E17" s="6">
        <v>0.5</v>
      </c>
      <c r="F17" s="6">
        <v>1</v>
      </c>
      <c r="G17" s="5">
        <v>1</v>
      </c>
      <c r="H17" s="5">
        <f t="shared" si="0"/>
        <v>8.3333333333333329E-2</v>
      </c>
      <c r="I17" s="11">
        <f t="shared" si="2"/>
        <v>6.9444444444444441E-3</v>
      </c>
      <c r="J17">
        <f t="shared" si="1"/>
        <v>8.3333333333333329E-2</v>
      </c>
    </row>
    <row r="18" spans="2:10">
      <c r="B18" s="5" t="s">
        <v>10</v>
      </c>
      <c r="C18" s="5" t="s">
        <v>25</v>
      </c>
      <c r="D18" s="5"/>
      <c r="E18" s="6">
        <v>16</v>
      </c>
      <c r="F18" s="6">
        <v>6</v>
      </c>
      <c r="G18" s="5">
        <v>48</v>
      </c>
      <c r="H18" s="5">
        <f t="shared" si="0"/>
        <v>4</v>
      </c>
      <c r="I18" s="11">
        <v>0</v>
      </c>
      <c r="J18">
        <f t="shared" si="1"/>
        <v>0.5</v>
      </c>
    </row>
    <row r="19" spans="2:10">
      <c r="B19" s="5" t="s">
        <v>10</v>
      </c>
      <c r="C19" s="5" t="s">
        <v>26</v>
      </c>
      <c r="D19" s="5"/>
      <c r="E19" s="6">
        <v>1</v>
      </c>
      <c r="F19" s="6">
        <v>12</v>
      </c>
      <c r="G19" s="5">
        <v>900</v>
      </c>
      <c r="H19" s="5">
        <f t="shared" si="0"/>
        <v>75</v>
      </c>
      <c r="I19" s="11">
        <v>0</v>
      </c>
      <c r="J19">
        <f t="shared" si="1"/>
        <v>1</v>
      </c>
    </row>
    <row r="20" spans="2:10">
      <c r="B20" t="s">
        <v>18</v>
      </c>
      <c r="C20" t="s">
        <v>27</v>
      </c>
      <c r="E20" s="7">
        <v>12</v>
      </c>
      <c r="F20" s="7">
        <v>12</v>
      </c>
      <c r="G20">
        <v>324</v>
      </c>
      <c r="H20">
        <f t="shared" si="0"/>
        <v>27</v>
      </c>
      <c r="I20" s="11">
        <f t="shared" si="2"/>
        <v>27</v>
      </c>
      <c r="J20">
        <f t="shared" si="1"/>
        <v>1</v>
      </c>
    </row>
    <row r="21" spans="2:10">
      <c r="B21" t="s">
        <v>18</v>
      </c>
      <c r="C21" t="s">
        <v>28</v>
      </c>
      <c r="E21" s="7">
        <v>12</v>
      </c>
      <c r="F21" s="7">
        <v>8</v>
      </c>
      <c r="G21">
        <v>16</v>
      </c>
      <c r="H21">
        <f t="shared" si="0"/>
        <v>1.3333333333333333</v>
      </c>
      <c r="I21">
        <f t="shared" si="2"/>
        <v>0.88888888888888884</v>
      </c>
      <c r="J21">
        <f t="shared" si="1"/>
        <v>0.66666666666666663</v>
      </c>
    </row>
    <row r="22" spans="2:10">
      <c r="B22" t="s">
        <v>18</v>
      </c>
      <c r="C22" t="s">
        <v>29</v>
      </c>
      <c r="E22" s="7">
        <v>4</v>
      </c>
      <c r="F22" s="7">
        <v>4</v>
      </c>
      <c r="G22">
        <v>12</v>
      </c>
      <c r="H22">
        <f t="shared" si="0"/>
        <v>1</v>
      </c>
      <c r="I22">
        <f t="shared" si="2"/>
        <v>0.33333333333333331</v>
      </c>
      <c r="J22">
        <f t="shared" si="1"/>
        <v>0.33333333333333331</v>
      </c>
    </row>
    <row r="23" spans="2:10">
      <c r="B23" t="s">
        <v>18</v>
      </c>
      <c r="C23" t="s">
        <v>30</v>
      </c>
      <c r="E23" s="7">
        <v>4</v>
      </c>
      <c r="F23" s="7">
        <v>8</v>
      </c>
      <c r="G23">
        <v>16</v>
      </c>
      <c r="H23">
        <f t="shared" si="0"/>
        <v>1.3333333333333333</v>
      </c>
      <c r="I23">
        <f t="shared" si="2"/>
        <v>0.88888888888888884</v>
      </c>
      <c r="J23">
        <f t="shared" si="1"/>
        <v>0.66666666666666663</v>
      </c>
    </row>
    <row r="25" spans="2:10">
      <c r="B25" t="s">
        <v>65</v>
      </c>
      <c r="E25" s="7">
        <v>156</v>
      </c>
    </row>
    <row r="26" spans="2:10">
      <c r="B26" t="s">
        <v>66</v>
      </c>
      <c r="E26" s="7">
        <v>96</v>
      </c>
    </row>
    <row r="27" spans="2:10">
      <c r="B27" t="s">
        <v>67</v>
      </c>
      <c r="E27" s="7">
        <v>56</v>
      </c>
    </row>
    <row r="28" spans="2:10">
      <c r="B28" t="s">
        <v>68</v>
      </c>
      <c r="E28" s="7">
        <v>80</v>
      </c>
    </row>
    <row r="29" spans="2:10">
      <c r="E29" s="7"/>
    </row>
    <row r="30" spans="2:10">
      <c r="B30" s="34" t="s">
        <v>92</v>
      </c>
      <c r="C30" s="34" t="s">
        <v>91</v>
      </c>
      <c r="D30" s="34"/>
      <c r="E30" s="34"/>
      <c r="F30" s="34"/>
    </row>
    <row r="31" spans="2:10">
      <c r="B31" s="34" t="s">
        <v>32</v>
      </c>
      <c r="C31" s="34" t="s">
        <v>33</v>
      </c>
      <c r="D31" s="34"/>
      <c r="E31" s="34" t="s">
        <v>37</v>
      </c>
      <c r="F31" s="34"/>
    </row>
    <row r="32" spans="2:10">
      <c r="B32" s="34" t="s">
        <v>34</v>
      </c>
      <c r="C32" s="34" t="s">
        <v>93</v>
      </c>
      <c r="D32" s="34"/>
      <c r="E32" s="34" t="s">
        <v>94</v>
      </c>
      <c r="F32" s="34"/>
    </row>
    <row r="33" spans="2:8">
      <c r="B33" s="34" t="s">
        <v>10</v>
      </c>
      <c r="C33" s="35" t="s">
        <v>99</v>
      </c>
      <c r="D33" s="34"/>
      <c r="E33" s="34">
        <v>3</v>
      </c>
      <c r="F33" s="34">
        <v>0.33</v>
      </c>
      <c r="G33" t="s">
        <v>97</v>
      </c>
      <c r="H33" s="20" t="s">
        <v>88</v>
      </c>
    </row>
    <row r="34" spans="2:8">
      <c r="B34" s="34" t="s">
        <v>35</v>
      </c>
      <c r="C34" s="35" t="s">
        <v>99</v>
      </c>
      <c r="D34" s="34"/>
      <c r="E34" s="34">
        <v>7</v>
      </c>
      <c r="F34" s="34">
        <v>0.33</v>
      </c>
      <c r="G34" t="s">
        <v>97</v>
      </c>
      <c r="H34" s="20" t="s">
        <v>89</v>
      </c>
    </row>
    <row r="35" spans="2:8">
      <c r="B35" s="34" t="s">
        <v>36</v>
      </c>
      <c r="C35" s="35" t="s">
        <v>99</v>
      </c>
      <c r="D35" s="34"/>
      <c r="E35" s="34">
        <v>2</v>
      </c>
      <c r="F35" s="34">
        <v>0</v>
      </c>
      <c r="H35" s="20" t="s">
        <v>90</v>
      </c>
    </row>
    <row r="36" spans="2:8">
      <c r="B36" s="34" t="s">
        <v>49</v>
      </c>
      <c r="C36" s="35" t="s">
        <v>99</v>
      </c>
      <c r="D36" s="34"/>
      <c r="E36" s="34"/>
      <c r="F36" s="34">
        <f>SUM(E34+F34)+E35</f>
        <v>9.33</v>
      </c>
    </row>
    <row r="37" spans="2:8">
      <c r="B37" s="34" t="s">
        <v>59</v>
      </c>
      <c r="C37" s="35" t="s">
        <v>99</v>
      </c>
      <c r="D37" s="34"/>
      <c r="E37" s="34"/>
      <c r="F37" s="36">
        <f>SUM(E33+F33)*SUM(E34+F34)</f>
        <v>24.408899999999999</v>
      </c>
      <c r="G37" s="5" t="s">
        <v>61</v>
      </c>
    </row>
    <row r="38" spans="2:8" ht="14.4" thickBot="1">
      <c r="B38" s="37" t="s">
        <v>58</v>
      </c>
      <c r="C38" s="35" t="s">
        <v>99</v>
      </c>
      <c r="D38" s="37"/>
      <c r="E38" s="37"/>
      <c r="F38" s="38">
        <f>SUM(F37/I5)</f>
        <v>27.460012500000001</v>
      </c>
    </row>
    <row r="40" spans="2:8">
      <c r="B40" t="s">
        <v>38</v>
      </c>
      <c r="E40" t="s">
        <v>40</v>
      </c>
      <c r="F40" t="str">
        <f>C21</f>
        <v>12" bb</v>
      </c>
    </row>
    <row r="41" spans="2:8">
      <c r="B41" t="s">
        <v>41</v>
      </c>
      <c r="C41" s="12" t="s">
        <v>99</v>
      </c>
      <c r="F41">
        <v>0.66</v>
      </c>
    </row>
    <row r="42" spans="2:8">
      <c r="B42" t="s">
        <v>47</v>
      </c>
      <c r="C42" s="12" t="s">
        <v>99</v>
      </c>
      <c r="F42">
        <f>SUM(E33+F33)+SUM(F41*2)</f>
        <v>4.6500000000000004</v>
      </c>
    </row>
    <row r="43" spans="2:8" ht="14.4" thickBot="1">
      <c r="B43" s="12" t="s">
        <v>48</v>
      </c>
      <c r="C43" s="12" t="s">
        <v>99</v>
      </c>
      <c r="D43" s="12"/>
      <c r="E43" s="12"/>
      <c r="F43" s="16">
        <f>SUM(F42/I21)</f>
        <v>5.2312500000000011</v>
      </c>
      <c r="G43" s="5" t="s">
        <v>60</v>
      </c>
    </row>
    <row r="44" spans="2:8" ht="14.4" thickBot="1">
      <c r="B44" s="15" t="s">
        <v>55</v>
      </c>
      <c r="C44" s="12" t="s">
        <v>99</v>
      </c>
      <c r="D44" s="14"/>
      <c r="E44" s="14"/>
      <c r="F44" s="16">
        <f>SUM(F43/I21)</f>
        <v>5.8851562500000014</v>
      </c>
    </row>
    <row r="45" spans="2:8">
      <c r="B45" t="s">
        <v>39</v>
      </c>
      <c r="E45" t="s">
        <v>62</v>
      </c>
      <c r="F45" t="str">
        <f>C10</f>
        <v>cubic yard  concrete</v>
      </c>
    </row>
    <row r="46" spans="2:8">
      <c r="B46" t="s">
        <v>54</v>
      </c>
      <c r="C46" s="12" t="s">
        <v>99</v>
      </c>
      <c r="F46" s="17">
        <f>SUM(F43)</f>
        <v>5.2312500000000011</v>
      </c>
    </row>
    <row r="47" spans="2:8" ht="14.4" thickBot="1">
      <c r="B47" s="14" t="s">
        <v>63</v>
      </c>
      <c r="C47" s="12" t="s">
        <v>99</v>
      </c>
      <c r="D47" s="14"/>
      <c r="E47" s="14"/>
      <c r="F47" s="21">
        <f>F46/E28</f>
        <v>6.5390625000000008E-2</v>
      </c>
      <c r="G47" s="5" t="s">
        <v>71</v>
      </c>
    </row>
    <row r="48" spans="2:8">
      <c r="B48" s="13"/>
      <c r="C48" s="12"/>
      <c r="D48" s="12"/>
      <c r="E48" s="12"/>
      <c r="F48" s="19"/>
    </row>
    <row r="49" spans="2:7">
      <c r="B49" s="13" t="s">
        <v>69</v>
      </c>
      <c r="C49" s="12" t="s">
        <v>98</v>
      </c>
      <c r="D49" s="12"/>
      <c r="E49" s="12" t="s">
        <v>46</v>
      </c>
      <c r="F49" s="19" t="str">
        <f>C6</f>
        <v>Rebar</v>
      </c>
    </row>
    <row r="50" spans="2:7">
      <c r="B50" s="13" t="s">
        <v>70</v>
      </c>
      <c r="C50" s="12" t="s">
        <v>99</v>
      </c>
      <c r="D50" s="12"/>
      <c r="E50" s="12"/>
      <c r="F50" s="19">
        <f>SUM(F42)</f>
        <v>4.6500000000000004</v>
      </c>
    </row>
    <row r="51" spans="2:7" ht="21" customHeight="1">
      <c r="B51" s="13" t="s">
        <v>18</v>
      </c>
      <c r="C51" s="12" t="s">
        <v>99</v>
      </c>
      <c r="D51" s="12"/>
      <c r="E51" s="12"/>
      <c r="F51" s="19">
        <v>2</v>
      </c>
    </row>
    <row r="52" spans="2:7">
      <c r="B52" s="13" t="s">
        <v>43</v>
      </c>
      <c r="C52" s="12" t="s">
        <v>99</v>
      </c>
      <c r="D52" s="12"/>
      <c r="E52" s="12"/>
      <c r="F52" s="19">
        <f>SUM(F50*F51)</f>
        <v>9.3000000000000007</v>
      </c>
    </row>
    <row r="53" spans="2:7" ht="14.4" thickBot="1">
      <c r="B53" s="15" t="s">
        <v>55</v>
      </c>
      <c r="C53" s="12" t="s">
        <v>99</v>
      </c>
      <c r="D53" s="14"/>
      <c r="E53" s="14"/>
      <c r="F53" s="16">
        <f>SUM(F52/H6)</f>
        <v>0.46500000000000002</v>
      </c>
      <c r="G53" s="5" t="s">
        <v>86</v>
      </c>
    </row>
    <row r="54" spans="2:7">
      <c r="B54" t="s">
        <v>50</v>
      </c>
      <c r="C54" s="12" t="s">
        <v>98</v>
      </c>
      <c r="E54" t="s">
        <v>40</v>
      </c>
      <c r="F54" t="str">
        <f>C7</f>
        <v>12" Half block</v>
      </c>
    </row>
    <row r="55" spans="2:7">
      <c r="B55" t="s">
        <v>44</v>
      </c>
      <c r="C55" s="12" t="s">
        <v>99</v>
      </c>
      <c r="E55" t="s">
        <v>45</v>
      </c>
      <c r="G55" s="20" t="s">
        <v>95</v>
      </c>
    </row>
    <row r="56" spans="2:7">
      <c r="B56" t="s">
        <v>53</v>
      </c>
      <c r="C56" s="12" t="s">
        <v>99</v>
      </c>
      <c r="F56">
        <f>SUM(E34+F34)</f>
        <v>7.33</v>
      </c>
    </row>
    <row r="57" spans="2:7">
      <c r="B57" t="s">
        <v>54</v>
      </c>
      <c r="C57" s="12" t="s">
        <v>99</v>
      </c>
      <c r="F57" s="17">
        <f>SUM(F56*H7)</f>
        <v>4.8866666666666667</v>
      </c>
      <c r="G57" s="20" t="s">
        <v>96</v>
      </c>
    </row>
    <row r="58" spans="2:7" ht="14.4" thickBot="1">
      <c r="B58" s="14" t="s">
        <v>55</v>
      </c>
      <c r="C58" s="12" t="s">
        <v>99</v>
      </c>
      <c r="D58" s="14"/>
      <c r="E58" s="14"/>
      <c r="F58" s="16">
        <f>SUM(F57/I7)</f>
        <v>10.995000000000001</v>
      </c>
      <c r="G58" s="5" t="s">
        <v>86</v>
      </c>
    </row>
    <row r="59" spans="2:7">
      <c r="B59" t="s">
        <v>56</v>
      </c>
      <c r="C59" s="12" t="s">
        <v>98</v>
      </c>
      <c r="E59" t="s">
        <v>57</v>
      </c>
      <c r="F59" t="str">
        <f>C6</f>
        <v>Rebar</v>
      </c>
    </row>
    <row r="60" spans="2:7">
      <c r="B60" t="s">
        <v>51</v>
      </c>
      <c r="C60" s="12" t="s">
        <v>99</v>
      </c>
      <c r="E60">
        <v>2</v>
      </c>
    </row>
    <row r="61" spans="2:7">
      <c r="B61" t="s">
        <v>52</v>
      </c>
      <c r="C61" s="12" t="s">
        <v>99</v>
      </c>
      <c r="E61">
        <v>1</v>
      </c>
    </row>
    <row r="62" spans="2:7">
      <c r="B62" t="s">
        <v>43</v>
      </c>
      <c r="C62" s="12" t="s">
        <v>99</v>
      </c>
      <c r="F62">
        <f>SUM(F56+J21)*SUM(E60*E61)</f>
        <v>15.993333333333334</v>
      </c>
    </row>
    <row r="63" spans="2:7">
      <c r="B63" t="s">
        <v>39</v>
      </c>
      <c r="C63" s="12" t="s">
        <v>98</v>
      </c>
      <c r="E63" t="s">
        <v>62</v>
      </c>
      <c r="F63" t="str">
        <f>C10</f>
        <v>cubic yard  concrete</v>
      </c>
    </row>
    <row r="64" spans="2:7">
      <c r="B64" t="s">
        <v>64</v>
      </c>
      <c r="C64" s="12" t="s">
        <v>99</v>
      </c>
      <c r="F64" s="17">
        <f>SUM(F57*2)</f>
        <v>9.7733333333333334</v>
      </c>
    </row>
    <row r="65" spans="2:8" ht="14.4" thickBot="1">
      <c r="B65" s="14" t="s">
        <v>63</v>
      </c>
      <c r="C65" s="12" t="s">
        <v>99</v>
      </c>
      <c r="D65" s="14"/>
      <c r="E65" s="14"/>
      <c r="F65" s="18">
        <f>SUM(F64/E28)</f>
        <v>0.12216666666666667</v>
      </c>
      <c r="G65" s="5" t="s">
        <v>71</v>
      </c>
    </row>
    <row r="67" spans="2:8">
      <c r="B67" s="22" t="s">
        <v>72</v>
      </c>
      <c r="C67" s="12" t="s">
        <v>98</v>
      </c>
      <c r="D67" s="23"/>
      <c r="E67" s="23" t="s">
        <v>42</v>
      </c>
      <c r="F67" s="24" t="str">
        <f>C6</f>
        <v>Rebar</v>
      </c>
      <c r="G67" s="5" t="s">
        <v>79</v>
      </c>
    </row>
    <row r="68" spans="2:8">
      <c r="B68" s="25" t="s">
        <v>45</v>
      </c>
      <c r="C68" s="12" t="s">
        <v>99</v>
      </c>
      <c r="D68" s="12"/>
      <c r="E68" s="12"/>
      <c r="F68" s="26">
        <f>SUM(E33+F33)</f>
        <v>3.33</v>
      </c>
    </row>
    <row r="69" spans="2:8">
      <c r="B69" s="25" t="s">
        <v>75</v>
      </c>
      <c r="C69" s="12" t="s">
        <v>99</v>
      </c>
      <c r="D69" s="12"/>
      <c r="E69" s="12"/>
      <c r="F69" s="26">
        <v>1.33</v>
      </c>
      <c r="G69" s="5" t="s">
        <v>73</v>
      </c>
    </row>
    <row r="70" spans="2:8">
      <c r="B70" s="25" t="s">
        <v>21</v>
      </c>
      <c r="C70" s="12" t="s">
        <v>99</v>
      </c>
      <c r="D70" s="12"/>
      <c r="E70" s="12"/>
      <c r="F70" s="26">
        <v>1</v>
      </c>
    </row>
    <row r="71" spans="2:8">
      <c r="B71" s="25" t="s">
        <v>74</v>
      </c>
      <c r="C71" s="12" t="s">
        <v>99</v>
      </c>
      <c r="D71" s="12"/>
      <c r="E71" s="12"/>
      <c r="F71" s="26">
        <f>SUM(F68/F69)*F70</f>
        <v>2.5037593984962405</v>
      </c>
    </row>
    <row r="72" spans="2:8" ht="14.4" thickBot="1">
      <c r="B72" s="25" t="s">
        <v>76</v>
      </c>
      <c r="C72" s="12" t="s">
        <v>99</v>
      </c>
      <c r="D72" s="12"/>
      <c r="E72" s="12"/>
      <c r="F72" s="27">
        <f>SUM(F71)*(E34+F34)</f>
        <v>18.352556390977444</v>
      </c>
      <c r="H72" s="5" t="s">
        <v>80</v>
      </c>
    </row>
    <row r="73" spans="2:8" ht="14.4" thickBot="1">
      <c r="B73" s="28" t="s">
        <v>77</v>
      </c>
      <c r="C73" s="12" t="s">
        <v>99</v>
      </c>
      <c r="D73" s="16"/>
      <c r="E73" s="16"/>
      <c r="F73" s="27">
        <f>SUM(F72/H6)</f>
        <v>0.91762781954887218</v>
      </c>
      <c r="G73" s="5" t="s">
        <v>87</v>
      </c>
    </row>
    <row r="74" spans="2:8">
      <c r="B74" s="25"/>
      <c r="C74" s="12"/>
      <c r="D74" s="12"/>
      <c r="E74" s="12"/>
      <c r="F74" s="26"/>
    </row>
    <row r="75" spans="2:8">
      <c r="B75" s="25" t="s">
        <v>78</v>
      </c>
      <c r="C75" s="12" t="s">
        <v>98</v>
      </c>
      <c r="D75" s="12"/>
      <c r="E75" s="12" t="s">
        <v>42</v>
      </c>
      <c r="F75" s="26" t="str">
        <f>C10</f>
        <v>cubic yard  concrete</v>
      </c>
    </row>
    <row r="76" spans="2:8">
      <c r="B76" s="25" t="s">
        <v>81</v>
      </c>
      <c r="C76" s="12" t="s">
        <v>99</v>
      </c>
      <c r="D76" s="12"/>
      <c r="E76" s="12"/>
      <c r="F76" s="26">
        <f>SUM(F72*H7)</f>
        <v>12.235037593984963</v>
      </c>
    </row>
    <row r="77" spans="2:8" ht="14.4" thickBot="1">
      <c r="B77" s="29" t="s">
        <v>82</v>
      </c>
      <c r="C77" s="12" t="s">
        <v>99</v>
      </c>
      <c r="D77" s="14"/>
      <c r="E77" s="14"/>
      <c r="F77" s="30">
        <f>SUM(F76/H8)</f>
        <v>0.45314954051796158</v>
      </c>
      <c r="G77" s="5" t="s">
        <v>87</v>
      </c>
    </row>
    <row r="78" spans="2:8">
      <c r="B78" s="25"/>
      <c r="C78" s="12"/>
      <c r="D78" s="12"/>
      <c r="E78" s="12"/>
      <c r="F78" s="26"/>
    </row>
    <row r="79" spans="2:8">
      <c r="B79" s="25" t="s">
        <v>83</v>
      </c>
      <c r="C79" s="12" t="s">
        <v>98</v>
      </c>
      <c r="D79" s="12"/>
      <c r="E79" s="12" t="s">
        <v>62</v>
      </c>
      <c r="F79" s="26" t="str">
        <f>C8</f>
        <v>Foam Insulation CY</v>
      </c>
    </row>
    <row r="80" spans="2:8" ht="22.95" customHeight="1">
      <c r="B80" s="25" t="s">
        <v>84</v>
      </c>
      <c r="C80" s="12" t="s">
        <v>99</v>
      </c>
      <c r="D80" s="12"/>
      <c r="E80" s="12"/>
      <c r="F80" s="26">
        <f>SUM(F37-F76)</f>
        <v>12.173862406015036</v>
      </c>
    </row>
    <row r="81" spans="2:7">
      <c r="B81" s="31" t="s">
        <v>85</v>
      </c>
      <c r="C81" s="12" t="s">
        <v>99</v>
      </c>
      <c r="D81" s="32"/>
      <c r="E81" s="32"/>
      <c r="F81" s="33">
        <f>SUM(F80/I8)</f>
        <v>0.45088379281537172</v>
      </c>
      <c r="G81" s="5" t="s">
        <v>87</v>
      </c>
    </row>
  </sheetData>
  <pageMargins left="0.7" right="0.7" top="0.75" bottom="0.75" header="0.3" footer="0.3"/>
  <pageSetup paperSize="0" orientation="portrait" horizontalDpi="203" verticalDpi="20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20FD14-A55B-4450-90F4-4BEF430B4BFA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</dc:creator>
  <cp:lastModifiedBy>Raúl Alejandro Sandoval Mijangos</cp:lastModifiedBy>
  <dcterms:created xsi:type="dcterms:W3CDTF">2024-08-21T23:41:07Z</dcterms:created>
  <dcterms:modified xsi:type="dcterms:W3CDTF">2025-03-03T16:51:04Z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{6A20FD14-A55B-4450-90F4-4BEF430B4BFA}</vt:lpwstr>
  </property>
</Properties>
</file>