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very_plan" sheetId="1" r:id="rId4"/>
    <sheet state="visible" name="1C_stocks_2024.07.18_11-15" sheetId="2" r:id="rId5"/>
    <sheet state="visible" name="shipment" sheetId="3" r:id="rId6"/>
    <sheet state="visible" name="retail_plan" sheetId="4" r:id="rId7"/>
    <sheet state="visible" name="retail_fact" sheetId="5" r:id="rId8"/>
    <sheet state="visible" name="tender_plan" sheetId="6" r:id="rId9"/>
    <sheet state="visible" name="tender_fact" sheetId="7" r:id="rId10"/>
    <sheet state="visible" name="codes" sheetId="8" r:id="rId11"/>
  </sheets>
  <definedNames/>
  <calcPr/>
  <extLst>
    <ext uri="GoogleSheetsCustomDataVersion2">
      <go:sheetsCustomData xmlns:go="http://customooxmlschemas.google.com/" r:id="rId12" roundtripDataChecksum="whWHJtyBcpDxf7DG27XZ4Uau5mBUw6zI3YBNhZjA1D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13">
      <text>
        <t xml:space="preserve">======
ID#AAABSWxERBM
Vladimir Barikov    (2024-07-22 06:21:49)
No code in any table</t>
      </text>
    </comment>
    <comment authorId="0" ref="B164">
      <text>
        <t xml:space="preserve">======
ID#AAABSWxERBQ
Vladimir Barikov    (2024-07-22 06:21:49)
No info even in internet</t>
      </text>
    </comment>
    <comment authorId="0" ref="B223">
      <text>
        <t xml:space="preserve">======
ID#AAABSWxERBU
Vladimir Barikov    (2024-07-22 06:21:49)
No info even in internet</t>
      </text>
    </comment>
    <comment authorId="0" ref="B81">
      <text>
        <t xml:space="preserve">======
ID#AAABSWxERBI
Vladimir Barikov    (2024-07-22 06:21:49)
It opens the same model M18 in internet for БП-00001651 and БП-00002083</t>
      </text>
    </comment>
  </commentList>
  <extLst>
    <ext uri="GoogleSheetsCustomDataVersion2">
      <go:sheetsCustomData xmlns:go="http://customooxmlschemas.google.com/" r:id="rId1" roundtripDataSignature="AMtx7mgLwTMHnTIogf6gBwn9BnPyQgei1A=="/>
    </ext>
  </extLst>
</comments>
</file>

<file path=xl/sharedStrings.xml><?xml version="1.0" encoding="utf-8"?>
<sst xmlns="http://schemas.openxmlformats.org/spreadsheetml/2006/main" count="3673" uniqueCount="507">
  <si>
    <t>Delivery plan 2024.07.21</t>
  </si>
  <si>
    <t>Category</t>
  </si>
  <si>
    <t>Type</t>
  </si>
  <si>
    <t>TZGO Code</t>
  </si>
  <si>
    <t>Mizudo Code</t>
  </si>
  <si>
    <t>Model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</si>
  <si>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</si>
  <si>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</si>
  <si>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</si>
  <si>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</si>
  <si>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</si>
  <si>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</si>
  <si>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</si>
  <si>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</si>
  <si>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</si>
  <si>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Stocks</t>
  </si>
  <si>
    <t>Condensing</t>
  </si>
  <si>
    <t>БП-00000513</t>
  </si>
  <si>
    <t>CB.002.0401.001</t>
  </si>
  <si>
    <t>M24TK</t>
  </si>
  <si>
    <t>Plan</t>
  </si>
  <si>
    <t>Fact</t>
  </si>
  <si>
    <t>Delivery</t>
  </si>
  <si>
    <t>None</t>
  </si>
  <si>
    <t>CB.002.1635.0001</t>
  </si>
  <si>
    <t>M36TK</t>
  </si>
  <si>
    <t>Lite</t>
  </si>
  <si>
    <t>БП-00000000</t>
  </si>
  <si>
    <t>CB.033.0204.0001</t>
  </si>
  <si>
    <t>M18HP</t>
  </si>
  <si>
    <t>CB.033.1404.0001</t>
  </si>
  <si>
    <t>M18TH</t>
  </si>
  <si>
    <t>CB.033.0224.0001</t>
  </si>
  <si>
    <t>M24HP</t>
  </si>
  <si>
    <t>Open combustion chamber</t>
  </si>
  <si>
    <t>БП-00002083</t>
  </si>
  <si>
    <t>CB.002.0204.0003</t>
  </si>
  <si>
    <t>M18</t>
  </si>
  <si>
    <t>БП-00002085</t>
  </si>
  <si>
    <t>CB.002.0224.0003</t>
  </si>
  <si>
    <t>M24</t>
  </si>
  <si>
    <t>Standard Retail</t>
  </si>
  <si>
    <t>CB.002.0204.003.11</t>
  </si>
  <si>
    <t>M11T</t>
  </si>
  <si>
    <t>CB.002.0204.003.13</t>
  </si>
  <si>
    <t>M13T</t>
  </si>
  <si>
    <t>CB.002.0204.003.15</t>
  </si>
  <si>
    <t>M15T</t>
  </si>
  <si>
    <t>CB.002.0204.003</t>
  </si>
  <si>
    <t>M17T</t>
  </si>
  <si>
    <t>CB.002.0202.002</t>
  </si>
  <si>
    <t>M20T</t>
  </si>
  <si>
    <t>БП-00002081</t>
  </si>
  <si>
    <t>CB.002.0203.0006</t>
  </si>
  <si>
    <t>M24T</t>
  </si>
  <si>
    <t>БП-00002038</t>
  </si>
  <si>
    <t>CB.002.0203.0007</t>
  </si>
  <si>
    <t>БП-00002079</t>
  </si>
  <si>
    <t>CB.002.0203.0008</t>
  </si>
  <si>
    <t>CB.002.0203.001</t>
  </si>
  <si>
    <t>БП-00001855</t>
  </si>
  <si>
    <t>CB.002.0207.001</t>
  </si>
  <si>
    <t>M28T</t>
  </si>
  <si>
    <t>CB.002.0206.001.30</t>
  </si>
  <si>
    <t>M30T</t>
  </si>
  <si>
    <t>БП-00001944</t>
  </si>
  <si>
    <t>CB.002.0206.001</t>
  </si>
  <si>
    <t>M32T</t>
  </si>
  <si>
    <t>БП-00001845</t>
  </si>
  <si>
    <t>CB.002.0205.001</t>
  </si>
  <si>
    <t>M36T</t>
  </si>
  <si>
    <t>БП-00001827</t>
  </si>
  <si>
    <t>CB.002.0240.001</t>
  </si>
  <si>
    <t>M40T</t>
  </si>
  <si>
    <t>Single-heating</t>
  </si>
  <si>
    <t>CB.002.0604.0002.11</t>
  </si>
  <si>
    <t>M11TH</t>
  </si>
  <si>
    <t>БП-00001857</t>
  </si>
  <si>
    <t>CB.002.0604.0002.13</t>
  </si>
  <si>
    <t>M13TH</t>
  </si>
  <si>
    <t>CB.002.0604.0002.15</t>
  </si>
  <si>
    <t>M15TH</t>
  </si>
  <si>
    <t>БП-00001854</t>
  </si>
  <si>
    <t>CB.002.0604.0002</t>
  </si>
  <si>
    <t>M17TH</t>
  </si>
  <si>
    <t>CB.002.0604.001.11</t>
  </si>
  <si>
    <t>M11TL</t>
  </si>
  <si>
    <t>CB.002.0604.001.13</t>
  </si>
  <si>
    <t>M13TL</t>
  </si>
  <si>
    <t>CB.002.0604.001.15</t>
  </si>
  <si>
    <t>M15TL</t>
  </si>
  <si>
    <t>CB.002.0604.001</t>
  </si>
  <si>
    <t>M17TL</t>
  </si>
  <si>
    <t>CB.002.0603.001</t>
  </si>
  <si>
    <t>M24TH</t>
  </si>
  <si>
    <t>БП-00001831</t>
  </si>
  <si>
    <t>CB.002.0607.0001</t>
  </si>
  <si>
    <t>M28TH</t>
  </si>
  <si>
    <t>CB.002.0606.0001.30</t>
  </si>
  <si>
    <t>M30TH</t>
  </si>
  <si>
    <t>БП-00001820</t>
  </si>
  <si>
    <t>CB.002.0606.0001</t>
  </si>
  <si>
    <t>M32TH</t>
  </si>
  <si>
    <t>CB.002.0605.001</t>
  </si>
  <si>
    <t>M36TH</t>
  </si>
  <si>
    <t>CB.002.0640.001</t>
  </si>
  <si>
    <t>M40TH</t>
  </si>
  <si>
    <t>БП-00001819</t>
  </si>
  <si>
    <t>CB.002.0350.0001</t>
  </si>
  <si>
    <t>M44TL</t>
  </si>
  <si>
    <t>Tender</t>
  </si>
  <si>
    <t>CB.050.0204.0005</t>
  </si>
  <si>
    <t>M17H</t>
  </si>
  <si>
    <t>БП-00001416</t>
  </si>
  <si>
    <t>CB.050.0204.0004</t>
  </si>
  <si>
    <t>M17HP</t>
  </si>
  <si>
    <t>CB.050.0224.0005</t>
  </si>
  <si>
    <t>M24H</t>
  </si>
  <si>
    <t>CB.050.0224.0006</t>
  </si>
  <si>
    <t>1C Stocks for 2024.07.18 11:15 a.m.</t>
  </si>
  <si>
    <t>Total</t>
  </si>
  <si>
    <t>Store</t>
  </si>
  <si>
    <t>Quantity</t>
  </si>
  <si>
    <t>Основной склад ТУЛА</t>
  </si>
  <si>
    <t xml:space="preserve">CB.050.0204.0005.11 </t>
  </si>
  <si>
    <t>M11H</t>
  </si>
  <si>
    <t>Регионторг</t>
  </si>
  <si>
    <t>Екатеринбург</t>
  </si>
  <si>
    <t>ИП Нуртдинов</t>
  </si>
  <si>
    <t>СЗГАЗ Компания</t>
  </si>
  <si>
    <t>Новосибирск</t>
  </si>
  <si>
    <t>ТеплотехникаСервис</t>
  </si>
  <si>
    <t>БП-00001126</t>
  </si>
  <si>
    <t xml:space="preserve">CB.050.0204.0005.13 </t>
  </si>
  <si>
    <t>M13H</t>
  </si>
  <si>
    <t>Тепломеханика Газ Кемерово</t>
  </si>
  <si>
    <t xml:space="preserve">CB.050.0204.0005.15 </t>
  </si>
  <si>
    <t>M15H</t>
  </si>
  <si>
    <t>СВХ НМск</t>
  </si>
  <si>
    <t>БП-00001651</t>
  </si>
  <si>
    <t>CB.002.xxxx.xxxx</t>
  </si>
  <si>
    <t>CB.050.0224.0005.18</t>
  </si>
  <si>
    <t>M18H</t>
  </si>
  <si>
    <t>СВХ Тула</t>
  </si>
  <si>
    <t xml:space="preserve">CB.033.1404.0001 </t>
  </si>
  <si>
    <t>БП-00002084</t>
  </si>
  <si>
    <t>СВ.002.0224.0003.20</t>
  </si>
  <si>
    <t>M20</t>
  </si>
  <si>
    <t xml:space="preserve">CB.050.0224.0005.20 </t>
  </si>
  <si>
    <t>M20H</t>
  </si>
  <si>
    <t>CB.002.0203.001.20</t>
  </si>
  <si>
    <t xml:space="preserve">CB.002.0603.001.20 </t>
  </si>
  <si>
    <t>M20TH</t>
  </si>
  <si>
    <t xml:space="preserve">CB.033.0224.0001 </t>
  </si>
  <si>
    <t>СВ.050.0224.0006</t>
  </si>
  <si>
    <t>ГАЗ ЛАЙН</t>
  </si>
  <si>
    <t xml:space="preserve">CB.002.0203.0006 </t>
  </si>
  <si>
    <t>Санкт-Петербург</t>
  </si>
  <si>
    <t>CB.033.1424.0001</t>
  </si>
  <si>
    <t>БП-00001830</t>
  </si>
  <si>
    <t>CB.033.xxxx.xxxx</t>
  </si>
  <si>
    <t>БП-00001943</t>
  </si>
  <si>
    <t xml:space="preserve">CB.002.0206.001 </t>
  </si>
  <si>
    <t>БП-00001821</t>
  </si>
  <si>
    <t xml:space="preserve">CB.002.0605.001 </t>
  </si>
  <si>
    <t>БП-00002082</t>
  </si>
  <si>
    <t>CB.ххх.xxxx.xxxx</t>
  </si>
  <si>
    <t>M36TК</t>
  </si>
  <si>
    <t>БП-00001957</t>
  </si>
  <si>
    <t>M40TН</t>
  </si>
  <si>
    <t>Shipment and Sales 2024.07.18</t>
  </si>
  <si>
    <t>No.</t>
  </si>
  <si>
    <t>No.Container</t>
  </si>
  <si>
    <t>Loading</t>
  </si>
  <si>
    <t>ETA</t>
  </si>
  <si>
    <t>Arrival Date</t>
  </si>
  <si>
    <t>CI number</t>
  </si>
  <si>
    <t>PI No.</t>
  </si>
  <si>
    <t>Custom Clearance</t>
  </si>
  <si>
    <t>Name of Bonded WH</t>
  </si>
  <si>
    <t>Transportation to 3pl</t>
  </si>
  <si>
    <t>QTY in delivery</t>
  </si>
  <si>
    <t>QTY in Bonded WH</t>
  </si>
  <si>
    <t>Notes</t>
  </si>
  <si>
    <t>B65</t>
  </si>
  <si>
    <t>NEPU4563683</t>
  </si>
  <si>
    <t>SN1231208002</t>
  </si>
  <si>
    <t>BP237066-1</t>
  </si>
  <si>
    <t>Done</t>
  </si>
  <si>
    <t>HMck</t>
  </si>
  <si>
    <t>Not</t>
  </si>
  <si>
    <t>285 were sold</t>
  </si>
  <si>
    <t>B66</t>
  </si>
  <si>
    <t>SEKU6531158</t>
  </si>
  <si>
    <t>BP237062-1</t>
  </si>
  <si>
    <t>B69</t>
  </si>
  <si>
    <t>NLRU4001570</t>
  </si>
  <si>
    <t>SN1231229002</t>
  </si>
  <si>
    <t>BP237052-1</t>
  </si>
  <si>
    <t>Tula</t>
  </si>
  <si>
    <t>BP237052-3</t>
  </si>
  <si>
    <t>BP237052-4</t>
  </si>
  <si>
    <t>B3</t>
  </si>
  <si>
    <t>TKRU4621124</t>
  </si>
  <si>
    <t>C.01.SPF02.0019</t>
  </si>
  <si>
    <t>2-14MM</t>
  </si>
  <si>
    <t>SN1240224001</t>
  </si>
  <si>
    <t>PR241005-7</t>
  </si>
  <si>
    <t>C.01.SPF02.0020</t>
  </si>
  <si>
    <t>2-11EM</t>
  </si>
  <si>
    <t>PR241005-8</t>
  </si>
  <si>
    <t>C.01.SPF02.0011</t>
  </si>
  <si>
    <t>4-14T</t>
  </si>
  <si>
    <t>PR241005-9</t>
  </si>
  <si>
    <t>C.01.SPF02.0021</t>
  </si>
  <si>
    <t>2-14EM</t>
  </si>
  <si>
    <t>PR241005-10</t>
  </si>
  <si>
    <t>BP237069-1</t>
  </si>
  <si>
    <t>BP247006-21</t>
  </si>
  <si>
    <t>C.01.SPF02.0012</t>
  </si>
  <si>
    <t>4-10T</t>
  </si>
  <si>
    <t>PR241005-1</t>
  </si>
  <si>
    <t>C.01.SPF02.0013</t>
  </si>
  <si>
    <t>4-12T</t>
  </si>
  <si>
    <t>PR241005-6</t>
  </si>
  <si>
    <t>spare parts for GWH</t>
  </si>
  <si>
    <t>spare parts for GB</t>
  </si>
  <si>
    <t>B6 (B8)</t>
  </si>
  <si>
    <t>TKRU4733675</t>
  </si>
  <si>
    <t>SN1240323001C</t>
  </si>
  <si>
    <t>PR241012-7</t>
  </si>
  <si>
    <t>1.01.18.0314</t>
  </si>
  <si>
    <t>PR241012</t>
  </si>
  <si>
    <t>PR241012-6</t>
  </si>
  <si>
    <t>PR241012-5</t>
  </si>
  <si>
    <t>BP247006-19</t>
  </si>
  <si>
    <t>BP247006-15</t>
  </si>
  <si>
    <t>BP247006-16</t>
  </si>
  <si>
    <t>BP237049-1</t>
  </si>
  <si>
    <t>B7</t>
  </si>
  <si>
    <t>BURU6665042</t>
  </si>
  <si>
    <t>SN1240401001</t>
  </si>
  <si>
    <t>BP237072-1</t>
  </si>
  <si>
    <t>BP247028-2</t>
  </si>
  <si>
    <t>B8</t>
  </si>
  <si>
    <t>NEPU4571924</t>
  </si>
  <si>
    <t>JDB.C01.MIZ01.0001</t>
  </si>
  <si>
    <t>M6EH</t>
  </si>
  <si>
    <t>SN1240417001A</t>
  </si>
  <si>
    <t>BP237073-1</t>
  </si>
  <si>
    <t>JDB.C01.MIZ01.0002</t>
  </si>
  <si>
    <t>M9EH</t>
  </si>
  <si>
    <t>BP237073-2</t>
  </si>
  <si>
    <t>JDB.C01.MIZ01.0003</t>
  </si>
  <si>
    <t>M12EH</t>
  </si>
  <si>
    <t>BP237073-3</t>
  </si>
  <si>
    <t>JDB.C01.MIZ01.0004</t>
  </si>
  <si>
    <t>M12EHT</t>
  </si>
  <si>
    <t>BP237073-4</t>
  </si>
  <si>
    <t>B9</t>
  </si>
  <si>
    <t>SEGU6346052</t>
  </si>
  <si>
    <t>SN1240417001B</t>
  </si>
  <si>
    <t>B10</t>
  </si>
  <si>
    <t>NEPU4558347</t>
  </si>
  <si>
    <t>SN1240417001C</t>
  </si>
  <si>
    <t>BP247013-1</t>
  </si>
  <si>
    <t>BP247006-22</t>
  </si>
  <si>
    <t>BP247006-8</t>
  </si>
  <si>
    <t>BP247006-13</t>
  </si>
  <si>
    <t>C.01.SPF02.0014</t>
  </si>
  <si>
    <t>2-10MM</t>
  </si>
  <si>
    <t>PR241005-2</t>
  </si>
  <si>
    <t>B12</t>
  </si>
  <si>
    <t>NEPU4591469</t>
  </si>
  <si>
    <t>SN1240423002C</t>
  </si>
  <si>
    <t>BP247006-14</t>
  </si>
  <si>
    <t>PR241017-2</t>
  </si>
  <si>
    <t>BP247018-1-2-3-4</t>
  </si>
  <si>
    <t>PR241014-1-2</t>
  </si>
  <si>
    <t>B13</t>
  </si>
  <si>
    <t>NEPU6005079</t>
  </si>
  <si>
    <t>SN1240510002A</t>
  </si>
  <si>
    <t>BP247017-1</t>
  </si>
  <si>
    <t>B15</t>
  </si>
  <si>
    <t>NEPU4538700</t>
  </si>
  <si>
    <t>SN1240510002C</t>
  </si>
  <si>
    <t>C.01.SPF02.0017</t>
  </si>
  <si>
    <t>3-11</t>
  </si>
  <si>
    <t>PR241005-3</t>
  </si>
  <si>
    <t>C.01.SPF01.0028</t>
  </si>
  <si>
    <t>SF0420TB</t>
  </si>
  <si>
    <t>PR241005-4</t>
  </si>
  <si>
    <t>C.01.SPF01.0010</t>
  </si>
  <si>
    <t>SF0120-mirror</t>
  </si>
  <si>
    <t>PR241005-5</t>
  </si>
  <si>
    <t>C.01.SPF02.0016</t>
  </si>
  <si>
    <t>2-11MM</t>
  </si>
  <si>
    <t>PR241017-1</t>
  </si>
  <si>
    <t>PR241017-3</t>
  </si>
  <si>
    <t>PR241017-4</t>
  </si>
  <si>
    <t>1.01.18.0032</t>
  </si>
  <si>
    <t>PR241017-5</t>
  </si>
  <si>
    <t>1.01.07.1161</t>
  </si>
  <si>
    <t>Heat exchanger</t>
  </si>
  <si>
    <t>PR241014-2</t>
  </si>
  <si>
    <t>1.01.07.0824</t>
  </si>
  <si>
    <t>1.01.07.0825</t>
  </si>
  <si>
    <t>B16</t>
  </si>
  <si>
    <t>WSDU4984655</t>
  </si>
  <si>
    <t>SN1240528002A</t>
  </si>
  <si>
    <t>BP247027-2</t>
  </si>
  <si>
    <t>Under supervision</t>
  </si>
  <si>
    <t>BP247027-3</t>
  </si>
  <si>
    <t>B17</t>
  </si>
  <si>
    <t>SNBU8157510</t>
  </si>
  <si>
    <t>SN1240528002B</t>
  </si>
  <si>
    <t>BP247032-5</t>
  </si>
  <si>
    <t>BP247032-6</t>
  </si>
  <si>
    <t>BP247029-1</t>
  </si>
  <si>
    <t>H4</t>
  </si>
  <si>
    <t>NEPU4562882</t>
  </si>
  <si>
    <t>SN1240528002D</t>
  </si>
  <si>
    <t>PR241020-2</t>
  </si>
  <si>
    <t>PR241022-5</t>
  </si>
  <si>
    <t>C.01.SPF02.0015</t>
  </si>
  <si>
    <t>3-10</t>
  </si>
  <si>
    <t>PR241020-1</t>
  </si>
  <si>
    <t>B19</t>
  </si>
  <si>
    <t>NEPU4587710</t>
  </si>
  <si>
    <t>SN1240528002E</t>
  </si>
  <si>
    <t>BP247027-4</t>
  </si>
  <si>
    <t>AF.05.01.0020</t>
  </si>
  <si>
    <t>40KW</t>
  </si>
  <si>
    <t>B20</t>
  </si>
  <si>
    <t>BURU6668247</t>
  </si>
  <si>
    <t>SN1240528002F</t>
  </si>
  <si>
    <t>BP237002-20</t>
  </si>
  <si>
    <t>BP237002-6</t>
  </si>
  <si>
    <t>BP237069-2</t>
  </si>
  <si>
    <t>BP237040-7</t>
  </si>
  <si>
    <t>PR241022-4</t>
  </si>
  <si>
    <t>B21</t>
  </si>
  <si>
    <t>NEPU6006861</t>
  </si>
  <si>
    <t>Not arrived yet</t>
  </si>
  <si>
    <t>SN1240528001</t>
  </si>
  <si>
    <t>BP247006-2</t>
  </si>
  <si>
    <t>BP247006-5</t>
  </si>
  <si>
    <t>BP247006-6</t>
  </si>
  <si>
    <t>BP247006-10</t>
  </si>
  <si>
    <t>BP247006-12</t>
  </si>
  <si>
    <t>BP247006-23</t>
  </si>
  <si>
    <t>BP247017-2</t>
  </si>
  <si>
    <t>B22</t>
  </si>
  <si>
    <t>TBJU7215710</t>
  </si>
  <si>
    <t>SN1240606003</t>
  </si>
  <si>
    <t>BP247032-7</t>
  </si>
  <si>
    <t>PR241022-1</t>
  </si>
  <si>
    <t>PR241022-2</t>
  </si>
  <si>
    <t>B23</t>
  </si>
  <si>
    <t>SEKU6585299</t>
  </si>
  <si>
    <t>SN1240606004A</t>
  </si>
  <si>
    <t>BP247027-1</t>
  </si>
  <si>
    <t>BP247032-2</t>
  </si>
  <si>
    <t>B24</t>
  </si>
  <si>
    <t>NEPU4586328</t>
  </si>
  <si>
    <t>SN1240606004B</t>
  </si>
  <si>
    <t>BP247032-3</t>
  </si>
  <si>
    <t>H5</t>
  </si>
  <si>
    <t>SMGU5566383</t>
  </si>
  <si>
    <t>SN1240612001</t>
  </si>
  <si>
    <t>PR241022-3</t>
  </si>
  <si>
    <t>PR241022-6</t>
  </si>
  <si>
    <t>B25</t>
  </si>
  <si>
    <t>SMGU8812990</t>
  </si>
  <si>
    <t>SN1240613003</t>
  </si>
  <si>
    <t>BP247032-1</t>
  </si>
  <si>
    <t>BP247032-4</t>
  </si>
  <si>
    <t>BP247072-5</t>
  </si>
  <si>
    <t>AF.05.01.0025</t>
  </si>
  <si>
    <t>B26</t>
  </si>
  <si>
    <t>SMGU8803998</t>
  </si>
  <si>
    <t>SN1240617001</t>
  </si>
  <si>
    <t>BP247006-11</t>
  </si>
  <si>
    <t>PR241022-7</t>
  </si>
  <si>
    <t>1.02.10.0010</t>
  </si>
  <si>
    <t>Display</t>
  </si>
  <si>
    <t>PR241027</t>
  </si>
  <si>
    <t>1.02.10.0031</t>
  </si>
  <si>
    <t>2.01.10.1348</t>
  </si>
  <si>
    <t>Valve</t>
  </si>
  <si>
    <t>1.02.11.0049</t>
  </si>
  <si>
    <t>Controller</t>
  </si>
  <si>
    <t>1.02.11.0048</t>
  </si>
  <si>
    <t>B27</t>
  </si>
  <si>
    <t>RBGU4304597</t>
  </si>
  <si>
    <t>SN1240617002</t>
  </si>
  <si>
    <t>PR241028-1</t>
  </si>
  <si>
    <t>B28</t>
  </si>
  <si>
    <t>HPCU4311053</t>
  </si>
  <si>
    <t>SN1240709001A</t>
  </si>
  <si>
    <t>BP247054-1</t>
  </si>
  <si>
    <t>BP247054-2</t>
  </si>
  <si>
    <t>BH29</t>
  </si>
  <si>
    <t>HPCU4289480</t>
  </si>
  <si>
    <t>SN1240709001B</t>
  </si>
  <si>
    <t>PR241032-1</t>
  </si>
  <si>
    <t>PR241032-2</t>
  </si>
  <si>
    <t>Retail plan 2024</t>
  </si>
  <si>
    <t>Codes</t>
  </si>
  <si>
    <t>Models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</si>
  <si>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</si>
  <si>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</si>
  <si>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</si>
  <si>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</si>
  <si>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</si>
  <si>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</si>
  <si>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</si>
  <si>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</si>
  <si>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</si>
  <si>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</si>
  <si>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</si>
  <si>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</si>
  <si>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CB.002.0224.0003.20</t>
  </si>
  <si>
    <t>M24TG</t>
  </si>
  <si>
    <t>Retail fact 2024</t>
  </si>
  <si>
    <t>Tender plan 2024</t>
  </si>
  <si>
    <t>Tender fact 2024</t>
  </si>
  <si>
    <t>Factory codes</t>
  </si>
  <si>
    <t>GB</t>
  </si>
  <si>
    <t>GWH</t>
  </si>
  <si>
    <t>Pipe for GB</t>
  </si>
  <si>
    <t>Product Type</t>
  </si>
  <si>
    <t>Model No.</t>
  </si>
  <si>
    <t>Powtek factory code</t>
  </si>
  <si>
    <t>For model</t>
  </si>
  <si>
    <t>Pipe size</t>
  </si>
  <si>
    <t>EURO models</t>
  </si>
  <si>
    <t>For M17‐36T</t>
  </si>
  <si>
    <t>Pipe Φ100×Φ60 L=1000mm</t>
  </si>
  <si>
    <t>AF.05.01.0001</t>
  </si>
  <si>
    <t>For M40T</t>
  </si>
  <si>
    <t>Pipe Φ120×Φ80 L=1100mm</t>
  </si>
  <si>
    <t>3-14</t>
  </si>
  <si>
    <t>C.01.SPF02.0018</t>
  </si>
  <si>
    <t>For M44TL</t>
  </si>
  <si>
    <t>Modulation Models</t>
  </si>
  <si>
    <t>2-10 ММ</t>
  </si>
  <si>
    <t>Standard
-Retail</t>
  </si>
  <si>
    <t>2-11 ММ</t>
  </si>
  <si>
    <t>2-14 ММ</t>
  </si>
  <si>
    <t>Pipe for GWH</t>
  </si>
  <si>
    <t xml:space="preserve">M24T </t>
  </si>
  <si>
    <t>Electric Models</t>
  </si>
  <si>
    <t>2-11ЭМ</t>
  </si>
  <si>
    <t>M24T LPG</t>
  </si>
  <si>
    <t>2-14ЭМ</t>
  </si>
  <si>
    <t>M24T-Black</t>
  </si>
  <si>
    <t>balanced constant</t>
  </si>
  <si>
    <t>SF0420T</t>
  </si>
  <si>
    <t>Pipe φ60x630mm  L=740mm</t>
  </si>
  <si>
    <t>M24T-White</t>
  </si>
  <si>
    <t>4-11T</t>
  </si>
  <si>
    <t>C.01.SPF02.0010</t>
  </si>
  <si>
    <t>Pipe φ60*φ90*806 L=1100mm</t>
  </si>
  <si>
    <t>1.01.18.0020</t>
  </si>
  <si>
    <t>M24T-Blue</t>
  </si>
  <si>
    <t xml:space="preserve">M32T </t>
  </si>
  <si>
    <t>Glass model</t>
  </si>
  <si>
    <t>SF0120-beach</t>
  </si>
  <si>
    <t>C.01.SPF01.0003</t>
  </si>
  <si>
    <t>SF0120-forest</t>
  </si>
  <si>
    <t>C.01.SPF01.0006</t>
  </si>
  <si>
    <t>SF0120-undersea world</t>
  </si>
  <si>
    <t>C.01.SPF01.0013</t>
  </si>
  <si>
    <t xml:space="preserve">M24 </t>
  </si>
  <si>
    <t>SF0120-waterfall</t>
  </si>
  <si>
    <t>C.01.SPF01.0002</t>
  </si>
  <si>
    <t> Factory Code</t>
  </si>
  <si>
    <t> Pipe size</t>
  </si>
  <si>
    <t>For model </t>
  </si>
  <si>
    <t xml:space="preserve">M17TL </t>
  </si>
  <si>
    <t>Flue type white</t>
  </si>
  <si>
    <t>SF0120</t>
  </si>
  <si>
    <t>C.01.SPF01.0001</t>
  </si>
  <si>
    <t> M17-36T</t>
  </si>
  <si>
    <t> φ100*60 L=1000mm</t>
  </si>
  <si>
    <t> AF.05.01.0001</t>
  </si>
  <si>
    <t xml:space="preserve">M17TH </t>
  </si>
  <si>
    <t>SF0120W LPG</t>
  </si>
  <si>
    <t>C.01.SPF01.0016</t>
  </si>
  <si>
    <t> M40T/M40TH</t>
  </si>
  <si>
    <t> φ120*80 L=1100mm</t>
  </si>
  <si>
    <t> AF.05.01.0020</t>
  </si>
  <si>
    <t xml:space="preserve">M24TH </t>
  </si>
  <si>
    <t>SF0212</t>
  </si>
  <si>
    <t>C.01.SPF01.0018</t>
  </si>
  <si>
    <t> M44TL</t>
  </si>
  <si>
    <t> AF.05.01.0025</t>
  </si>
  <si>
    <t>SF0216</t>
  </si>
  <si>
    <t>C.01.SPF01.0019</t>
  </si>
  <si>
    <t>SF0216W LPG</t>
  </si>
  <si>
    <t>C.01.SPF01.0029</t>
  </si>
  <si>
    <t xml:space="preserve">M36TH </t>
  </si>
  <si>
    <t>C.01.SPF01.0023</t>
  </si>
  <si>
    <t xml:space="preserve">M40TH </t>
  </si>
  <si>
    <t xml:space="preserve">M44TL </t>
  </si>
  <si>
    <t xml:space="preserve">M24TK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</si>
</sst>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8.0"/>
      <color rgb="FF000000"/>
      <name val="Arial"/>
      <scheme val="minor"/>
    </font>
    <font>
      <b/>
      <sz val="15.0"/>
      <color rgb="FF000000"/>
      <name val="Calibri"/>
    </font>
    <font>
      <sz val="8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4.0"/>
      <color rgb="FF000000"/>
      <name val="Arial"/>
    </font>
    <font>
      <sz val="10.0"/>
      <color rgb="FFFF2600"/>
      <name val="Arial"/>
    </font>
    <font>
      <sz val="11.0"/>
      <color rgb="FF000000"/>
      <name val="Arial"/>
    </font>
    <font>
      <b/>
      <sz val="10.0"/>
      <color rgb="FFFF2600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  <fill>
      <patternFill patternType="solid">
        <fgColor rgb="FF919191"/>
        <bgColor rgb="FF919191"/>
      </patternFill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5C7EA"/>
        <bgColor rgb="FFB5C7EA"/>
      </patternFill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</fills>
  <borders count="40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/>
      <top style="thin">
        <color rgb="FFAAAAAA"/>
      </top>
      <bottom style="thin">
        <color rgb="FFAAAAAA"/>
      </bottom>
    </border>
    <border>
      <left/>
      <top style="thin">
        <color rgb="FFAAAAAA"/>
      </top>
      <bottom style="thin">
        <color rgb="FF000000"/>
      </bottom>
    </border>
    <border>
      <top style="thin">
        <color rgb="FFAAAAAA"/>
      </top>
      <bottom style="thin">
        <color rgb="FF000000"/>
      </bottom>
    </border>
    <border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/>
      <top/>
    </border>
    <border>
      <top/>
    </border>
    <border>
      <right style="thin">
        <color rgb="FFAAAAAA"/>
      </right>
      <top/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AAAAAA"/>
      </right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 style="thin">
        <color rgb="FF000000"/>
      </top>
      <bottom/>
    </border>
    <border>
      <left/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/>
      <right/>
      <top/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/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bottom"/>
    </xf>
    <xf borderId="1" fillId="2" fontId="3" numFmtId="49" xfId="0" applyAlignment="1" applyBorder="1" applyFill="1" applyFont="1" applyNumberFormat="1">
      <alignment horizontal="center" vertical="center"/>
    </xf>
    <xf borderId="1" fillId="2" fontId="3" numFmtId="49" xfId="0" applyAlignment="1" applyBorder="1" applyFont="1" applyNumberFormat="1">
      <alignment vertical="center"/>
    </xf>
    <xf borderId="1" fillId="2" fontId="3" numFmtId="49" xfId="0" applyAlignment="1" applyBorder="1" applyFont="1" applyNumberFormat="1">
      <alignment horizontal="left" shrinkToFit="0" vertical="center" wrapText="1"/>
    </xf>
    <xf borderId="1" fillId="2" fontId="3" numFmtId="49" xfId="0" applyAlignment="1" applyBorder="1" applyFont="1" applyNumberFormat="1">
      <alignment horizontal="left" vertical="center"/>
    </xf>
    <xf borderId="1" fillId="0" fontId="4" numFmtId="0" xfId="0" applyAlignment="1" applyBorder="1" applyFont="1">
      <alignment horizontal="center" vertical="center"/>
    </xf>
    <xf borderId="1" fillId="0" fontId="4" numFmtId="3" xfId="0" applyAlignment="1" applyBorder="1" applyFont="1" applyNumberFormat="1">
      <alignment horizontal="center" vertical="center"/>
    </xf>
    <xf borderId="1" fillId="3" fontId="5" numFmtId="49" xfId="0" applyAlignment="1" applyBorder="1" applyFill="1" applyFont="1" applyNumberFormat="1">
      <alignment horizontal="left" vertical="center"/>
    </xf>
    <xf borderId="1" fillId="3" fontId="5" numFmtId="0" xfId="0" applyAlignment="1" applyBorder="1" applyFont="1">
      <alignment vertical="bottom"/>
    </xf>
    <xf borderId="1" fillId="3" fontId="5" numFmtId="3" xfId="0" applyAlignment="1" applyBorder="1" applyFont="1" applyNumberFormat="1">
      <alignment horizontal="center" vertical="center"/>
    </xf>
    <xf borderId="2" fillId="4" fontId="3" numFmtId="49" xfId="0" applyAlignment="1" applyBorder="1" applyFill="1" applyFont="1" applyNumberFormat="1">
      <alignment horizontal="center" vertical="center"/>
    </xf>
    <xf borderId="3" fillId="0" fontId="4" numFmtId="49" xfId="0" applyAlignment="1" applyBorder="1" applyFont="1" applyNumberFormat="1">
      <alignment horizontal="left" vertical="center"/>
    </xf>
    <xf borderId="3" fillId="0" fontId="4" numFmtId="49" xfId="0" applyAlignment="1" applyBorder="1" applyFont="1" applyNumberFormat="1">
      <alignment vertical="center"/>
    </xf>
    <xf borderId="3" fillId="0" fontId="4" numFmtId="3" xfId="0" applyAlignment="1" applyBorder="1" applyFont="1" applyNumberFormat="1">
      <alignment horizontal="center" vertical="center"/>
    </xf>
    <xf borderId="1" fillId="0" fontId="4" numFmtId="49" xfId="0" applyAlignment="1" applyBorder="1" applyFont="1" applyNumberFormat="1">
      <alignment horizontal="left" vertical="center"/>
    </xf>
    <xf borderId="1" fillId="0" fontId="4" numFmtId="49" xfId="0" applyAlignment="1" applyBorder="1" applyFont="1" applyNumberFormat="1">
      <alignment vertical="center"/>
    </xf>
    <xf borderId="1" fillId="0" fontId="6" numFmtId="49" xfId="0" applyAlignment="1" applyBorder="1" applyFont="1" applyNumberFormat="1">
      <alignment vertical="center"/>
    </xf>
    <xf borderId="1" fillId="0" fontId="6" numFmtId="3" xfId="0" applyAlignment="1" applyBorder="1" applyFont="1" applyNumberFormat="1">
      <alignment horizontal="center" vertical="center"/>
    </xf>
    <xf borderId="0" fillId="0" fontId="7" numFmtId="0" xfId="0" applyAlignment="1" applyFont="1">
      <alignment vertical="bottom"/>
    </xf>
    <xf borderId="2" fillId="4" fontId="3" numFmtId="49" xfId="0" applyAlignment="1" applyBorder="1" applyFont="1" applyNumberFormat="1">
      <alignment vertical="bottom"/>
    </xf>
    <xf borderId="3" fillId="2" fontId="3" numFmtId="49" xfId="0" applyAlignment="1" applyBorder="1" applyFont="1" applyNumberFormat="1">
      <alignment vertical="center"/>
    </xf>
    <xf borderId="4" fillId="2" fontId="3" numFmtId="49" xfId="0" applyAlignment="1" applyBorder="1" applyFont="1" applyNumberFormat="1">
      <alignment horizontal="center" vertical="center"/>
    </xf>
    <xf borderId="5" fillId="0" fontId="4" numFmtId="164" xfId="0" applyAlignment="1" applyBorder="1" applyFont="1" applyNumberFormat="1">
      <alignment vertical="bottom"/>
    </xf>
    <xf borderId="5" fillId="0" fontId="4" numFmtId="49" xfId="0" applyAlignment="1" applyBorder="1" applyFont="1" applyNumberFormat="1">
      <alignment vertical="bottom"/>
    </xf>
    <xf borderId="6" fillId="0" fontId="4" numFmtId="3" xfId="0" applyAlignment="1" applyBorder="1" applyFont="1" applyNumberFormat="1">
      <alignment horizontal="center" vertical="center"/>
    </xf>
    <xf borderId="7" fillId="2" fontId="3" numFmtId="49" xfId="0" applyAlignment="1" applyBorder="1" applyFont="1" applyNumberFormat="1">
      <alignment horizontal="center" vertical="center"/>
    </xf>
    <xf borderId="8" fillId="0" fontId="4" numFmtId="164" xfId="0" applyAlignment="1" applyBorder="1" applyFont="1" applyNumberFormat="1">
      <alignment vertical="bottom"/>
    </xf>
    <xf borderId="8" fillId="0" fontId="4" numFmtId="49" xfId="0" applyAlignment="1" applyBorder="1" applyFont="1" applyNumberFormat="1">
      <alignment vertical="bottom"/>
    </xf>
    <xf borderId="9" fillId="0" fontId="4" numFmtId="3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bottom"/>
    </xf>
    <xf borderId="7" fillId="2" fontId="3" numFmtId="0" xfId="0" applyAlignment="1" applyBorder="1" applyFont="1">
      <alignment horizontal="center" vertical="center"/>
    </xf>
    <xf borderId="1" fillId="2" fontId="8" numFmtId="49" xfId="0" applyAlignment="1" applyBorder="1" applyFont="1" applyNumberFormat="1">
      <alignment vertical="center"/>
    </xf>
    <xf borderId="7" fillId="2" fontId="8" numFmtId="49" xfId="0" applyAlignment="1" applyBorder="1" applyFont="1" applyNumberFormat="1">
      <alignment horizontal="center" vertical="center"/>
    </xf>
    <xf borderId="8" fillId="0" fontId="6" numFmtId="164" xfId="0" applyAlignment="1" applyBorder="1" applyFont="1" applyNumberFormat="1">
      <alignment vertical="bottom"/>
    </xf>
    <xf borderId="8" fillId="0" fontId="6" numFmtId="49" xfId="0" applyAlignment="1" applyBorder="1" applyFont="1" applyNumberFormat="1">
      <alignment vertical="bottom"/>
    </xf>
    <xf borderId="9" fillId="0" fontId="6" numFmtId="3" xfId="0" applyAlignment="1" applyBorder="1" applyFont="1" applyNumberFormat="1">
      <alignment horizontal="center" vertical="center"/>
    </xf>
    <xf borderId="8" fillId="0" fontId="4" numFmtId="3" xfId="0" applyAlignment="1" applyBorder="1" applyFont="1" applyNumberFormat="1">
      <alignment vertical="bottom"/>
    </xf>
    <xf borderId="6" fillId="0" fontId="4" numFmtId="3" xfId="0" applyAlignment="1" applyBorder="1" applyFont="1" applyNumberFormat="1">
      <alignment horizontal="center" vertical="bottom"/>
    </xf>
    <xf borderId="3" fillId="0" fontId="4" numFmtId="3" xfId="0" applyAlignment="1" applyBorder="1" applyFont="1" applyNumberFormat="1">
      <alignment horizontal="center" vertical="bottom"/>
    </xf>
    <xf borderId="9" fillId="0" fontId="4" numFmtId="3" xfId="0" applyAlignment="1" applyBorder="1" applyFont="1" applyNumberFormat="1">
      <alignment horizontal="center" vertical="bottom"/>
    </xf>
    <xf borderId="1" fillId="0" fontId="4" numFmtId="3" xfId="0" applyAlignment="1" applyBorder="1" applyFont="1" applyNumberFormat="1">
      <alignment horizontal="center" vertical="bottom"/>
    </xf>
    <xf borderId="9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0" fillId="5" fontId="4" numFmtId="0" xfId="0" applyAlignment="1" applyBorder="1" applyFill="1" applyFont="1">
      <alignment vertical="center"/>
    </xf>
    <xf borderId="11" fillId="6" fontId="4" numFmtId="49" xfId="0" applyAlignment="1" applyBorder="1" applyFill="1" applyFont="1" applyNumberFormat="1">
      <alignment horizontal="center" vertical="center"/>
    </xf>
    <xf borderId="12" fillId="0" fontId="9" numFmtId="0" xfId="0" applyBorder="1" applyFont="1"/>
    <xf borderId="13" fillId="0" fontId="9" numFmtId="0" xfId="0" applyBorder="1" applyFont="1"/>
    <xf borderId="14" fillId="5" fontId="4" numFmtId="0" xfId="0" applyAlignment="1" applyBorder="1" applyFont="1">
      <alignment vertical="center"/>
    </xf>
    <xf borderId="15" fillId="5" fontId="4" numFmtId="0" xfId="0" applyAlignment="1" applyBorder="1" applyFont="1">
      <alignment vertical="center"/>
    </xf>
    <xf borderId="16" fillId="6" fontId="4" numFmtId="49" xfId="0" applyAlignment="1" applyBorder="1" applyFont="1" applyNumberFormat="1">
      <alignment horizontal="center" vertical="center"/>
    </xf>
    <xf borderId="17" fillId="0" fontId="9" numFmtId="0" xfId="0" applyBorder="1" applyFont="1"/>
    <xf borderId="18" fillId="0" fontId="9" numFmtId="0" xfId="0" applyBorder="1" applyFont="1"/>
    <xf borderId="19" fillId="7" fontId="4" numFmtId="49" xfId="0" applyAlignment="1" applyBorder="1" applyFill="1" applyFont="1" applyNumberFormat="1">
      <alignment horizontal="center" vertical="center"/>
    </xf>
    <xf borderId="19" fillId="7" fontId="4" numFmtId="49" xfId="0" applyAlignment="1" applyBorder="1" applyFont="1" applyNumberFormat="1">
      <alignment vertical="center"/>
    </xf>
    <xf borderId="20" fillId="5" fontId="4" numFmtId="49" xfId="0" applyAlignment="1" applyBorder="1" applyFont="1" applyNumberFormat="1">
      <alignment horizontal="center" vertical="center"/>
    </xf>
    <xf borderId="19" fillId="5" fontId="4" numFmtId="49" xfId="0" applyAlignment="1" applyBorder="1" applyFont="1" applyNumberFormat="1">
      <alignment vertical="center"/>
    </xf>
    <xf borderId="20" fillId="5" fontId="4" numFmtId="49" xfId="0" applyAlignment="1" applyBorder="1" applyFont="1" applyNumberFormat="1">
      <alignment horizontal="center" shrinkToFit="0" vertical="center" wrapText="1"/>
    </xf>
    <xf borderId="21" fillId="0" fontId="9" numFmtId="0" xfId="0" applyBorder="1" applyFont="1"/>
    <xf borderId="22" fillId="0" fontId="9" numFmtId="0" xfId="0" applyBorder="1" applyFont="1"/>
    <xf borderId="23" fillId="5" fontId="4" numFmtId="0" xfId="0" applyAlignment="1" applyBorder="1" applyFont="1">
      <alignment vertical="center"/>
    </xf>
    <xf borderId="24" fillId="5" fontId="4" numFmtId="0" xfId="0" applyAlignment="1" applyBorder="1" applyFont="1">
      <alignment vertical="center"/>
    </xf>
    <xf borderId="25" fillId="5" fontId="4" numFmtId="0" xfId="0" applyAlignment="1" applyBorder="1" applyFont="1">
      <alignment vertical="center"/>
    </xf>
    <xf borderId="26" fillId="6" fontId="4" numFmtId="49" xfId="0" applyAlignment="1" applyBorder="1" applyFont="1" applyNumberFormat="1">
      <alignment horizontal="center" vertical="center"/>
    </xf>
    <xf borderId="27" fillId="0" fontId="9" numFmtId="0" xfId="0" applyBorder="1" applyFont="1"/>
    <xf borderId="28" fillId="0" fontId="9" numFmtId="0" xfId="0" applyBorder="1" applyFont="1"/>
    <xf borderId="29" fillId="0" fontId="9" numFmtId="0" xfId="0" applyBorder="1" applyFont="1"/>
    <xf borderId="30" fillId="0" fontId="9" numFmtId="0" xfId="0" applyBorder="1" applyFont="1"/>
    <xf borderId="31" fillId="0" fontId="9" numFmtId="0" xfId="0" applyBorder="1" applyFont="1"/>
    <xf borderId="19" fillId="8" fontId="4" numFmtId="49" xfId="0" applyAlignment="1" applyBorder="1" applyFill="1" applyFont="1" applyNumberFormat="1">
      <alignment vertical="center"/>
    </xf>
    <xf borderId="19" fillId="8" fontId="4" numFmtId="0" xfId="0" applyAlignment="1" applyBorder="1" applyFont="1">
      <alignment vertical="center"/>
    </xf>
    <xf borderId="19" fillId="5" fontId="4" numFmtId="49" xfId="0" applyAlignment="1" applyBorder="1" applyFont="1" applyNumberFormat="1">
      <alignment horizontal="left" shrinkToFit="0" vertical="top" wrapText="1"/>
    </xf>
    <xf borderId="32" fillId="5" fontId="4" numFmtId="0" xfId="0" applyAlignment="1" applyBorder="1" applyFont="1">
      <alignment vertical="center"/>
    </xf>
    <xf borderId="32" fillId="5" fontId="4" numFmtId="49" xfId="0" applyAlignment="1" applyBorder="1" applyFont="1" applyNumberFormat="1">
      <alignment vertical="center"/>
    </xf>
    <xf borderId="19" fillId="5" fontId="4" numFmtId="49" xfId="0" applyAlignment="1" applyBorder="1" applyFont="1" applyNumberFormat="1">
      <alignment shrinkToFit="0" vertical="center" wrapText="1"/>
    </xf>
    <xf borderId="33" fillId="5" fontId="4" numFmtId="0" xfId="0" applyAlignment="1" applyBorder="1" applyFont="1">
      <alignment vertical="center"/>
    </xf>
    <xf borderId="34" fillId="5" fontId="4" numFmtId="0" xfId="0" applyAlignment="1" applyBorder="1" applyFont="1">
      <alignment horizontal="center" shrinkToFit="0" vertical="center" wrapText="1"/>
    </xf>
    <xf borderId="35" fillId="5" fontId="4" numFmtId="0" xfId="0" applyAlignment="1" applyBorder="1" applyFont="1">
      <alignment vertical="center"/>
    </xf>
    <xf borderId="36" fillId="5" fontId="4" numFmtId="0" xfId="0" applyAlignment="1" applyBorder="1" applyFont="1">
      <alignment horizontal="center" shrinkToFit="0" vertical="center" wrapText="1"/>
    </xf>
    <xf borderId="32" fillId="5" fontId="4" numFmtId="0" xfId="0" applyAlignment="1" applyBorder="1" applyFont="1">
      <alignment horizontal="center" shrinkToFit="0" vertical="center" wrapText="1"/>
    </xf>
    <xf borderId="32" fillId="5" fontId="4" numFmtId="0" xfId="0" applyAlignment="1" applyBorder="1" applyFont="1">
      <alignment horizontal="center" vertical="center"/>
    </xf>
    <xf borderId="25" fillId="5" fontId="4" numFmtId="0" xfId="0" applyAlignment="1" applyBorder="1" applyFont="1">
      <alignment horizontal="center" vertical="center"/>
    </xf>
    <xf borderId="37" fillId="9" fontId="4" numFmtId="0" xfId="0" applyAlignment="1" applyBorder="1" applyFill="1" applyFont="1">
      <alignment horizontal="center" shrinkToFit="0" vertical="center" wrapText="1"/>
    </xf>
    <xf borderId="38" fillId="5" fontId="4" numFmtId="0" xfId="0" applyAlignment="1" applyBorder="1" applyFont="1">
      <alignment vertical="center"/>
    </xf>
    <xf borderId="39" fillId="5" fontId="4" numFmtId="0" xfId="0" applyAlignment="1" applyBorder="1" applyFont="1">
      <alignment horizontal="center" vertical="center"/>
    </xf>
    <xf borderId="37" fillId="6" fontId="4" numFmtId="0" xfId="0" applyAlignment="1" applyBorder="1" applyFont="1">
      <alignment horizontal="center" shrinkToFit="0" vertical="center" wrapText="1"/>
    </xf>
    <xf borderId="36" fillId="5" fontId="4" numFmtId="0" xfId="0" applyAlignment="1" applyBorder="1" applyFont="1">
      <alignment horizontal="center" vertical="center"/>
    </xf>
  </cellXfs>
  <cellStyles count="1">
    <cellStyle xfId="0" name="Normal" builtinId="0"/>
  </cellStyles>
  <dxfs count="1">
    <dxf>
      <font>
        <color rgb="FFFF0000"/>
      </font>
      <fill>
        <patternFill patternType="none"/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6.83" defaultRowHeight="15.0"/>
  <cols>
    <col customWidth="1" min="1" max="1" width="12.33"/>
    <col customWidth="1" min="2" max="2" width="27.33"/>
    <col customWidth="1" hidden="1" min="3" max="3" width="19.67"/>
    <col customWidth="1" min="4" max="4" width="22.83"/>
    <col customWidth="1" min="5" max="5" width="11.5"/>
    <col customWidth="1" min="6" max="6" width="10.0"/>
    <col customWidth="1" min="7" max="7" width="12.83"/>
    <col customWidth="1" min="8" max="8" width="16.5"/>
    <col customWidth="1" min="9" max="9" width="13.67"/>
    <col customWidth="1" min="10" max="10" width="15.83"/>
    <col customWidth="1" min="11" max="11" width="15.67"/>
    <col customWidth="1" min="12" max="12" width="13.67"/>
    <col customWidth="1" min="13" max="13" width="14.67"/>
    <col customWidth="1" min="14" max="14" width="11.83"/>
    <col customWidth="1" min="15" max="26" width="19.67"/>
  </cols>
  <sheetData>
    <row r="1" ht="25.5" customHeight="1">
      <c r="A1" s="1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 t="s">
        <v>15</v>
      </c>
      <c r="B3" s="5" t="s">
        <v>16</v>
      </c>
      <c r="C3" s="6" t="s">
        <v>17</v>
      </c>
      <c r="D3" s="6" t="s">
        <v>18</v>
      </c>
      <c r="E3" s="3" t="s">
        <v>19</v>
      </c>
      <c r="F3" s="7">
        <f>SUMIFS('1C_stocks_2024.07.18_11-15'!$E$4:$E$238,'1C_stocks_2024.07.18_11-15'!$B$4:$B$238,C3,'1C_stocks_2024.07.18_11-15'!$C$4:$C$238,D3,'1C_stocks_2024.07.18_11-15'!$D$4:$D$238,E3)</f>
        <v>3</v>
      </c>
      <c r="G3" s="7">
        <f t="shared" ref="G3:M3" si="1">IF(F5&lt;&gt;0,F3-F5,F3-F4)+F6</f>
        <v>3</v>
      </c>
      <c r="H3" s="7">
        <f t="shared" si="1"/>
        <v>3</v>
      </c>
      <c r="I3" s="7">
        <f t="shared" si="1"/>
        <v>3</v>
      </c>
      <c r="J3" s="7">
        <f t="shared" si="1"/>
        <v>3</v>
      </c>
      <c r="K3" s="7">
        <f t="shared" si="1"/>
        <v>3</v>
      </c>
      <c r="L3" s="7">
        <f t="shared" si="1"/>
        <v>3</v>
      </c>
      <c r="M3" s="7">
        <f t="shared" si="1"/>
        <v>3</v>
      </c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20</v>
      </c>
      <c r="B4" s="5" t="s">
        <v>16</v>
      </c>
      <c r="C4" s="6" t="s">
        <v>17</v>
      </c>
      <c r="D4" s="6" t="s">
        <v>18</v>
      </c>
      <c r="E4" s="3" t="s">
        <v>19</v>
      </c>
      <c r="F4" s="7">
        <v>0.0</v>
      </c>
      <c r="G4" s="7">
        <f>SUMIFS(retail_plan!J$3:J$33,retail_plan!$A$3:$A$33,$D4,retail_plan!$B$3:$B$33,$E4)</f>
        <v>0</v>
      </c>
      <c r="H4" s="7">
        <f>SUMIFS(retail_plan!K$3:K$33,retail_plan!$A$3:$A$33,$D4,retail_plan!$B$3:$B$33,$E4)</f>
        <v>0</v>
      </c>
      <c r="I4" s="7">
        <f>SUMIFS(retail_plan!L$3:L$33,retail_plan!$A$3:$A$33,$D4,retail_plan!$B$3:$B$33,$E4)</f>
        <v>0</v>
      </c>
      <c r="J4" s="7">
        <f>SUMIFS(retail_plan!M$3:M$33,retail_plan!$A$3:$A$33,$D4,retail_plan!$B$3:$B$33,$E4)</f>
        <v>0</v>
      </c>
      <c r="K4" s="7">
        <f>SUMIFS(retail_plan!N$3:N$33,retail_plan!$A$3:$A$33,$D4,retail_plan!$B$3:$B$33,$E4)</f>
        <v>0</v>
      </c>
      <c r="L4" s="7">
        <f t="shared" ref="L4:L5" si="2">K4</f>
        <v>0</v>
      </c>
      <c r="M4" s="7">
        <f t="shared" ref="M4:M5" si="3">K4</f>
        <v>0</v>
      </c>
      <c r="N4" s="7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4" t="s">
        <v>21</v>
      </c>
      <c r="B5" s="5" t="s">
        <v>16</v>
      </c>
      <c r="C5" s="6" t="s">
        <v>17</v>
      </c>
      <c r="D5" s="6" t="s">
        <v>18</v>
      </c>
      <c r="E5" s="3" t="s">
        <v>19</v>
      </c>
      <c r="F5" s="7">
        <v>0.0</v>
      </c>
      <c r="G5" s="7">
        <f>SUMIFS(retail_fact!J$3:J$33,retail_fact!$A$3:$A$33,$D5,retail_fact!$B$3:$B$33,$E5)</f>
        <v>0</v>
      </c>
      <c r="H5" s="7">
        <f>SUMIFS(retail_fact!K$3:K$33,retail_fact!$A$3:$A$33,$D5,retail_fact!$B$3:$B$33,$E5)</f>
        <v>0</v>
      </c>
      <c r="I5" s="7">
        <f>SUMIFS(retail_fact!L$3:L$33,retail_fact!$A$3:$A$33,$D5,retail_fact!$B$3:$B$33,$E5)</f>
        <v>0</v>
      </c>
      <c r="J5" s="7">
        <f>SUMIFS(retail_fact!M$3:M$33,retail_fact!$A$3:$A$33,$D5,retail_fact!$B$3:$B$33,$E5)</f>
        <v>0</v>
      </c>
      <c r="K5" s="7">
        <f>SUMIFS(retail_fact!N$3:N$33,retail_fact!$A$3:$A$33,$D5,retail_fact!$B$3:$B$33,$E5)</f>
        <v>0</v>
      </c>
      <c r="L5" s="7">
        <f t="shared" si="2"/>
        <v>0</v>
      </c>
      <c r="M5" s="7">
        <f t="shared" si="3"/>
        <v>0</v>
      </c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22</v>
      </c>
      <c r="B6" s="5" t="s">
        <v>16</v>
      </c>
      <c r="C6" s="6" t="s">
        <v>17</v>
      </c>
      <c r="D6" s="6" t="s">
        <v>18</v>
      </c>
      <c r="E6" s="3" t="s">
        <v>19</v>
      </c>
      <c r="F6" s="7">
        <f>SUMIFS(shipment!$P$3:$P$156,shipment!$C$3:$C$156,D6,shipment!$D$3:$D$156,E6)</f>
        <v>0</v>
      </c>
      <c r="G6" s="7">
        <f t="shared" ref="G6:J6" si="4">ROUNDUP(IF(G3&gt;SUM(G4,H4),0,IF(G5&lt;&gt;0,G5+H4-G3,G4+H4-G3))*1.15,0)</f>
        <v>0</v>
      </c>
      <c r="H6" s="7">
        <f t="shared" si="4"/>
        <v>0</v>
      </c>
      <c r="I6" s="7">
        <f t="shared" si="4"/>
        <v>0</v>
      </c>
      <c r="J6" s="7">
        <f t="shared" si="4"/>
        <v>0</v>
      </c>
      <c r="K6" s="7">
        <f>ROUNDUP(IF(K3&gt;SUM(K4,L4,M4),0,IF(K5&lt;&gt;0,K5+L4+M4-K3,K4+L4+M4-K3))*1.15,0)</f>
        <v>0</v>
      </c>
      <c r="L6" s="7">
        <f t="shared" ref="L6:M6" si="5">ROUNDUP(IF(L3&gt;SUM(L4,M4),0,IF(L5&lt;&gt;0,L3-L5+M4,L3-L4+M4))*1.15,0)</f>
        <v>0</v>
      </c>
      <c r="M6" s="7">
        <f t="shared" si="5"/>
        <v>0</v>
      </c>
      <c r="N6" s="7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4" t="s">
        <v>15</v>
      </c>
      <c r="B7" s="5" t="s">
        <v>16</v>
      </c>
      <c r="C7" s="6" t="s">
        <v>23</v>
      </c>
      <c r="D7" s="6" t="s">
        <v>24</v>
      </c>
      <c r="E7" s="3" t="s">
        <v>25</v>
      </c>
      <c r="F7" s="7">
        <f>SUMIFS('1C_stocks_2024.07.18_11-15'!$E$4:$E$238,'1C_stocks_2024.07.18_11-15'!$B$4:$B$238,C7,'1C_stocks_2024.07.18_11-15'!$C$4:$C$238,D7,'1C_stocks_2024.07.18_11-15'!$D$4:$D$238,E7)</f>
        <v>0</v>
      </c>
      <c r="G7" s="7">
        <f t="shared" ref="G7:M7" si="6">IF(F9&lt;&gt;0,F7-F9,F7-F8)+F10</f>
        <v>0</v>
      </c>
      <c r="H7" s="7">
        <f t="shared" si="6"/>
        <v>39</v>
      </c>
      <c r="I7" s="7">
        <f t="shared" si="6"/>
        <v>34</v>
      </c>
      <c r="J7" s="7">
        <f t="shared" si="6"/>
        <v>23</v>
      </c>
      <c r="K7" s="7">
        <f t="shared" si="6"/>
        <v>23</v>
      </c>
      <c r="L7" s="7">
        <f t="shared" si="6"/>
        <v>46</v>
      </c>
      <c r="M7" s="7">
        <f t="shared" si="6"/>
        <v>26</v>
      </c>
      <c r="N7" s="7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20</v>
      </c>
      <c r="B8" s="5" t="s">
        <v>16</v>
      </c>
      <c r="C8" s="6" t="s">
        <v>23</v>
      </c>
      <c r="D8" s="6" t="s">
        <v>24</v>
      </c>
      <c r="E8" s="3" t="s">
        <v>25</v>
      </c>
      <c r="F8" s="7">
        <v>0.0</v>
      </c>
      <c r="G8" s="7">
        <f>SUMIFS(retail_plan!J$3:J$33,retail_plan!$A$3:$A$33,$D8,retail_plan!$B$3:$B$33,$E8)</f>
        <v>30</v>
      </c>
      <c r="H8" s="7">
        <f>SUMIFS(retail_plan!K$3:K$33,retail_plan!$A$3:$A$33,$D8,retail_plan!$B$3:$B$33,$E8)</f>
        <v>30</v>
      </c>
      <c r="I8" s="7">
        <f>SUMIFS(retail_plan!L$3:L$33,retail_plan!$A$3:$A$33,$D8,retail_plan!$B$3:$B$33,$E8)</f>
        <v>30</v>
      </c>
      <c r="J8" s="7">
        <f>SUMIFS(retail_plan!M$3:M$33,retail_plan!$A$3:$A$33,$D8,retail_plan!$B$3:$B$33,$E8)</f>
        <v>20</v>
      </c>
      <c r="K8" s="7">
        <f>SUMIFS(retail_plan!N$3:N$33,retail_plan!$A$3:$A$33,$D8,retail_plan!$B$3:$B$33,$E8)</f>
        <v>20</v>
      </c>
      <c r="L8" s="7">
        <f t="shared" ref="L8:L9" si="7">K8</f>
        <v>20</v>
      </c>
      <c r="M8" s="7">
        <f t="shared" ref="M8:M9" si="8">K8</f>
        <v>20</v>
      </c>
      <c r="N8" s="7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21</v>
      </c>
      <c r="B9" s="5" t="s">
        <v>16</v>
      </c>
      <c r="C9" s="6" t="s">
        <v>23</v>
      </c>
      <c r="D9" s="6" t="s">
        <v>24</v>
      </c>
      <c r="E9" s="3" t="s">
        <v>25</v>
      </c>
      <c r="F9" s="7">
        <v>0.0</v>
      </c>
      <c r="G9" s="7">
        <f>SUMIFS(retail_fact!J$3:J$33,retail_fact!$A$3:$A$33,$D9,retail_fact!$B$3:$B$33,$E9)</f>
        <v>0</v>
      </c>
      <c r="H9" s="7">
        <f>SUMIFS(retail_fact!K$3:K$33,retail_fact!$A$3:$A$33,$D9,retail_fact!$B$3:$B$33,$E9)</f>
        <v>0</v>
      </c>
      <c r="I9" s="7">
        <f>SUMIFS(retail_fact!L$3:L$33,retail_fact!$A$3:$A$33,$D9,retail_fact!$B$3:$B$33,$E9)</f>
        <v>0</v>
      </c>
      <c r="J9" s="7">
        <f>SUMIFS(retail_fact!M$3:M$33,retail_fact!$A$3:$A$33,$D9,retail_fact!$B$3:$B$33,$E9)</f>
        <v>0</v>
      </c>
      <c r="K9" s="7">
        <f>SUMIFS(retail_fact!N$3:N$33,retail_fact!$A$3:$A$33,$D9,retail_fact!$B$3:$B$33,$E9)</f>
        <v>0</v>
      </c>
      <c r="L9" s="7">
        <f t="shared" si="7"/>
        <v>0</v>
      </c>
      <c r="M9" s="7">
        <f t="shared" si="8"/>
        <v>0</v>
      </c>
      <c r="N9" s="7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22</v>
      </c>
      <c r="B10" s="5" t="s">
        <v>16</v>
      </c>
      <c r="C10" s="6" t="s">
        <v>23</v>
      </c>
      <c r="D10" s="6" t="s">
        <v>24</v>
      </c>
      <c r="E10" s="3" t="s">
        <v>25</v>
      </c>
      <c r="F10" s="7">
        <f>SUMIFS(shipment!$P$3:$P$156,shipment!$C$3:$C$156,D10,shipment!$D$3:$D$156,E10)</f>
        <v>0</v>
      </c>
      <c r="G10" s="7">
        <f t="shared" ref="G10:J10" si="9">ROUNDUP(IF(G7&gt;SUM(G8,H8),0,IF(G9&lt;&gt;0,G9+H8-G7,G8+H8-G7))*1.15,0)</f>
        <v>69</v>
      </c>
      <c r="H10" s="7">
        <f t="shared" si="9"/>
        <v>25</v>
      </c>
      <c r="I10" s="7">
        <f t="shared" si="9"/>
        <v>19</v>
      </c>
      <c r="J10" s="7">
        <f t="shared" si="9"/>
        <v>20</v>
      </c>
      <c r="K10" s="7">
        <f>ROUNDUP(IF(K7&gt;SUM(K8,L8,M8),0,IF(K9&lt;&gt;0,K9+L8+M8-K7,K8+L8+M8-K7))*1.15,0)</f>
        <v>43</v>
      </c>
      <c r="L10" s="7">
        <f t="shared" ref="L10:M10" si="10">ROUNDUP(IF(L7&gt;SUM(L8,M8),0,IF(L9&lt;&gt;0,L7-L9+M8,L7-L8+M8))*1.15,0)</f>
        <v>0</v>
      </c>
      <c r="M10" s="7">
        <f t="shared" si="10"/>
        <v>0</v>
      </c>
      <c r="N10" s="7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15</v>
      </c>
      <c r="B11" s="5" t="s">
        <v>26</v>
      </c>
      <c r="C11" s="6" t="s">
        <v>27</v>
      </c>
      <c r="D11" s="6" t="s">
        <v>28</v>
      </c>
      <c r="E11" s="3" t="s">
        <v>29</v>
      </c>
      <c r="F11" s="7">
        <f>SUMIFS('1C_stocks_2024.07.18_11-15'!$E$4:$E$238,'1C_stocks_2024.07.18_11-15'!$B$4:$B$238,C11,'1C_stocks_2024.07.18_11-15'!$C$4:$C$238,D11,'1C_stocks_2024.07.18_11-15'!$D$4:$D$238,E11)</f>
        <v>520</v>
      </c>
      <c r="G11" s="8">
        <f t="shared" ref="G11:M11" si="11">IF(F13&lt;&gt;0,F11-F13,F11-F12)+F14</f>
        <v>1040</v>
      </c>
      <c r="H11" s="8">
        <f t="shared" si="11"/>
        <v>1040</v>
      </c>
      <c r="I11" s="8">
        <f t="shared" si="11"/>
        <v>1040</v>
      </c>
      <c r="J11" s="8">
        <f t="shared" si="11"/>
        <v>1040</v>
      </c>
      <c r="K11" s="8">
        <f t="shared" si="11"/>
        <v>1040</v>
      </c>
      <c r="L11" s="8">
        <f t="shared" si="11"/>
        <v>1040</v>
      </c>
      <c r="M11" s="8">
        <f t="shared" si="11"/>
        <v>1040</v>
      </c>
      <c r="N11" s="7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 t="s">
        <v>20</v>
      </c>
      <c r="B12" s="5" t="s">
        <v>26</v>
      </c>
      <c r="C12" s="6" t="s">
        <v>27</v>
      </c>
      <c r="D12" s="6" t="s">
        <v>28</v>
      </c>
      <c r="E12" s="3" t="s">
        <v>29</v>
      </c>
      <c r="F12" s="7">
        <v>0.0</v>
      </c>
      <c r="G12" s="7">
        <f>SUMIFS(retail_plan!J$3:J$33,retail_plan!$A$3:$A$33,$D12,retail_plan!$B$3:$B$33,$E12)</f>
        <v>0</v>
      </c>
      <c r="H12" s="7">
        <f>SUMIFS(retail_plan!K$3:K$33,retail_plan!$A$3:$A$33,$D12,retail_plan!$B$3:$B$33,$E12)</f>
        <v>0</v>
      </c>
      <c r="I12" s="7">
        <f>SUMIFS(retail_plan!L$3:L$33,retail_plan!$A$3:$A$33,$D12,retail_plan!$B$3:$B$33,$E12)</f>
        <v>0</v>
      </c>
      <c r="J12" s="7">
        <f>SUMIFS(retail_plan!M$3:M$33,retail_plan!$A$3:$A$33,$D12,retail_plan!$B$3:$B$33,$E12)</f>
        <v>0</v>
      </c>
      <c r="K12" s="7">
        <f>SUMIFS(retail_plan!N$3:N$33,retail_plan!$A$3:$A$33,$D12,retail_plan!$B$3:$B$33,$E12)</f>
        <v>0</v>
      </c>
      <c r="L12" s="7">
        <f t="shared" ref="L12:L13" si="12">K12</f>
        <v>0</v>
      </c>
      <c r="M12" s="7">
        <f t="shared" ref="M12:M13" si="13">K12</f>
        <v>0</v>
      </c>
      <c r="N12" s="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4" t="s">
        <v>21</v>
      </c>
      <c r="B13" s="5" t="s">
        <v>26</v>
      </c>
      <c r="C13" s="6" t="s">
        <v>27</v>
      </c>
      <c r="D13" s="6" t="s">
        <v>28</v>
      </c>
      <c r="E13" s="3" t="s">
        <v>29</v>
      </c>
      <c r="F13" s="7">
        <v>0.0</v>
      </c>
      <c r="G13" s="7">
        <f>SUMIFS(retail_fact!J$3:J$33,retail_fact!$A$3:$A$33,$D13,retail_fact!$B$3:$B$33,$E13)</f>
        <v>0</v>
      </c>
      <c r="H13" s="7">
        <f>SUMIFS(retail_fact!K$3:K$33,retail_fact!$A$3:$A$33,$D13,retail_fact!$B$3:$B$33,$E13)</f>
        <v>0</v>
      </c>
      <c r="I13" s="7">
        <f>SUMIFS(retail_fact!L$3:L$33,retail_fact!$A$3:$A$33,$D13,retail_fact!$B$3:$B$33,$E13)</f>
        <v>0</v>
      </c>
      <c r="J13" s="7">
        <f>SUMIFS(retail_fact!M$3:M$33,retail_fact!$A$3:$A$33,$D13,retail_fact!$B$3:$B$33,$E13)</f>
        <v>0</v>
      </c>
      <c r="K13" s="7">
        <f>SUMIFS(retail_fact!N$3:N$33,retail_fact!$A$3:$A$33,$D13,retail_fact!$B$3:$B$33,$E13)</f>
        <v>0</v>
      </c>
      <c r="L13" s="7">
        <f t="shared" si="12"/>
        <v>0</v>
      </c>
      <c r="M13" s="7">
        <f t="shared" si="13"/>
        <v>0</v>
      </c>
      <c r="N13" s="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4" t="s">
        <v>22</v>
      </c>
      <c r="B14" s="5" t="s">
        <v>26</v>
      </c>
      <c r="C14" s="6" t="s">
        <v>27</v>
      </c>
      <c r="D14" s="6" t="s">
        <v>28</v>
      </c>
      <c r="E14" s="3" t="s">
        <v>29</v>
      </c>
      <c r="F14" s="7">
        <f>SUMIFS(shipment!$P$3:$P$156,shipment!$C$3:$C$156,D14,shipment!$D$3:$D$156,E14)</f>
        <v>520</v>
      </c>
      <c r="G14" s="7">
        <f t="shared" ref="G14:J14" si="14">ROUNDUP(IF(G11&gt;SUM(G12,H12),0,IF(G13&lt;&gt;0,G13+H12-G11,G12+H12-G11))*1.15,0)</f>
        <v>0</v>
      </c>
      <c r="H14" s="7">
        <f t="shared" si="14"/>
        <v>0</v>
      </c>
      <c r="I14" s="7">
        <f t="shared" si="14"/>
        <v>0</v>
      </c>
      <c r="J14" s="7">
        <f t="shared" si="14"/>
        <v>0</v>
      </c>
      <c r="K14" s="7">
        <f>ROUNDUP(IF(K11&gt;SUM(K12,L12,M12),0,IF(K13&lt;&gt;0,K13+L12+M12-K11,K12+L12+M12-K11))*1.15,0)</f>
        <v>0</v>
      </c>
      <c r="L14" s="7">
        <f t="shared" ref="L14:M14" si="15">ROUNDUP(IF(L11&gt;SUM(L12,M12),0,IF(L13&lt;&gt;0,L11-L13+M12,L11-L12+M12))*1.15,0)</f>
        <v>0</v>
      </c>
      <c r="M14" s="7">
        <f t="shared" si="15"/>
        <v>0</v>
      </c>
      <c r="N14" s="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4" t="s">
        <v>15</v>
      </c>
      <c r="B15" s="5" t="s">
        <v>26</v>
      </c>
      <c r="C15" s="6" t="s">
        <v>23</v>
      </c>
      <c r="D15" s="6" t="s">
        <v>30</v>
      </c>
      <c r="E15" s="3" t="s">
        <v>31</v>
      </c>
      <c r="F15" s="7">
        <f>SUMIFS('1C_stocks_2024.07.18_11-15'!$E$4:$E$238,'1C_stocks_2024.07.18_11-15'!$B$4:$B$238,C15,'1C_stocks_2024.07.18_11-15'!$C$4:$C$238,D15,'1C_stocks_2024.07.18_11-15'!$D$4:$D$238,E15)</f>
        <v>0</v>
      </c>
      <c r="G15" s="7">
        <f t="shared" ref="G15:M15" si="16">IF(F17&lt;&gt;0,F15-F17,F15-F16)+F18</f>
        <v>210</v>
      </c>
      <c r="H15" s="7">
        <f t="shared" si="16"/>
        <v>210</v>
      </c>
      <c r="I15" s="7">
        <f t="shared" si="16"/>
        <v>210</v>
      </c>
      <c r="J15" s="7">
        <f t="shared" si="16"/>
        <v>210</v>
      </c>
      <c r="K15" s="7">
        <f t="shared" si="16"/>
        <v>210</v>
      </c>
      <c r="L15" s="7">
        <f t="shared" si="16"/>
        <v>210</v>
      </c>
      <c r="M15" s="7">
        <f t="shared" si="16"/>
        <v>210</v>
      </c>
      <c r="N15" s="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4" t="s">
        <v>20</v>
      </c>
      <c r="B16" s="5" t="s">
        <v>26</v>
      </c>
      <c r="C16" s="6" t="s">
        <v>23</v>
      </c>
      <c r="D16" s="6" t="s">
        <v>30</v>
      </c>
      <c r="E16" s="3" t="s">
        <v>31</v>
      </c>
      <c r="F16" s="7">
        <v>0.0</v>
      </c>
      <c r="G16" s="7">
        <f>SUMIFS(retail_plan!J$3:J$33,retail_plan!$A$3:$A$33,$D16,retail_plan!$B$3:$B$33,$E16)</f>
        <v>0</v>
      </c>
      <c r="H16" s="7">
        <f>SUMIFS(retail_plan!K$3:K$33,retail_plan!$A$3:$A$33,$D16,retail_plan!$B$3:$B$33,$E16)</f>
        <v>0</v>
      </c>
      <c r="I16" s="7">
        <f>SUMIFS(retail_plan!L$3:L$33,retail_plan!$A$3:$A$33,$D16,retail_plan!$B$3:$B$33,$E16)</f>
        <v>0</v>
      </c>
      <c r="J16" s="7">
        <f>SUMIFS(retail_plan!M$3:M$33,retail_plan!$A$3:$A$33,$D16,retail_plan!$B$3:$B$33,$E16)</f>
        <v>0</v>
      </c>
      <c r="K16" s="7">
        <f>SUMIFS(retail_plan!N$3:N$33,retail_plan!$A$3:$A$33,$D16,retail_plan!$B$3:$B$33,$E16)</f>
        <v>0</v>
      </c>
      <c r="L16" s="7">
        <f t="shared" ref="L16:L17" si="17">K16</f>
        <v>0</v>
      </c>
      <c r="M16" s="7">
        <f t="shared" ref="M16:M17" si="18">K16</f>
        <v>0</v>
      </c>
      <c r="N16" s="7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21</v>
      </c>
      <c r="B17" s="5" t="s">
        <v>26</v>
      </c>
      <c r="C17" s="6" t="s">
        <v>23</v>
      </c>
      <c r="D17" s="6" t="s">
        <v>30</v>
      </c>
      <c r="E17" s="3" t="s">
        <v>31</v>
      </c>
      <c r="F17" s="7">
        <v>0.0</v>
      </c>
      <c r="G17" s="7">
        <f>SUMIFS(retail_fact!J$3:J$33,retail_fact!$A$3:$A$33,$D17,retail_fact!$B$3:$B$33,$E17)</f>
        <v>0</v>
      </c>
      <c r="H17" s="7">
        <f>SUMIFS(retail_fact!K$3:K$33,retail_fact!$A$3:$A$33,$D17,retail_fact!$B$3:$B$33,$E17)</f>
        <v>0</v>
      </c>
      <c r="I17" s="7">
        <f>SUMIFS(retail_fact!L$3:L$33,retail_fact!$A$3:$A$33,$D17,retail_fact!$B$3:$B$33,$E17)</f>
        <v>0</v>
      </c>
      <c r="J17" s="7">
        <f>SUMIFS(retail_fact!M$3:M$33,retail_fact!$A$3:$A$33,$D17,retail_fact!$B$3:$B$33,$E17)</f>
        <v>0</v>
      </c>
      <c r="K17" s="7">
        <f>SUMIFS(retail_fact!N$3:N$33,retail_fact!$A$3:$A$33,$D17,retail_fact!$B$3:$B$33,$E17)</f>
        <v>0</v>
      </c>
      <c r="L17" s="7">
        <f t="shared" si="17"/>
        <v>0</v>
      </c>
      <c r="M17" s="7">
        <f t="shared" si="18"/>
        <v>0</v>
      </c>
      <c r="N17" s="7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4" t="s">
        <v>22</v>
      </c>
      <c r="B18" s="5" t="s">
        <v>26</v>
      </c>
      <c r="C18" s="6" t="s">
        <v>23</v>
      </c>
      <c r="D18" s="6" t="s">
        <v>30</v>
      </c>
      <c r="E18" s="3" t="s">
        <v>31</v>
      </c>
      <c r="F18" s="7">
        <f>SUMIFS(shipment!$P$3:$P$156,shipment!$C$3:$C$156,D18,shipment!$D$3:$D$156,E18)</f>
        <v>210</v>
      </c>
      <c r="G18" s="7">
        <f t="shared" ref="G18:J18" si="19">ROUNDUP(IF(G15&gt;SUM(G16,H16),0,IF(G17&lt;&gt;0,G17+H16-G15,G16+H16-G15))*1.15,0)</f>
        <v>0</v>
      </c>
      <c r="H18" s="7">
        <f t="shared" si="19"/>
        <v>0</v>
      </c>
      <c r="I18" s="7">
        <f t="shared" si="19"/>
        <v>0</v>
      </c>
      <c r="J18" s="7">
        <f t="shared" si="19"/>
        <v>0</v>
      </c>
      <c r="K18" s="7">
        <f>ROUNDUP(IF(K15&gt;SUM(K16,L16,M16),0,IF(K17&lt;&gt;0,K17+L16+M16-K15,K16+L16+M16-K15))*1.15,0)</f>
        <v>0</v>
      </c>
      <c r="L18" s="7">
        <f t="shared" ref="L18:M18" si="20">ROUNDUP(IF(L15&gt;SUM(L16,M16),0,IF(L17&lt;&gt;0,L15-L17+M16,L15-L16+M16))*1.15,0)</f>
        <v>0</v>
      </c>
      <c r="M18" s="7">
        <f t="shared" si="20"/>
        <v>0</v>
      </c>
      <c r="N18" s="7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4" t="s">
        <v>15</v>
      </c>
      <c r="B19" s="5" t="s">
        <v>26</v>
      </c>
      <c r="C19" s="6" t="s">
        <v>23</v>
      </c>
      <c r="D19" s="5" t="s">
        <v>32</v>
      </c>
      <c r="E19" s="3" t="s">
        <v>33</v>
      </c>
      <c r="F19" s="7">
        <f>SUMIFS('1C_stocks_2024.07.18_11-15'!$E$4:$E$238,'1C_stocks_2024.07.18_11-15'!$B$4:$B$238,C19,'1C_stocks_2024.07.18_11-15'!$C$4:$C$238,D19,'1C_stocks_2024.07.18_11-15'!$D$4:$D$238,E19)</f>
        <v>0</v>
      </c>
      <c r="G19" s="7">
        <f t="shared" ref="G19:M19" si="21">IF(F21&lt;&gt;0,F19-F21,F19-F20)+F22</f>
        <v>0</v>
      </c>
      <c r="H19" s="7">
        <f t="shared" si="21"/>
        <v>0</v>
      </c>
      <c r="I19" s="7">
        <f t="shared" si="21"/>
        <v>0</v>
      </c>
      <c r="J19" s="7">
        <f t="shared" si="21"/>
        <v>0</v>
      </c>
      <c r="K19" s="7">
        <f t="shared" si="21"/>
        <v>0</v>
      </c>
      <c r="L19" s="7">
        <f t="shared" si="21"/>
        <v>0</v>
      </c>
      <c r="M19" s="7">
        <f t="shared" si="21"/>
        <v>0</v>
      </c>
      <c r="N19" s="7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4" t="s">
        <v>20</v>
      </c>
      <c r="B20" s="5" t="s">
        <v>26</v>
      </c>
      <c r="C20" s="6" t="s">
        <v>23</v>
      </c>
      <c r="D20" s="5" t="s">
        <v>32</v>
      </c>
      <c r="E20" s="3" t="s">
        <v>33</v>
      </c>
      <c r="F20" s="7">
        <v>0.0</v>
      </c>
      <c r="G20" s="7">
        <f>SUMIFS(retail_plan!J$3:J$33,retail_plan!$A$3:$A$33,$D20,retail_plan!$B$3:$B$33,$E20)</f>
        <v>0</v>
      </c>
      <c r="H20" s="7">
        <f>SUMIFS(retail_plan!K$3:K$33,retail_plan!$A$3:$A$33,$D20,retail_plan!$B$3:$B$33,$E20)</f>
        <v>0</v>
      </c>
      <c r="I20" s="7">
        <f>SUMIFS(retail_plan!L$3:L$33,retail_plan!$A$3:$A$33,$D20,retail_plan!$B$3:$B$33,$E20)</f>
        <v>0</v>
      </c>
      <c r="J20" s="7">
        <f>SUMIFS(retail_plan!M$3:M$33,retail_plan!$A$3:$A$33,$D20,retail_plan!$B$3:$B$33,$E20)</f>
        <v>0</v>
      </c>
      <c r="K20" s="7">
        <f>SUMIFS(retail_plan!N$3:N$33,retail_plan!$A$3:$A$33,$D20,retail_plan!$B$3:$B$33,$E20)</f>
        <v>0</v>
      </c>
      <c r="L20" s="7">
        <f t="shared" ref="L20:L21" si="22">K20</f>
        <v>0</v>
      </c>
      <c r="M20" s="7">
        <f t="shared" ref="M20:M21" si="23">K20</f>
        <v>0</v>
      </c>
      <c r="N20" s="7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4" t="s">
        <v>21</v>
      </c>
      <c r="B21" s="5" t="s">
        <v>26</v>
      </c>
      <c r="C21" s="6" t="s">
        <v>23</v>
      </c>
      <c r="D21" s="5" t="s">
        <v>32</v>
      </c>
      <c r="E21" s="3" t="s">
        <v>33</v>
      </c>
      <c r="F21" s="7">
        <v>0.0</v>
      </c>
      <c r="G21" s="7">
        <f>SUMIFS(retail_fact!J$3:J$33,retail_fact!$A$3:$A$33,$D21,retail_fact!$B$3:$B$33,$E21)</f>
        <v>0</v>
      </c>
      <c r="H21" s="7">
        <f>SUMIFS(retail_fact!K$3:K$33,retail_fact!$A$3:$A$33,$D21,retail_fact!$B$3:$B$33,$E21)</f>
        <v>0</v>
      </c>
      <c r="I21" s="7">
        <f>SUMIFS(retail_fact!L$3:L$33,retail_fact!$A$3:$A$33,$D21,retail_fact!$B$3:$B$33,$E21)</f>
        <v>0</v>
      </c>
      <c r="J21" s="7">
        <f>SUMIFS(retail_fact!M$3:M$33,retail_fact!$A$3:$A$33,$D21,retail_fact!$B$3:$B$33,$E21)</f>
        <v>0</v>
      </c>
      <c r="K21" s="7">
        <f>SUMIFS(retail_fact!N$3:N$33,retail_fact!$A$3:$A$33,$D21,retail_fact!$B$3:$B$33,$E21)</f>
        <v>0</v>
      </c>
      <c r="L21" s="7">
        <f t="shared" si="22"/>
        <v>0</v>
      </c>
      <c r="M21" s="7">
        <f t="shared" si="23"/>
        <v>0</v>
      </c>
      <c r="N21" s="7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4" t="s">
        <v>22</v>
      </c>
      <c r="B22" s="5" t="s">
        <v>26</v>
      </c>
      <c r="C22" s="6" t="s">
        <v>23</v>
      </c>
      <c r="D22" s="5" t="s">
        <v>32</v>
      </c>
      <c r="E22" s="3" t="s">
        <v>33</v>
      </c>
      <c r="F22" s="7">
        <f>SUMIFS(shipment!$P$3:$P$156,shipment!$C$3:$C$156,D22,shipment!$D$3:$D$156,E22)</f>
        <v>0</v>
      </c>
      <c r="G22" s="7">
        <f t="shared" ref="G22:J22" si="24">ROUNDUP(IF(G19&gt;SUM(G20,H20),0,IF(G21&lt;&gt;0,G21+H20-G19,G20+H20-G19))*1.15,0)</f>
        <v>0</v>
      </c>
      <c r="H22" s="7">
        <f t="shared" si="24"/>
        <v>0</v>
      </c>
      <c r="I22" s="7">
        <f t="shared" si="24"/>
        <v>0</v>
      </c>
      <c r="J22" s="7">
        <f t="shared" si="24"/>
        <v>0</v>
      </c>
      <c r="K22" s="7">
        <f>ROUNDUP(IF(K19&gt;SUM(K20,L20,M20),0,IF(K21&lt;&gt;0,K21+L20+M20-K19,K20+L20+M20-K19))*1.15,0)</f>
        <v>0</v>
      </c>
      <c r="L22" s="7">
        <f t="shared" ref="L22:M22" si="25">ROUNDUP(IF(L19&gt;SUM(L20,M20),0,IF(L21&lt;&gt;0,L19-L21+M20,L19-L20+M20))*1.15,0)</f>
        <v>0</v>
      </c>
      <c r="M22" s="7">
        <f t="shared" si="25"/>
        <v>0</v>
      </c>
      <c r="N22" s="7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4" t="s">
        <v>15</v>
      </c>
      <c r="B23" s="5" t="s">
        <v>34</v>
      </c>
      <c r="C23" s="6" t="s">
        <v>35</v>
      </c>
      <c r="D23" s="6" t="s">
        <v>36</v>
      </c>
      <c r="E23" s="3" t="s">
        <v>37</v>
      </c>
      <c r="F23" s="7">
        <f>SUMIFS('1C_stocks_2024.07.18_11-15'!$E$4:$E$238,'1C_stocks_2024.07.18_11-15'!$B$4:$B$238,C23,'1C_stocks_2024.07.18_11-15'!$C$4:$C$238,D23,'1C_stocks_2024.07.18_11-15'!$D$4:$D$238,E23)</f>
        <v>67</v>
      </c>
      <c r="G23" s="7">
        <f t="shared" ref="G23:M23" si="26">IF(F25&lt;&gt;0,F23-F25,F23-F24)+F26</f>
        <v>97</v>
      </c>
      <c r="H23" s="7">
        <f t="shared" si="26"/>
        <v>67</v>
      </c>
      <c r="I23" s="7">
        <f t="shared" si="26"/>
        <v>37</v>
      </c>
      <c r="J23" s="7">
        <f t="shared" si="26"/>
        <v>22</v>
      </c>
      <c r="K23" s="7">
        <f t="shared" si="26"/>
        <v>22</v>
      </c>
      <c r="L23" s="7">
        <f t="shared" si="26"/>
        <v>22</v>
      </c>
      <c r="M23" s="7">
        <f t="shared" si="26"/>
        <v>22</v>
      </c>
      <c r="N23" s="7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4" t="s">
        <v>20</v>
      </c>
      <c r="B24" s="5" t="s">
        <v>34</v>
      </c>
      <c r="C24" s="6" t="s">
        <v>35</v>
      </c>
      <c r="D24" s="6" t="s">
        <v>36</v>
      </c>
      <c r="E24" s="3" t="s">
        <v>37</v>
      </c>
      <c r="F24" s="7">
        <v>0.0</v>
      </c>
      <c r="G24" s="7">
        <f>SUMIFS(retail_plan!J$3:J$33,retail_plan!$A$3:$A$33,$D24,retail_plan!$B$3:$B$33,$E24)</f>
        <v>30</v>
      </c>
      <c r="H24" s="7">
        <f>SUMIFS(retail_plan!K$3:K$33,retail_plan!$A$3:$A$33,$D24,retail_plan!$B$3:$B$33,$E24)</f>
        <v>30</v>
      </c>
      <c r="I24" s="7">
        <f>SUMIFS(retail_plan!L$3:L$33,retail_plan!$A$3:$A$33,$D24,retail_plan!$B$3:$B$33,$E24)</f>
        <v>15</v>
      </c>
      <c r="J24" s="7">
        <f>SUMIFS(retail_plan!M$3:M$33,retail_plan!$A$3:$A$33,$D24,retail_plan!$B$3:$B$33,$E24)</f>
        <v>0</v>
      </c>
      <c r="K24" s="7">
        <f>SUMIFS(retail_plan!N$3:N$33,retail_plan!$A$3:$A$33,$D24,retail_plan!$B$3:$B$33,$E24)</f>
        <v>0</v>
      </c>
      <c r="L24" s="7">
        <f t="shared" ref="L24:L25" si="27">K24</f>
        <v>0</v>
      </c>
      <c r="M24" s="7">
        <f t="shared" ref="M24:M25" si="28">K24</f>
        <v>0</v>
      </c>
      <c r="N24" s="7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4" t="s">
        <v>21</v>
      </c>
      <c r="B25" s="5" t="s">
        <v>34</v>
      </c>
      <c r="C25" s="6" t="s">
        <v>35</v>
      </c>
      <c r="D25" s="6" t="s">
        <v>36</v>
      </c>
      <c r="E25" s="3" t="s">
        <v>37</v>
      </c>
      <c r="F25" s="7">
        <v>0.0</v>
      </c>
      <c r="G25" s="7">
        <f>SUMIFS(retail_fact!J$3:J$33,retail_fact!$A$3:$A$33,$D25,retail_fact!$B$3:$B$33,$E25)</f>
        <v>0</v>
      </c>
      <c r="H25" s="7">
        <f>SUMIFS(retail_fact!K$3:K$33,retail_fact!$A$3:$A$33,$D25,retail_fact!$B$3:$B$33,$E25)</f>
        <v>0</v>
      </c>
      <c r="I25" s="7">
        <f>SUMIFS(retail_fact!L$3:L$33,retail_fact!$A$3:$A$33,$D25,retail_fact!$B$3:$B$33,$E25)</f>
        <v>0</v>
      </c>
      <c r="J25" s="7">
        <f>SUMIFS(retail_fact!M$3:M$33,retail_fact!$A$3:$A$33,$D25,retail_fact!$B$3:$B$33,$E25)</f>
        <v>0</v>
      </c>
      <c r="K25" s="7">
        <f>SUMIFS(retail_fact!N$3:N$33,retail_fact!$A$3:$A$33,$D25,retail_fact!$B$3:$B$33,$E25)</f>
        <v>0</v>
      </c>
      <c r="L25" s="7">
        <f t="shared" si="27"/>
        <v>0</v>
      </c>
      <c r="M25" s="7">
        <f t="shared" si="28"/>
        <v>0</v>
      </c>
      <c r="N25" s="7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4" t="s">
        <v>22</v>
      </c>
      <c r="B26" s="5" t="s">
        <v>34</v>
      </c>
      <c r="C26" s="6" t="s">
        <v>35</v>
      </c>
      <c r="D26" s="6" t="s">
        <v>36</v>
      </c>
      <c r="E26" s="3" t="s">
        <v>37</v>
      </c>
      <c r="F26" s="7">
        <f>SUMIFS(shipment!$P$3:$P$156,shipment!$C$3:$C$156,D26,shipment!$D$3:$D$156,E26)</f>
        <v>30</v>
      </c>
      <c r="G26" s="7">
        <f t="shared" ref="G26:J26" si="29">ROUNDUP(IF(G23&gt;SUM(G24,H24),0,IF(G25&lt;&gt;0,G25+H24-G23,G24+H24-G23))*1.15,0)</f>
        <v>0</v>
      </c>
      <c r="H26" s="7">
        <f t="shared" si="29"/>
        <v>0</v>
      </c>
      <c r="I26" s="7">
        <f t="shared" si="29"/>
        <v>0</v>
      </c>
      <c r="J26" s="7">
        <f t="shared" si="29"/>
        <v>0</v>
      </c>
      <c r="K26" s="7">
        <f>ROUNDUP(IF(K23&gt;SUM(K24,L24,M24),0,IF(K25&lt;&gt;0,K25+L24+M24-K23,K24+L24+M24-K23))*1.15,0)</f>
        <v>0</v>
      </c>
      <c r="L26" s="7">
        <f t="shared" ref="L26:M26" si="30">ROUNDUP(IF(L23&gt;SUM(L24,M24),0,IF(L25&lt;&gt;0,L23-L25+M24,L23-L24+M24))*1.15,0)</f>
        <v>0</v>
      </c>
      <c r="M26" s="7">
        <f t="shared" si="30"/>
        <v>0</v>
      </c>
      <c r="N26" s="7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4" t="s">
        <v>15</v>
      </c>
      <c r="B27" s="5" t="s">
        <v>34</v>
      </c>
      <c r="C27" s="6" t="s">
        <v>38</v>
      </c>
      <c r="D27" s="6" t="s">
        <v>39</v>
      </c>
      <c r="E27" s="3" t="s">
        <v>40</v>
      </c>
      <c r="F27" s="7">
        <f>SUMIFS('1C_stocks_2024.07.18_11-15'!$E$4:$E$238,'1C_stocks_2024.07.18_11-15'!$B$4:$B$238,C27,'1C_stocks_2024.07.18_11-15'!$C$4:$C$238,D27,'1C_stocks_2024.07.18_11-15'!$D$4:$D$238,E27)</f>
        <v>134</v>
      </c>
      <c r="G27" s="7">
        <f t="shared" ref="G27:M27" si="31">IF(F29&lt;&gt;0,F27-F29,F27-F28)+F30</f>
        <v>683</v>
      </c>
      <c r="H27" s="7">
        <f t="shared" si="31"/>
        <v>443</v>
      </c>
      <c r="I27" s="7">
        <f t="shared" si="31"/>
        <v>233</v>
      </c>
      <c r="J27" s="7">
        <f t="shared" si="31"/>
        <v>207</v>
      </c>
      <c r="K27" s="7">
        <f t="shared" si="31"/>
        <v>146</v>
      </c>
      <c r="L27" s="7">
        <f t="shared" si="31"/>
        <v>297</v>
      </c>
      <c r="M27" s="7">
        <f t="shared" si="31"/>
        <v>167</v>
      </c>
      <c r="N27" s="7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4" t="s">
        <v>20</v>
      </c>
      <c r="B28" s="5" t="s">
        <v>34</v>
      </c>
      <c r="C28" s="6" t="s">
        <v>38</v>
      </c>
      <c r="D28" s="6" t="s">
        <v>39</v>
      </c>
      <c r="E28" s="3" t="s">
        <v>40</v>
      </c>
      <c r="F28" s="7">
        <v>0.0</v>
      </c>
      <c r="G28" s="7">
        <f>SUMIFS(retail_plan!J$3:J$33,retail_plan!$A$3:$A$33,$D28,retail_plan!$B$3:$B$33,$E28)</f>
        <v>240</v>
      </c>
      <c r="H28" s="7">
        <f>SUMIFS(retail_plan!K$3:K$33,retail_plan!$A$3:$A$33,$D28,retail_plan!$B$3:$B$33,$E28)</f>
        <v>230</v>
      </c>
      <c r="I28" s="7">
        <f>SUMIFS(retail_plan!L$3:L$33,retail_plan!$A$3:$A$33,$D28,retail_plan!$B$3:$B$33,$E28)</f>
        <v>230</v>
      </c>
      <c r="J28" s="7">
        <f>SUMIFS(retail_plan!M$3:M$33,retail_plan!$A$3:$A$33,$D28,retail_plan!$B$3:$B$33,$E28)</f>
        <v>180</v>
      </c>
      <c r="K28" s="7">
        <f>SUMIFS(retail_plan!N$3:N$33,retail_plan!$A$3:$A$33,$D28,retail_plan!$B$3:$B$33,$E28)</f>
        <v>130</v>
      </c>
      <c r="L28" s="7">
        <f t="shared" ref="L28:L29" si="32">K28</f>
        <v>130</v>
      </c>
      <c r="M28" s="7">
        <f t="shared" ref="M28:M29" si="33">K28</f>
        <v>130</v>
      </c>
      <c r="N28" s="7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4" t="s">
        <v>21</v>
      </c>
      <c r="B29" s="5" t="s">
        <v>34</v>
      </c>
      <c r="C29" s="6" t="s">
        <v>38</v>
      </c>
      <c r="D29" s="6" t="s">
        <v>39</v>
      </c>
      <c r="E29" s="3" t="s">
        <v>40</v>
      </c>
      <c r="F29" s="7">
        <v>0.0</v>
      </c>
      <c r="G29" s="7">
        <f>SUMIFS(retail_fact!J$3:J$33,retail_fact!$A$3:$A$33,$D29,retail_fact!$B$3:$B$33,$E29)</f>
        <v>0</v>
      </c>
      <c r="H29" s="7">
        <f>SUMIFS(retail_fact!K$3:K$33,retail_fact!$A$3:$A$33,$D29,retail_fact!$B$3:$B$33,$E29)</f>
        <v>0</v>
      </c>
      <c r="I29" s="7">
        <f>SUMIFS(retail_fact!L$3:L$33,retail_fact!$A$3:$A$33,$D29,retail_fact!$B$3:$B$33,$E29)</f>
        <v>0</v>
      </c>
      <c r="J29" s="7">
        <f>SUMIFS(retail_fact!M$3:M$33,retail_fact!$A$3:$A$33,$D29,retail_fact!$B$3:$B$33,$E29)</f>
        <v>0</v>
      </c>
      <c r="K29" s="7">
        <f>SUMIFS(retail_fact!N$3:N$33,retail_fact!$A$3:$A$33,$D29,retail_fact!$B$3:$B$33,$E29)</f>
        <v>0</v>
      </c>
      <c r="L29" s="7">
        <f t="shared" si="32"/>
        <v>0</v>
      </c>
      <c r="M29" s="7">
        <f t="shared" si="33"/>
        <v>0</v>
      </c>
      <c r="N29" s="7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4" t="s">
        <v>22</v>
      </c>
      <c r="B30" s="5" t="s">
        <v>34</v>
      </c>
      <c r="C30" s="6" t="s">
        <v>38</v>
      </c>
      <c r="D30" s="6" t="s">
        <v>39</v>
      </c>
      <c r="E30" s="3" t="s">
        <v>40</v>
      </c>
      <c r="F30" s="7">
        <f>SUMIFS(shipment!$P$3:$P$156,shipment!$C$3:$C$156,D30,shipment!$D$3:$D$156,E30)</f>
        <v>549</v>
      </c>
      <c r="G30" s="7">
        <f t="shared" ref="G30:J30" si="34">ROUNDUP(IF(G27&gt;SUM(G28,H28),0,IF(G29&lt;&gt;0,G29+H28-G27,G28+H28-G27))*1.15,0)</f>
        <v>0</v>
      </c>
      <c r="H30" s="7">
        <f t="shared" si="34"/>
        <v>20</v>
      </c>
      <c r="I30" s="7">
        <f t="shared" si="34"/>
        <v>204</v>
      </c>
      <c r="J30" s="7">
        <f t="shared" si="34"/>
        <v>119</v>
      </c>
      <c r="K30" s="7">
        <f>ROUNDUP(IF(K27&gt;SUM(K28,L28,M28),0,IF(K29&lt;&gt;0,K29+L28+M28-K27,K28+L28+M28-K27))*1.15,0)</f>
        <v>281</v>
      </c>
      <c r="L30" s="7">
        <f t="shared" ref="L30:M30" si="35">ROUNDUP(IF(L27&gt;SUM(L28,M28),0,IF(L29&lt;&gt;0,L27-L29+M28,L27-L28+M28))*1.15,0)</f>
        <v>0</v>
      </c>
      <c r="M30" s="7">
        <f t="shared" si="35"/>
        <v>0</v>
      </c>
      <c r="N30" s="7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4" t="s">
        <v>15</v>
      </c>
      <c r="B31" s="5" t="s">
        <v>41</v>
      </c>
      <c r="C31" s="6" t="s">
        <v>27</v>
      </c>
      <c r="D31" s="6" t="s">
        <v>42</v>
      </c>
      <c r="E31" s="3" t="s">
        <v>43</v>
      </c>
      <c r="F31" s="7">
        <f>SUMIFS('1C_stocks_2024.07.18_11-15'!$E$4:$E$238,'1C_stocks_2024.07.18_11-15'!$B$4:$B$238,C31,'1C_stocks_2024.07.18_11-15'!$C$4:$C$238,D31,'1C_stocks_2024.07.18_11-15'!$D$4:$D$238,E31)</f>
        <v>229</v>
      </c>
      <c r="G31" s="7">
        <f t="shared" ref="G31:M31" si="36">IF(F33&lt;&gt;0,F31-F33,F31-F32)+F34</f>
        <v>229</v>
      </c>
      <c r="H31" s="7">
        <f t="shared" si="36"/>
        <v>215</v>
      </c>
      <c r="I31" s="7">
        <f t="shared" si="36"/>
        <v>204</v>
      </c>
      <c r="J31" s="7">
        <f t="shared" si="36"/>
        <v>169</v>
      </c>
      <c r="K31" s="7">
        <f t="shared" si="36"/>
        <v>124</v>
      </c>
      <c r="L31" s="7">
        <f t="shared" si="36"/>
        <v>251</v>
      </c>
      <c r="M31" s="7">
        <f t="shared" si="36"/>
        <v>141</v>
      </c>
      <c r="N31" s="7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4" t="s">
        <v>20</v>
      </c>
      <c r="B32" s="5" t="s">
        <v>41</v>
      </c>
      <c r="C32" s="6" t="s">
        <v>27</v>
      </c>
      <c r="D32" s="6" t="s">
        <v>42</v>
      </c>
      <c r="E32" s="3" t="s">
        <v>43</v>
      </c>
      <c r="F32" s="7">
        <v>0.0</v>
      </c>
      <c r="G32" s="7">
        <f>SUMIFS(retail_plan!J$3:J$33,retail_plan!$A$3:$A$33,$D32,retail_plan!$B$3:$B$33,$E32)</f>
        <v>200</v>
      </c>
      <c r="H32" s="7">
        <f>SUMIFS(retail_plan!K$3:K$33,retail_plan!$A$3:$A$33,$D32,retail_plan!$B$3:$B$33,$E32)</f>
        <v>190</v>
      </c>
      <c r="I32" s="7">
        <f>SUMIFS(retail_plan!L$3:L$33,retail_plan!$A$3:$A$33,$D32,retail_plan!$B$3:$B$33,$E32)</f>
        <v>180</v>
      </c>
      <c r="J32" s="7">
        <f>SUMIFS(retail_plan!M$3:M$33,retail_plan!$A$3:$A$33,$D32,retail_plan!$B$3:$B$33,$E32)</f>
        <v>150</v>
      </c>
      <c r="K32" s="7">
        <f>SUMIFS(retail_plan!N$3:N$33,retail_plan!$A$3:$A$33,$D32,retail_plan!$B$3:$B$33,$E32)</f>
        <v>110</v>
      </c>
      <c r="L32" s="7">
        <f t="shared" ref="L32:L33" si="37">K32</f>
        <v>110</v>
      </c>
      <c r="M32" s="7">
        <f t="shared" ref="M32:M33" si="38">K32</f>
        <v>110</v>
      </c>
      <c r="N32" s="7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4" t="s">
        <v>21</v>
      </c>
      <c r="B33" s="5" t="s">
        <v>41</v>
      </c>
      <c r="C33" s="6" t="s">
        <v>27</v>
      </c>
      <c r="D33" s="6" t="s">
        <v>42</v>
      </c>
      <c r="E33" s="3" t="s">
        <v>43</v>
      </c>
      <c r="F33" s="7">
        <v>0.0</v>
      </c>
      <c r="G33" s="7">
        <f>SUMIFS(retail_fact!J$3:J$33,retail_fact!$A$3:$A$33,$D33,retail_fact!$B$3:$B$33,$E33)</f>
        <v>0</v>
      </c>
      <c r="H33" s="7">
        <f>SUMIFS(retail_fact!K$3:K$33,retail_fact!$A$3:$A$33,$D33,retail_fact!$B$3:$B$33,$E33)</f>
        <v>0</v>
      </c>
      <c r="I33" s="7">
        <f>SUMIFS(retail_fact!L$3:L$33,retail_fact!$A$3:$A$33,$D33,retail_fact!$B$3:$B$33,$E33)</f>
        <v>0</v>
      </c>
      <c r="J33" s="7">
        <f>SUMIFS(retail_fact!M$3:M$33,retail_fact!$A$3:$A$33,$D33,retail_fact!$B$3:$B$33,$E33)</f>
        <v>0</v>
      </c>
      <c r="K33" s="7">
        <f>SUMIFS(retail_fact!N$3:N$33,retail_fact!$A$3:$A$33,$D33,retail_fact!$B$3:$B$33,$E33)</f>
        <v>0</v>
      </c>
      <c r="L33" s="7">
        <f t="shared" si="37"/>
        <v>0</v>
      </c>
      <c r="M33" s="7">
        <f t="shared" si="38"/>
        <v>0</v>
      </c>
      <c r="N33" s="7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4" t="s">
        <v>22</v>
      </c>
      <c r="B34" s="5" t="s">
        <v>41</v>
      </c>
      <c r="C34" s="6" t="s">
        <v>27</v>
      </c>
      <c r="D34" s="6" t="s">
        <v>42</v>
      </c>
      <c r="E34" s="3" t="s">
        <v>43</v>
      </c>
      <c r="F34" s="7">
        <f>SUMIFS(shipment!$P$3:$P$156,shipment!$C$3:$C$156,D34,shipment!$D$3:$D$156,E34)</f>
        <v>0</v>
      </c>
      <c r="G34" s="7">
        <f t="shared" ref="G34:J34" si="39">ROUNDUP(IF(G31&gt;SUM(G32,H32),0,IF(G33&lt;&gt;0,G33+H32-G31,G32+H32-G31))*1.15,0)</f>
        <v>186</v>
      </c>
      <c r="H34" s="7">
        <f t="shared" si="39"/>
        <v>179</v>
      </c>
      <c r="I34" s="7">
        <f t="shared" si="39"/>
        <v>145</v>
      </c>
      <c r="J34" s="7">
        <f t="shared" si="39"/>
        <v>105</v>
      </c>
      <c r="K34" s="7">
        <f>ROUNDUP(IF(K31&gt;SUM(K32,L32,M32),0,IF(K33&lt;&gt;0,K33+L32+M32-K31,K32+L32+M32-K31))*1.15,0)</f>
        <v>237</v>
      </c>
      <c r="L34" s="7">
        <f t="shared" ref="L34:M34" si="40">ROUNDUP(IF(L31&gt;SUM(L32,M32),0,IF(L33&lt;&gt;0,L31-L33+M32,L31-L32+M32))*1.15,0)</f>
        <v>0</v>
      </c>
      <c r="M34" s="7">
        <f t="shared" si="40"/>
        <v>0</v>
      </c>
      <c r="N34" s="7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4" t="s">
        <v>15</v>
      </c>
      <c r="B35" s="5" t="s">
        <v>41</v>
      </c>
      <c r="C35" s="6" t="s">
        <v>27</v>
      </c>
      <c r="D35" s="6" t="s">
        <v>44</v>
      </c>
      <c r="E35" s="3" t="s">
        <v>45</v>
      </c>
      <c r="F35" s="7">
        <f>SUMIFS('1C_stocks_2024.07.18_11-15'!$E$4:$E$238,'1C_stocks_2024.07.18_11-15'!$B$4:$B$238,C35,'1C_stocks_2024.07.18_11-15'!$C$4:$C$238,D35,'1C_stocks_2024.07.18_11-15'!$D$4:$D$238,E35)</f>
        <v>146</v>
      </c>
      <c r="G35" s="7">
        <f t="shared" ref="G35:M35" si="41">IF(F37&lt;&gt;0,F35-F37,F35-F36)+F38</f>
        <v>146</v>
      </c>
      <c r="H35" s="7">
        <f t="shared" si="41"/>
        <v>279</v>
      </c>
      <c r="I35" s="7">
        <f t="shared" si="41"/>
        <v>258</v>
      </c>
      <c r="J35" s="7">
        <f t="shared" si="41"/>
        <v>203</v>
      </c>
      <c r="K35" s="7">
        <f t="shared" si="41"/>
        <v>147</v>
      </c>
      <c r="L35" s="7">
        <f t="shared" si="41"/>
        <v>297</v>
      </c>
      <c r="M35" s="7">
        <f t="shared" si="41"/>
        <v>167</v>
      </c>
      <c r="N35" s="7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4" t="s">
        <v>20</v>
      </c>
      <c r="B36" s="5" t="s">
        <v>41</v>
      </c>
      <c r="C36" s="6" t="s">
        <v>27</v>
      </c>
      <c r="D36" s="6" t="s">
        <v>44</v>
      </c>
      <c r="E36" s="3" t="s">
        <v>45</v>
      </c>
      <c r="F36" s="7">
        <v>0.0</v>
      </c>
      <c r="G36" s="7">
        <f>SUMIFS(retail_plan!J$3:J$33,retail_plan!$A$3:$A$33,$D36,retail_plan!$B$3:$B$33,$E36)</f>
        <v>240</v>
      </c>
      <c r="H36" s="7">
        <f>SUMIFS(retail_plan!K$3:K$33,retail_plan!$A$3:$A$33,$D36,retail_plan!$B$3:$B$33,$E36)</f>
        <v>230</v>
      </c>
      <c r="I36" s="7">
        <f>SUMIFS(retail_plan!L$3:L$33,retail_plan!$A$3:$A$33,$D36,retail_plan!$B$3:$B$33,$E36)</f>
        <v>230</v>
      </c>
      <c r="J36" s="7">
        <f>SUMIFS(retail_plan!M$3:M$33,retail_plan!$A$3:$A$33,$D36,retail_plan!$B$3:$B$33,$E36)</f>
        <v>180</v>
      </c>
      <c r="K36" s="7">
        <f>SUMIFS(retail_plan!N$3:N$33,retail_plan!$A$3:$A$33,$D36,retail_plan!$B$3:$B$33,$E36)</f>
        <v>130</v>
      </c>
      <c r="L36" s="7">
        <f t="shared" ref="L36:L37" si="42">K36</f>
        <v>130</v>
      </c>
      <c r="M36" s="7">
        <f t="shared" ref="M36:M37" si="43">K36</f>
        <v>130</v>
      </c>
      <c r="N36" s="7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4" t="s">
        <v>21</v>
      </c>
      <c r="B37" s="5" t="s">
        <v>41</v>
      </c>
      <c r="C37" s="6" t="s">
        <v>27</v>
      </c>
      <c r="D37" s="6" t="s">
        <v>44</v>
      </c>
      <c r="E37" s="3" t="s">
        <v>45</v>
      </c>
      <c r="F37" s="7">
        <v>0.0</v>
      </c>
      <c r="G37" s="7">
        <f>SUMIFS(retail_fact!J$3:J$33,retail_fact!$A$3:$A$33,$D37,retail_fact!$B$3:$B$33,$E37)</f>
        <v>0</v>
      </c>
      <c r="H37" s="7">
        <f>SUMIFS(retail_fact!K$3:K$33,retail_fact!$A$3:$A$33,$D37,retail_fact!$B$3:$B$33,$E37)</f>
        <v>0</v>
      </c>
      <c r="I37" s="7">
        <f>SUMIFS(retail_fact!L$3:L$33,retail_fact!$A$3:$A$33,$D37,retail_fact!$B$3:$B$33,$E37)</f>
        <v>0</v>
      </c>
      <c r="J37" s="7">
        <f>SUMIFS(retail_fact!M$3:M$33,retail_fact!$A$3:$A$33,$D37,retail_fact!$B$3:$B$33,$E37)</f>
        <v>0</v>
      </c>
      <c r="K37" s="7">
        <f>SUMIFS(retail_fact!N$3:N$33,retail_fact!$A$3:$A$33,$D37,retail_fact!$B$3:$B$33,$E37)</f>
        <v>0</v>
      </c>
      <c r="L37" s="7">
        <f t="shared" si="42"/>
        <v>0</v>
      </c>
      <c r="M37" s="7">
        <f t="shared" si="43"/>
        <v>0</v>
      </c>
      <c r="N37" s="7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4" t="s">
        <v>22</v>
      </c>
      <c r="B38" s="5" t="s">
        <v>41</v>
      </c>
      <c r="C38" s="6" t="s">
        <v>27</v>
      </c>
      <c r="D38" s="6" t="s">
        <v>44</v>
      </c>
      <c r="E38" s="3" t="s">
        <v>45</v>
      </c>
      <c r="F38" s="7">
        <f>SUMIFS(shipment!$P$3:$P$156,shipment!$C$3:$C$156,D38,shipment!$D$3:$D$156,E38)</f>
        <v>0</v>
      </c>
      <c r="G38" s="7">
        <f t="shared" ref="G38:J38" si="44">ROUNDUP(IF(G35&gt;SUM(G36,H36),0,IF(G37&lt;&gt;0,G37+H36-G35,G36+H36-G35))*1.15,0)</f>
        <v>373</v>
      </c>
      <c r="H38" s="7">
        <f t="shared" si="44"/>
        <v>209</v>
      </c>
      <c r="I38" s="7">
        <f t="shared" si="44"/>
        <v>175</v>
      </c>
      <c r="J38" s="7">
        <f t="shared" si="44"/>
        <v>124</v>
      </c>
      <c r="K38" s="7">
        <f>ROUNDUP(IF(K35&gt;SUM(K36,L36,M36),0,IF(K37&lt;&gt;0,K37+L36+M36-K35,K36+L36+M36-K35))*1.15,0)</f>
        <v>280</v>
      </c>
      <c r="L38" s="7">
        <f t="shared" ref="L38:M38" si="45">ROUNDUP(IF(L35&gt;SUM(L36,M36),0,IF(L37&lt;&gt;0,L35-L37+M36,L35-L36+M36))*1.15,0)</f>
        <v>0</v>
      </c>
      <c r="M38" s="7">
        <f t="shared" si="45"/>
        <v>0</v>
      </c>
      <c r="N38" s="7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4" t="s">
        <v>15</v>
      </c>
      <c r="B39" s="5" t="s">
        <v>41</v>
      </c>
      <c r="C39" s="6" t="s">
        <v>27</v>
      </c>
      <c r="D39" s="6" t="s">
        <v>46</v>
      </c>
      <c r="E39" s="3" t="s">
        <v>47</v>
      </c>
      <c r="F39" s="7">
        <f>SUMIFS('1C_stocks_2024.07.18_11-15'!$E$4:$E$238,'1C_stocks_2024.07.18_11-15'!$B$4:$B$238,C39,'1C_stocks_2024.07.18_11-15'!$C$4:$C$238,D39,'1C_stocks_2024.07.18_11-15'!$D$4:$D$238,E39)</f>
        <v>228</v>
      </c>
      <c r="G39" s="7">
        <f t="shared" ref="G39:M39" si="46">IF(F41&lt;&gt;0,F39-F41,F39-F40)+F42</f>
        <v>228</v>
      </c>
      <c r="H39" s="7">
        <f t="shared" si="46"/>
        <v>150</v>
      </c>
      <c r="I39" s="7">
        <f t="shared" si="46"/>
        <v>160</v>
      </c>
      <c r="J39" s="7">
        <f t="shared" si="46"/>
        <v>124</v>
      </c>
      <c r="K39" s="7">
        <f t="shared" si="46"/>
        <v>90</v>
      </c>
      <c r="L39" s="7">
        <f t="shared" si="46"/>
        <v>183</v>
      </c>
      <c r="M39" s="7">
        <f t="shared" si="46"/>
        <v>103</v>
      </c>
      <c r="N39" s="7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4" t="s">
        <v>20</v>
      </c>
      <c r="B40" s="5" t="s">
        <v>41</v>
      </c>
      <c r="C40" s="6" t="s">
        <v>27</v>
      </c>
      <c r="D40" s="6" t="s">
        <v>46</v>
      </c>
      <c r="E40" s="3" t="s">
        <v>47</v>
      </c>
      <c r="F40" s="7">
        <v>0.0</v>
      </c>
      <c r="G40" s="7">
        <f>SUMIFS(retail_plan!J$3:J$33,retail_plan!$A$3:$A$33,$D40,retail_plan!$B$3:$B$33,$E40)</f>
        <v>150</v>
      </c>
      <c r="H40" s="7">
        <f>SUMIFS(retail_plan!K$3:K$33,retail_plan!$A$3:$A$33,$D40,retail_plan!$B$3:$B$33,$E40)</f>
        <v>140</v>
      </c>
      <c r="I40" s="7">
        <f>SUMIFS(retail_plan!L$3:L$33,retail_plan!$A$3:$A$33,$D40,retail_plan!$B$3:$B$33,$E40)</f>
        <v>140</v>
      </c>
      <c r="J40" s="7">
        <f>SUMIFS(retail_plan!M$3:M$33,retail_plan!$A$3:$A$33,$D40,retail_plan!$B$3:$B$33,$E40)</f>
        <v>110</v>
      </c>
      <c r="K40" s="7">
        <f>SUMIFS(retail_plan!N$3:N$33,retail_plan!$A$3:$A$33,$D40,retail_plan!$B$3:$B$33,$E40)</f>
        <v>80</v>
      </c>
      <c r="L40" s="7">
        <f t="shared" ref="L40:L41" si="47">K40</f>
        <v>80</v>
      </c>
      <c r="M40" s="7">
        <f t="shared" ref="M40:M41" si="48">K40</f>
        <v>80</v>
      </c>
      <c r="N40" s="7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4" t="s">
        <v>21</v>
      </c>
      <c r="B41" s="5" t="s">
        <v>41</v>
      </c>
      <c r="C41" s="6" t="s">
        <v>27</v>
      </c>
      <c r="D41" s="6" t="s">
        <v>46</v>
      </c>
      <c r="E41" s="3" t="s">
        <v>47</v>
      </c>
      <c r="F41" s="7">
        <v>0.0</v>
      </c>
      <c r="G41" s="7">
        <f>SUMIFS(retail_fact!J$3:J$33,retail_fact!$A$3:$A$33,$D41,retail_fact!$B$3:$B$33,$E41)</f>
        <v>0</v>
      </c>
      <c r="H41" s="7">
        <f>SUMIFS(retail_fact!K$3:K$33,retail_fact!$A$3:$A$33,$D41,retail_fact!$B$3:$B$33,$E41)</f>
        <v>0</v>
      </c>
      <c r="I41" s="7">
        <f>SUMIFS(retail_fact!L$3:L$33,retail_fact!$A$3:$A$33,$D41,retail_fact!$B$3:$B$33,$E41)</f>
        <v>0</v>
      </c>
      <c r="J41" s="7">
        <f>SUMIFS(retail_fact!M$3:M$33,retail_fact!$A$3:$A$33,$D41,retail_fact!$B$3:$B$33,$E41)</f>
        <v>0</v>
      </c>
      <c r="K41" s="7">
        <f>SUMIFS(retail_fact!N$3:N$33,retail_fact!$A$3:$A$33,$D41,retail_fact!$B$3:$B$33,$E41)</f>
        <v>0</v>
      </c>
      <c r="L41" s="7">
        <f t="shared" si="47"/>
        <v>0</v>
      </c>
      <c r="M41" s="7">
        <f t="shared" si="48"/>
        <v>0</v>
      </c>
      <c r="N41" s="7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4" t="s">
        <v>22</v>
      </c>
      <c r="B42" s="5" t="s">
        <v>41</v>
      </c>
      <c r="C42" s="6" t="s">
        <v>27</v>
      </c>
      <c r="D42" s="6" t="s">
        <v>46</v>
      </c>
      <c r="E42" s="3" t="s">
        <v>47</v>
      </c>
      <c r="F42" s="7">
        <f>SUMIFS(shipment!$P$3:$P$156,shipment!$C$3:$C$156,D42,shipment!$D$3:$D$156,E42)</f>
        <v>0</v>
      </c>
      <c r="G42" s="7">
        <f t="shared" ref="G42:J42" si="49">ROUNDUP(IF(G39&gt;SUM(G40,H40),0,IF(G41&lt;&gt;0,G41+H40-G39,G40+H40-G39))*1.15,0)</f>
        <v>72</v>
      </c>
      <c r="H42" s="7">
        <f t="shared" si="49"/>
        <v>150</v>
      </c>
      <c r="I42" s="7">
        <f t="shared" si="49"/>
        <v>104</v>
      </c>
      <c r="J42" s="7">
        <f t="shared" si="49"/>
        <v>76</v>
      </c>
      <c r="K42" s="7">
        <f>ROUNDUP(IF(K39&gt;SUM(K40,L40,M40),0,IF(K41&lt;&gt;0,K41+L40+M40-K39,K40+L40+M40-K39))*1.15,0)</f>
        <v>173</v>
      </c>
      <c r="L42" s="7">
        <f t="shared" ref="L42:M42" si="50">ROUNDUP(IF(L39&gt;SUM(L40,M40),0,IF(L41&lt;&gt;0,L39-L41+M40,L39-L40+M40))*1.15,0)</f>
        <v>0</v>
      </c>
      <c r="M42" s="7">
        <f t="shared" si="50"/>
        <v>0</v>
      </c>
      <c r="N42" s="7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4" t="s">
        <v>15</v>
      </c>
      <c r="B43" s="5" t="s">
        <v>41</v>
      </c>
      <c r="C43" s="6" t="s">
        <v>27</v>
      </c>
      <c r="D43" s="6" t="s">
        <v>48</v>
      </c>
      <c r="E43" s="3" t="s">
        <v>49</v>
      </c>
      <c r="F43" s="7">
        <f>SUMIFS('1C_stocks_2024.07.18_11-15'!$E$4:$E$238,'1C_stocks_2024.07.18_11-15'!$B$4:$B$238,C43,'1C_stocks_2024.07.18_11-15'!$C$4:$C$238,D43,'1C_stocks_2024.07.18_11-15'!$D$4:$D$238,E43)</f>
        <v>514</v>
      </c>
      <c r="G43" s="8">
        <f t="shared" ref="G43:M43" si="51">IF(F45&lt;&gt;0,F43-F45,F43-F44)+F46</f>
        <v>1723</v>
      </c>
      <c r="H43" s="8">
        <f t="shared" si="51"/>
        <v>1333</v>
      </c>
      <c r="I43" s="8">
        <f t="shared" si="51"/>
        <v>963</v>
      </c>
      <c r="J43" s="8">
        <f t="shared" si="51"/>
        <v>603</v>
      </c>
      <c r="K43" s="8">
        <f t="shared" si="51"/>
        <v>313</v>
      </c>
      <c r="L43" s="8">
        <f t="shared" si="51"/>
        <v>468</v>
      </c>
      <c r="M43" s="8">
        <f t="shared" si="51"/>
        <v>258</v>
      </c>
      <c r="N43" s="7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4" t="s">
        <v>20</v>
      </c>
      <c r="B44" s="5" t="s">
        <v>41</v>
      </c>
      <c r="C44" s="6" t="s">
        <v>27</v>
      </c>
      <c r="D44" s="6" t="s">
        <v>48</v>
      </c>
      <c r="E44" s="3" t="s">
        <v>49</v>
      </c>
      <c r="F44" s="7">
        <v>0.0</v>
      </c>
      <c r="G44" s="7">
        <f>SUMIFS(retail_plan!J$3:J$33,retail_plan!$A$3:$A$33,$D44,retail_plan!$B$3:$B$33,$E44)</f>
        <v>390</v>
      </c>
      <c r="H44" s="7">
        <f>SUMIFS(retail_plan!K$3:K$33,retail_plan!$A$3:$A$33,$D44,retail_plan!$B$3:$B$33,$E44)</f>
        <v>370</v>
      </c>
      <c r="I44" s="7">
        <f>SUMIFS(retail_plan!L$3:L$33,retail_plan!$A$3:$A$33,$D44,retail_plan!$B$3:$B$33,$E44)</f>
        <v>360</v>
      </c>
      <c r="J44" s="7">
        <f>SUMIFS(retail_plan!M$3:M$33,retail_plan!$A$3:$A$33,$D44,retail_plan!$B$3:$B$33,$E44)</f>
        <v>290</v>
      </c>
      <c r="K44" s="7">
        <f>SUMIFS(retail_plan!N$3:N$33,retail_plan!$A$3:$A$33,$D44,retail_plan!$B$3:$B$33,$E44)</f>
        <v>210</v>
      </c>
      <c r="L44" s="7">
        <f t="shared" ref="L44:L45" si="52">K44</f>
        <v>210</v>
      </c>
      <c r="M44" s="7">
        <f t="shared" ref="M44:M45" si="53">K44</f>
        <v>210</v>
      </c>
      <c r="N44" s="7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4" t="s">
        <v>21</v>
      </c>
      <c r="B45" s="5" t="s">
        <v>41</v>
      </c>
      <c r="C45" s="6" t="s">
        <v>27</v>
      </c>
      <c r="D45" s="6" t="s">
        <v>48</v>
      </c>
      <c r="E45" s="3" t="s">
        <v>49</v>
      </c>
      <c r="F45" s="7">
        <v>0.0</v>
      </c>
      <c r="G45" s="7">
        <f>SUMIFS(retail_fact!J$3:J$33,retail_fact!$A$3:$A$33,$D45,retail_fact!$B$3:$B$33,$E45)</f>
        <v>0</v>
      </c>
      <c r="H45" s="7">
        <f>SUMIFS(retail_fact!K$3:K$33,retail_fact!$A$3:$A$33,$D45,retail_fact!$B$3:$B$33,$E45)</f>
        <v>0</v>
      </c>
      <c r="I45" s="7">
        <f>SUMIFS(retail_fact!L$3:L$33,retail_fact!$A$3:$A$33,$D45,retail_fact!$B$3:$B$33,$E45)</f>
        <v>0</v>
      </c>
      <c r="J45" s="7">
        <f>SUMIFS(retail_fact!M$3:M$33,retail_fact!$A$3:$A$33,$D45,retail_fact!$B$3:$B$33,$E45)</f>
        <v>0</v>
      </c>
      <c r="K45" s="7">
        <f>SUMIFS(retail_fact!N$3:N$33,retail_fact!$A$3:$A$33,$D45,retail_fact!$B$3:$B$33,$E45)</f>
        <v>0</v>
      </c>
      <c r="L45" s="7">
        <f t="shared" si="52"/>
        <v>0</v>
      </c>
      <c r="M45" s="7">
        <f t="shared" si="53"/>
        <v>0</v>
      </c>
      <c r="N45" s="7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4" t="s">
        <v>22</v>
      </c>
      <c r="B46" s="5" t="s">
        <v>41</v>
      </c>
      <c r="C46" s="6" t="s">
        <v>27</v>
      </c>
      <c r="D46" s="6" t="s">
        <v>48</v>
      </c>
      <c r="E46" s="3" t="s">
        <v>49</v>
      </c>
      <c r="F46" s="8">
        <f>SUMIFS(shipment!$P$3:$P$156,shipment!$C$3:$C$156,D46,shipment!$D$3:$D$156,E46)</f>
        <v>1209</v>
      </c>
      <c r="G46" s="7">
        <f t="shared" ref="G46:J46" si="54">ROUNDUP(IF(G43&gt;SUM(G44,H44),0,IF(G45&lt;&gt;0,G45+H44-G43,G44+H44-G43))*1.15,0)</f>
        <v>0</v>
      </c>
      <c r="H46" s="7">
        <f t="shared" si="54"/>
        <v>0</v>
      </c>
      <c r="I46" s="7">
        <f t="shared" si="54"/>
        <v>0</v>
      </c>
      <c r="J46" s="7">
        <f t="shared" si="54"/>
        <v>0</v>
      </c>
      <c r="K46" s="7">
        <f>ROUNDUP(IF(K43&gt;SUM(K44,L44,M44),0,IF(K45&lt;&gt;0,K45+L44+M44-K43,K44+L44+M44-K43))*1.15,0)</f>
        <v>365</v>
      </c>
      <c r="L46" s="7">
        <f t="shared" ref="L46:M46" si="55">ROUNDUP(IF(L43&gt;SUM(L44,M44),0,IF(L45&lt;&gt;0,L43-L45+M44,L43-L44+M44))*1.15,0)</f>
        <v>0</v>
      </c>
      <c r="M46" s="7">
        <f t="shared" si="55"/>
        <v>0</v>
      </c>
      <c r="N46" s="7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4" t="s">
        <v>15</v>
      </c>
      <c r="B47" s="5" t="s">
        <v>41</v>
      </c>
      <c r="C47" s="6" t="s">
        <v>23</v>
      </c>
      <c r="D47" s="6" t="s">
        <v>50</v>
      </c>
      <c r="E47" s="3" t="s">
        <v>51</v>
      </c>
      <c r="F47" s="7">
        <f>SUMIFS('1C_stocks_2024.07.18_11-15'!$E$4:$E$238,'1C_stocks_2024.07.18_11-15'!$B$4:$B$238,C47,'1C_stocks_2024.07.18_11-15'!$C$4:$C$238,D47,'1C_stocks_2024.07.18_11-15'!$D$4:$D$238,E47)</f>
        <v>0</v>
      </c>
      <c r="G47" s="7">
        <f t="shared" ref="G47:M47" si="56">IF(F49&lt;&gt;0,F47-F49,F47-F48)+F50</f>
        <v>0</v>
      </c>
      <c r="H47" s="7">
        <f t="shared" si="56"/>
        <v>0</v>
      </c>
      <c r="I47" s="7">
        <f t="shared" si="56"/>
        <v>0</v>
      </c>
      <c r="J47" s="7">
        <f t="shared" si="56"/>
        <v>0</v>
      </c>
      <c r="K47" s="7">
        <f t="shared" si="56"/>
        <v>0</v>
      </c>
      <c r="L47" s="7">
        <f t="shared" si="56"/>
        <v>0</v>
      </c>
      <c r="M47" s="7">
        <f t="shared" si="56"/>
        <v>0</v>
      </c>
      <c r="N47" s="7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4" t="s">
        <v>20</v>
      </c>
      <c r="B48" s="5" t="s">
        <v>41</v>
      </c>
      <c r="C48" s="6" t="s">
        <v>23</v>
      </c>
      <c r="D48" s="6" t="s">
        <v>50</v>
      </c>
      <c r="E48" s="3" t="s">
        <v>51</v>
      </c>
      <c r="F48" s="7">
        <v>0.0</v>
      </c>
      <c r="G48" s="7">
        <f>SUMIFS(retail_plan!J$3:J$33,retail_plan!$A$3:$A$33,$D48,retail_plan!$B$3:$B$33,$E48)</f>
        <v>0</v>
      </c>
      <c r="H48" s="7">
        <f>SUMIFS(retail_plan!K$3:K$33,retail_plan!$A$3:$A$33,$D48,retail_plan!$B$3:$B$33,$E48)</f>
        <v>0</v>
      </c>
      <c r="I48" s="7">
        <f>SUMIFS(retail_plan!L$3:L$33,retail_plan!$A$3:$A$33,$D48,retail_plan!$B$3:$B$33,$E48)</f>
        <v>0</v>
      </c>
      <c r="J48" s="7">
        <f>SUMIFS(retail_plan!M$3:M$33,retail_plan!$A$3:$A$33,$D48,retail_plan!$B$3:$B$33,$E48)</f>
        <v>0</v>
      </c>
      <c r="K48" s="7">
        <f>SUMIFS(retail_plan!N$3:N$33,retail_plan!$A$3:$A$33,$D48,retail_plan!$B$3:$B$33,$E48)</f>
        <v>0</v>
      </c>
      <c r="L48" s="7">
        <f t="shared" ref="L48:L49" si="57">K48</f>
        <v>0</v>
      </c>
      <c r="M48" s="7">
        <f t="shared" ref="M48:M49" si="58">K48</f>
        <v>0</v>
      </c>
      <c r="N48" s="7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4" t="s">
        <v>21</v>
      </c>
      <c r="B49" s="5" t="s">
        <v>41</v>
      </c>
      <c r="C49" s="6" t="s">
        <v>23</v>
      </c>
      <c r="D49" s="6" t="s">
        <v>50</v>
      </c>
      <c r="E49" s="3" t="s">
        <v>51</v>
      </c>
      <c r="F49" s="7">
        <v>0.0</v>
      </c>
      <c r="G49" s="7">
        <f>SUMIFS(retail_fact!J$3:J$33,retail_fact!$A$3:$A$33,$D49,retail_fact!$B$3:$B$33,$E49)</f>
        <v>0</v>
      </c>
      <c r="H49" s="7">
        <f>SUMIFS(retail_fact!K$3:K$33,retail_fact!$A$3:$A$33,$D49,retail_fact!$B$3:$B$33,$E49)</f>
        <v>0</v>
      </c>
      <c r="I49" s="7">
        <f>SUMIFS(retail_fact!L$3:L$33,retail_fact!$A$3:$A$33,$D49,retail_fact!$B$3:$B$33,$E49)</f>
        <v>0</v>
      </c>
      <c r="J49" s="7">
        <f>SUMIFS(retail_fact!M$3:M$33,retail_fact!$A$3:$A$33,$D49,retail_fact!$B$3:$B$33,$E49)</f>
        <v>0</v>
      </c>
      <c r="K49" s="7">
        <f>SUMIFS(retail_fact!N$3:N$33,retail_fact!$A$3:$A$33,$D49,retail_fact!$B$3:$B$33,$E49)</f>
        <v>0</v>
      </c>
      <c r="L49" s="7">
        <f t="shared" si="57"/>
        <v>0</v>
      </c>
      <c r="M49" s="7">
        <f t="shared" si="58"/>
        <v>0</v>
      </c>
      <c r="N49" s="7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4" t="s">
        <v>22</v>
      </c>
      <c r="B50" s="5" t="s">
        <v>41</v>
      </c>
      <c r="C50" s="6" t="s">
        <v>23</v>
      </c>
      <c r="D50" s="6" t="s">
        <v>50</v>
      </c>
      <c r="E50" s="3" t="s">
        <v>51</v>
      </c>
      <c r="F50" s="7">
        <f>SUMIFS(shipment!$P$3:$P$156,shipment!$C$3:$C$156,D50,shipment!$D$3:$D$156,E50)</f>
        <v>0</v>
      </c>
      <c r="G50" s="7">
        <f t="shared" ref="G50:J50" si="59">ROUNDUP(IF(G47&gt;SUM(G48,H48),0,IF(G49&lt;&gt;0,G49+H48-G47,G48+H48-G47))*1.15,0)</f>
        <v>0</v>
      </c>
      <c r="H50" s="7">
        <f t="shared" si="59"/>
        <v>0</v>
      </c>
      <c r="I50" s="7">
        <f t="shared" si="59"/>
        <v>0</v>
      </c>
      <c r="J50" s="7">
        <f t="shared" si="59"/>
        <v>0</v>
      </c>
      <c r="K50" s="7">
        <f>ROUNDUP(IF(K47&gt;SUM(K48,L48,M48),0,IF(K49&lt;&gt;0,K49+L48+M48-K47,K48+L48+M48-K47))*1.15,0)</f>
        <v>0</v>
      </c>
      <c r="L50" s="7">
        <f t="shared" ref="L50:M50" si="60">ROUNDUP(IF(L47&gt;SUM(L48,M48),0,IF(L49&lt;&gt;0,L47-L49+M48,L47-L48+M48))*1.15,0)</f>
        <v>0</v>
      </c>
      <c r="M50" s="7">
        <f t="shared" si="60"/>
        <v>0</v>
      </c>
      <c r="N50" s="7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4" t="s">
        <v>15</v>
      </c>
      <c r="B51" s="5" t="s">
        <v>41</v>
      </c>
      <c r="C51" s="6" t="s">
        <v>52</v>
      </c>
      <c r="D51" s="6" t="s">
        <v>53</v>
      </c>
      <c r="E51" s="3" t="s">
        <v>54</v>
      </c>
      <c r="F51" s="7">
        <f>SUMIFS('1C_stocks_2024.07.18_11-15'!$E$4:$E$238,'1C_stocks_2024.07.18_11-15'!$B$4:$B$238,C51,'1C_stocks_2024.07.18_11-15'!$C$4:$C$238,D51,'1C_stocks_2024.07.18_11-15'!$D$4:$D$238,E51)</f>
        <v>138</v>
      </c>
      <c r="G51" s="7">
        <f t="shared" ref="G51:M51" si="61">IF(F53&lt;&gt;0,F51-F53,F51-F52)+F54</f>
        <v>138</v>
      </c>
      <c r="H51" s="7">
        <f t="shared" si="61"/>
        <v>138</v>
      </c>
      <c r="I51" s="7">
        <f t="shared" si="61"/>
        <v>138</v>
      </c>
      <c r="J51" s="7">
        <f t="shared" si="61"/>
        <v>138</v>
      </c>
      <c r="K51" s="7">
        <f t="shared" si="61"/>
        <v>138</v>
      </c>
      <c r="L51" s="7">
        <f t="shared" si="61"/>
        <v>138</v>
      </c>
      <c r="M51" s="7">
        <f t="shared" si="61"/>
        <v>138</v>
      </c>
      <c r="N51" s="7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4" t="s">
        <v>20</v>
      </c>
      <c r="B52" s="5" t="s">
        <v>41</v>
      </c>
      <c r="C52" s="6" t="s">
        <v>52</v>
      </c>
      <c r="D52" s="6" t="s">
        <v>53</v>
      </c>
      <c r="E52" s="3" t="s">
        <v>54</v>
      </c>
      <c r="F52" s="7">
        <v>0.0</v>
      </c>
      <c r="G52" s="7">
        <f>SUMIFS(retail_plan!J$3:J$33,retail_plan!$A$3:$A$33,$D52,retail_plan!$B$3:$B$33,$E52)</f>
        <v>0</v>
      </c>
      <c r="H52" s="7">
        <f>SUMIFS(retail_plan!K$3:K$33,retail_plan!$A$3:$A$33,$D52,retail_plan!$B$3:$B$33,$E52)</f>
        <v>0</v>
      </c>
      <c r="I52" s="7">
        <f>SUMIFS(retail_plan!L$3:L$33,retail_plan!$A$3:$A$33,$D52,retail_plan!$B$3:$B$33,$E52)</f>
        <v>0</v>
      </c>
      <c r="J52" s="7">
        <f>SUMIFS(retail_plan!M$3:M$33,retail_plan!$A$3:$A$33,$D52,retail_plan!$B$3:$B$33,$E52)</f>
        <v>0</v>
      </c>
      <c r="K52" s="7">
        <f>SUMIFS(retail_plan!N$3:N$33,retail_plan!$A$3:$A$33,$D52,retail_plan!$B$3:$B$33,$E52)</f>
        <v>0</v>
      </c>
      <c r="L52" s="7">
        <f t="shared" ref="L52:L53" si="62">K52</f>
        <v>0</v>
      </c>
      <c r="M52" s="7">
        <f t="shared" ref="M52:M53" si="63">K52</f>
        <v>0</v>
      </c>
      <c r="N52" s="7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4" t="s">
        <v>21</v>
      </c>
      <c r="B53" s="5" t="s">
        <v>41</v>
      </c>
      <c r="C53" s="6" t="s">
        <v>52</v>
      </c>
      <c r="D53" s="6" t="s">
        <v>53</v>
      </c>
      <c r="E53" s="3" t="s">
        <v>54</v>
      </c>
      <c r="F53" s="7">
        <v>0.0</v>
      </c>
      <c r="G53" s="7">
        <f>SUMIFS(retail_fact!J$3:J$33,retail_fact!$A$3:$A$33,$D53,retail_fact!$B$3:$B$33,$E53)</f>
        <v>0</v>
      </c>
      <c r="H53" s="7">
        <f>SUMIFS(retail_fact!K$3:K$33,retail_fact!$A$3:$A$33,$D53,retail_fact!$B$3:$B$33,$E53)</f>
        <v>0</v>
      </c>
      <c r="I53" s="7">
        <f>SUMIFS(retail_fact!L$3:L$33,retail_fact!$A$3:$A$33,$D53,retail_fact!$B$3:$B$33,$E53)</f>
        <v>0</v>
      </c>
      <c r="J53" s="7">
        <f>SUMIFS(retail_fact!M$3:M$33,retail_fact!$A$3:$A$33,$D53,retail_fact!$B$3:$B$33,$E53)</f>
        <v>0</v>
      </c>
      <c r="K53" s="7">
        <f>SUMIFS(retail_fact!N$3:N$33,retail_fact!$A$3:$A$33,$D53,retail_fact!$B$3:$B$33,$E53)</f>
        <v>0</v>
      </c>
      <c r="L53" s="7">
        <f t="shared" si="62"/>
        <v>0</v>
      </c>
      <c r="M53" s="7">
        <f t="shared" si="63"/>
        <v>0</v>
      </c>
      <c r="N53" s="7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4" t="s">
        <v>22</v>
      </c>
      <c r="B54" s="5" t="s">
        <v>41</v>
      </c>
      <c r="C54" s="6" t="s">
        <v>52</v>
      </c>
      <c r="D54" s="6" t="s">
        <v>53</v>
      </c>
      <c r="E54" s="3" t="s">
        <v>54</v>
      </c>
      <c r="F54" s="7">
        <f>SUMIFS(shipment!$P$3:$P$156,shipment!$C$3:$C$156,D54,shipment!$D$3:$D$156,E54)</f>
        <v>0</v>
      </c>
      <c r="G54" s="7">
        <f t="shared" ref="G54:J54" si="64">ROUNDUP(IF(G51&gt;SUM(G52,H52),0,IF(G53&lt;&gt;0,G53+H52-G51,G52+H52-G51))*1.15,0)</f>
        <v>0</v>
      </c>
      <c r="H54" s="7">
        <f t="shared" si="64"/>
        <v>0</v>
      </c>
      <c r="I54" s="7">
        <f t="shared" si="64"/>
        <v>0</v>
      </c>
      <c r="J54" s="7">
        <f t="shared" si="64"/>
        <v>0</v>
      </c>
      <c r="K54" s="7">
        <f>ROUNDUP(IF(K51&gt;SUM(K52,L52,M52),0,IF(K53&lt;&gt;0,K53+L52+M52-K51,K52+L52+M52-K51))*1.15,0)</f>
        <v>0</v>
      </c>
      <c r="L54" s="7">
        <f t="shared" ref="L54:M54" si="65">ROUNDUP(IF(L51&gt;SUM(L52,M52),0,IF(L53&lt;&gt;0,L51-L53+M52,L51-L52+M52))*1.15,0)</f>
        <v>0</v>
      </c>
      <c r="M54" s="7">
        <f t="shared" si="65"/>
        <v>0</v>
      </c>
      <c r="N54" s="7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4" t="s">
        <v>15</v>
      </c>
      <c r="B55" s="5" t="s">
        <v>41</v>
      </c>
      <c r="C55" s="6" t="s">
        <v>55</v>
      </c>
      <c r="D55" s="6" t="s">
        <v>56</v>
      </c>
      <c r="E55" s="3" t="s">
        <v>54</v>
      </c>
      <c r="F55" s="7">
        <f>SUMIFS('1C_stocks_2024.07.18_11-15'!$E$4:$E$238,'1C_stocks_2024.07.18_11-15'!$B$4:$B$238,C55,'1C_stocks_2024.07.18_11-15'!$C$4:$C$238,D55,'1C_stocks_2024.07.18_11-15'!$D$4:$D$238,E55)</f>
        <v>1</v>
      </c>
      <c r="G55" s="7">
        <f t="shared" ref="G55:M55" si="66">IF(F57&lt;&gt;0,F55-F57,F55-F56)+F58</f>
        <v>51</v>
      </c>
      <c r="H55" s="7">
        <f t="shared" si="66"/>
        <v>51</v>
      </c>
      <c r="I55" s="7">
        <f t="shared" si="66"/>
        <v>51</v>
      </c>
      <c r="J55" s="7">
        <f t="shared" si="66"/>
        <v>51</v>
      </c>
      <c r="K55" s="7">
        <f t="shared" si="66"/>
        <v>51</v>
      </c>
      <c r="L55" s="7">
        <f t="shared" si="66"/>
        <v>51</v>
      </c>
      <c r="M55" s="7">
        <f t="shared" si="66"/>
        <v>51</v>
      </c>
      <c r="N55" s="7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4" t="s">
        <v>20</v>
      </c>
      <c r="B56" s="5" t="s">
        <v>41</v>
      </c>
      <c r="C56" s="6" t="s">
        <v>55</v>
      </c>
      <c r="D56" s="6" t="s">
        <v>56</v>
      </c>
      <c r="E56" s="3" t="s">
        <v>54</v>
      </c>
      <c r="F56" s="7">
        <v>0.0</v>
      </c>
      <c r="G56" s="7">
        <f>SUMIFS(retail_plan!J$3:J$33,retail_plan!$A$3:$A$33,$D56,retail_plan!$B$3:$B$33,$E56)</f>
        <v>0</v>
      </c>
      <c r="H56" s="7">
        <f>SUMIFS(retail_plan!K$3:K$33,retail_plan!$A$3:$A$33,$D56,retail_plan!$B$3:$B$33,$E56)</f>
        <v>0</v>
      </c>
      <c r="I56" s="7">
        <f>SUMIFS(retail_plan!L$3:L$33,retail_plan!$A$3:$A$33,$D56,retail_plan!$B$3:$B$33,$E56)</f>
        <v>0</v>
      </c>
      <c r="J56" s="7">
        <f>SUMIFS(retail_plan!M$3:M$33,retail_plan!$A$3:$A$33,$D56,retail_plan!$B$3:$B$33,$E56)</f>
        <v>0</v>
      </c>
      <c r="K56" s="7">
        <f>SUMIFS(retail_plan!N$3:N$33,retail_plan!$A$3:$A$33,$D56,retail_plan!$B$3:$B$33,$E56)</f>
        <v>0</v>
      </c>
      <c r="L56" s="7">
        <f t="shared" ref="L56:L57" si="67">K56</f>
        <v>0</v>
      </c>
      <c r="M56" s="7">
        <f t="shared" ref="M56:M57" si="68">K56</f>
        <v>0</v>
      </c>
      <c r="N56" s="7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4" t="s">
        <v>21</v>
      </c>
      <c r="B57" s="5" t="s">
        <v>41</v>
      </c>
      <c r="C57" s="6" t="s">
        <v>55</v>
      </c>
      <c r="D57" s="6" t="s">
        <v>56</v>
      </c>
      <c r="E57" s="3" t="s">
        <v>54</v>
      </c>
      <c r="F57" s="7">
        <v>0.0</v>
      </c>
      <c r="G57" s="7">
        <f>SUMIFS(retail_fact!J$3:J$33,retail_fact!$A$3:$A$33,$D57,retail_fact!$B$3:$B$33,$E57)</f>
        <v>0</v>
      </c>
      <c r="H57" s="7">
        <f>SUMIFS(retail_fact!K$3:K$33,retail_fact!$A$3:$A$33,$D57,retail_fact!$B$3:$B$33,$E57)</f>
        <v>0</v>
      </c>
      <c r="I57" s="7">
        <f>SUMIFS(retail_fact!L$3:L$33,retail_fact!$A$3:$A$33,$D57,retail_fact!$B$3:$B$33,$E57)</f>
        <v>0</v>
      </c>
      <c r="J57" s="7">
        <f>SUMIFS(retail_fact!M$3:M$33,retail_fact!$A$3:$A$33,$D57,retail_fact!$B$3:$B$33,$E57)</f>
        <v>0</v>
      </c>
      <c r="K57" s="7">
        <f>SUMIFS(retail_fact!N$3:N$33,retail_fact!$A$3:$A$33,$D57,retail_fact!$B$3:$B$33,$E57)</f>
        <v>0</v>
      </c>
      <c r="L57" s="7">
        <f t="shared" si="67"/>
        <v>0</v>
      </c>
      <c r="M57" s="7">
        <f t="shared" si="68"/>
        <v>0</v>
      </c>
      <c r="N57" s="7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4" t="s">
        <v>22</v>
      </c>
      <c r="B58" s="5" t="s">
        <v>41</v>
      </c>
      <c r="C58" s="6" t="s">
        <v>55</v>
      </c>
      <c r="D58" s="6" t="s">
        <v>56</v>
      </c>
      <c r="E58" s="3" t="s">
        <v>54</v>
      </c>
      <c r="F58" s="7">
        <f>SUMIFS(shipment!$P$3:$P$156,shipment!$C$3:$C$156,D58,shipment!$D$3:$D$156,E58)</f>
        <v>50</v>
      </c>
      <c r="G58" s="7">
        <f t="shared" ref="G58:J58" si="69">ROUNDUP(IF(G55&gt;SUM(G56,H56),0,IF(G57&lt;&gt;0,G57+H56-G55,G56+H56-G55))*1.15,0)</f>
        <v>0</v>
      </c>
      <c r="H58" s="7">
        <f t="shared" si="69"/>
        <v>0</v>
      </c>
      <c r="I58" s="7">
        <f t="shared" si="69"/>
        <v>0</v>
      </c>
      <c r="J58" s="7">
        <f t="shared" si="69"/>
        <v>0</v>
      </c>
      <c r="K58" s="7">
        <f>ROUNDUP(IF(K55&gt;SUM(K56,L56,M56),0,IF(K57&lt;&gt;0,K57+L56+M56-K55,K56+L56+M56-K55))*1.15,0)</f>
        <v>0</v>
      </c>
      <c r="L58" s="7">
        <f t="shared" ref="L58:M58" si="70">ROUNDUP(IF(L55&gt;SUM(L56,M56),0,IF(L57&lt;&gt;0,L55-L57+M56,L55-L56+M56))*1.15,0)</f>
        <v>0</v>
      </c>
      <c r="M58" s="7">
        <f t="shared" si="70"/>
        <v>0</v>
      </c>
      <c r="N58" s="7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4" t="s">
        <v>15</v>
      </c>
      <c r="B59" s="5" t="s">
        <v>41</v>
      </c>
      <c r="C59" s="6" t="s">
        <v>57</v>
      </c>
      <c r="D59" s="6" t="s">
        <v>58</v>
      </c>
      <c r="E59" s="3" t="s">
        <v>54</v>
      </c>
      <c r="F59" s="7">
        <f>SUMIFS('1C_stocks_2024.07.18_11-15'!$E$4:$E$238,'1C_stocks_2024.07.18_11-15'!$B$4:$B$238,C59,'1C_stocks_2024.07.18_11-15'!$C$4:$C$238,D59,'1C_stocks_2024.07.18_11-15'!$D$4:$D$238,E59)</f>
        <v>53</v>
      </c>
      <c r="G59" s="7">
        <f t="shared" ref="G59:M59" si="71">IF(F61&lt;&gt;0,F59-F61,F59-F60)+F62</f>
        <v>103</v>
      </c>
      <c r="H59" s="7">
        <f t="shared" si="71"/>
        <v>103</v>
      </c>
      <c r="I59" s="7">
        <f t="shared" si="71"/>
        <v>103</v>
      </c>
      <c r="J59" s="7">
        <f t="shared" si="71"/>
        <v>103</v>
      </c>
      <c r="K59" s="7">
        <f t="shared" si="71"/>
        <v>103</v>
      </c>
      <c r="L59" s="7">
        <f t="shared" si="71"/>
        <v>103</v>
      </c>
      <c r="M59" s="7">
        <f t="shared" si="71"/>
        <v>103</v>
      </c>
      <c r="N59" s="7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4" t="s">
        <v>20</v>
      </c>
      <c r="B60" s="5" t="s">
        <v>41</v>
      </c>
      <c r="C60" s="6" t="s">
        <v>57</v>
      </c>
      <c r="D60" s="6" t="s">
        <v>58</v>
      </c>
      <c r="E60" s="3" t="s">
        <v>54</v>
      </c>
      <c r="F60" s="7">
        <v>0.0</v>
      </c>
      <c r="G60" s="7">
        <f>SUMIFS(retail_plan!J$3:J$33,retail_plan!$A$3:$A$33,$D60,retail_plan!$B$3:$B$33,$E60)</f>
        <v>0</v>
      </c>
      <c r="H60" s="7">
        <f>SUMIFS(retail_plan!K$3:K$33,retail_plan!$A$3:$A$33,$D60,retail_plan!$B$3:$B$33,$E60)</f>
        <v>0</v>
      </c>
      <c r="I60" s="7">
        <f>SUMIFS(retail_plan!L$3:L$33,retail_plan!$A$3:$A$33,$D60,retail_plan!$B$3:$B$33,$E60)</f>
        <v>0</v>
      </c>
      <c r="J60" s="7">
        <f>SUMIFS(retail_plan!M$3:M$33,retail_plan!$A$3:$A$33,$D60,retail_plan!$B$3:$B$33,$E60)</f>
        <v>0</v>
      </c>
      <c r="K60" s="7">
        <f>SUMIFS(retail_plan!N$3:N$33,retail_plan!$A$3:$A$33,$D60,retail_plan!$B$3:$B$33,$E60)</f>
        <v>0</v>
      </c>
      <c r="L60" s="7">
        <f t="shared" ref="L60:L61" si="72">K60</f>
        <v>0</v>
      </c>
      <c r="M60" s="7">
        <f t="shared" ref="M60:M61" si="73">K60</f>
        <v>0</v>
      </c>
      <c r="N60" s="7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4" t="s">
        <v>21</v>
      </c>
      <c r="B61" s="5" t="s">
        <v>41</v>
      </c>
      <c r="C61" s="6" t="s">
        <v>57</v>
      </c>
      <c r="D61" s="6" t="s">
        <v>58</v>
      </c>
      <c r="E61" s="3" t="s">
        <v>54</v>
      </c>
      <c r="F61" s="7">
        <v>0.0</v>
      </c>
      <c r="G61" s="7">
        <f>SUMIFS(retail_fact!J$3:J$33,retail_fact!$A$3:$A$33,$D61,retail_fact!$B$3:$B$33,$E61)</f>
        <v>0</v>
      </c>
      <c r="H61" s="7">
        <f>SUMIFS(retail_fact!K$3:K$33,retail_fact!$A$3:$A$33,$D61,retail_fact!$B$3:$B$33,$E61)</f>
        <v>0</v>
      </c>
      <c r="I61" s="7">
        <f>SUMIFS(retail_fact!L$3:L$33,retail_fact!$A$3:$A$33,$D61,retail_fact!$B$3:$B$33,$E61)</f>
        <v>0</v>
      </c>
      <c r="J61" s="7">
        <f>SUMIFS(retail_fact!M$3:M$33,retail_fact!$A$3:$A$33,$D61,retail_fact!$B$3:$B$33,$E61)</f>
        <v>0</v>
      </c>
      <c r="K61" s="7">
        <f>SUMIFS(retail_fact!N$3:N$33,retail_fact!$A$3:$A$33,$D61,retail_fact!$B$3:$B$33,$E61)</f>
        <v>0</v>
      </c>
      <c r="L61" s="7">
        <f t="shared" si="72"/>
        <v>0</v>
      </c>
      <c r="M61" s="7">
        <f t="shared" si="73"/>
        <v>0</v>
      </c>
      <c r="N61" s="7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4" t="s">
        <v>22</v>
      </c>
      <c r="B62" s="5" t="s">
        <v>41</v>
      </c>
      <c r="C62" s="6" t="s">
        <v>57</v>
      </c>
      <c r="D62" s="6" t="s">
        <v>58</v>
      </c>
      <c r="E62" s="3" t="s">
        <v>54</v>
      </c>
      <c r="F62" s="7">
        <f>SUMIFS(shipment!$P$3:$P$156,shipment!$C$3:$C$156,D62,shipment!$D$3:$D$156,E62)</f>
        <v>50</v>
      </c>
      <c r="G62" s="7">
        <f t="shared" ref="G62:J62" si="74">ROUNDUP(IF(G59&gt;SUM(G60,H60),0,IF(G61&lt;&gt;0,G61+H60-G59,G60+H60-G59))*1.15,0)</f>
        <v>0</v>
      </c>
      <c r="H62" s="7">
        <f t="shared" si="74"/>
        <v>0</v>
      </c>
      <c r="I62" s="7">
        <f t="shared" si="74"/>
        <v>0</v>
      </c>
      <c r="J62" s="7">
        <f t="shared" si="74"/>
        <v>0</v>
      </c>
      <c r="K62" s="7">
        <f>ROUNDUP(IF(K59&gt;SUM(K60,L60,M60),0,IF(K61&lt;&gt;0,K61+L60+M60-K59,K60+L60+M60-K59))*1.15,0)</f>
        <v>0</v>
      </c>
      <c r="L62" s="7">
        <f t="shared" ref="L62:M62" si="75">ROUNDUP(IF(L59&gt;SUM(L60,M60),0,IF(L61&lt;&gt;0,L59-L61+M60,L59-L60+M60))*1.15,0)</f>
        <v>0</v>
      </c>
      <c r="M62" s="7">
        <f t="shared" si="75"/>
        <v>0</v>
      </c>
      <c r="N62" s="7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4" t="s">
        <v>15</v>
      </c>
      <c r="B63" s="5" t="s">
        <v>41</v>
      </c>
      <c r="C63" s="6" t="s">
        <v>55</v>
      </c>
      <c r="D63" s="6" t="s">
        <v>59</v>
      </c>
      <c r="E63" s="3" t="s">
        <v>54</v>
      </c>
      <c r="F63" s="7">
        <f>SUMIFS('1C_stocks_2024.07.18_11-15'!$E$4:$E$238,'1C_stocks_2024.07.18_11-15'!$B$4:$B$238,C63,'1C_stocks_2024.07.18_11-15'!$C$4:$C$238,D63,'1C_stocks_2024.07.18_11-15'!$D$4:$D$238,E63)</f>
        <v>742</v>
      </c>
      <c r="G63" s="8">
        <f t="shared" ref="G63:M63" si="76">IF(F65&lt;&gt;0,F63-F65,F63-F64)+F66</f>
        <v>1779</v>
      </c>
      <c r="H63" s="8">
        <f t="shared" si="76"/>
        <v>1485</v>
      </c>
      <c r="I63" s="8">
        <f t="shared" si="76"/>
        <v>1485</v>
      </c>
      <c r="J63" s="8">
        <f t="shared" si="76"/>
        <v>1182</v>
      </c>
      <c r="K63" s="8">
        <f t="shared" si="76"/>
        <v>855</v>
      </c>
      <c r="L63" s="8">
        <f t="shared" si="76"/>
        <v>1734</v>
      </c>
      <c r="M63" s="8">
        <f t="shared" si="76"/>
        <v>974</v>
      </c>
      <c r="N63" s="7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4" t="s">
        <v>20</v>
      </c>
      <c r="B64" s="5" t="s">
        <v>41</v>
      </c>
      <c r="C64" s="6" t="s">
        <v>55</v>
      </c>
      <c r="D64" s="6" t="s">
        <v>59</v>
      </c>
      <c r="E64" s="3" t="s">
        <v>54</v>
      </c>
      <c r="F64" s="7">
        <v>0.0</v>
      </c>
      <c r="G64" s="8">
        <f>SUMIFS(retail_plan!J$3:J$33,retail_plan!$A$3:$A$33,$D64,retail_plan!$B$3:$B$33,$E64)</f>
        <v>1400</v>
      </c>
      <c r="H64" s="8">
        <f>SUMIFS(retail_plan!K$3:K$33,retail_plan!$A$3:$A$33,$D64,retail_plan!$B$3:$B$33,$E64)</f>
        <v>1340</v>
      </c>
      <c r="I64" s="8">
        <f>SUMIFS(retail_plan!L$3:L$33,retail_plan!$A$3:$A$33,$D64,retail_plan!$B$3:$B$33,$E64)</f>
        <v>1310</v>
      </c>
      <c r="J64" s="8">
        <f>SUMIFS(retail_plan!M$3:M$33,retail_plan!$A$3:$A$33,$D64,retail_plan!$B$3:$B$33,$E64)</f>
        <v>1050</v>
      </c>
      <c r="K64" s="7">
        <f>SUMIFS(retail_plan!N$3:N$33,retail_plan!$A$3:$A$33,$D64,retail_plan!$B$3:$B$33,$E64)</f>
        <v>760</v>
      </c>
      <c r="L64" s="7">
        <f t="shared" ref="L64:L65" si="77">K64</f>
        <v>760</v>
      </c>
      <c r="M64" s="7">
        <f t="shared" ref="M64:M65" si="78">K64</f>
        <v>760</v>
      </c>
      <c r="N64" s="7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4" t="s">
        <v>21</v>
      </c>
      <c r="B65" s="5" t="s">
        <v>41</v>
      </c>
      <c r="C65" s="6" t="s">
        <v>55</v>
      </c>
      <c r="D65" s="6" t="s">
        <v>59</v>
      </c>
      <c r="E65" s="3" t="s">
        <v>54</v>
      </c>
      <c r="F65" s="7">
        <v>0.0</v>
      </c>
      <c r="G65" s="7">
        <f>SUMIFS(retail_fact!J$3:J$33,retail_fact!$A$3:$A$33,$D65,retail_fact!$B$3:$B$33,$E65)</f>
        <v>0</v>
      </c>
      <c r="H65" s="7">
        <f>SUMIFS(retail_fact!K$3:K$33,retail_fact!$A$3:$A$33,$D65,retail_fact!$B$3:$B$33,$E65)</f>
        <v>0</v>
      </c>
      <c r="I65" s="7">
        <f>SUMIFS(retail_fact!L$3:L$33,retail_fact!$A$3:$A$33,$D65,retail_fact!$B$3:$B$33,$E65)</f>
        <v>0</v>
      </c>
      <c r="J65" s="7">
        <f>SUMIFS(retail_fact!M$3:M$33,retail_fact!$A$3:$A$33,$D65,retail_fact!$B$3:$B$33,$E65)</f>
        <v>0</v>
      </c>
      <c r="K65" s="7">
        <f>SUMIFS(retail_fact!N$3:N$33,retail_fact!$A$3:$A$33,$D65,retail_fact!$B$3:$B$33,$E65)</f>
        <v>0</v>
      </c>
      <c r="L65" s="7">
        <f t="shared" si="77"/>
        <v>0</v>
      </c>
      <c r="M65" s="7">
        <f t="shared" si="78"/>
        <v>0</v>
      </c>
      <c r="N65" s="7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4" t="s">
        <v>22</v>
      </c>
      <c r="B66" s="5" t="s">
        <v>41</v>
      </c>
      <c r="C66" s="6" t="s">
        <v>55</v>
      </c>
      <c r="D66" s="6" t="s">
        <v>59</v>
      </c>
      <c r="E66" s="3" t="s">
        <v>54</v>
      </c>
      <c r="F66" s="8">
        <f>SUMIFS(shipment!$P$3:$P$156,shipment!$C$3:$C$156,D66,shipment!$D$3:$D$156,E66)</f>
        <v>1037</v>
      </c>
      <c r="G66" s="8">
        <f t="shared" ref="G66:J66" si="79">ROUNDUP(IF(G63&gt;SUM(G64,H64),0,IF(G65&lt;&gt;0,G65+H64-G63,G64+H64-G63))*1.15,0)</f>
        <v>1106</v>
      </c>
      <c r="H66" s="8">
        <f t="shared" si="79"/>
        <v>1340</v>
      </c>
      <c r="I66" s="8">
        <f t="shared" si="79"/>
        <v>1007</v>
      </c>
      <c r="J66" s="7">
        <f t="shared" si="79"/>
        <v>723</v>
      </c>
      <c r="K66" s="8">
        <f>ROUNDUP(IF(K63&gt;SUM(K64,L64,M64),0,IF(K65&lt;&gt;0,K65+L64+M64-K63,K64+L64+M64-K63))*1.15,0)</f>
        <v>1639</v>
      </c>
      <c r="L66" s="7">
        <f t="shared" ref="L66:M66" si="80">ROUNDUP(IF(L63&gt;SUM(L64,M64),0,IF(L65&lt;&gt;0,L63-L65+M64,L63-L64+M64))*1.15,0)</f>
        <v>0</v>
      </c>
      <c r="M66" s="7">
        <f t="shared" si="80"/>
        <v>0</v>
      </c>
      <c r="N66" s="7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4" t="s">
        <v>15</v>
      </c>
      <c r="B67" s="5" t="s">
        <v>41</v>
      </c>
      <c r="C67" s="6" t="s">
        <v>60</v>
      </c>
      <c r="D67" s="6" t="s">
        <v>61</v>
      </c>
      <c r="E67" s="3" t="s">
        <v>62</v>
      </c>
      <c r="F67" s="7">
        <f>SUMIFS('1C_stocks_2024.07.18_11-15'!$E$4:$E$238,'1C_stocks_2024.07.18_11-15'!$B$4:$B$238,C67,'1C_stocks_2024.07.18_11-15'!$C$4:$C$238,D67,'1C_stocks_2024.07.18_11-15'!$D$4:$D$238,E67)</f>
        <v>73</v>
      </c>
      <c r="G67" s="7">
        <f t="shared" ref="G67:M67" si="81">IF(F69&lt;&gt;0,F67-F69,F67-F68)+F70</f>
        <v>73</v>
      </c>
      <c r="H67" s="7">
        <f t="shared" si="81"/>
        <v>33</v>
      </c>
      <c r="I67" s="7">
        <f t="shared" si="81"/>
        <v>33</v>
      </c>
      <c r="J67" s="7">
        <f t="shared" si="81"/>
        <v>33</v>
      </c>
      <c r="K67" s="7">
        <f t="shared" si="81"/>
        <v>33</v>
      </c>
      <c r="L67" s="7">
        <f t="shared" si="81"/>
        <v>33</v>
      </c>
      <c r="M67" s="7">
        <f t="shared" si="81"/>
        <v>33</v>
      </c>
      <c r="N67" s="7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4" t="s">
        <v>20</v>
      </c>
      <c r="B68" s="5" t="s">
        <v>41</v>
      </c>
      <c r="C68" s="6" t="s">
        <v>60</v>
      </c>
      <c r="D68" s="6" t="s">
        <v>61</v>
      </c>
      <c r="E68" s="3" t="s">
        <v>62</v>
      </c>
      <c r="F68" s="7">
        <v>0.0</v>
      </c>
      <c r="G68" s="7">
        <f>SUMIFS(retail_plan!J$3:J$33,retail_plan!$A$3:$A$33,$D68,retail_plan!$B$3:$B$33,$E68)</f>
        <v>40</v>
      </c>
      <c r="H68" s="7">
        <f>SUMIFS(retail_plan!K$3:K$33,retail_plan!$A$3:$A$33,$D68,retail_plan!$B$3:$B$33,$E68)</f>
        <v>0</v>
      </c>
      <c r="I68" s="7">
        <f>SUMIFS(retail_plan!L$3:L$33,retail_plan!$A$3:$A$33,$D68,retail_plan!$B$3:$B$33,$E68)</f>
        <v>0</v>
      </c>
      <c r="J68" s="7">
        <f>SUMIFS(retail_plan!M$3:M$33,retail_plan!$A$3:$A$33,$D68,retail_plan!$B$3:$B$33,$E68)</f>
        <v>0</v>
      </c>
      <c r="K68" s="7">
        <f>SUMIFS(retail_plan!N$3:N$33,retail_plan!$A$3:$A$33,$D68,retail_plan!$B$3:$B$33,$E68)</f>
        <v>0</v>
      </c>
      <c r="L68" s="7">
        <f t="shared" ref="L68:L69" si="82">K68</f>
        <v>0</v>
      </c>
      <c r="M68" s="7">
        <f t="shared" ref="M68:M69" si="83">K68</f>
        <v>0</v>
      </c>
      <c r="N68" s="7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4" t="s">
        <v>21</v>
      </c>
      <c r="B69" s="5" t="s">
        <v>41</v>
      </c>
      <c r="C69" s="6" t="s">
        <v>60</v>
      </c>
      <c r="D69" s="6" t="s">
        <v>61</v>
      </c>
      <c r="E69" s="3" t="s">
        <v>62</v>
      </c>
      <c r="F69" s="7">
        <v>0.0</v>
      </c>
      <c r="G69" s="7">
        <f>SUMIFS(retail_fact!J$3:J$33,retail_fact!$A$3:$A$33,$D69,retail_fact!$B$3:$B$33,$E69)</f>
        <v>0</v>
      </c>
      <c r="H69" s="7">
        <f>SUMIFS(retail_fact!K$3:K$33,retail_fact!$A$3:$A$33,$D69,retail_fact!$B$3:$B$33,$E69)</f>
        <v>0</v>
      </c>
      <c r="I69" s="7">
        <f>SUMIFS(retail_fact!L$3:L$33,retail_fact!$A$3:$A$33,$D69,retail_fact!$B$3:$B$33,$E69)</f>
        <v>0</v>
      </c>
      <c r="J69" s="7">
        <f>SUMIFS(retail_fact!M$3:M$33,retail_fact!$A$3:$A$33,$D69,retail_fact!$B$3:$B$33,$E69)</f>
        <v>0</v>
      </c>
      <c r="K69" s="7">
        <f>SUMIFS(retail_fact!N$3:N$33,retail_fact!$A$3:$A$33,$D69,retail_fact!$B$3:$B$33,$E69)</f>
        <v>0</v>
      </c>
      <c r="L69" s="7">
        <f t="shared" si="82"/>
        <v>0</v>
      </c>
      <c r="M69" s="7">
        <f t="shared" si="83"/>
        <v>0</v>
      </c>
      <c r="N69" s="7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4" t="s">
        <v>22</v>
      </c>
      <c r="B70" s="5" t="s">
        <v>41</v>
      </c>
      <c r="C70" s="6" t="s">
        <v>60</v>
      </c>
      <c r="D70" s="6" t="s">
        <v>61</v>
      </c>
      <c r="E70" s="3" t="s">
        <v>62</v>
      </c>
      <c r="F70" s="7">
        <f>SUMIFS(shipment!$P$3:$P$156,shipment!$C$3:$C$156,D70,shipment!$D$3:$D$156,E70)</f>
        <v>0</v>
      </c>
      <c r="G70" s="7">
        <f t="shared" ref="G70:J70" si="84">ROUNDUP(IF(G67&gt;SUM(G68,H68),0,IF(G69&lt;&gt;0,G69+H68-G67,G68+H68-G67))*1.15,0)</f>
        <v>0</v>
      </c>
      <c r="H70" s="7">
        <f t="shared" si="84"/>
        <v>0</v>
      </c>
      <c r="I70" s="7">
        <f t="shared" si="84"/>
        <v>0</v>
      </c>
      <c r="J70" s="7">
        <f t="shared" si="84"/>
        <v>0</v>
      </c>
      <c r="K70" s="7">
        <f>ROUNDUP(IF(K67&gt;SUM(K68,L68,M68),0,IF(K69&lt;&gt;0,K69+L68+M68-K67,K68+L68+M68-K67))*1.15,0)</f>
        <v>0</v>
      </c>
      <c r="L70" s="7">
        <f t="shared" ref="L70:M70" si="85">ROUNDUP(IF(L67&gt;SUM(L68,M68),0,IF(L69&lt;&gt;0,L67-L69+M68,L67-L68+M68))*1.15,0)</f>
        <v>0</v>
      </c>
      <c r="M70" s="7">
        <f t="shared" si="85"/>
        <v>0</v>
      </c>
      <c r="N70" s="7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4" t="s">
        <v>15</v>
      </c>
      <c r="B71" s="5" t="s">
        <v>41</v>
      </c>
      <c r="C71" s="6" t="s">
        <v>27</v>
      </c>
      <c r="D71" s="6" t="s">
        <v>63</v>
      </c>
      <c r="E71" s="3" t="s">
        <v>64</v>
      </c>
      <c r="F71" s="7">
        <f>SUMIFS('1C_stocks_2024.07.18_11-15'!$E$4:$E$238,'1C_stocks_2024.07.18_11-15'!$B$4:$B$238,C71,'1C_stocks_2024.07.18_11-15'!$C$4:$C$238,D71,'1C_stocks_2024.07.18_11-15'!$D$4:$D$238,E71)</f>
        <v>44</v>
      </c>
      <c r="G71" s="7">
        <f t="shared" ref="G71:M71" si="86">IF(F73&lt;&gt;0,F71-F73,F71-F72)+F74</f>
        <v>44</v>
      </c>
      <c r="H71" s="7">
        <f t="shared" si="86"/>
        <v>46</v>
      </c>
      <c r="I71" s="7">
        <f t="shared" si="86"/>
        <v>46</v>
      </c>
      <c r="J71" s="7">
        <f t="shared" si="86"/>
        <v>34</v>
      </c>
      <c r="K71" s="7">
        <f t="shared" si="86"/>
        <v>23</v>
      </c>
      <c r="L71" s="7">
        <f t="shared" si="86"/>
        <v>46</v>
      </c>
      <c r="M71" s="7">
        <f t="shared" si="86"/>
        <v>26</v>
      </c>
      <c r="N71" s="7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4" t="s">
        <v>20</v>
      </c>
      <c r="B72" s="5" t="s">
        <v>41</v>
      </c>
      <c r="C72" s="6" t="s">
        <v>27</v>
      </c>
      <c r="D72" s="6" t="s">
        <v>63</v>
      </c>
      <c r="E72" s="3" t="s">
        <v>64</v>
      </c>
      <c r="F72" s="7">
        <v>0.0</v>
      </c>
      <c r="G72" s="7">
        <f>SUMIFS(retail_plan!J$3:J$33,retail_plan!$A$3:$A$33,$D72,retail_plan!$B$3:$B$33,$E72)</f>
        <v>40</v>
      </c>
      <c r="H72" s="7">
        <f>SUMIFS(retail_plan!K$3:K$33,retail_plan!$A$3:$A$33,$D72,retail_plan!$B$3:$B$33,$E72)</f>
        <v>40</v>
      </c>
      <c r="I72" s="7">
        <f>SUMIFS(retail_plan!L$3:L$33,retail_plan!$A$3:$A$33,$D72,retail_plan!$B$3:$B$33,$E72)</f>
        <v>40</v>
      </c>
      <c r="J72" s="7">
        <f>SUMIFS(retail_plan!M$3:M$33,retail_plan!$A$3:$A$33,$D72,retail_plan!$B$3:$B$33,$E72)</f>
        <v>30</v>
      </c>
      <c r="K72" s="7">
        <f>SUMIFS(retail_plan!N$3:N$33,retail_plan!$A$3:$A$33,$D72,retail_plan!$B$3:$B$33,$E72)</f>
        <v>20</v>
      </c>
      <c r="L72" s="7">
        <f t="shared" ref="L72:L73" si="87">K72</f>
        <v>20</v>
      </c>
      <c r="M72" s="7">
        <f t="shared" ref="M72:M73" si="88">K72</f>
        <v>20</v>
      </c>
      <c r="N72" s="7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4" t="s">
        <v>21</v>
      </c>
      <c r="B73" s="5" t="s">
        <v>41</v>
      </c>
      <c r="C73" s="6" t="s">
        <v>27</v>
      </c>
      <c r="D73" s="6" t="s">
        <v>63</v>
      </c>
      <c r="E73" s="3" t="s">
        <v>64</v>
      </c>
      <c r="F73" s="7">
        <v>0.0</v>
      </c>
      <c r="G73" s="7">
        <f>SUMIFS(retail_fact!J$3:J$33,retail_fact!$A$3:$A$33,$D73,retail_fact!$B$3:$B$33,$E73)</f>
        <v>0</v>
      </c>
      <c r="H73" s="7">
        <f>SUMIFS(retail_fact!K$3:K$33,retail_fact!$A$3:$A$33,$D73,retail_fact!$B$3:$B$33,$E73)</f>
        <v>0</v>
      </c>
      <c r="I73" s="7">
        <f>SUMIFS(retail_fact!L$3:L$33,retail_fact!$A$3:$A$33,$D73,retail_fact!$B$3:$B$33,$E73)</f>
        <v>0</v>
      </c>
      <c r="J73" s="7">
        <f>SUMIFS(retail_fact!M$3:M$33,retail_fact!$A$3:$A$33,$D73,retail_fact!$B$3:$B$33,$E73)</f>
        <v>0</v>
      </c>
      <c r="K73" s="7">
        <f>SUMIFS(retail_fact!N$3:N$33,retail_fact!$A$3:$A$33,$D73,retail_fact!$B$3:$B$33,$E73)</f>
        <v>0</v>
      </c>
      <c r="L73" s="7">
        <f t="shared" si="87"/>
        <v>0</v>
      </c>
      <c r="M73" s="7">
        <f t="shared" si="88"/>
        <v>0</v>
      </c>
      <c r="N73" s="7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4" t="s">
        <v>22</v>
      </c>
      <c r="B74" s="5" t="s">
        <v>41</v>
      </c>
      <c r="C74" s="6" t="s">
        <v>27</v>
      </c>
      <c r="D74" s="6" t="s">
        <v>63</v>
      </c>
      <c r="E74" s="3" t="s">
        <v>64</v>
      </c>
      <c r="F74" s="7">
        <f>SUMIFS(shipment!$P$3:$P$156,shipment!$C$3:$C$156,D74,shipment!$D$3:$D$156,E74)</f>
        <v>0</v>
      </c>
      <c r="G74" s="7">
        <f t="shared" ref="G74:J74" si="89">ROUNDUP(IF(G71&gt;SUM(G72,H72),0,IF(G73&lt;&gt;0,G73+H72-G71,G72+H72-G71))*1.15,0)</f>
        <v>42</v>
      </c>
      <c r="H74" s="7">
        <f t="shared" si="89"/>
        <v>40</v>
      </c>
      <c r="I74" s="7">
        <f t="shared" si="89"/>
        <v>28</v>
      </c>
      <c r="J74" s="7">
        <f t="shared" si="89"/>
        <v>19</v>
      </c>
      <c r="K74" s="7">
        <f>ROUNDUP(IF(K71&gt;SUM(K72,L72,M72),0,IF(K73&lt;&gt;0,K73+L72+M72-K71,K72+L72+M72-K71))*1.15,0)</f>
        <v>43</v>
      </c>
      <c r="L74" s="7">
        <f t="shared" ref="L74:M74" si="90">ROUNDUP(IF(L71&gt;SUM(L72,M72),0,IF(L73&lt;&gt;0,L71-L73+M72,L71-L72+M72))*1.15,0)</f>
        <v>0</v>
      </c>
      <c r="M74" s="7">
        <f t="shared" si="90"/>
        <v>0</v>
      </c>
      <c r="N74" s="7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4" t="s">
        <v>15</v>
      </c>
      <c r="B75" s="5" t="s">
        <v>41</v>
      </c>
      <c r="C75" s="6" t="s">
        <v>65</v>
      </c>
      <c r="D75" s="6" t="s">
        <v>66</v>
      </c>
      <c r="E75" s="3" t="s">
        <v>67</v>
      </c>
      <c r="F75" s="7">
        <f>SUMIFS('1C_stocks_2024.07.18_11-15'!$E$4:$E$238,'1C_stocks_2024.07.18_11-15'!$B$4:$B$238,C75,'1C_stocks_2024.07.18_11-15'!$C$4:$C$238,D75,'1C_stocks_2024.07.18_11-15'!$D$4:$D$238,E75)</f>
        <v>5</v>
      </c>
      <c r="G75" s="7">
        <f t="shared" ref="G75:M75" si="91">IF(F77&lt;&gt;0,F75-F77,F75-F76)+F78</f>
        <v>227</v>
      </c>
      <c r="H75" s="7">
        <f t="shared" si="91"/>
        <v>177</v>
      </c>
      <c r="I75" s="7">
        <f t="shared" si="91"/>
        <v>127</v>
      </c>
      <c r="J75" s="7">
        <f t="shared" si="91"/>
        <v>77</v>
      </c>
      <c r="K75" s="7">
        <f t="shared" si="91"/>
        <v>37</v>
      </c>
      <c r="L75" s="7">
        <f t="shared" si="91"/>
        <v>68</v>
      </c>
      <c r="M75" s="7">
        <f t="shared" si="91"/>
        <v>38</v>
      </c>
      <c r="N75" s="7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4" t="s">
        <v>20</v>
      </c>
      <c r="B76" s="5" t="s">
        <v>41</v>
      </c>
      <c r="C76" s="6" t="s">
        <v>65</v>
      </c>
      <c r="D76" s="6" t="s">
        <v>66</v>
      </c>
      <c r="E76" s="3" t="s">
        <v>67</v>
      </c>
      <c r="F76" s="7">
        <v>0.0</v>
      </c>
      <c r="G76" s="7">
        <f>SUMIFS(retail_plan!J$3:J$33,retail_plan!$A$3:$A$33,$D76,retail_plan!$B$3:$B$33,$E76)</f>
        <v>50</v>
      </c>
      <c r="H76" s="7">
        <f>SUMIFS(retail_plan!K$3:K$33,retail_plan!$A$3:$A$33,$D76,retail_plan!$B$3:$B$33,$E76)</f>
        <v>50</v>
      </c>
      <c r="I76" s="7">
        <f>SUMIFS(retail_plan!L$3:L$33,retail_plan!$A$3:$A$33,$D76,retail_plan!$B$3:$B$33,$E76)</f>
        <v>50</v>
      </c>
      <c r="J76" s="7">
        <f>SUMIFS(retail_plan!M$3:M$33,retail_plan!$A$3:$A$33,$D76,retail_plan!$B$3:$B$33,$E76)</f>
        <v>40</v>
      </c>
      <c r="K76" s="7">
        <f>SUMIFS(retail_plan!N$3:N$33,retail_plan!$A$3:$A$33,$D76,retail_plan!$B$3:$B$33,$E76)</f>
        <v>30</v>
      </c>
      <c r="L76" s="7">
        <f t="shared" ref="L76:L77" si="92">K76</f>
        <v>30</v>
      </c>
      <c r="M76" s="7">
        <f t="shared" ref="M76:M77" si="93">K76</f>
        <v>30</v>
      </c>
      <c r="N76" s="7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4" t="s">
        <v>21</v>
      </c>
      <c r="B77" s="5" t="s">
        <v>41</v>
      </c>
      <c r="C77" s="6" t="s">
        <v>65</v>
      </c>
      <c r="D77" s="6" t="s">
        <v>66</v>
      </c>
      <c r="E77" s="3" t="s">
        <v>67</v>
      </c>
      <c r="F77" s="7">
        <v>0.0</v>
      </c>
      <c r="G77" s="7">
        <f>SUMIFS(retail_fact!J$3:J$33,retail_fact!$A$3:$A$33,$D77,retail_fact!$B$3:$B$33,$E77)</f>
        <v>0</v>
      </c>
      <c r="H77" s="7">
        <f>SUMIFS(retail_fact!K$3:K$33,retail_fact!$A$3:$A$33,$D77,retail_fact!$B$3:$B$33,$E77)</f>
        <v>0</v>
      </c>
      <c r="I77" s="7">
        <f>SUMIFS(retail_fact!L$3:L$33,retail_fact!$A$3:$A$33,$D77,retail_fact!$B$3:$B$33,$E77)</f>
        <v>0</v>
      </c>
      <c r="J77" s="7">
        <f>SUMIFS(retail_fact!M$3:M$33,retail_fact!$A$3:$A$33,$D77,retail_fact!$B$3:$B$33,$E77)</f>
        <v>0</v>
      </c>
      <c r="K77" s="7">
        <f>SUMIFS(retail_fact!N$3:N$33,retail_fact!$A$3:$A$33,$D77,retail_fact!$B$3:$B$33,$E77)</f>
        <v>0</v>
      </c>
      <c r="L77" s="7">
        <f t="shared" si="92"/>
        <v>0</v>
      </c>
      <c r="M77" s="7">
        <f t="shared" si="93"/>
        <v>0</v>
      </c>
      <c r="N77" s="7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4" t="s">
        <v>22</v>
      </c>
      <c r="B78" s="5" t="s">
        <v>41</v>
      </c>
      <c r="C78" s="6" t="s">
        <v>65</v>
      </c>
      <c r="D78" s="6" t="s">
        <v>66</v>
      </c>
      <c r="E78" s="3" t="s">
        <v>67</v>
      </c>
      <c r="F78" s="7">
        <f>SUMIFS(shipment!$P$3:$P$156,shipment!$C$3:$C$156,D78,shipment!$D$3:$D$156,E78)</f>
        <v>222</v>
      </c>
      <c r="G78" s="7">
        <f t="shared" ref="G78:J78" si="94">ROUNDUP(IF(G75&gt;SUM(G76,H76),0,IF(G77&lt;&gt;0,G77+H76-G75,G76+H76-G75))*1.15,0)</f>
        <v>0</v>
      </c>
      <c r="H78" s="7">
        <f t="shared" si="94"/>
        <v>0</v>
      </c>
      <c r="I78" s="7">
        <f t="shared" si="94"/>
        <v>0</v>
      </c>
      <c r="J78" s="7">
        <f t="shared" si="94"/>
        <v>0</v>
      </c>
      <c r="K78" s="7">
        <f>ROUNDUP(IF(K75&gt;SUM(K76,L76,M76),0,IF(K77&lt;&gt;0,K77+L76+M76-K75,K76+L76+M76-K75))*1.15,0)</f>
        <v>61</v>
      </c>
      <c r="L78" s="7">
        <f t="shared" ref="L78:M78" si="95">ROUNDUP(IF(L75&gt;SUM(L76,M76),0,IF(L77&lt;&gt;0,L75-L77+M76,L75-L76+M76))*1.15,0)</f>
        <v>0</v>
      </c>
      <c r="M78" s="7">
        <f t="shared" si="95"/>
        <v>0</v>
      </c>
      <c r="N78" s="7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4" t="s">
        <v>15</v>
      </c>
      <c r="B79" s="5" t="s">
        <v>41</v>
      </c>
      <c r="C79" s="6" t="s">
        <v>68</v>
      </c>
      <c r="D79" s="6" t="s">
        <v>69</v>
      </c>
      <c r="E79" s="3" t="s">
        <v>70</v>
      </c>
      <c r="F79" s="7">
        <f>SUMIFS('1C_stocks_2024.07.18_11-15'!$E$4:$E$238,'1C_stocks_2024.07.18_11-15'!$B$4:$B$238,C79,'1C_stocks_2024.07.18_11-15'!$C$4:$C$238,D79,'1C_stocks_2024.07.18_11-15'!$D$4:$D$238,E79)</f>
        <v>103</v>
      </c>
      <c r="G79" s="7">
        <f t="shared" ref="G79:M79" si="96">IF(F81&lt;&gt;0,F79-F81,F79-F80)+F82</f>
        <v>142</v>
      </c>
      <c r="H79" s="7">
        <f t="shared" si="96"/>
        <v>72</v>
      </c>
      <c r="I79" s="7">
        <f t="shared" si="96"/>
        <v>81</v>
      </c>
      <c r="J79" s="7">
        <f t="shared" si="96"/>
        <v>68</v>
      </c>
      <c r="K79" s="7">
        <f t="shared" si="96"/>
        <v>45</v>
      </c>
      <c r="L79" s="7">
        <f t="shared" si="96"/>
        <v>92</v>
      </c>
      <c r="M79" s="7">
        <f t="shared" si="96"/>
        <v>52</v>
      </c>
      <c r="N79" s="7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4" t="s">
        <v>20</v>
      </c>
      <c r="B80" s="5" t="s">
        <v>41</v>
      </c>
      <c r="C80" s="6" t="s">
        <v>68</v>
      </c>
      <c r="D80" s="6" t="s">
        <v>69</v>
      </c>
      <c r="E80" s="3" t="s">
        <v>70</v>
      </c>
      <c r="F80" s="7">
        <v>0.0</v>
      </c>
      <c r="G80" s="7">
        <f>SUMIFS(retail_plan!J$3:J$33,retail_plan!$A$3:$A$33,$D80,retail_plan!$B$3:$B$33,$E80)</f>
        <v>80</v>
      </c>
      <c r="H80" s="7">
        <f>SUMIFS(retail_plan!K$3:K$33,retail_plan!$A$3:$A$33,$D80,retail_plan!$B$3:$B$33,$E80)</f>
        <v>70</v>
      </c>
      <c r="I80" s="7">
        <f>SUMIFS(retail_plan!L$3:L$33,retail_plan!$A$3:$A$33,$D80,retail_plan!$B$3:$B$33,$E80)</f>
        <v>70</v>
      </c>
      <c r="J80" s="7">
        <f>SUMIFS(retail_plan!M$3:M$33,retail_plan!$A$3:$A$33,$D80,retail_plan!$B$3:$B$33,$E80)</f>
        <v>60</v>
      </c>
      <c r="K80" s="7">
        <f>SUMIFS(retail_plan!N$3:N$33,retail_plan!$A$3:$A$33,$D80,retail_plan!$B$3:$B$33,$E80)</f>
        <v>40</v>
      </c>
      <c r="L80" s="7">
        <f t="shared" ref="L80:L81" si="97">K80</f>
        <v>40</v>
      </c>
      <c r="M80" s="7">
        <f t="shared" ref="M80:M81" si="98">K80</f>
        <v>40</v>
      </c>
      <c r="N80" s="7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4" t="s">
        <v>21</v>
      </c>
      <c r="B81" s="5" t="s">
        <v>41</v>
      </c>
      <c r="C81" s="6" t="s">
        <v>68</v>
      </c>
      <c r="D81" s="6" t="s">
        <v>69</v>
      </c>
      <c r="E81" s="3" t="s">
        <v>70</v>
      </c>
      <c r="F81" s="7">
        <v>0.0</v>
      </c>
      <c r="G81" s="7">
        <f>SUMIFS(retail_fact!J$3:J$33,retail_fact!$A$3:$A$33,$D81,retail_fact!$B$3:$B$33,$E81)</f>
        <v>0</v>
      </c>
      <c r="H81" s="7">
        <f>SUMIFS(retail_fact!K$3:K$33,retail_fact!$A$3:$A$33,$D81,retail_fact!$B$3:$B$33,$E81)</f>
        <v>0</v>
      </c>
      <c r="I81" s="7">
        <f>SUMIFS(retail_fact!L$3:L$33,retail_fact!$A$3:$A$33,$D81,retail_fact!$B$3:$B$33,$E81)</f>
        <v>0</v>
      </c>
      <c r="J81" s="7">
        <f>SUMIFS(retail_fact!M$3:M$33,retail_fact!$A$3:$A$33,$D81,retail_fact!$B$3:$B$33,$E81)</f>
        <v>0</v>
      </c>
      <c r="K81" s="7">
        <f>SUMIFS(retail_fact!N$3:N$33,retail_fact!$A$3:$A$33,$D81,retail_fact!$B$3:$B$33,$E81)</f>
        <v>0</v>
      </c>
      <c r="L81" s="7">
        <f t="shared" si="97"/>
        <v>0</v>
      </c>
      <c r="M81" s="7">
        <f t="shared" si="98"/>
        <v>0</v>
      </c>
      <c r="N81" s="7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4" t="s">
        <v>22</v>
      </c>
      <c r="B82" s="5" t="s">
        <v>41</v>
      </c>
      <c r="C82" s="6" t="s">
        <v>68</v>
      </c>
      <c r="D82" s="6" t="s">
        <v>69</v>
      </c>
      <c r="E82" s="3" t="s">
        <v>70</v>
      </c>
      <c r="F82" s="7">
        <f>SUMIFS(shipment!$P$3:$P$156,shipment!$C$3:$C$156,D82,shipment!$D$3:$D$156,E82)</f>
        <v>39</v>
      </c>
      <c r="G82" s="7">
        <f t="shared" ref="G82:J82" si="99">ROUNDUP(IF(G79&gt;SUM(G80,H80),0,IF(G81&lt;&gt;0,G81+H80-G79,G80+H80-G79))*1.15,0)</f>
        <v>10</v>
      </c>
      <c r="H82" s="7">
        <f t="shared" si="99"/>
        <v>79</v>
      </c>
      <c r="I82" s="7">
        <f t="shared" si="99"/>
        <v>57</v>
      </c>
      <c r="J82" s="7">
        <f t="shared" si="99"/>
        <v>37</v>
      </c>
      <c r="K82" s="7">
        <f>ROUNDUP(IF(K79&gt;SUM(K80,L80,M80),0,IF(K81&lt;&gt;0,K81+L80+M80-K79,K80+L80+M80-K79))*1.15,0)</f>
        <v>87</v>
      </c>
      <c r="L82" s="7">
        <f t="shared" ref="L82:M82" si="100">ROUNDUP(IF(L79&gt;SUM(L80,M80),0,IF(L81&lt;&gt;0,L79-L81+M80,L79-L80+M80))*1.15,0)</f>
        <v>0</v>
      </c>
      <c r="M82" s="7">
        <f t="shared" si="100"/>
        <v>0</v>
      </c>
      <c r="N82" s="7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4" t="s">
        <v>15</v>
      </c>
      <c r="B83" s="5" t="s">
        <v>41</v>
      </c>
      <c r="C83" s="6" t="s">
        <v>71</v>
      </c>
      <c r="D83" s="6" t="s">
        <v>72</v>
      </c>
      <c r="E83" s="3" t="s">
        <v>73</v>
      </c>
      <c r="F83" s="7">
        <f>SUMIFS('1C_stocks_2024.07.18_11-15'!$E$4:$E$238,'1C_stocks_2024.07.18_11-15'!$B$4:$B$238,C83,'1C_stocks_2024.07.18_11-15'!$C$4:$C$238,D83,'1C_stocks_2024.07.18_11-15'!$D$4:$D$238,E83)</f>
        <v>67</v>
      </c>
      <c r="G83" s="7">
        <f t="shared" ref="G83:M83" si="101">IF(F85&lt;&gt;0,F83-F85,F83-F84)+F86</f>
        <v>90</v>
      </c>
      <c r="H83" s="7">
        <f t="shared" si="101"/>
        <v>60</v>
      </c>
      <c r="I83" s="7">
        <f t="shared" si="101"/>
        <v>30</v>
      </c>
      <c r="J83" s="7">
        <f t="shared" si="101"/>
        <v>23</v>
      </c>
      <c r="K83" s="7">
        <f t="shared" si="101"/>
        <v>23</v>
      </c>
      <c r="L83" s="7">
        <f t="shared" si="101"/>
        <v>46</v>
      </c>
      <c r="M83" s="7">
        <f t="shared" si="101"/>
        <v>26</v>
      </c>
      <c r="N83" s="7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4" t="s">
        <v>20</v>
      </c>
      <c r="B84" s="5" t="s">
        <v>41</v>
      </c>
      <c r="C84" s="6" t="s">
        <v>71</v>
      </c>
      <c r="D84" s="6" t="s">
        <v>72</v>
      </c>
      <c r="E84" s="3" t="s">
        <v>73</v>
      </c>
      <c r="F84" s="7">
        <v>0.0</v>
      </c>
      <c r="G84" s="7">
        <f>SUMIFS(retail_plan!J$3:J$33,retail_plan!$A$3:$A$33,$D84,retail_plan!$B$3:$B$33,$E84)</f>
        <v>30</v>
      </c>
      <c r="H84" s="7">
        <f>SUMIFS(retail_plan!K$3:K$33,retail_plan!$A$3:$A$33,$D84,retail_plan!$B$3:$B$33,$E84)</f>
        <v>30</v>
      </c>
      <c r="I84" s="7">
        <f>SUMIFS(retail_plan!L$3:L$33,retail_plan!$A$3:$A$33,$D84,retail_plan!$B$3:$B$33,$E84)</f>
        <v>30</v>
      </c>
      <c r="J84" s="7">
        <f>SUMIFS(retail_plan!M$3:M$33,retail_plan!$A$3:$A$33,$D84,retail_plan!$B$3:$B$33,$E84)</f>
        <v>20</v>
      </c>
      <c r="K84" s="7">
        <f>SUMIFS(retail_plan!N$3:N$33,retail_plan!$A$3:$A$33,$D84,retail_plan!$B$3:$B$33,$E84)</f>
        <v>20</v>
      </c>
      <c r="L84" s="7">
        <f t="shared" ref="L84:L85" si="102">K84</f>
        <v>20</v>
      </c>
      <c r="M84" s="7">
        <f t="shared" ref="M84:M85" si="103">K84</f>
        <v>20</v>
      </c>
      <c r="N84" s="7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4" t="s">
        <v>21</v>
      </c>
      <c r="B85" s="5" t="s">
        <v>41</v>
      </c>
      <c r="C85" s="6" t="s">
        <v>71</v>
      </c>
      <c r="D85" s="6" t="s">
        <v>72</v>
      </c>
      <c r="E85" s="3" t="s">
        <v>73</v>
      </c>
      <c r="F85" s="7">
        <v>0.0</v>
      </c>
      <c r="G85" s="7">
        <f>SUMIFS(retail_fact!J$3:J$33,retail_fact!$A$3:$A$33,$D85,retail_fact!$B$3:$B$33,$E85)</f>
        <v>0</v>
      </c>
      <c r="H85" s="7">
        <f>SUMIFS(retail_fact!K$3:K$33,retail_fact!$A$3:$A$33,$D85,retail_fact!$B$3:$B$33,$E85)</f>
        <v>0</v>
      </c>
      <c r="I85" s="7">
        <f>SUMIFS(retail_fact!L$3:L$33,retail_fact!$A$3:$A$33,$D85,retail_fact!$B$3:$B$33,$E85)</f>
        <v>0</v>
      </c>
      <c r="J85" s="7">
        <f>SUMIFS(retail_fact!M$3:M$33,retail_fact!$A$3:$A$33,$D85,retail_fact!$B$3:$B$33,$E85)</f>
        <v>0</v>
      </c>
      <c r="K85" s="7">
        <f>SUMIFS(retail_fact!N$3:N$33,retail_fact!$A$3:$A$33,$D85,retail_fact!$B$3:$B$33,$E85)</f>
        <v>0</v>
      </c>
      <c r="L85" s="7">
        <f t="shared" si="102"/>
        <v>0</v>
      </c>
      <c r="M85" s="7">
        <f t="shared" si="103"/>
        <v>0</v>
      </c>
      <c r="N85" s="7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4" t="s">
        <v>22</v>
      </c>
      <c r="B86" s="5" t="s">
        <v>41</v>
      </c>
      <c r="C86" s="6" t="s">
        <v>71</v>
      </c>
      <c r="D86" s="6" t="s">
        <v>72</v>
      </c>
      <c r="E86" s="3" t="s">
        <v>73</v>
      </c>
      <c r="F86" s="7">
        <f>SUMIFS(shipment!$P$3:$P$156,shipment!$C$3:$C$156,D86,shipment!$D$3:$D$156,E86)</f>
        <v>23</v>
      </c>
      <c r="G86" s="7">
        <f t="shared" ref="G86:J86" si="104">ROUNDUP(IF(G83&gt;SUM(G84,H84),0,IF(G85&lt;&gt;0,G85+H84-G83,G84+H84-G83))*1.15,0)</f>
        <v>0</v>
      </c>
      <c r="H86" s="7">
        <f t="shared" si="104"/>
        <v>0</v>
      </c>
      <c r="I86" s="7">
        <f t="shared" si="104"/>
        <v>23</v>
      </c>
      <c r="J86" s="7">
        <f t="shared" si="104"/>
        <v>20</v>
      </c>
      <c r="K86" s="7">
        <f>ROUNDUP(IF(K83&gt;SUM(K84,L84,M84),0,IF(K85&lt;&gt;0,K85+L84+M84-K83,K84+L84+M84-K83))*1.15,0)</f>
        <v>43</v>
      </c>
      <c r="L86" s="7">
        <f t="shared" ref="L86:M86" si="105">ROUNDUP(IF(L83&gt;SUM(L84,M84),0,IF(L85&lt;&gt;0,L83-L85+M84,L83-L84+M84))*1.15,0)</f>
        <v>0</v>
      </c>
      <c r="M86" s="7">
        <f t="shared" si="105"/>
        <v>0</v>
      </c>
      <c r="N86" s="7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4" t="s">
        <v>15</v>
      </c>
      <c r="B87" s="5" t="s">
        <v>74</v>
      </c>
      <c r="C87" s="6" t="s">
        <v>27</v>
      </c>
      <c r="D87" s="6" t="s">
        <v>75</v>
      </c>
      <c r="E87" s="3" t="s">
        <v>76</v>
      </c>
      <c r="F87" s="7">
        <f>SUMIFS('1C_stocks_2024.07.18_11-15'!$E$4:$E$238,'1C_stocks_2024.07.18_11-15'!$B$4:$B$238,C87,'1C_stocks_2024.07.18_11-15'!$C$4:$C$238,D87,'1C_stocks_2024.07.18_11-15'!$D$4:$D$238,E87)</f>
        <v>129</v>
      </c>
      <c r="G87" s="7">
        <f t="shared" ref="G87:M87" si="106">IF(F89&lt;&gt;0,F87-F89,F87-F88)+F90</f>
        <v>129</v>
      </c>
      <c r="H87" s="7">
        <f t="shared" si="106"/>
        <v>79</v>
      </c>
      <c r="I87" s="7">
        <f t="shared" si="106"/>
        <v>54</v>
      </c>
      <c r="J87" s="7">
        <f t="shared" si="106"/>
        <v>46</v>
      </c>
      <c r="K87" s="7">
        <f t="shared" si="106"/>
        <v>34</v>
      </c>
      <c r="L87" s="7">
        <f t="shared" si="106"/>
        <v>69</v>
      </c>
      <c r="M87" s="7">
        <f t="shared" si="106"/>
        <v>39</v>
      </c>
      <c r="N87" s="7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4" t="s">
        <v>20</v>
      </c>
      <c r="B88" s="5" t="s">
        <v>74</v>
      </c>
      <c r="C88" s="6" t="s">
        <v>27</v>
      </c>
      <c r="D88" s="6" t="s">
        <v>75</v>
      </c>
      <c r="E88" s="3" t="s">
        <v>76</v>
      </c>
      <c r="F88" s="7">
        <v>0.0</v>
      </c>
      <c r="G88" s="7">
        <f>SUMIFS(retail_plan!J$3:J$33,retail_plan!$A$3:$A$33,$D88,retail_plan!$B$3:$B$33,$E88)</f>
        <v>50</v>
      </c>
      <c r="H88" s="7">
        <f>SUMIFS(retail_plan!K$3:K$33,retail_plan!$A$3:$A$33,$D88,retail_plan!$B$3:$B$33,$E88)</f>
        <v>50</v>
      </c>
      <c r="I88" s="7">
        <f>SUMIFS(retail_plan!L$3:L$33,retail_plan!$A$3:$A$33,$D88,retail_plan!$B$3:$B$33,$E88)</f>
        <v>50</v>
      </c>
      <c r="J88" s="7">
        <f>SUMIFS(retail_plan!M$3:M$33,retail_plan!$A$3:$A$33,$D88,retail_plan!$B$3:$B$33,$E88)</f>
        <v>40</v>
      </c>
      <c r="K88" s="7">
        <f>SUMIFS(retail_plan!N$3:N$33,retail_plan!$A$3:$A$33,$D88,retail_plan!$B$3:$B$33,$E88)</f>
        <v>30</v>
      </c>
      <c r="L88" s="7">
        <f t="shared" ref="L88:L89" si="107">K88</f>
        <v>30</v>
      </c>
      <c r="M88" s="7">
        <f t="shared" ref="M88:M89" si="108">K88</f>
        <v>30</v>
      </c>
      <c r="N88" s="7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4" t="s">
        <v>21</v>
      </c>
      <c r="B89" s="5" t="s">
        <v>74</v>
      </c>
      <c r="C89" s="6" t="s">
        <v>27</v>
      </c>
      <c r="D89" s="6" t="s">
        <v>75</v>
      </c>
      <c r="E89" s="3" t="s">
        <v>76</v>
      </c>
      <c r="F89" s="7">
        <v>0.0</v>
      </c>
      <c r="G89" s="7">
        <f>SUMIFS(retail_fact!J$3:J$33,retail_fact!$A$3:$A$33,$D89,retail_fact!$B$3:$B$33,$E89)</f>
        <v>0</v>
      </c>
      <c r="H89" s="7">
        <f>SUMIFS(retail_fact!K$3:K$33,retail_fact!$A$3:$A$33,$D89,retail_fact!$B$3:$B$33,$E89)</f>
        <v>0</v>
      </c>
      <c r="I89" s="7">
        <f>SUMIFS(retail_fact!L$3:L$33,retail_fact!$A$3:$A$33,$D89,retail_fact!$B$3:$B$33,$E89)</f>
        <v>0</v>
      </c>
      <c r="J89" s="7">
        <f>SUMIFS(retail_fact!M$3:M$33,retail_fact!$A$3:$A$33,$D89,retail_fact!$B$3:$B$33,$E89)</f>
        <v>0</v>
      </c>
      <c r="K89" s="7">
        <f>SUMIFS(retail_fact!N$3:N$33,retail_fact!$A$3:$A$33,$D89,retail_fact!$B$3:$B$33,$E89)</f>
        <v>0</v>
      </c>
      <c r="L89" s="7">
        <f t="shared" si="107"/>
        <v>0</v>
      </c>
      <c r="M89" s="7">
        <f t="shared" si="108"/>
        <v>0</v>
      </c>
      <c r="N89" s="7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4" t="s">
        <v>22</v>
      </c>
      <c r="B90" s="5" t="s">
        <v>74</v>
      </c>
      <c r="C90" s="6" t="s">
        <v>27</v>
      </c>
      <c r="D90" s="6" t="s">
        <v>75</v>
      </c>
      <c r="E90" s="3" t="s">
        <v>76</v>
      </c>
      <c r="F90" s="7">
        <f>SUMIFS(shipment!$P$3:$P$156,shipment!$C$3:$C$156,D90,shipment!$D$3:$D$156,E90)</f>
        <v>0</v>
      </c>
      <c r="G90" s="7">
        <f t="shared" ref="G90:J90" si="109">ROUNDUP(IF(G87&gt;SUM(G88,H88),0,IF(G89&lt;&gt;0,G89+H88-G87,G88+H88-G87))*1.15,0)</f>
        <v>0</v>
      </c>
      <c r="H90" s="7">
        <f t="shared" si="109"/>
        <v>25</v>
      </c>
      <c r="I90" s="7">
        <f t="shared" si="109"/>
        <v>42</v>
      </c>
      <c r="J90" s="7">
        <f t="shared" si="109"/>
        <v>28</v>
      </c>
      <c r="K90" s="7">
        <f>ROUNDUP(IF(K87&gt;SUM(K88,L88,M88),0,IF(K89&lt;&gt;0,K89+L88+M88-K87,K88+L88+M88-K87))*1.15,0)</f>
        <v>65</v>
      </c>
      <c r="L90" s="7">
        <f t="shared" ref="L90:M90" si="110">ROUNDUP(IF(L87&gt;SUM(L88,M88),0,IF(L89&lt;&gt;0,L87-L89+M88,L87-L88+M88))*1.15,0)</f>
        <v>0</v>
      </c>
      <c r="M90" s="7">
        <f t="shared" si="110"/>
        <v>0</v>
      </c>
      <c r="N90" s="7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4" t="s">
        <v>15</v>
      </c>
      <c r="B91" s="5" t="s">
        <v>74</v>
      </c>
      <c r="C91" s="6" t="s">
        <v>77</v>
      </c>
      <c r="D91" s="6" t="s">
        <v>78</v>
      </c>
      <c r="E91" s="3" t="s">
        <v>79</v>
      </c>
      <c r="F91" s="7">
        <f>SUMIFS('1C_stocks_2024.07.18_11-15'!$E$4:$E$238,'1C_stocks_2024.07.18_11-15'!$B$4:$B$238,C91,'1C_stocks_2024.07.18_11-15'!$C$4:$C$238,D91,'1C_stocks_2024.07.18_11-15'!$D$4:$D$238,E91)</f>
        <v>126</v>
      </c>
      <c r="G91" s="7">
        <f t="shared" ref="G91:M91" si="111">IF(F93&lt;&gt;0,F91-F93,F91-F92)+F94</f>
        <v>126</v>
      </c>
      <c r="H91" s="7">
        <f t="shared" si="111"/>
        <v>76</v>
      </c>
      <c r="I91" s="7">
        <f t="shared" si="111"/>
        <v>54</v>
      </c>
      <c r="J91" s="7">
        <f t="shared" si="111"/>
        <v>46</v>
      </c>
      <c r="K91" s="7">
        <f t="shared" si="111"/>
        <v>34</v>
      </c>
      <c r="L91" s="7">
        <f t="shared" si="111"/>
        <v>69</v>
      </c>
      <c r="M91" s="7">
        <f t="shared" si="111"/>
        <v>39</v>
      </c>
      <c r="N91" s="7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4" t="s">
        <v>20</v>
      </c>
      <c r="B92" s="5" t="s">
        <v>74</v>
      </c>
      <c r="C92" s="6" t="s">
        <v>77</v>
      </c>
      <c r="D92" s="6" t="s">
        <v>78</v>
      </c>
      <c r="E92" s="3" t="s">
        <v>79</v>
      </c>
      <c r="F92" s="7">
        <v>0.0</v>
      </c>
      <c r="G92" s="7">
        <f>SUMIFS(retail_plan!J$3:J$33,retail_plan!$A$3:$A$33,$D92,retail_plan!$B$3:$B$33,$E92)</f>
        <v>50</v>
      </c>
      <c r="H92" s="7">
        <f>SUMIFS(retail_plan!K$3:K$33,retail_plan!$A$3:$A$33,$D92,retail_plan!$B$3:$B$33,$E92)</f>
        <v>50</v>
      </c>
      <c r="I92" s="7">
        <f>SUMIFS(retail_plan!L$3:L$33,retail_plan!$A$3:$A$33,$D92,retail_plan!$B$3:$B$33,$E92)</f>
        <v>50</v>
      </c>
      <c r="J92" s="7">
        <f>SUMIFS(retail_plan!M$3:M$33,retail_plan!$A$3:$A$33,$D92,retail_plan!$B$3:$B$33,$E92)</f>
        <v>40</v>
      </c>
      <c r="K92" s="7">
        <f>SUMIFS(retail_plan!N$3:N$33,retail_plan!$A$3:$A$33,$D92,retail_plan!$B$3:$B$33,$E92)</f>
        <v>30</v>
      </c>
      <c r="L92" s="7">
        <f t="shared" ref="L92:L93" si="112">K92</f>
        <v>30</v>
      </c>
      <c r="M92" s="7">
        <f t="shared" ref="M92:M93" si="113">K92</f>
        <v>30</v>
      </c>
      <c r="N92" s="7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4" t="s">
        <v>21</v>
      </c>
      <c r="B93" s="5" t="s">
        <v>74</v>
      </c>
      <c r="C93" s="6" t="s">
        <v>77</v>
      </c>
      <c r="D93" s="6" t="s">
        <v>78</v>
      </c>
      <c r="E93" s="3" t="s">
        <v>79</v>
      </c>
      <c r="F93" s="7">
        <v>0.0</v>
      </c>
      <c r="G93" s="7">
        <f>SUMIFS(retail_fact!J$3:J$33,retail_fact!$A$3:$A$33,$D93,retail_fact!$B$3:$B$33,$E93)</f>
        <v>0</v>
      </c>
      <c r="H93" s="7">
        <f>SUMIFS(retail_fact!K$3:K$33,retail_fact!$A$3:$A$33,$D93,retail_fact!$B$3:$B$33,$E93)</f>
        <v>0</v>
      </c>
      <c r="I93" s="7">
        <f>SUMIFS(retail_fact!L$3:L$33,retail_fact!$A$3:$A$33,$D93,retail_fact!$B$3:$B$33,$E93)</f>
        <v>0</v>
      </c>
      <c r="J93" s="7">
        <f>SUMIFS(retail_fact!M$3:M$33,retail_fact!$A$3:$A$33,$D93,retail_fact!$B$3:$B$33,$E93)</f>
        <v>0</v>
      </c>
      <c r="K93" s="7">
        <f>SUMIFS(retail_fact!N$3:N$33,retail_fact!$A$3:$A$33,$D93,retail_fact!$B$3:$B$33,$E93)</f>
        <v>0</v>
      </c>
      <c r="L93" s="7">
        <f t="shared" si="112"/>
        <v>0</v>
      </c>
      <c r="M93" s="7">
        <f t="shared" si="113"/>
        <v>0</v>
      </c>
      <c r="N93" s="7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4" t="s">
        <v>22</v>
      </c>
      <c r="B94" s="5" t="s">
        <v>74</v>
      </c>
      <c r="C94" s="6" t="s">
        <v>77</v>
      </c>
      <c r="D94" s="6" t="s">
        <v>78</v>
      </c>
      <c r="E94" s="3" t="s">
        <v>79</v>
      </c>
      <c r="F94" s="7">
        <f>SUMIFS(shipment!$P$3:$P$156,shipment!$C$3:$C$156,D94,shipment!$D$3:$D$156,E94)</f>
        <v>0</v>
      </c>
      <c r="G94" s="7">
        <f t="shared" ref="G94:J94" si="114">ROUNDUP(IF(G91&gt;SUM(G92,H92),0,IF(G93&lt;&gt;0,G93+H92-G91,G92+H92-G91))*1.15,0)</f>
        <v>0</v>
      </c>
      <c r="H94" s="7">
        <f t="shared" si="114"/>
        <v>28</v>
      </c>
      <c r="I94" s="7">
        <f t="shared" si="114"/>
        <v>42</v>
      </c>
      <c r="J94" s="7">
        <f t="shared" si="114"/>
        <v>28</v>
      </c>
      <c r="K94" s="7">
        <f>ROUNDUP(IF(K91&gt;SUM(K92,L92,M92),0,IF(K93&lt;&gt;0,K93+L92+M92-K91,K92+L92+M92-K91))*1.15,0)</f>
        <v>65</v>
      </c>
      <c r="L94" s="7">
        <f t="shared" ref="L94:M94" si="115">ROUNDUP(IF(L91&gt;SUM(L92,M92),0,IF(L93&lt;&gt;0,L91-L93+M92,L91-L92+M92))*1.15,0)</f>
        <v>0</v>
      </c>
      <c r="M94" s="7">
        <f t="shared" si="115"/>
        <v>0</v>
      </c>
      <c r="N94" s="7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4" t="s">
        <v>15</v>
      </c>
      <c r="B95" s="5" t="s">
        <v>74</v>
      </c>
      <c r="C95" s="6" t="s">
        <v>27</v>
      </c>
      <c r="D95" s="6" t="s">
        <v>80</v>
      </c>
      <c r="E95" s="3" t="s">
        <v>81</v>
      </c>
      <c r="F95" s="7">
        <f>SUMIFS('1C_stocks_2024.07.18_11-15'!$E$4:$E$238,'1C_stocks_2024.07.18_11-15'!$B$4:$B$238,C95,'1C_stocks_2024.07.18_11-15'!$C$4:$C$238,D95,'1C_stocks_2024.07.18_11-15'!$D$4:$D$238,E95)</f>
        <v>139</v>
      </c>
      <c r="G95" s="7">
        <f t="shared" ref="G95:M95" si="116">IF(F97&lt;&gt;0,F95-F97,F95-F96)+F98</f>
        <v>139</v>
      </c>
      <c r="H95" s="7">
        <f t="shared" si="116"/>
        <v>163</v>
      </c>
      <c r="I95" s="7">
        <f t="shared" si="116"/>
        <v>158</v>
      </c>
      <c r="J95" s="7">
        <f t="shared" si="116"/>
        <v>124</v>
      </c>
      <c r="K95" s="7">
        <f t="shared" si="116"/>
        <v>90</v>
      </c>
      <c r="L95" s="7">
        <f t="shared" si="116"/>
        <v>183</v>
      </c>
      <c r="M95" s="7">
        <f t="shared" si="116"/>
        <v>103</v>
      </c>
      <c r="N95" s="7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4" t="s">
        <v>20</v>
      </c>
      <c r="B96" s="5" t="s">
        <v>74</v>
      </c>
      <c r="C96" s="6" t="s">
        <v>27</v>
      </c>
      <c r="D96" s="6" t="s">
        <v>80</v>
      </c>
      <c r="E96" s="3" t="s">
        <v>81</v>
      </c>
      <c r="F96" s="7">
        <v>0.0</v>
      </c>
      <c r="G96" s="7">
        <f>SUMIFS(retail_plan!J$3:J$33,retail_plan!$A$3:$A$33,$D96,retail_plan!$B$3:$B$33,$E96)</f>
        <v>150</v>
      </c>
      <c r="H96" s="7">
        <f>SUMIFS(retail_plan!K$3:K$33,retail_plan!$A$3:$A$33,$D96,retail_plan!$B$3:$B$33,$E96)</f>
        <v>140</v>
      </c>
      <c r="I96" s="7">
        <f>SUMIFS(retail_plan!L$3:L$33,retail_plan!$A$3:$A$33,$D96,retail_plan!$B$3:$B$33,$E96)</f>
        <v>140</v>
      </c>
      <c r="J96" s="7">
        <f>SUMIFS(retail_plan!M$3:M$33,retail_plan!$A$3:$A$33,$D96,retail_plan!$B$3:$B$33,$E96)</f>
        <v>110</v>
      </c>
      <c r="K96" s="7">
        <f>SUMIFS(retail_plan!N$3:N$33,retail_plan!$A$3:$A$33,$D96,retail_plan!$B$3:$B$33,$E96)</f>
        <v>80</v>
      </c>
      <c r="L96" s="7">
        <f t="shared" ref="L96:L97" si="117">K96</f>
        <v>80</v>
      </c>
      <c r="M96" s="7">
        <f t="shared" ref="M96:M97" si="118">K96</f>
        <v>80</v>
      </c>
      <c r="N96" s="7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4" t="s">
        <v>21</v>
      </c>
      <c r="B97" s="5" t="s">
        <v>74</v>
      </c>
      <c r="C97" s="6" t="s">
        <v>27</v>
      </c>
      <c r="D97" s="6" t="s">
        <v>80</v>
      </c>
      <c r="E97" s="3" t="s">
        <v>81</v>
      </c>
      <c r="F97" s="7">
        <v>0.0</v>
      </c>
      <c r="G97" s="7">
        <f>SUMIFS(retail_fact!J$3:J$33,retail_fact!$A$3:$A$33,$D97,retail_fact!$B$3:$B$33,$E97)</f>
        <v>0</v>
      </c>
      <c r="H97" s="7">
        <f>SUMIFS(retail_fact!K$3:K$33,retail_fact!$A$3:$A$33,$D97,retail_fact!$B$3:$B$33,$E97)</f>
        <v>0</v>
      </c>
      <c r="I97" s="7">
        <f>SUMIFS(retail_fact!L$3:L$33,retail_fact!$A$3:$A$33,$D97,retail_fact!$B$3:$B$33,$E97)</f>
        <v>0</v>
      </c>
      <c r="J97" s="7">
        <f>SUMIFS(retail_fact!M$3:M$33,retail_fact!$A$3:$A$33,$D97,retail_fact!$B$3:$B$33,$E97)</f>
        <v>0</v>
      </c>
      <c r="K97" s="7">
        <f>SUMIFS(retail_fact!N$3:N$33,retail_fact!$A$3:$A$33,$D97,retail_fact!$B$3:$B$33,$E97)</f>
        <v>0</v>
      </c>
      <c r="L97" s="7">
        <f t="shared" si="117"/>
        <v>0</v>
      </c>
      <c r="M97" s="7">
        <f t="shared" si="118"/>
        <v>0</v>
      </c>
      <c r="N97" s="7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4" t="s">
        <v>22</v>
      </c>
      <c r="B98" s="5" t="s">
        <v>74</v>
      </c>
      <c r="C98" s="6" t="s">
        <v>27</v>
      </c>
      <c r="D98" s="6" t="s">
        <v>80</v>
      </c>
      <c r="E98" s="3" t="s">
        <v>81</v>
      </c>
      <c r="F98" s="7">
        <f>SUMIFS(shipment!$P$3:$P$156,shipment!$C$3:$C$156,D98,shipment!$D$3:$D$156,E98)</f>
        <v>0</v>
      </c>
      <c r="G98" s="7">
        <f t="shared" ref="G98:J98" si="119">ROUNDUP(IF(G95&gt;SUM(G96,H96),0,IF(G97&lt;&gt;0,G97+H96-G95,G96+H96-G95))*1.15,0)</f>
        <v>174</v>
      </c>
      <c r="H98" s="7">
        <f t="shared" si="119"/>
        <v>135</v>
      </c>
      <c r="I98" s="7">
        <f t="shared" si="119"/>
        <v>106</v>
      </c>
      <c r="J98" s="7">
        <f t="shared" si="119"/>
        <v>76</v>
      </c>
      <c r="K98" s="7">
        <f>ROUNDUP(IF(K95&gt;SUM(K96,L96,M96),0,IF(K97&lt;&gt;0,K97+L96+M96-K95,K96+L96+M96-K95))*1.15,0)</f>
        <v>173</v>
      </c>
      <c r="L98" s="7">
        <f t="shared" ref="L98:M98" si="120">ROUNDUP(IF(L95&gt;SUM(L96,M96),0,IF(L97&lt;&gt;0,L95-L97+M96,L95-L96+M96))*1.15,0)</f>
        <v>0</v>
      </c>
      <c r="M98" s="7">
        <f t="shared" si="120"/>
        <v>0</v>
      </c>
      <c r="N98" s="7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4" t="s">
        <v>15</v>
      </c>
      <c r="B99" s="5" t="s">
        <v>74</v>
      </c>
      <c r="C99" s="6" t="s">
        <v>82</v>
      </c>
      <c r="D99" s="6" t="s">
        <v>83</v>
      </c>
      <c r="E99" s="3" t="s">
        <v>84</v>
      </c>
      <c r="F99" s="7">
        <f>SUMIFS('1C_stocks_2024.07.18_11-15'!$E$4:$E$238,'1C_stocks_2024.07.18_11-15'!$B$4:$B$238,C99,'1C_stocks_2024.07.18_11-15'!$C$4:$C$238,D99,'1C_stocks_2024.07.18_11-15'!$D$4:$D$238,E99)</f>
        <v>160</v>
      </c>
      <c r="G99" s="8">
        <f t="shared" ref="G99:M99" si="121">IF(F101&lt;&gt;0,F99-F101,F99-F100)+F102</f>
        <v>1170</v>
      </c>
      <c r="H99" s="8">
        <f t="shared" si="121"/>
        <v>930</v>
      </c>
      <c r="I99" s="8">
        <f t="shared" si="121"/>
        <v>700</v>
      </c>
      <c r="J99" s="8">
        <f t="shared" si="121"/>
        <v>470</v>
      </c>
      <c r="K99" s="8">
        <f t="shared" si="121"/>
        <v>290</v>
      </c>
      <c r="L99" s="8">
        <f t="shared" si="121"/>
        <v>275</v>
      </c>
      <c r="M99" s="8">
        <f t="shared" si="121"/>
        <v>145</v>
      </c>
      <c r="N99" s="7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4" t="s">
        <v>20</v>
      </c>
      <c r="B100" s="5" t="s">
        <v>74</v>
      </c>
      <c r="C100" s="6" t="s">
        <v>82</v>
      </c>
      <c r="D100" s="6" t="s">
        <v>83</v>
      </c>
      <c r="E100" s="3" t="s">
        <v>84</v>
      </c>
      <c r="F100" s="7">
        <v>0.0</v>
      </c>
      <c r="G100" s="7">
        <f>SUMIFS(retail_plan!J$3:J$33,retail_plan!$A$3:$A$33,$D100,retail_plan!$B$3:$B$33,$E100)</f>
        <v>240</v>
      </c>
      <c r="H100" s="7">
        <f>SUMIFS(retail_plan!K$3:K$33,retail_plan!$A$3:$A$33,$D100,retail_plan!$B$3:$B$33,$E100)</f>
        <v>230</v>
      </c>
      <c r="I100" s="7">
        <f>SUMIFS(retail_plan!L$3:L$33,retail_plan!$A$3:$A$33,$D100,retail_plan!$B$3:$B$33,$E100)</f>
        <v>230</v>
      </c>
      <c r="J100" s="7">
        <f>SUMIFS(retail_plan!M$3:M$33,retail_plan!$A$3:$A$33,$D100,retail_plan!$B$3:$B$33,$E100)</f>
        <v>180</v>
      </c>
      <c r="K100" s="7">
        <f>SUMIFS(retail_plan!N$3:N$33,retail_plan!$A$3:$A$33,$D100,retail_plan!$B$3:$B$33,$E100)</f>
        <v>130</v>
      </c>
      <c r="L100" s="7">
        <f t="shared" ref="L100:L101" si="122">K100</f>
        <v>130</v>
      </c>
      <c r="M100" s="7">
        <f t="shared" ref="M100:M101" si="123">K100</f>
        <v>130</v>
      </c>
      <c r="N100" s="7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4" t="s">
        <v>21</v>
      </c>
      <c r="B101" s="5" t="s">
        <v>74</v>
      </c>
      <c r="C101" s="6" t="s">
        <v>82</v>
      </c>
      <c r="D101" s="6" t="s">
        <v>83</v>
      </c>
      <c r="E101" s="3" t="s">
        <v>84</v>
      </c>
      <c r="F101" s="7">
        <v>0.0</v>
      </c>
      <c r="G101" s="7">
        <f>SUMIFS(retail_fact!J$3:J$33,retail_fact!$A$3:$A$33,$D101,retail_fact!$B$3:$B$33,$E101)</f>
        <v>0</v>
      </c>
      <c r="H101" s="7">
        <f>SUMIFS(retail_fact!K$3:K$33,retail_fact!$A$3:$A$33,$D101,retail_fact!$B$3:$B$33,$E101)</f>
        <v>0</v>
      </c>
      <c r="I101" s="7">
        <f>SUMIFS(retail_fact!L$3:L$33,retail_fact!$A$3:$A$33,$D101,retail_fact!$B$3:$B$33,$E101)</f>
        <v>0</v>
      </c>
      <c r="J101" s="7">
        <f>SUMIFS(retail_fact!M$3:M$33,retail_fact!$A$3:$A$33,$D101,retail_fact!$B$3:$B$33,$E101)</f>
        <v>0</v>
      </c>
      <c r="K101" s="7">
        <f>SUMIFS(retail_fact!N$3:N$33,retail_fact!$A$3:$A$33,$D101,retail_fact!$B$3:$B$33,$E101)</f>
        <v>0</v>
      </c>
      <c r="L101" s="7">
        <f t="shared" si="122"/>
        <v>0</v>
      </c>
      <c r="M101" s="7">
        <f t="shared" si="123"/>
        <v>0</v>
      </c>
      <c r="N101" s="7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4" t="s">
        <v>22</v>
      </c>
      <c r="B102" s="5" t="s">
        <v>74</v>
      </c>
      <c r="C102" s="6" t="s">
        <v>82</v>
      </c>
      <c r="D102" s="6" t="s">
        <v>83</v>
      </c>
      <c r="E102" s="3" t="s">
        <v>84</v>
      </c>
      <c r="F102" s="8">
        <f>SUMIFS(shipment!$P$3:$P$156,shipment!$C$3:$C$156,D102,shipment!$D$3:$D$156,E102)</f>
        <v>1010</v>
      </c>
      <c r="G102" s="7">
        <f t="shared" ref="G102:J102" si="124">ROUNDUP(IF(G99&gt;SUM(G100,H100),0,IF(G101&lt;&gt;0,G101+H100-G99,G100+H100-G99))*1.15,0)</f>
        <v>0</v>
      </c>
      <c r="H102" s="7">
        <f t="shared" si="124"/>
        <v>0</v>
      </c>
      <c r="I102" s="7">
        <f t="shared" si="124"/>
        <v>0</v>
      </c>
      <c r="J102" s="7">
        <f t="shared" si="124"/>
        <v>0</v>
      </c>
      <c r="K102" s="7">
        <f>ROUNDUP(IF(K99&gt;SUM(K100,L100,M100),0,IF(K101&lt;&gt;0,K101+L100+M100-K99,K100+L100+M100-K99))*1.15,0)</f>
        <v>115</v>
      </c>
      <c r="L102" s="7">
        <f t="shared" ref="L102:M102" si="125">ROUNDUP(IF(L99&gt;SUM(L100,M100),0,IF(L101&lt;&gt;0,L99-L101+M100,L99-L100+M100))*1.15,0)</f>
        <v>0</v>
      </c>
      <c r="M102" s="7">
        <f t="shared" si="125"/>
        <v>0</v>
      </c>
      <c r="N102" s="7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4" t="s">
        <v>15</v>
      </c>
      <c r="B103" s="5" t="s">
        <v>74</v>
      </c>
      <c r="C103" s="6" t="s">
        <v>27</v>
      </c>
      <c r="D103" s="6" t="s">
        <v>85</v>
      </c>
      <c r="E103" s="3" t="s">
        <v>86</v>
      </c>
      <c r="F103" s="7">
        <f>SUMIFS('1C_stocks_2024.07.18_11-15'!$E$4:$E$238,'1C_stocks_2024.07.18_11-15'!$B$4:$B$238,C103,'1C_stocks_2024.07.18_11-15'!$C$4:$C$238,D103,'1C_stocks_2024.07.18_11-15'!$D$4:$D$238,E103)</f>
        <v>5</v>
      </c>
      <c r="G103" s="7">
        <f t="shared" ref="G103:M103" si="126">IF(F105&lt;&gt;0,F103-F105,F103-F104)+F106</f>
        <v>5</v>
      </c>
      <c r="H103" s="7">
        <f t="shared" si="126"/>
        <v>13</v>
      </c>
      <c r="I103" s="7">
        <f t="shared" si="126"/>
        <v>12</v>
      </c>
      <c r="J103" s="7">
        <f t="shared" si="126"/>
        <v>12</v>
      </c>
      <c r="K103" s="7">
        <f t="shared" si="126"/>
        <v>12</v>
      </c>
      <c r="L103" s="7">
        <f t="shared" si="126"/>
        <v>23</v>
      </c>
      <c r="M103" s="7">
        <f t="shared" si="126"/>
        <v>13</v>
      </c>
      <c r="N103" s="7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4" t="s">
        <v>20</v>
      </c>
      <c r="B104" s="5" t="s">
        <v>74</v>
      </c>
      <c r="C104" s="6" t="s">
        <v>27</v>
      </c>
      <c r="D104" s="6" t="s">
        <v>85</v>
      </c>
      <c r="E104" s="3" t="s">
        <v>86</v>
      </c>
      <c r="F104" s="7">
        <v>0.0</v>
      </c>
      <c r="G104" s="7">
        <f>SUMIFS(retail_plan!J$3:J$33,retail_plan!$A$3:$A$33,$D104,retail_plan!$B$3:$B$33,$E104)</f>
        <v>10</v>
      </c>
      <c r="H104" s="7">
        <f>SUMIFS(retail_plan!K$3:K$33,retail_plan!$A$3:$A$33,$D104,retail_plan!$B$3:$B$33,$E104)</f>
        <v>10</v>
      </c>
      <c r="I104" s="7">
        <f>SUMIFS(retail_plan!L$3:L$33,retail_plan!$A$3:$A$33,$D104,retail_plan!$B$3:$B$33,$E104)</f>
        <v>10</v>
      </c>
      <c r="J104" s="7">
        <f>SUMIFS(retail_plan!M$3:M$33,retail_plan!$A$3:$A$33,$D104,retail_plan!$B$3:$B$33,$E104)</f>
        <v>10</v>
      </c>
      <c r="K104" s="7">
        <f>SUMIFS(retail_plan!N$3:N$33,retail_plan!$A$3:$A$33,$D104,retail_plan!$B$3:$B$33,$E104)</f>
        <v>10</v>
      </c>
      <c r="L104" s="7">
        <f t="shared" ref="L104:L105" si="127">K104</f>
        <v>10</v>
      </c>
      <c r="M104" s="7">
        <f t="shared" ref="M104:M105" si="128">K104</f>
        <v>10</v>
      </c>
      <c r="N104" s="7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4" t="s">
        <v>21</v>
      </c>
      <c r="B105" s="5" t="s">
        <v>74</v>
      </c>
      <c r="C105" s="6" t="s">
        <v>27</v>
      </c>
      <c r="D105" s="6" t="s">
        <v>85</v>
      </c>
      <c r="E105" s="3" t="s">
        <v>86</v>
      </c>
      <c r="F105" s="7">
        <v>0.0</v>
      </c>
      <c r="G105" s="7">
        <f>SUMIFS(retail_fact!J$3:J$33,retail_fact!$A$3:$A$33,$D105,retail_fact!$B$3:$B$33,$E105)</f>
        <v>0</v>
      </c>
      <c r="H105" s="7">
        <f>SUMIFS(retail_fact!K$3:K$33,retail_fact!$A$3:$A$33,$D105,retail_fact!$B$3:$B$33,$E105)</f>
        <v>0</v>
      </c>
      <c r="I105" s="7">
        <f>SUMIFS(retail_fact!L$3:L$33,retail_fact!$A$3:$A$33,$D105,retail_fact!$B$3:$B$33,$E105)</f>
        <v>0</v>
      </c>
      <c r="J105" s="7">
        <f>SUMIFS(retail_fact!M$3:M$33,retail_fact!$A$3:$A$33,$D105,retail_fact!$B$3:$B$33,$E105)</f>
        <v>0</v>
      </c>
      <c r="K105" s="7">
        <f>SUMIFS(retail_fact!N$3:N$33,retail_fact!$A$3:$A$33,$D105,retail_fact!$B$3:$B$33,$E105)</f>
        <v>0</v>
      </c>
      <c r="L105" s="7">
        <f t="shared" si="127"/>
        <v>0</v>
      </c>
      <c r="M105" s="7">
        <f t="shared" si="128"/>
        <v>0</v>
      </c>
      <c r="N105" s="7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4" t="s">
        <v>22</v>
      </c>
      <c r="B106" s="5" t="s">
        <v>74</v>
      </c>
      <c r="C106" s="6" t="s">
        <v>27</v>
      </c>
      <c r="D106" s="6" t="s">
        <v>85</v>
      </c>
      <c r="E106" s="3" t="s">
        <v>86</v>
      </c>
      <c r="F106" s="7">
        <f>SUMIFS(shipment!$P$3:$P$156,shipment!$C$3:$C$156,D106,shipment!$D$3:$D$156,E106)</f>
        <v>0</v>
      </c>
      <c r="G106" s="7">
        <f t="shared" ref="G106:J106" si="129">ROUNDUP(IF(G103&gt;SUM(G104,H104),0,IF(G105&lt;&gt;0,G105+H104-G103,G104+H104-G103))*1.15,0)</f>
        <v>18</v>
      </c>
      <c r="H106" s="7">
        <f t="shared" si="129"/>
        <v>9</v>
      </c>
      <c r="I106" s="7">
        <f t="shared" si="129"/>
        <v>10</v>
      </c>
      <c r="J106" s="7">
        <f t="shared" si="129"/>
        <v>10</v>
      </c>
      <c r="K106" s="7">
        <f>ROUNDUP(IF(K103&gt;SUM(K104,L104,M104),0,IF(K105&lt;&gt;0,K105+L104+M104-K103,K104+L104+M104-K103))*1.15,0)</f>
        <v>21</v>
      </c>
      <c r="L106" s="7">
        <f t="shared" ref="L106:M106" si="130">ROUNDUP(IF(L103&gt;SUM(L104,M104),0,IF(L105&lt;&gt;0,L103-L105+M104,L103-L104+M104))*1.15,0)</f>
        <v>0</v>
      </c>
      <c r="M106" s="7">
        <f t="shared" si="130"/>
        <v>0</v>
      </c>
      <c r="N106" s="7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4" t="s">
        <v>15</v>
      </c>
      <c r="B107" s="5" t="s">
        <v>74</v>
      </c>
      <c r="C107" s="6" t="s">
        <v>27</v>
      </c>
      <c r="D107" s="6" t="s">
        <v>87</v>
      </c>
      <c r="E107" s="3" t="s">
        <v>88</v>
      </c>
      <c r="F107" s="7">
        <f>SUMIFS('1C_stocks_2024.07.18_11-15'!$E$4:$E$238,'1C_stocks_2024.07.18_11-15'!$B$4:$B$238,C107,'1C_stocks_2024.07.18_11-15'!$C$4:$C$238,D107,'1C_stocks_2024.07.18_11-15'!$D$4:$D$238,E107)</f>
        <v>15</v>
      </c>
      <c r="G107" s="7">
        <f t="shared" ref="G107:M107" si="131">IF(F109&lt;&gt;0,F107-F109,F107-F108)+F110</f>
        <v>15</v>
      </c>
      <c r="H107" s="7">
        <f t="shared" si="131"/>
        <v>182</v>
      </c>
      <c r="I107" s="7">
        <f t="shared" si="131"/>
        <v>155</v>
      </c>
      <c r="J107" s="7">
        <f t="shared" si="131"/>
        <v>125</v>
      </c>
      <c r="K107" s="7">
        <f t="shared" si="131"/>
        <v>90</v>
      </c>
      <c r="L107" s="7">
        <f t="shared" si="131"/>
        <v>183</v>
      </c>
      <c r="M107" s="7">
        <f t="shared" si="131"/>
        <v>103</v>
      </c>
      <c r="N107" s="7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4" t="s">
        <v>20</v>
      </c>
      <c r="B108" s="5" t="s">
        <v>74</v>
      </c>
      <c r="C108" s="6" t="s">
        <v>27</v>
      </c>
      <c r="D108" s="6" t="s">
        <v>87</v>
      </c>
      <c r="E108" s="3" t="s">
        <v>88</v>
      </c>
      <c r="F108" s="7">
        <v>0.0</v>
      </c>
      <c r="G108" s="7">
        <f>SUMIFS(retail_plan!J$3:J$33,retail_plan!$A$3:$A$33,$D108,retail_plan!$B$3:$B$33,$E108)</f>
        <v>150</v>
      </c>
      <c r="H108" s="7">
        <f>SUMIFS(retail_plan!K$3:K$33,retail_plan!$A$3:$A$33,$D108,retail_plan!$B$3:$B$33,$E108)</f>
        <v>140</v>
      </c>
      <c r="I108" s="7">
        <f>SUMIFS(retail_plan!L$3:L$33,retail_plan!$A$3:$A$33,$D108,retail_plan!$B$3:$B$33,$E108)</f>
        <v>140</v>
      </c>
      <c r="J108" s="7">
        <f>SUMIFS(retail_plan!M$3:M$33,retail_plan!$A$3:$A$33,$D108,retail_plan!$B$3:$B$33,$E108)</f>
        <v>110</v>
      </c>
      <c r="K108" s="7">
        <f>SUMIFS(retail_plan!N$3:N$33,retail_plan!$A$3:$A$33,$D108,retail_plan!$B$3:$B$33,$E108)</f>
        <v>80</v>
      </c>
      <c r="L108" s="7">
        <f t="shared" ref="L108:L109" si="132">K108</f>
        <v>80</v>
      </c>
      <c r="M108" s="7">
        <f t="shared" ref="M108:M109" si="133">K108</f>
        <v>80</v>
      </c>
      <c r="N108" s="7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4" t="s">
        <v>21</v>
      </c>
      <c r="B109" s="5" t="s">
        <v>74</v>
      </c>
      <c r="C109" s="6" t="s">
        <v>27</v>
      </c>
      <c r="D109" s="6" t="s">
        <v>87</v>
      </c>
      <c r="E109" s="3" t="s">
        <v>88</v>
      </c>
      <c r="F109" s="7">
        <v>0.0</v>
      </c>
      <c r="G109" s="7">
        <f>SUMIFS(retail_fact!J$3:J$33,retail_fact!$A$3:$A$33,$D109,retail_fact!$B$3:$B$33,$E109)</f>
        <v>0</v>
      </c>
      <c r="H109" s="7">
        <f>SUMIFS(retail_fact!K$3:K$33,retail_fact!$A$3:$A$33,$D109,retail_fact!$B$3:$B$33,$E109)</f>
        <v>0</v>
      </c>
      <c r="I109" s="7">
        <f>SUMIFS(retail_fact!L$3:L$33,retail_fact!$A$3:$A$33,$D109,retail_fact!$B$3:$B$33,$E109)</f>
        <v>0</v>
      </c>
      <c r="J109" s="7">
        <f>SUMIFS(retail_fact!M$3:M$33,retail_fact!$A$3:$A$33,$D109,retail_fact!$B$3:$B$33,$E109)</f>
        <v>0</v>
      </c>
      <c r="K109" s="7">
        <f>SUMIFS(retail_fact!N$3:N$33,retail_fact!$A$3:$A$33,$D109,retail_fact!$B$3:$B$33,$E109)</f>
        <v>0</v>
      </c>
      <c r="L109" s="7">
        <f t="shared" si="132"/>
        <v>0</v>
      </c>
      <c r="M109" s="7">
        <f t="shared" si="133"/>
        <v>0</v>
      </c>
      <c r="N109" s="7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4" t="s">
        <v>22</v>
      </c>
      <c r="B110" s="5" t="s">
        <v>74</v>
      </c>
      <c r="C110" s="6" t="s">
        <v>27</v>
      </c>
      <c r="D110" s="6" t="s">
        <v>87</v>
      </c>
      <c r="E110" s="3" t="s">
        <v>88</v>
      </c>
      <c r="F110" s="7">
        <f>SUMIFS(shipment!$P$3:$P$156,shipment!$C$3:$C$156,D110,shipment!$D$3:$D$156,E110)</f>
        <v>0</v>
      </c>
      <c r="G110" s="7">
        <f t="shared" ref="G110:J110" si="134">ROUNDUP(IF(G107&gt;SUM(G108,H108),0,IF(G109&lt;&gt;0,G109+H108-G107,G108+H108-G107))*1.15,0)</f>
        <v>317</v>
      </c>
      <c r="H110" s="7">
        <f t="shared" si="134"/>
        <v>113</v>
      </c>
      <c r="I110" s="7">
        <f t="shared" si="134"/>
        <v>110</v>
      </c>
      <c r="J110" s="7">
        <f t="shared" si="134"/>
        <v>75</v>
      </c>
      <c r="K110" s="7">
        <f>ROUNDUP(IF(K107&gt;SUM(K108,L108,M108),0,IF(K109&lt;&gt;0,K109+L108+M108-K107,K108+L108+M108-K107))*1.15,0)</f>
        <v>173</v>
      </c>
      <c r="L110" s="7">
        <f t="shared" ref="L110:M110" si="135">ROUNDUP(IF(L107&gt;SUM(L108,M108),0,IF(L109&lt;&gt;0,L107-L109+M108,L107-L108+M108))*1.15,0)</f>
        <v>0</v>
      </c>
      <c r="M110" s="7">
        <f t="shared" si="135"/>
        <v>0</v>
      </c>
      <c r="N110" s="7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4" t="s">
        <v>15</v>
      </c>
      <c r="B111" s="5" t="s">
        <v>74</v>
      </c>
      <c r="C111" s="6" t="s">
        <v>27</v>
      </c>
      <c r="D111" s="6" t="s">
        <v>89</v>
      </c>
      <c r="E111" s="3" t="s">
        <v>90</v>
      </c>
      <c r="F111" s="7">
        <f>SUMIFS('1C_stocks_2024.07.18_11-15'!$E$4:$E$238,'1C_stocks_2024.07.18_11-15'!$B$4:$B$238,C111,'1C_stocks_2024.07.18_11-15'!$C$4:$C$238,D111,'1C_stocks_2024.07.18_11-15'!$D$4:$D$238,E111)</f>
        <v>15</v>
      </c>
      <c r="G111" s="7">
        <f t="shared" ref="G111:M111" si="136">IF(F113&lt;&gt;0,F111-F113,F111-F112)+F114</f>
        <v>15</v>
      </c>
      <c r="H111" s="7">
        <f t="shared" si="136"/>
        <v>24</v>
      </c>
      <c r="I111" s="7">
        <f t="shared" si="136"/>
        <v>23</v>
      </c>
      <c r="J111" s="7">
        <f t="shared" si="136"/>
        <v>23</v>
      </c>
      <c r="K111" s="7">
        <f t="shared" si="136"/>
        <v>23</v>
      </c>
      <c r="L111" s="7">
        <f t="shared" si="136"/>
        <v>46</v>
      </c>
      <c r="M111" s="7">
        <f t="shared" si="136"/>
        <v>26</v>
      </c>
      <c r="N111" s="7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4" t="s">
        <v>20</v>
      </c>
      <c r="B112" s="5" t="s">
        <v>74</v>
      </c>
      <c r="C112" s="6" t="s">
        <v>27</v>
      </c>
      <c r="D112" s="6" t="s">
        <v>89</v>
      </c>
      <c r="E112" s="3" t="s">
        <v>90</v>
      </c>
      <c r="F112" s="7">
        <v>0.0</v>
      </c>
      <c r="G112" s="7">
        <f>SUMIFS(retail_plan!J$3:J$33,retail_plan!$A$3:$A$33,$D112,retail_plan!$B$3:$B$33,$E112)</f>
        <v>20</v>
      </c>
      <c r="H112" s="7">
        <f>SUMIFS(retail_plan!K$3:K$33,retail_plan!$A$3:$A$33,$D112,retail_plan!$B$3:$B$33,$E112)</f>
        <v>20</v>
      </c>
      <c r="I112" s="7">
        <f>SUMIFS(retail_plan!L$3:L$33,retail_plan!$A$3:$A$33,$D112,retail_plan!$B$3:$B$33,$E112)</f>
        <v>20</v>
      </c>
      <c r="J112" s="7">
        <f>SUMIFS(retail_plan!M$3:M$33,retail_plan!$A$3:$A$33,$D112,retail_plan!$B$3:$B$33,$E112)</f>
        <v>20</v>
      </c>
      <c r="K112" s="7">
        <f>SUMIFS(retail_plan!N$3:N$33,retail_plan!$A$3:$A$33,$D112,retail_plan!$B$3:$B$33,$E112)</f>
        <v>20</v>
      </c>
      <c r="L112" s="7">
        <f t="shared" ref="L112:L113" si="137">K112</f>
        <v>20</v>
      </c>
      <c r="M112" s="7">
        <f t="shared" ref="M112:M113" si="138">K112</f>
        <v>20</v>
      </c>
      <c r="N112" s="7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4" t="s">
        <v>21</v>
      </c>
      <c r="B113" s="5" t="s">
        <v>74</v>
      </c>
      <c r="C113" s="6" t="s">
        <v>27</v>
      </c>
      <c r="D113" s="6" t="s">
        <v>89</v>
      </c>
      <c r="E113" s="3" t="s">
        <v>90</v>
      </c>
      <c r="F113" s="7">
        <v>0.0</v>
      </c>
      <c r="G113" s="7">
        <f>SUMIFS(retail_fact!J$3:J$33,retail_fact!$A$3:$A$33,$D113,retail_fact!$B$3:$B$33,$E113)</f>
        <v>0</v>
      </c>
      <c r="H113" s="7">
        <f>SUMIFS(retail_fact!K$3:K$33,retail_fact!$A$3:$A$33,$D113,retail_fact!$B$3:$B$33,$E113)</f>
        <v>0</v>
      </c>
      <c r="I113" s="7">
        <f>SUMIFS(retail_fact!L$3:L$33,retail_fact!$A$3:$A$33,$D113,retail_fact!$B$3:$B$33,$E113)</f>
        <v>0</v>
      </c>
      <c r="J113" s="7">
        <f>SUMIFS(retail_fact!M$3:M$33,retail_fact!$A$3:$A$33,$D113,retail_fact!$B$3:$B$33,$E113)</f>
        <v>0</v>
      </c>
      <c r="K113" s="7">
        <f>SUMIFS(retail_fact!N$3:N$33,retail_fact!$A$3:$A$33,$D113,retail_fact!$B$3:$B$33,$E113)</f>
        <v>0</v>
      </c>
      <c r="L113" s="7">
        <f t="shared" si="137"/>
        <v>0</v>
      </c>
      <c r="M113" s="7">
        <f t="shared" si="138"/>
        <v>0</v>
      </c>
      <c r="N113" s="7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4" t="s">
        <v>22</v>
      </c>
      <c r="B114" s="5" t="s">
        <v>74</v>
      </c>
      <c r="C114" s="6" t="s">
        <v>27</v>
      </c>
      <c r="D114" s="6" t="s">
        <v>89</v>
      </c>
      <c r="E114" s="3" t="s">
        <v>90</v>
      </c>
      <c r="F114" s="7">
        <f>SUMIFS(shipment!$P$3:$P$156,shipment!$C$3:$C$156,D114,shipment!$D$3:$D$156,E114)</f>
        <v>0</v>
      </c>
      <c r="G114" s="7">
        <f t="shared" ref="G114:J114" si="139">ROUNDUP(IF(G111&gt;SUM(G112,H112),0,IF(G113&lt;&gt;0,G113+H112-G111,G112+H112-G111))*1.15,0)</f>
        <v>29</v>
      </c>
      <c r="H114" s="7">
        <f t="shared" si="139"/>
        <v>19</v>
      </c>
      <c r="I114" s="7">
        <f t="shared" si="139"/>
        <v>20</v>
      </c>
      <c r="J114" s="7">
        <f t="shared" si="139"/>
        <v>20</v>
      </c>
      <c r="K114" s="7">
        <f>ROUNDUP(IF(K111&gt;SUM(K112,L112,M112),0,IF(K113&lt;&gt;0,K113+L112+M112-K111,K112+L112+M112-K111))*1.15,0)</f>
        <v>43</v>
      </c>
      <c r="L114" s="7">
        <f t="shared" ref="L114:M114" si="140">ROUNDUP(IF(L111&gt;SUM(L112,M112),0,IF(L113&lt;&gt;0,L111-L113+M112,L111-L112+M112))*1.15,0)</f>
        <v>0</v>
      </c>
      <c r="M114" s="7">
        <f t="shared" si="140"/>
        <v>0</v>
      </c>
      <c r="N114" s="7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4" t="s">
        <v>15</v>
      </c>
      <c r="B115" s="5" t="s">
        <v>74</v>
      </c>
      <c r="C115" s="6" t="s">
        <v>23</v>
      </c>
      <c r="D115" s="6" t="s">
        <v>91</v>
      </c>
      <c r="E115" s="3" t="s">
        <v>92</v>
      </c>
      <c r="F115" s="7">
        <f>SUMIFS('1C_stocks_2024.07.18_11-15'!$E$4:$E$238,'1C_stocks_2024.07.18_11-15'!$B$4:$B$238,C115,'1C_stocks_2024.07.18_11-15'!$C$4:$C$238,D115,'1C_stocks_2024.07.18_11-15'!$D$4:$D$238,E115)</f>
        <v>0</v>
      </c>
      <c r="G115" s="7">
        <f t="shared" ref="G115:M115" si="141">IF(F117&lt;&gt;0,F115-F117,F115-F116)+F118</f>
        <v>200</v>
      </c>
      <c r="H115" s="7">
        <f t="shared" si="141"/>
        <v>170</v>
      </c>
      <c r="I115" s="7">
        <f t="shared" si="141"/>
        <v>140</v>
      </c>
      <c r="J115" s="7">
        <f t="shared" si="141"/>
        <v>110</v>
      </c>
      <c r="K115" s="7">
        <f t="shared" si="141"/>
        <v>90</v>
      </c>
      <c r="L115" s="7">
        <f t="shared" si="141"/>
        <v>70</v>
      </c>
      <c r="M115" s="7">
        <f t="shared" si="141"/>
        <v>50</v>
      </c>
      <c r="N115" s="7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4" t="s">
        <v>20</v>
      </c>
      <c r="B116" s="5" t="s">
        <v>74</v>
      </c>
      <c r="C116" s="6" t="s">
        <v>23</v>
      </c>
      <c r="D116" s="6" t="s">
        <v>91</v>
      </c>
      <c r="E116" s="3" t="s">
        <v>92</v>
      </c>
      <c r="F116" s="7">
        <v>0.0</v>
      </c>
      <c r="G116" s="7">
        <f>SUMIFS(retail_plan!J$3:J$33,retail_plan!$A$3:$A$33,$D116,retail_plan!$B$3:$B$33,$E116)</f>
        <v>30</v>
      </c>
      <c r="H116" s="7">
        <f>SUMIFS(retail_plan!K$3:K$33,retail_plan!$A$3:$A$33,$D116,retail_plan!$B$3:$B$33,$E116)</f>
        <v>30</v>
      </c>
      <c r="I116" s="7">
        <f>SUMIFS(retail_plan!L$3:L$33,retail_plan!$A$3:$A$33,$D116,retail_plan!$B$3:$B$33,$E116)</f>
        <v>30</v>
      </c>
      <c r="J116" s="7">
        <f>SUMIFS(retail_plan!M$3:M$33,retail_plan!$A$3:$A$33,$D116,retail_plan!$B$3:$B$33,$E116)</f>
        <v>20</v>
      </c>
      <c r="K116" s="7">
        <f>SUMIFS(retail_plan!N$3:N$33,retail_plan!$A$3:$A$33,$D116,retail_plan!$B$3:$B$33,$E116)</f>
        <v>20</v>
      </c>
      <c r="L116" s="7">
        <f t="shared" ref="L116:L117" si="142">K116</f>
        <v>20</v>
      </c>
      <c r="M116" s="7">
        <f t="shared" ref="M116:M117" si="143">K116</f>
        <v>20</v>
      </c>
      <c r="N116" s="7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4" t="s">
        <v>21</v>
      </c>
      <c r="B117" s="5" t="s">
        <v>74</v>
      </c>
      <c r="C117" s="6" t="s">
        <v>23</v>
      </c>
      <c r="D117" s="6" t="s">
        <v>91</v>
      </c>
      <c r="E117" s="3" t="s">
        <v>92</v>
      </c>
      <c r="F117" s="7">
        <v>0.0</v>
      </c>
      <c r="G117" s="7">
        <f>SUMIFS(retail_fact!J$3:J$33,retail_fact!$A$3:$A$33,$D117,retail_fact!$B$3:$B$33,$E117)</f>
        <v>0</v>
      </c>
      <c r="H117" s="7">
        <f>SUMIFS(retail_fact!K$3:K$33,retail_fact!$A$3:$A$33,$D117,retail_fact!$B$3:$B$33,$E117)</f>
        <v>0</v>
      </c>
      <c r="I117" s="7">
        <f>SUMIFS(retail_fact!L$3:L$33,retail_fact!$A$3:$A$33,$D117,retail_fact!$B$3:$B$33,$E117)</f>
        <v>0</v>
      </c>
      <c r="J117" s="7">
        <f>SUMIFS(retail_fact!M$3:M$33,retail_fact!$A$3:$A$33,$D117,retail_fact!$B$3:$B$33,$E117)</f>
        <v>0</v>
      </c>
      <c r="K117" s="7">
        <f>SUMIFS(retail_fact!N$3:N$33,retail_fact!$A$3:$A$33,$D117,retail_fact!$B$3:$B$33,$E117)</f>
        <v>0</v>
      </c>
      <c r="L117" s="7">
        <f t="shared" si="142"/>
        <v>0</v>
      </c>
      <c r="M117" s="7">
        <f t="shared" si="143"/>
        <v>0</v>
      </c>
      <c r="N117" s="7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4" t="s">
        <v>22</v>
      </c>
      <c r="B118" s="5" t="s">
        <v>74</v>
      </c>
      <c r="C118" s="6" t="s">
        <v>23</v>
      </c>
      <c r="D118" s="6" t="s">
        <v>91</v>
      </c>
      <c r="E118" s="3" t="s">
        <v>92</v>
      </c>
      <c r="F118" s="7">
        <f>SUMIFS(shipment!$P$3:$P$156,shipment!$C$3:$C$156,D118,shipment!$D$3:$D$156,E118)</f>
        <v>200</v>
      </c>
      <c r="G118" s="7">
        <f t="shared" ref="G118:J118" si="144">ROUNDUP(IF(G115&gt;SUM(G116,H116),0,IF(G117&lt;&gt;0,G117+H116-G115,G116+H116-G115))*1.15,0)</f>
        <v>0</v>
      </c>
      <c r="H118" s="7">
        <f t="shared" si="144"/>
        <v>0</v>
      </c>
      <c r="I118" s="7">
        <f t="shared" si="144"/>
        <v>0</v>
      </c>
      <c r="J118" s="7">
        <f t="shared" si="144"/>
        <v>0</v>
      </c>
      <c r="K118" s="7">
        <f>ROUNDUP(IF(K115&gt;SUM(K116,L116,M116),0,IF(K117&lt;&gt;0,K117+L116+M116-K115,K116+L116+M116-K115))*1.15,0)</f>
        <v>0</v>
      </c>
      <c r="L118" s="7">
        <f t="shared" ref="L118:M118" si="145">ROUNDUP(IF(L115&gt;SUM(L116,M116),0,IF(L117&lt;&gt;0,L115-L117+M116,L115-L116+M116))*1.15,0)</f>
        <v>0</v>
      </c>
      <c r="M118" s="7">
        <f t="shared" si="145"/>
        <v>0</v>
      </c>
      <c r="N118" s="7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4" t="s">
        <v>15</v>
      </c>
      <c r="B119" s="5" t="s">
        <v>74</v>
      </c>
      <c r="C119" s="6" t="s">
        <v>27</v>
      </c>
      <c r="D119" s="6" t="s">
        <v>93</v>
      </c>
      <c r="E119" s="3" t="s">
        <v>94</v>
      </c>
      <c r="F119" s="7">
        <f>SUMIFS('1C_stocks_2024.07.18_11-15'!$E$4:$E$238,'1C_stocks_2024.07.18_11-15'!$B$4:$B$238,C119,'1C_stocks_2024.07.18_11-15'!$C$4:$C$238,D119,'1C_stocks_2024.07.18_11-15'!$D$4:$D$238,E119)</f>
        <v>251</v>
      </c>
      <c r="G119" s="8">
        <f t="shared" ref="G119:M119" si="146">IF(F121&lt;&gt;0,F119-F121,F119-F120)+F122</f>
        <v>1024</v>
      </c>
      <c r="H119" s="8">
        <f t="shared" si="146"/>
        <v>584</v>
      </c>
      <c r="I119" s="8">
        <f t="shared" si="146"/>
        <v>447</v>
      </c>
      <c r="J119" s="8">
        <f t="shared" si="146"/>
        <v>374</v>
      </c>
      <c r="K119" s="8">
        <f t="shared" si="146"/>
        <v>270</v>
      </c>
      <c r="L119" s="8">
        <f t="shared" si="146"/>
        <v>548</v>
      </c>
      <c r="M119" s="8">
        <f t="shared" si="146"/>
        <v>308</v>
      </c>
      <c r="N119" s="7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4" t="s">
        <v>20</v>
      </c>
      <c r="B120" s="5" t="s">
        <v>74</v>
      </c>
      <c r="C120" s="6" t="s">
        <v>27</v>
      </c>
      <c r="D120" s="6" t="s">
        <v>93</v>
      </c>
      <c r="E120" s="3" t="s">
        <v>94</v>
      </c>
      <c r="F120" s="7">
        <v>0.0</v>
      </c>
      <c r="G120" s="7">
        <f>SUMIFS(retail_plan!J$3:J$33,retail_plan!$A$3:$A$33,$D120,retail_plan!$B$3:$B$33,$E120)</f>
        <v>440</v>
      </c>
      <c r="H120" s="7">
        <f>SUMIFS(retail_plan!K$3:K$33,retail_plan!$A$3:$A$33,$D120,retail_plan!$B$3:$B$33,$E120)</f>
        <v>420</v>
      </c>
      <c r="I120" s="7">
        <f>SUMIFS(retail_plan!L$3:L$33,retail_plan!$A$3:$A$33,$D120,retail_plan!$B$3:$B$33,$E120)</f>
        <v>410</v>
      </c>
      <c r="J120" s="7">
        <f>SUMIFS(retail_plan!M$3:M$33,retail_plan!$A$3:$A$33,$D120,retail_plan!$B$3:$B$33,$E120)</f>
        <v>330</v>
      </c>
      <c r="K120" s="7">
        <f>SUMIFS(retail_plan!N$3:N$33,retail_plan!$A$3:$A$33,$D120,retail_plan!$B$3:$B$33,$E120)</f>
        <v>240</v>
      </c>
      <c r="L120" s="7">
        <f t="shared" ref="L120:L121" si="147">K120</f>
        <v>240</v>
      </c>
      <c r="M120" s="7">
        <f t="shared" ref="M120:M121" si="148">K120</f>
        <v>240</v>
      </c>
      <c r="N120" s="7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4" t="s">
        <v>21</v>
      </c>
      <c r="B121" s="5" t="s">
        <v>74</v>
      </c>
      <c r="C121" s="6" t="s">
        <v>27</v>
      </c>
      <c r="D121" s="6" t="s">
        <v>93</v>
      </c>
      <c r="E121" s="3" t="s">
        <v>94</v>
      </c>
      <c r="F121" s="7">
        <v>0.0</v>
      </c>
      <c r="G121" s="7">
        <f>SUMIFS(retail_fact!J$3:J$33,retail_fact!$A$3:$A$33,$D121,retail_fact!$B$3:$B$33,$E121)</f>
        <v>0</v>
      </c>
      <c r="H121" s="7">
        <f>SUMIFS(retail_fact!K$3:K$33,retail_fact!$A$3:$A$33,$D121,retail_fact!$B$3:$B$33,$E121)</f>
        <v>0</v>
      </c>
      <c r="I121" s="7">
        <f>SUMIFS(retail_fact!L$3:L$33,retail_fact!$A$3:$A$33,$D121,retail_fact!$B$3:$B$33,$E121)</f>
        <v>0</v>
      </c>
      <c r="J121" s="7">
        <f>SUMIFS(retail_fact!M$3:M$33,retail_fact!$A$3:$A$33,$D121,retail_fact!$B$3:$B$33,$E121)</f>
        <v>0</v>
      </c>
      <c r="K121" s="7">
        <f>SUMIFS(retail_fact!N$3:N$33,retail_fact!$A$3:$A$33,$D121,retail_fact!$B$3:$B$33,$E121)</f>
        <v>0</v>
      </c>
      <c r="L121" s="7">
        <f t="shared" si="147"/>
        <v>0</v>
      </c>
      <c r="M121" s="7">
        <f t="shared" si="148"/>
        <v>0</v>
      </c>
      <c r="N121" s="7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4" t="s">
        <v>22</v>
      </c>
      <c r="B122" s="5" t="s">
        <v>74</v>
      </c>
      <c r="C122" s="6" t="s">
        <v>27</v>
      </c>
      <c r="D122" s="6" t="s">
        <v>93</v>
      </c>
      <c r="E122" s="3" t="s">
        <v>94</v>
      </c>
      <c r="F122" s="7">
        <f>SUMIFS(shipment!$P$3:$P$156,shipment!$C$3:$C$156,D122,shipment!$D$3:$D$156,E122)</f>
        <v>773</v>
      </c>
      <c r="G122" s="7">
        <f t="shared" ref="G122:J122" si="149">ROUNDUP(IF(G119&gt;SUM(G120,H120),0,IF(G121&lt;&gt;0,G121+H120-G119,G120+H120-G119))*1.15,0)</f>
        <v>0</v>
      </c>
      <c r="H122" s="7">
        <f t="shared" si="149"/>
        <v>283</v>
      </c>
      <c r="I122" s="7">
        <f t="shared" si="149"/>
        <v>337</v>
      </c>
      <c r="J122" s="7">
        <f t="shared" si="149"/>
        <v>226</v>
      </c>
      <c r="K122" s="7">
        <f>ROUNDUP(IF(K119&gt;SUM(K120,L120,M120),0,IF(K121&lt;&gt;0,K121+L120+M120-K119,K120+L120+M120-K119))*1.15,0)</f>
        <v>518</v>
      </c>
      <c r="L122" s="7">
        <f t="shared" ref="L122:M122" si="150">ROUNDUP(IF(L119&gt;SUM(L120,M120),0,IF(L121&lt;&gt;0,L119-L121+M120,L119-L120+M120))*1.15,0)</f>
        <v>0</v>
      </c>
      <c r="M122" s="7">
        <f t="shared" si="150"/>
        <v>0</v>
      </c>
      <c r="N122" s="7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4" t="s">
        <v>15</v>
      </c>
      <c r="B123" s="5" t="s">
        <v>74</v>
      </c>
      <c r="C123" s="6" t="s">
        <v>95</v>
      </c>
      <c r="D123" s="6" t="s">
        <v>96</v>
      </c>
      <c r="E123" s="3" t="s">
        <v>97</v>
      </c>
      <c r="F123" s="7">
        <f>SUMIFS('1C_stocks_2024.07.18_11-15'!$E$4:$E$238,'1C_stocks_2024.07.18_11-15'!$B$4:$B$238,C123,'1C_stocks_2024.07.18_11-15'!$C$4:$C$238,D123,'1C_stocks_2024.07.18_11-15'!$D$4:$D$238,E123)</f>
        <v>765</v>
      </c>
      <c r="G123" s="7">
        <f t="shared" ref="G123:M123" si="151">IF(F125&lt;&gt;0,F123-F125,F123-F124)+F126</f>
        <v>765</v>
      </c>
      <c r="H123" s="7">
        <f t="shared" si="151"/>
        <v>725</v>
      </c>
      <c r="I123" s="7">
        <f t="shared" si="151"/>
        <v>685</v>
      </c>
      <c r="J123" s="7">
        <f t="shared" si="151"/>
        <v>645</v>
      </c>
      <c r="K123" s="7">
        <f t="shared" si="151"/>
        <v>615</v>
      </c>
      <c r="L123" s="7">
        <f t="shared" si="151"/>
        <v>595</v>
      </c>
      <c r="M123" s="7">
        <f t="shared" si="151"/>
        <v>575</v>
      </c>
      <c r="N123" s="7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4" t="s">
        <v>20</v>
      </c>
      <c r="B124" s="5" t="s">
        <v>74</v>
      </c>
      <c r="C124" s="6" t="s">
        <v>95</v>
      </c>
      <c r="D124" s="6" t="s">
        <v>96</v>
      </c>
      <c r="E124" s="3" t="s">
        <v>97</v>
      </c>
      <c r="F124" s="7">
        <v>0.0</v>
      </c>
      <c r="G124" s="7">
        <f>SUMIFS(retail_plan!J$3:J$33,retail_plan!$A$3:$A$33,$D124,retail_plan!$B$3:$B$33,$E124)</f>
        <v>40</v>
      </c>
      <c r="H124" s="7">
        <f>SUMIFS(retail_plan!K$3:K$33,retail_plan!$A$3:$A$33,$D124,retail_plan!$B$3:$B$33,$E124)</f>
        <v>40</v>
      </c>
      <c r="I124" s="7">
        <f>SUMIFS(retail_plan!L$3:L$33,retail_plan!$A$3:$A$33,$D124,retail_plan!$B$3:$B$33,$E124)</f>
        <v>40</v>
      </c>
      <c r="J124" s="7">
        <f>SUMIFS(retail_plan!M$3:M$33,retail_plan!$A$3:$A$33,$D124,retail_plan!$B$3:$B$33,$E124)</f>
        <v>30</v>
      </c>
      <c r="K124" s="7">
        <f>SUMIFS(retail_plan!N$3:N$33,retail_plan!$A$3:$A$33,$D124,retail_plan!$B$3:$B$33,$E124)</f>
        <v>20</v>
      </c>
      <c r="L124" s="7">
        <f t="shared" ref="L124:L125" si="152">K124</f>
        <v>20</v>
      </c>
      <c r="M124" s="7">
        <f t="shared" ref="M124:M125" si="153">K124</f>
        <v>20</v>
      </c>
      <c r="N124" s="7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4" t="s">
        <v>21</v>
      </c>
      <c r="B125" s="5" t="s">
        <v>74</v>
      </c>
      <c r="C125" s="6" t="s">
        <v>95</v>
      </c>
      <c r="D125" s="6" t="s">
        <v>96</v>
      </c>
      <c r="E125" s="3" t="s">
        <v>97</v>
      </c>
      <c r="F125" s="7">
        <v>0.0</v>
      </c>
      <c r="G125" s="7">
        <f>SUMIFS(retail_fact!J$3:J$33,retail_fact!$A$3:$A$33,$D125,retail_fact!$B$3:$B$33,$E125)</f>
        <v>0</v>
      </c>
      <c r="H125" s="7">
        <f>SUMIFS(retail_fact!K$3:K$33,retail_fact!$A$3:$A$33,$D125,retail_fact!$B$3:$B$33,$E125)</f>
        <v>0</v>
      </c>
      <c r="I125" s="7">
        <f>SUMIFS(retail_fact!L$3:L$33,retail_fact!$A$3:$A$33,$D125,retail_fact!$B$3:$B$33,$E125)</f>
        <v>0</v>
      </c>
      <c r="J125" s="7">
        <f>SUMIFS(retail_fact!M$3:M$33,retail_fact!$A$3:$A$33,$D125,retail_fact!$B$3:$B$33,$E125)</f>
        <v>0</v>
      </c>
      <c r="K125" s="7">
        <f>SUMIFS(retail_fact!N$3:N$33,retail_fact!$A$3:$A$33,$D125,retail_fact!$B$3:$B$33,$E125)</f>
        <v>0</v>
      </c>
      <c r="L125" s="7">
        <f t="shared" si="152"/>
        <v>0</v>
      </c>
      <c r="M125" s="7">
        <f t="shared" si="153"/>
        <v>0</v>
      </c>
      <c r="N125" s="7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4" t="s">
        <v>22</v>
      </c>
      <c r="B126" s="5" t="s">
        <v>74</v>
      </c>
      <c r="C126" s="6" t="s">
        <v>95</v>
      </c>
      <c r="D126" s="6" t="s">
        <v>96</v>
      </c>
      <c r="E126" s="3" t="s">
        <v>97</v>
      </c>
      <c r="F126" s="7">
        <f>SUMIFS(shipment!$P$3:$P$156,shipment!$C$3:$C$156,D126,shipment!$D$3:$D$156,E126)</f>
        <v>0</v>
      </c>
      <c r="G126" s="7">
        <f t="shared" ref="G126:J126" si="154">ROUNDUP(IF(G123&gt;SUM(G124,H124),0,IF(G125&lt;&gt;0,G125+H124-G123,G124+H124-G123))*1.15,0)</f>
        <v>0</v>
      </c>
      <c r="H126" s="7">
        <f t="shared" si="154"/>
        <v>0</v>
      </c>
      <c r="I126" s="7">
        <f t="shared" si="154"/>
        <v>0</v>
      </c>
      <c r="J126" s="7">
        <f t="shared" si="154"/>
        <v>0</v>
      </c>
      <c r="K126" s="7">
        <f>ROUNDUP(IF(K123&gt;SUM(K124,L124,M124),0,IF(K125&lt;&gt;0,K125+L124+M124-K123,K124+L124+M124-K123))*1.15,0)</f>
        <v>0</v>
      </c>
      <c r="L126" s="7">
        <f t="shared" ref="L126:M126" si="155">ROUNDUP(IF(L123&gt;SUM(L124,M124),0,IF(L125&lt;&gt;0,L123-L125+M124,L123-L124+M124))*1.15,0)</f>
        <v>0</v>
      </c>
      <c r="M126" s="7">
        <f t="shared" si="155"/>
        <v>0</v>
      </c>
      <c r="N126" s="7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4" t="s">
        <v>15</v>
      </c>
      <c r="B127" s="5" t="s">
        <v>74</v>
      </c>
      <c r="C127" s="6" t="s">
        <v>27</v>
      </c>
      <c r="D127" s="6" t="s">
        <v>98</v>
      </c>
      <c r="E127" s="3" t="s">
        <v>99</v>
      </c>
      <c r="F127" s="7">
        <f>SUMIFS('1C_stocks_2024.07.18_11-15'!$E$4:$E$238,'1C_stocks_2024.07.18_11-15'!$B$4:$B$238,C127,'1C_stocks_2024.07.18_11-15'!$C$4:$C$238,D127,'1C_stocks_2024.07.18_11-15'!$D$4:$D$238,E127)</f>
        <v>34</v>
      </c>
      <c r="G127" s="7">
        <f t="shared" ref="G127:M127" si="156">IF(F129&lt;&gt;0,F127-F129,F127-F128)+F130</f>
        <v>34</v>
      </c>
      <c r="H127" s="7">
        <f t="shared" si="156"/>
        <v>125</v>
      </c>
      <c r="I127" s="7">
        <f t="shared" si="156"/>
        <v>100</v>
      </c>
      <c r="J127" s="7">
        <f t="shared" si="156"/>
        <v>91</v>
      </c>
      <c r="K127" s="7">
        <f t="shared" si="156"/>
        <v>68</v>
      </c>
      <c r="L127" s="7">
        <f t="shared" si="156"/>
        <v>137</v>
      </c>
      <c r="M127" s="7">
        <f t="shared" si="156"/>
        <v>77</v>
      </c>
      <c r="N127" s="7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4" t="s">
        <v>20</v>
      </c>
      <c r="B128" s="5" t="s">
        <v>74</v>
      </c>
      <c r="C128" s="6" t="s">
        <v>27</v>
      </c>
      <c r="D128" s="6" t="s">
        <v>98</v>
      </c>
      <c r="E128" s="3" t="s">
        <v>99</v>
      </c>
      <c r="F128" s="7">
        <v>0.0</v>
      </c>
      <c r="G128" s="7">
        <f>SUMIFS(retail_plan!J$3:J$33,retail_plan!$A$3:$A$33,$D128,retail_plan!$B$3:$B$33,$E128)</f>
        <v>100</v>
      </c>
      <c r="H128" s="7">
        <f>SUMIFS(retail_plan!K$3:K$33,retail_plan!$A$3:$A$33,$D128,retail_plan!$B$3:$B$33,$E128)</f>
        <v>100</v>
      </c>
      <c r="I128" s="7">
        <f>SUMIFS(retail_plan!L$3:L$33,retail_plan!$A$3:$A$33,$D128,retail_plan!$B$3:$B$33,$E128)</f>
        <v>90</v>
      </c>
      <c r="J128" s="7">
        <f>SUMIFS(retail_plan!M$3:M$33,retail_plan!$A$3:$A$33,$D128,retail_plan!$B$3:$B$33,$E128)</f>
        <v>80</v>
      </c>
      <c r="K128" s="7">
        <f>SUMIFS(retail_plan!N$3:N$33,retail_plan!$A$3:$A$33,$D128,retail_plan!$B$3:$B$33,$E128)</f>
        <v>60</v>
      </c>
      <c r="L128" s="7">
        <f t="shared" ref="L128:L129" si="157">K128</f>
        <v>60</v>
      </c>
      <c r="M128" s="7">
        <f t="shared" ref="M128:M129" si="158">K128</f>
        <v>60</v>
      </c>
      <c r="N128" s="7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4" t="s">
        <v>21</v>
      </c>
      <c r="B129" s="5" t="s">
        <v>74</v>
      </c>
      <c r="C129" s="6" t="s">
        <v>27</v>
      </c>
      <c r="D129" s="6" t="s">
        <v>98</v>
      </c>
      <c r="E129" s="3" t="s">
        <v>99</v>
      </c>
      <c r="F129" s="7">
        <v>0.0</v>
      </c>
      <c r="G129" s="7">
        <f>SUMIFS(retail_fact!J$3:J$33,retail_fact!$A$3:$A$33,$D129,retail_fact!$B$3:$B$33,$E129)</f>
        <v>0</v>
      </c>
      <c r="H129" s="7">
        <f>SUMIFS(retail_fact!K$3:K$33,retail_fact!$A$3:$A$33,$D129,retail_fact!$B$3:$B$33,$E129)</f>
        <v>0</v>
      </c>
      <c r="I129" s="7">
        <f>SUMIFS(retail_fact!L$3:L$33,retail_fact!$A$3:$A$33,$D129,retail_fact!$B$3:$B$33,$E129)</f>
        <v>0</v>
      </c>
      <c r="J129" s="7">
        <f>SUMIFS(retail_fact!M$3:M$33,retail_fact!$A$3:$A$33,$D129,retail_fact!$B$3:$B$33,$E129)</f>
        <v>0</v>
      </c>
      <c r="K129" s="7">
        <f>SUMIFS(retail_fact!N$3:N$33,retail_fact!$A$3:$A$33,$D129,retail_fact!$B$3:$B$33,$E129)</f>
        <v>0</v>
      </c>
      <c r="L129" s="7">
        <f t="shared" si="157"/>
        <v>0</v>
      </c>
      <c r="M129" s="7">
        <f t="shared" si="158"/>
        <v>0</v>
      </c>
      <c r="N129" s="7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4" t="s">
        <v>22</v>
      </c>
      <c r="B130" s="5" t="s">
        <v>74</v>
      </c>
      <c r="C130" s="6" t="s">
        <v>27</v>
      </c>
      <c r="D130" s="6" t="s">
        <v>98</v>
      </c>
      <c r="E130" s="3" t="s">
        <v>99</v>
      </c>
      <c r="F130" s="7">
        <f>SUMIFS(shipment!$P$3:$P$156,shipment!$C$3:$C$156,D130,shipment!$D$3:$D$156,E130)</f>
        <v>0</v>
      </c>
      <c r="G130" s="7">
        <f t="shared" ref="G130:J130" si="159">ROUNDUP(IF(G127&gt;SUM(G128,H128),0,IF(G129&lt;&gt;0,G129+H128-G127,G128+H128-G127))*1.15,0)</f>
        <v>191</v>
      </c>
      <c r="H130" s="7">
        <f t="shared" si="159"/>
        <v>75</v>
      </c>
      <c r="I130" s="7">
        <f t="shared" si="159"/>
        <v>81</v>
      </c>
      <c r="J130" s="7">
        <f t="shared" si="159"/>
        <v>57</v>
      </c>
      <c r="K130" s="7">
        <f>ROUNDUP(IF(K127&gt;SUM(K128,L128,M128),0,IF(K129&lt;&gt;0,K129+L128+M128-K127,K128+L128+M128-K127))*1.15,0)</f>
        <v>129</v>
      </c>
      <c r="L130" s="7">
        <f t="shared" ref="L130:M130" si="160">ROUNDUP(IF(L127&gt;SUM(L128,M128),0,IF(L129&lt;&gt;0,L127-L129+M128,L127-L128+M128))*1.15,0)</f>
        <v>0</v>
      </c>
      <c r="M130" s="7">
        <f t="shared" si="160"/>
        <v>0</v>
      </c>
      <c r="N130" s="7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4" t="s">
        <v>15</v>
      </c>
      <c r="B131" s="5" t="s">
        <v>74</v>
      </c>
      <c r="C131" s="6" t="s">
        <v>100</v>
      </c>
      <c r="D131" s="6" t="s">
        <v>101</v>
      </c>
      <c r="E131" s="3" t="s">
        <v>102</v>
      </c>
      <c r="F131" s="7">
        <f>SUMIFS('1C_stocks_2024.07.18_11-15'!$E$4:$E$238,'1C_stocks_2024.07.18_11-15'!$B$4:$B$238,C131,'1C_stocks_2024.07.18_11-15'!$C$4:$C$238,D131,'1C_stocks_2024.07.18_11-15'!$D$4:$D$238,E131)</f>
        <v>68</v>
      </c>
      <c r="G131" s="7">
        <f t="shared" ref="G131:M131" si="161">IF(F133&lt;&gt;0,F131-F133,F131-F132)+F134</f>
        <v>303</v>
      </c>
      <c r="H131" s="7">
        <f t="shared" si="161"/>
        <v>203</v>
      </c>
      <c r="I131" s="7">
        <f t="shared" si="161"/>
        <v>103</v>
      </c>
      <c r="J131" s="7">
        <f t="shared" si="161"/>
        <v>91</v>
      </c>
      <c r="K131" s="7">
        <f t="shared" si="161"/>
        <v>68</v>
      </c>
      <c r="L131" s="7">
        <f t="shared" si="161"/>
        <v>137</v>
      </c>
      <c r="M131" s="7">
        <f t="shared" si="161"/>
        <v>77</v>
      </c>
      <c r="N131" s="7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4" t="s">
        <v>20</v>
      </c>
      <c r="B132" s="5" t="s">
        <v>74</v>
      </c>
      <c r="C132" s="6" t="s">
        <v>100</v>
      </c>
      <c r="D132" s="6" t="s">
        <v>101</v>
      </c>
      <c r="E132" s="3" t="s">
        <v>102</v>
      </c>
      <c r="F132" s="7">
        <v>0.0</v>
      </c>
      <c r="G132" s="7">
        <f>SUMIFS(retail_plan!J$3:J$33,retail_plan!$A$3:$A$33,$D132,retail_plan!$B$3:$B$33,$E132)</f>
        <v>100</v>
      </c>
      <c r="H132" s="7">
        <f>SUMIFS(retail_plan!K$3:K$33,retail_plan!$A$3:$A$33,$D132,retail_plan!$B$3:$B$33,$E132)</f>
        <v>100</v>
      </c>
      <c r="I132" s="7">
        <f>SUMIFS(retail_plan!L$3:L$33,retail_plan!$A$3:$A$33,$D132,retail_plan!$B$3:$B$33,$E132)</f>
        <v>90</v>
      </c>
      <c r="J132" s="7">
        <f>SUMIFS(retail_plan!M$3:M$33,retail_plan!$A$3:$A$33,$D132,retail_plan!$B$3:$B$33,$E132)</f>
        <v>80</v>
      </c>
      <c r="K132" s="7">
        <f>SUMIFS(retail_plan!N$3:N$33,retail_plan!$A$3:$A$33,$D132,retail_plan!$B$3:$B$33,$E132)</f>
        <v>60</v>
      </c>
      <c r="L132" s="7">
        <f t="shared" ref="L132:L133" si="162">K132</f>
        <v>60</v>
      </c>
      <c r="M132" s="7">
        <f t="shared" ref="M132:M133" si="163">K132</f>
        <v>60</v>
      </c>
      <c r="N132" s="7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4" t="s">
        <v>21</v>
      </c>
      <c r="B133" s="5" t="s">
        <v>74</v>
      </c>
      <c r="C133" s="6" t="s">
        <v>100</v>
      </c>
      <c r="D133" s="6" t="s">
        <v>101</v>
      </c>
      <c r="E133" s="3" t="s">
        <v>102</v>
      </c>
      <c r="F133" s="7">
        <v>0.0</v>
      </c>
      <c r="G133" s="7">
        <f>SUMIFS(retail_fact!J$3:J$33,retail_fact!$A$3:$A$33,$D133,retail_fact!$B$3:$B$33,$E133)</f>
        <v>0</v>
      </c>
      <c r="H133" s="7">
        <f>SUMIFS(retail_fact!K$3:K$33,retail_fact!$A$3:$A$33,$D133,retail_fact!$B$3:$B$33,$E133)</f>
        <v>0</v>
      </c>
      <c r="I133" s="7">
        <f>SUMIFS(retail_fact!L$3:L$33,retail_fact!$A$3:$A$33,$D133,retail_fact!$B$3:$B$33,$E133)</f>
        <v>0</v>
      </c>
      <c r="J133" s="7">
        <f>SUMIFS(retail_fact!M$3:M$33,retail_fact!$A$3:$A$33,$D133,retail_fact!$B$3:$B$33,$E133)</f>
        <v>0</v>
      </c>
      <c r="K133" s="7">
        <f>SUMIFS(retail_fact!N$3:N$33,retail_fact!$A$3:$A$33,$D133,retail_fact!$B$3:$B$33,$E133)</f>
        <v>0</v>
      </c>
      <c r="L133" s="7">
        <f t="shared" si="162"/>
        <v>0</v>
      </c>
      <c r="M133" s="7">
        <f t="shared" si="163"/>
        <v>0</v>
      </c>
      <c r="N133" s="7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4" t="s">
        <v>22</v>
      </c>
      <c r="B134" s="5" t="s">
        <v>74</v>
      </c>
      <c r="C134" s="6" t="s">
        <v>100</v>
      </c>
      <c r="D134" s="6" t="s">
        <v>101</v>
      </c>
      <c r="E134" s="3" t="s">
        <v>102</v>
      </c>
      <c r="F134" s="7">
        <f>SUMIFS(shipment!$P$3:$P$156,shipment!$C$3:$C$156,D134,shipment!$D$3:$D$156,E134)</f>
        <v>235</v>
      </c>
      <c r="G134" s="7">
        <f t="shared" ref="G134:J134" si="164">ROUNDUP(IF(G131&gt;SUM(G132,H132),0,IF(G133&lt;&gt;0,G133+H132-G131,G132+H132-G131))*1.15,0)</f>
        <v>0</v>
      </c>
      <c r="H134" s="7">
        <f t="shared" si="164"/>
        <v>0</v>
      </c>
      <c r="I134" s="7">
        <f t="shared" si="164"/>
        <v>78</v>
      </c>
      <c r="J134" s="7">
        <f t="shared" si="164"/>
        <v>57</v>
      </c>
      <c r="K134" s="7">
        <f>ROUNDUP(IF(K131&gt;SUM(K132,L132,M132),0,IF(K133&lt;&gt;0,K133+L132+M132-K131,K132+L132+M132-K131))*1.15,0)</f>
        <v>129</v>
      </c>
      <c r="L134" s="7">
        <f t="shared" ref="L134:M134" si="165">ROUNDUP(IF(L131&gt;SUM(L132,M132),0,IF(L133&lt;&gt;0,L131-L133+M132,L131-L132+M132))*1.15,0)</f>
        <v>0</v>
      </c>
      <c r="M134" s="7">
        <f t="shared" si="165"/>
        <v>0</v>
      </c>
      <c r="N134" s="7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4" t="s">
        <v>15</v>
      </c>
      <c r="B135" s="5" t="s">
        <v>74</v>
      </c>
      <c r="C135" s="6" t="s">
        <v>23</v>
      </c>
      <c r="D135" s="6" t="s">
        <v>103</v>
      </c>
      <c r="E135" s="3" t="s">
        <v>104</v>
      </c>
      <c r="F135" s="7">
        <f>SUMIFS('1C_stocks_2024.07.18_11-15'!$E$4:$E$238,'1C_stocks_2024.07.18_11-15'!$B$4:$B$238,C135,'1C_stocks_2024.07.18_11-15'!$C$4:$C$238,D135,'1C_stocks_2024.07.18_11-15'!$D$4:$D$238,E135)</f>
        <v>0</v>
      </c>
      <c r="G135" s="7">
        <f t="shared" ref="G135:M135" si="166">IF(F137&lt;&gt;0,F135-F137,F135-F136)+F138</f>
        <v>205</v>
      </c>
      <c r="H135" s="7">
        <f t="shared" si="166"/>
        <v>153</v>
      </c>
      <c r="I135" s="7">
        <f t="shared" si="166"/>
        <v>160</v>
      </c>
      <c r="J135" s="7">
        <f t="shared" si="166"/>
        <v>124</v>
      </c>
      <c r="K135" s="7">
        <f t="shared" si="166"/>
        <v>90</v>
      </c>
      <c r="L135" s="7">
        <f t="shared" si="166"/>
        <v>183</v>
      </c>
      <c r="M135" s="7">
        <f t="shared" si="166"/>
        <v>103</v>
      </c>
      <c r="N135" s="7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4" t="s">
        <v>20</v>
      </c>
      <c r="B136" s="5" t="s">
        <v>74</v>
      </c>
      <c r="C136" s="6" t="s">
        <v>23</v>
      </c>
      <c r="D136" s="6" t="s">
        <v>103</v>
      </c>
      <c r="E136" s="3" t="s">
        <v>104</v>
      </c>
      <c r="F136" s="7">
        <v>0.0</v>
      </c>
      <c r="G136" s="7">
        <f>SUMIFS(retail_plan!J$3:J$33,retail_plan!$A$3:$A$33,$D136,retail_plan!$B$3:$B$33,$E136)</f>
        <v>150</v>
      </c>
      <c r="H136" s="7">
        <f>SUMIFS(retail_plan!K$3:K$33,retail_plan!$A$3:$A$33,$D136,retail_plan!$B$3:$B$33,$E136)</f>
        <v>140</v>
      </c>
      <c r="I136" s="7">
        <f>SUMIFS(retail_plan!L$3:L$33,retail_plan!$A$3:$A$33,$D136,retail_plan!$B$3:$B$33,$E136)</f>
        <v>140</v>
      </c>
      <c r="J136" s="7">
        <f>SUMIFS(retail_plan!M$3:M$33,retail_plan!$A$3:$A$33,$D136,retail_plan!$B$3:$B$33,$E136)</f>
        <v>110</v>
      </c>
      <c r="K136" s="7">
        <f>SUMIFS(retail_plan!N$3:N$33,retail_plan!$A$3:$A$33,$D136,retail_plan!$B$3:$B$33,$E136)</f>
        <v>80</v>
      </c>
      <c r="L136" s="7">
        <f t="shared" ref="L136:L137" si="167">K136</f>
        <v>80</v>
      </c>
      <c r="M136" s="7">
        <f t="shared" ref="M136:M137" si="168">K136</f>
        <v>80</v>
      </c>
      <c r="N136" s="7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4" t="s">
        <v>21</v>
      </c>
      <c r="B137" s="5" t="s">
        <v>74</v>
      </c>
      <c r="C137" s="6" t="s">
        <v>23</v>
      </c>
      <c r="D137" s="6" t="s">
        <v>103</v>
      </c>
      <c r="E137" s="3" t="s">
        <v>104</v>
      </c>
      <c r="F137" s="7">
        <v>0.0</v>
      </c>
      <c r="G137" s="7">
        <f>SUMIFS(retail_fact!J$3:J$33,retail_fact!$A$3:$A$33,$D137,retail_fact!$B$3:$B$33,$E137)</f>
        <v>0</v>
      </c>
      <c r="H137" s="7">
        <f>SUMIFS(retail_fact!K$3:K$33,retail_fact!$A$3:$A$33,$D137,retail_fact!$B$3:$B$33,$E137)</f>
        <v>0</v>
      </c>
      <c r="I137" s="7">
        <f>SUMIFS(retail_fact!L$3:L$33,retail_fact!$A$3:$A$33,$D137,retail_fact!$B$3:$B$33,$E137)</f>
        <v>0</v>
      </c>
      <c r="J137" s="7">
        <f>SUMIFS(retail_fact!M$3:M$33,retail_fact!$A$3:$A$33,$D137,retail_fact!$B$3:$B$33,$E137)</f>
        <v>0</v>
      </c>
      <c r="K137" s="7">
        <f>SUMIFS(retail_fact!N$3:N$33,retail_fact!$A$3:$A$33,$D137,retail_fact!$B$3:$B$33,$E137)</f>
        <v>0</v>
      </c>
      <c r="L137" s="7">
        <f t="shared" si="167"/>
        <v>0</v>
      </c>
      <c r="M137" s="7">
        <f t="shared" si="168"/>
        <v>0</v>
      </c>
      <c r="N137" s="7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4" t="s">
        <v>22</v>
      </c>
      <c r="B138" s="5" t="s">
        <v>74</v>
      </c>
      <c r="C138" s="6" t="s">
        <v>23</v>
      </c>
      <c r="D138" s="6" t="s">
        <v>103</v>
      </c>
      <c r="E138" s="3" t="s">
        <v>104</v>
      </c>
      <c r="F138" s="7">
        <f>SUMIFS(shipment!$P$3:$P$156,shipment!$C$3:$C$156,D138,shipment!$D$3:$D$156,E138)</f>
        <v>205</v>
      </c>
      <c r="G138" s="7">
        <f t="shared" ref="G138:J138" si="169">ROUNDUP(IF(G135&gt;SUM(G136,H136),0,IF(G137&lt;&gt;0,G137+H136-G135,G136+H136-G135))*1.15,0)</f>
        <v>98</v>
      </c>
      <c r="H138" s="7">
        <f t="shared" si="169"/>
        <v>147</v>
      </c>
      <c r="I138" s="7">
        <f t="shared" si="169"/>
        <v>104</v>
      </c>
      <c r="J138" s="7">
        <f t="shared" si="169"/>
        <v>76</v>
      </c>
      <c r="K138" s="7">
        <f>ROUNDUP(IF(K135&gt;SUM(K136,L136,M136),0,IF(K137&lt;&gt;0,K137+L136+M136-K135,K136+L136+M136-K135))*1.15,0)</f>
        <v>173</v>
      </c>
      <c r="L138" s="7">
        <f t="shared" ref="L138:M138" si="170">ROUNDUP(IF(L135&gt;SUM(L136,M136),0,IF(L137&lt;&gt;0,L135-L137+M136,L135-L136+M136))*1.15,0)</f>
        <v>0</v>
      </c>
      <c r="M138" s="7">
        <f t="shared" si="170"/>
        <v>0</v>
      </c>
      <c r="N138" s="7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4" t="s">
        <v>15</v>
      </c>
      <c r="B139" s="5" t="s">
        <v>74</v>
      </c>
      <c r="C139" s="6" t="s">
        <v>27</v>
      </c>
      <c r="D139" s="6" t="s">
        <v>105</v>
      </c>
      <c r="E139" s="3" t="s">
        <v>106</v>
      </c>
      <c r="F139" s="7">
        <f>SUMIFS('1C_stocks_2024.07.18_11-15'!$E$4:$E$238,'1C_stocks_2024.07.18_11-15'!$B$4:$B$238,C139,'1C_stocks_2024.07.18_11-15'!$C$4:$C$238,D139,'1C_stocks_2024.07.18_11-15'!$D$4:$D$238,E139)</f>
        <v>0</v>
      </c>
      <c r="G139" s="7">
        <f t="shared" ref="G139:M139" si="171">IF(F141&lt;&gt;0,F139-F141,F139-F140)+F142</f>
        <v>125</v>
      </c>
      <c r="H139" s="7">
        <f t="shared" si="171"/>
        <v>165</v>
      </c>
      <c r="I139" s="7">
        <f t="shared" si="171"/>
        <v>158</v>
      </c>
      <c r="J139" s="7">
        <f t="shared" si="171"/>
        <v>124</v>
      </c>
      <c r="K139" s="7">
        <f t="shared" si="171"/>
        <v>90</v>
      </c>
      <c r="L139" s="7">
        <f t="shared" si="171"/>
        <v>183</v>
      </c>
      <c r="M139" s="7">
        <f t="shared" si="171"/>
        <v>103</v>
      </c>
      <c r="N139" s="7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4" t="s">
        <v>20</v>
      </c>
      <c r="B140" s="5" t="s">
        <v>74</v>
      </c>
      <c r="C140" s="6" t="s">
        <v>27</v>
      </c>
      <c r="D140" s="6" t="s">
        <v>105</v>
      </c>
      <c r="E140" s="3" t="s">
        <v>106</v>
      </c>
      <c r="F140" s="7">
        <v>0.0</v>
      </c>
      <c r="G140" s="7">
        <f>SUMIFS(retail_plan!J$3:J$33,retail_plan!$A$3:$A$33,$D140,retail_plan!$B$3:$B$33,$E140)</f>
        <v>150</v>
      </c>
      <c r="H140" s="7">
        <f>SUMIFS(retail_plan!K$3:K$33,retail_plan!$A$3:$A$33,$D140,retail_plan!$B$3:$B$33,$E140)</f>
        <v>140</v>
      </c>
      <c r="I140" s="7">
        <f>SUMIFS(retail_plan!L$3:L$33,retail_plan!$A$3:$A$33,$D140,retail_plan!$B$3:$B$33,$E140)</f>
        <v>140</v>
      </c>
      <c r="J140" s="7">
        <f>SUMIFS(retail_plan!M$3:M$33,retail_plan!$A$3:$A$33,$D140,retail_plan!$B$3:$B$33,$E140)</f>
        <v>110</v>
      </c>
      <c r="K140" s="7">
        <f>SUMIFS(retail_plan!N$3:N$33,retail_plan!$A$3:$A$33,$D140,retail_plan!$B$3:$B$33,$E140)</f>
        <v>80</v>
      </c>
      <c r="L140" s="7">
        <f t="shared" ref="L140:L141" si="172">K140</f>
        <v>80</v>
      </c>
      <c r="M140" s="7">
        <f t="shared" ref="M140:M141" si="173">K140</f>
        <v>80</v>
      </c>
      <c r="N140" s="7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4" t="s">
        <v>21</v>
      </c>
      <c r="B141" s="5" t="s">
        <v>74</v>
      </c>
      <c r="C141" s="6" t="s">
        <v>27</v>
      </c>
      <c r="D141" s="6" t="s">
        <v>105</v>
      </c>
      <c r="E141" s="3" t="s">
        <v>106</v>
      </c>
      <c r="F141" s="7">
        <v>0.0</v>
      </c>
      <c r="G141" s="7">
        <f>SUMIFS(retail_fact!J$3:J$33,retail_fact!$A$3:$A$33,$D141,retail_fact!$B$3:$B$33,$E141)</f>
        <v>0</v>
      </c>
      <c r="H141" s="7">
        <f>SUMIFS(retail_fact!K$3:K$33,retail_fact!$A$3:$A$33,$D141,retail_fact!$B$3:$B$33,$E141)</f>
        <v>0</v>
      </c>
      <c r="I141" s="7">
        <f>SUMIFS(retail_fact!L$3:L$33,retail_fact!$A$3:$A$33,$D141,retail_fact!$B$3:$B$33,$E141)</f>
        <v>0</v>
      </c>
      <c r="J141" s="7">
        <f>SUMIFS(retail_fact!M$3:M$33,retail_fact!$A$3:$A$33,$D141,retail_fact!$B$3:$B$33,$E141)</f>
        <v>0</v>
      </c>
      <c r="K141" s="7">
        <f>SUMIFS(retail_fact!N$3:N$33,retail_fact!$A$3:$A$33,$D141,retail_fact!$B$3:$B$33,$E141)</f>
        <v>0</v>
      </c>
      <c r="L141" s="7">
        <f t="shared" si="172"/>
        <v>0</v>
      </c>
      <c r="M141" s="7">
        <f t="shared" si="173"/>
        <v>0</v>
      </c>
      <c r="N141" s="7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4" t="s">
        <v>22</v>
      </c>
      <c r="B142" s="5" t="s">
        <v>74</v>
      </c>
      <c r="C142" s="6" t="s">
        <v>27</v>
      </c>
      <c r="D142" s="6" t="s">
        <v>105</v>
      </c>
      <c r="E142" s="3" t="s">
        <v>106</v>
      </c>
      <c r="F142" s="7">
        <f>SUMIFS(shipment!$P$3:$P$156,shipment!$C$3:$C$156,D142,shipment!$D$3:$D$156,E142)</f>
        <v>125</v>
      </c>
      <c r="G142" s="7">
        <f t="shared" ref="G142:J142" si="174">ROUNDUP(IF(G139&gt;SUM(G140,H140),0,IF(G141&lt;&gt;0,G141+H140-G139,G140+H140-G139))*1.15,0)</f>
        <v>190</v>
      </c>
      <c r="H142" s="7">
        <f t="shared" si="174"/>
        <v>133</v>
      </c>
      <c r="I142" s="7">
        <f t="shared" si="174"/>
        <v>106</v>
      </c>
      <c r="J142" s="7">
        <f t="shared" si="174"/>
        <v>76</v>
      </c>
      <c r="K142" s="7">
        <f>ROUNDUP(IF(K139&gt;SUM(K140,L140,M140),0,IF(K141&lt;&gt;0,K141+L140+M140-K139,K140+L140+M140-K139))*1.15,0)</f>
        <v>173</v>
      </c>
      <c r="L142" s="7">
        <f t="shared" ref="L142:M142" si="175">ROUNDUP(IF(L139&gt;SUM(L140,M140),0,IF(L141&lt;&gt;0,L139-L141+M140,L139-L140+M140))*1.15,0)</f>
        <v>0</v>
      </c>
      <c r="M142" s="7">
        <f t="shared" si="175"/>
        <v>0</v>
      </c>
      <c r="N142" s="7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4" t="s">
        <v>15</v>
      </c>
      <c r="B143" s="5" t="s">
        <v>74</v>
      </c>
      <c r="C143" s="6" t="s">
        <v>107</v>
      </c>
      <c r="D143" s="6" t="s">
        <v>108</v>
      </c>
      <c r="E143" s="3" t="s">
        <v>109</v>
      </c>
      <c r="F143" s="7">
        <f>SUMIFS('1C_stocks_2024.07.18_11-15'!$E$4:$E$238,'1C_stocks_2024.07.18_11-15'!$B$4:$B$238,C143,'1C_stocks_2024.07.18_11-15'!$C$4:$C$238,D143,'1C_stocks_2024.07.18_11-15'!$D$4:$D$238,E143)</f>
        <v>79</v>
      </c>
      <c r="G143" s="7">
        <f t="shared" ref="G143:M143" si="176">IF(F145&lt;&gt;0,F143-F145,F143-F144)+F146</f>
        <v>129</v>
      </c>
      <c r="H143" s="7">
        <f t="shared" si="176"/>
        <v>74</v>
      </c>
      <c r="I143" s="7">
        <f t="shared" si="176"/>
        <v>80</v>
      </c>
      <c r="J143" s="7">
        <f t="shared" si="176"/>
        <v>68</v>
      </c>
      <c r="K143" s="7">
        <f t="shared" si="176"/>
        <v>45</v>
      </c>
      <c r="L143" s="7">
        <f t="shared" si="176"/>
        <v>92</v>
      </c>
      <c r="M143" s="7">
        <f t="shared" si="176"/>
        <v>52</v>
      </c>
      <c r="N143" s="7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4" t="s">
        <v>20</v>
      </c>
      <c r="B144" s="5" t="s">
        <v>74</v>
      </c>
      <c r="C144" s="6" t="s">
        <v>107</v>
      </c>
      <c r="D144" s="6" t="s">
        <v>108</v>
      </c>
      <c r="E144" s="3" t="s">
        <v>109</v>
      </c>
      <c r="F144" s="7">
        <v>0.0</v>
      </c>
      <c r="G144" s="7">
        <f>SUMIFS(retail_plan!J$3:J$33,retail_plan!$A$3:$A$33,$D144,retail_plan!$B$3:$B$33,$E144)</f>
        <v>80</v>
      </c>
      <c r="H144" s="7">
        <f>SUMIFS(retail_plan!K$3:K$33,retail_plan!$A$3:$A$33,$D144,retail_plan!$B$3:$B$33,$E144)</f>
        <v>70</v>
      </c>
      <c r="I144" s="7">
        <f>SUMIFS(retail_plan!L$3:L$33,retail_plan!$A$3:$A$33,$D144,retail_plan!$B$3:$B$33,$E144)</f>
        <v>70</v>
      </c>
      <c r="J144" s="7">
        <f>SUMIFS(retail_plan!M$3:M$33,retail_plan!$A$3:$A$33,$D144,retail_plan!$B$3:$B$33,$E144)</f>
        <v>60</v>
      </c>
      <c r="K144" s="7">
        <f>SUMIFS(retail_plan!N$3:N$33,retail_plan!$A$3:$A$33,$D144,retail_plan!$B$3:$B$33,$E144)</f>
        <v>40</v>
      </c>
      <c r="L144" s="7">
        <f t="shared" ref="L144:L145" si="177">K144</f>
        <v>40</v>
      </c>
      <c r="M144" s="7">
        <f t="shared" ref="M144:M145" si="178">K144</f>
        <v>40</v>
      </c>
      <c r="N144" s="7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4" t="s">
        <v>21</v>
      </c>
      <c r="B145" s="5" t="s">
        <v>74</v>
      </c>
      <c r="C145" s="6" t="s">
        <v>107</v>
      </c>
      <c r="D145" s="6" t="s">
        <v>108</v>
      </c>
      <c r="E145" s="3" t="s">
        <v>109</v>
      </c>
      <c r="F145" s="7">
        <v>0.0</v>
      </c>
      <c r="G145" s="7">
        <f>SUMIFS(retail_fact!J$3:J$33,retail_fact!$A$3:$A$33,$D145,retail_fact!$B$3:$B$33,$E145)</f>
        <v>0</v>
      </c>
      <c r="H145" s="7">
        <f>SUMIFS(retail_fact!K$3:K$33,retail_fact!$A$3:$A$33,$D145,retail_fact!$B$3:$B$33,$E145)</f>
        <v>0</v>
      </c>
      <c r="I145" s="7">
        <f>SUMIFS(retail_fact!L$3:L$33,retail_fact!$A$3:$A$33,$D145,retail_fact!$B$3:$B$33,$E145)</f>
        <v>0</v>
      </c>
      <c r="J145" s="7">
        <f>SUMIFS(retail_fact!M$3:M$33,retail_fact!$A$3:$A$33,$D145,retail_fact!$B$3:$B$33,$E145)</f>
        <v>0</v>
      </c>
      <c r="K145" s="7">
        <f>SUMIFS(retail_fact!N$3:N$33,retail_fact!$A$3:$A$33,$D145,retail_fact!$B$3:$B$33,$E145)</f>
        <v>0</v>
      </c>
      <c r="L145" s="7">
        <f t="shared" si="177"/>
        <v>0</v>
      </c>
      <c r="M145" s="7">
        <f t="shared" si="178"/>
        <v>0</v>
      </c>
      <c r="N145" s="7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4" t="s">
        <v>22</v>
      </c>
      <c r="B146" s="5" t="s">
        <v>74</v>
      </c>
      <c r="C146" s="6" t="s">
        <v>107</v>
      </c>
      <c r="D146" s="6" t="s">
        <v>108</v>
      </c>
      <c r="E146" s="3" t="s">
        <v>109</v>
      </c>
      <c r="F146" s="7">
        <f>SUMIFS(shipment!$P$3:$P$156,shipment!$C$3:$C$156,D146,shipment!$D$3:$D$156,E146)</f>
        <v>50</v>
      </c>
      <c r="G146" s="7">
        <f t="shared" ref="G146:J146" si="179">ROUNDUP(IF(G143&gt;SUM(G144,H144),0,IF(G145&lt;&gt;0,G145+H144-G143,G144+H144-G143))*1.15,0)</f>
        <v>25</v>
      </c>
      <c r="H146" s="7">
        <f t="shared" si="179"/>
        <v>76</v>
      </c>
      <c r="I146" s="7">
        <f t="shared" si="179"/>
        <v>58</v>
      </c>
      <c r="J146" s="7">
        <f t="shared" si="179"/>
        <v>37</v>
      </c>
      <c r="K146" s="7">
        <f>ROUNDUP(IF(K143&gt;SUM(K144,L144,M144),0,IF(K145&lt;&gt;0,K145+L144+M144-K143,K144+L144+M144-K143))*1.15,0)</f>
        <v>87</v>
      </c>
      <c r="L146" s="7">
        <f t="shared" ref="L146:M146" si="180">ROUNDUP(IF(L143&gt;SUM(L144,M144),0,IF(L145&lt;&gt;0,L143-L145+M144,L143-L144+M144))*1.15,0)</f>
        <v>0</v>
      </c>
      <c r="M146" s="7">
        <f t="shared" si="180"/>
        <v>0</v>
      </c>
      <c r="N146" s="7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4" t="s">
        <v>15</v>
      </c>
      <c r="B147" s="6" t="s">
        <v>110</v>
      </c>
      <c r="C147" s="6" t="s">
        <v>27</v>
      </c>
      <c r="D147" s="6" t="s">
        <v>111</v>
      </c>
      <c r="E147" s="3" t="s">
        <v>112</v>
      </c>
      <c r="F147" s="7">
        <f>SUMIFS('1C_stocks_2024.07.18_11-15'!$E$4:$E$238,'1C_stocks_2024.07.18_11-15'!$B$4:$B$238,C147,'1C_stocks_2024.07.18_11-15'!$C$4:$C$238,D147,'1C_stocks_2024.07.18_11-15'!$D$4:$D$238,E147)</f>
        <v>845</v>
      </c>
      <c r="G147" s="8">
        <f t="shared" ref="G147:M147" si="181">IF(F149&lt;&gt;0,F147-F149,F147-F148)+F150</f>
        <v>1345</v>
      </c>
      <c r="H147" s="8">
        <f t="shared" si="181"/>
        <v>995</v>
      </c>
      <c r="I147" s="8">
        <f t="shared" si="181"/>
        <v>509</v>
      </c>
      <c r="J147" s="8">
        <f t="shared" si="181"/>
        <v>482</v>
      </c>
      <c r="K147" s="8">
        <f t="shared" si="181"/>
        <v>279</v>
      </c>
      <c r="L147" s="8">
        <f t="shared" si="181"/>
        <v>571</v>
      </c>
      <c r="M147" s="8">
        <f t="shared" si="181"/>
        <v>321</v>
      </c>
      <c r="N147" s="7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4" t="s">
        <v>20</v>
      </c>
      <c r="B148" s="6" t="s">
        <v>110</v>
      </c>
      <c r="C148" s="6" t="s">
        <v>27</v>
      </c>
      <c r="D148" s="6" t="s">
        <v>111</v>
      </c>
      <c r="E148" s="3" t="s">
        <v>112</v>
      </c>
      <c r="F148" s="7">
        <v>0.0</v>
      </c>
      <c r="G148" s="7">
        <f>SUMIFS(tender_plan!J$3:J$6,tender_plan!$A$3:$A$6,$D148,tender_plan!$B$3:$B$6,$E148)</f>
        <v>350</v>
      </c>
      <c r="H148" s="7">
        <f>SUMIFS(tender_plan!K$3:K$6,tender_plan!$A$3:$A$6,$D148,tender_plan!$B$3:$B$6,$E148)</f>
        <v>550</v>
      </c>
      <c r="I148" s="7">
        <f>SUMIFS(tender_plan!L$3:L$6,tender_plan!$A$3:$A$6,$D148,tender_plan!$B$3:$B$6,$E148)</f>
        <v>500</v>
      </c>
      <c r="J148" s="7">
        <f>SUMIFS(tender_plan!M$3:M$6,tender_plan!$A$3:$A$6,$D148,tender_plan!$B$3:$B$6,$E148)</f>
        <v>420</v>
      </c>
      <c r="K148" s="7">
        <f>SUMIFS(tender_plan!N$3:N$6,tender_plan!$A$3:$A$6,$D148,tender_plan!$B$3:$B$6,$E148)</f>
        <v>250</v>
      </c>
      <c r="L148" s="7">
        <f t="shared" ref="L148:L149" si="182">K148</f>
        <v>250</v>
      </c>
      <c r="M148" s="7">
        <f t="shared" ref="M148:M149" si="183">K148</f>
        <v>250</v>
      </c>
      <c r="N148" s="7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4" t="s">
        <v>21</v>
      </c>
      <c r="B149" s="6" t="s">
        <v>110</v>
      </c>
      <c r="C149" s="6" t="s">
        <v>27</v>
      </c>
      <c r="D149" s="6" t="s">
        <v>111</v>
      </c>
      <c r="E149" s="3" t="s">
        <v>112</v>
      </c>
      <c r="F149" s="7">
        <v>0.0</v>
      </c>
      <c r="G149" s="7">
        <f>SUMIFS(tender_fact!J$3:J$6,tender_fact!$A$3:$A$6,$D149,tender_fact!$B$3:$B$6,$E149)</f>
        <v>0</v>
      </c>
      <c r="H149" s="7">
        <f>SUMIFS(tender_fact!K$3:K$6,tender_fact!$A$3:$A$6,$D149,tender_fact!$B$3:$B$6,$E149)</f>
        <v>0</v>
      </c>
      <c r="I149" s="7">
        <f>SUMIFS(tender_fact!L$3:L$6,tender_fact!$A$3:$A$6,$D149,tender_fact!$B$3:$B$6,$E149)</f>
        <v>0</v>
      </c>
      <c r="J149" s="7">
        <f>SUMIFS(tender_fact!M$3:M$6,tender_fact!$A$3:$A$6,$D149,tender_fact!$B$3:$B$6,$E149)</f>
        <v>0</v>
      </c>
      <c r="K149" s="7">
        <f>SUMIFS(tender_fact!N$3:N$6,tender_fact!$A$3:$A$6,$D149,tender_fact!$B$3:$B$6,$E149)</f>
        <v>0</v>
      </c>
      <c r="L149" s="7">
        <f t="shared" si="182"/>
        <v>0</v>
      </c>
      <c r="M149" s="7">
        <f t="shared" si="183"/>
        <v>0</v>
      </c>
      <c r="N149" s="7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4" t="s">
        <v>22</v>
      </c>
      <c r="B150" s="6" t="s">
        <v>110</v>
      </c>
      <c r="C150" s="6" t="s">
        <v>27</v>
      </c>
      <c r="D150" s="6" t="s">
        <v>111</v>
      </c>
      <c r="E150" s="3" t="s">
        <v>112</v>
      </c>
      <c r="F150" s="7">
        <f>SUMIFS(shipment!$P$3:$P$156,shipment!$C$3:$C$156,D150,shipment!$D$3:$D$156,E150)</f>
        <v>500</v>
      </c>
      <c r="G150" s="7">
        <f t="shared" ref="G150:J150" si="184">ROUNDUP(IF(G147&gt;SUM(G148,H148),0,IF(G149&lt;&gt;0,G149+H148-G147,G148+H148-G147))*1.15,0)</f>
        <v>0</v>
      </c>
      <c r="H150" s="7">
        <f t="shared" si="184"/>
        <v>64</v>
      </c>
      <c r="I150" s="7">
        <f t="shared" si="184"/>
        <v>473</v>
      </c>
      <c r="J150" s="7">
        <f t="shared" si="184"/>
        <v>217</v>
      </c>
      <c r="K150" s="7">
        <f>ROUNDUP(IF(K147&gt;SUM(K148,L148,M148),0,IF(K149&lt;&gt;0,K149+L148+M148-K147,K148+L148+M148-K147))*1.15,0)</f>
        <v>542</v>
      </c>
      <c r="L150" s="7">
        <f t="shared" ref="L150:M150" si="185">ROUNDUP(IF(L147&gt;SUM(L148,M148),0,IF(L149&lt;&gt;0,L147-L149+M148,L147-L148+M148))*1.15,0)</f>
        <v>0</v>
      </c>
      <c r="M150" s="7">
        <f t="shared" si="185"/>
        <v>0</v>
      </c>
      <c r="N150" s="7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4" t="s">
        <v>15</v>
      </c>
      <c r="B151" s="6" t="s">
        <v>110</v>
      </c>
      <c r="C151" s="6" t="s">
        <v>113</v>
      </c>
      <c r="D151" s="6" t="s">
        <v>114</v>
      </c>
      <c r="E151" s="3" t="s">
        <v>115</v>
      </c>
      <c r="F151" s="8">
        <f>SUMIFS('1C_stocks_2024.07.18_11-15'!$E$4:$E$238,'1C_stocks_2024.07.18_11-15'!$B$4:$B$238,C151,'1C_stocks_2024.07.18_11-15'!$C$4:$C$238,D151,'1C_stocks_2024.07.18_11-15'!$D$4:$D$238,E151)</f>
        <v>1397</v>
      </c>
      <c r="G151" s="8">
        <f t="shared" ref="G151:M151" si="186">IF(F153&lt;&gt;0,F151-F153,F151-F152)+F154</f>
        <v>1397</v>
      </c>
      <c r="H151" s="8">
        <f t="shared" si="186"/>
        <v>1267</v>
      </c>
      <c r="I151" s="8">
        <f t="shared" si="186"/>
        <v>1067</v>
      </c>
      <c r="J151" s="8">
        <f t="shared" si="186"/>
        <v>867</v>
      </c>
      <c r="K151" s="8">
        <f t="shared" si="186"/>
        <v>667</v>
      </c>
      <c r="L151" s="8">
        <f t="shared" si="186"/>
        <v>517</v>
      </c>
      <c r="M151" s="8">
        <f t="shared" si="186"/>
        <v>367</v>
      </c>
      <c r="N151" s="7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4" t="s">
        <v>20</v>
      </c>
      <c r="B152" s="6" t="s">
        <v>110</v>
      </c>
      <c r="C152" s="6" t="s">
        <v>113</v>
      </c>
      <c r="D152" s="6" t="s">
        <v>114</v>
      </c>
      <c r="E152" s="3" t="s">
        <v>115</v>
      </c>
      <c r="F152" s="7">
        <v>0.0</v>
      </c>
      <c r="G152" s="7">
        <f>SUMIFS(tender_plan!J$3:J$6,tender_plan!$A$3:$A$6,$D152,tender_plan!$B$3:$B$6,$E152)</f>
        <v>130</v>
      </c>
      <c r="H152" s="7">
        <f>SUMIFS(tender_plan!K$3:K$6,tender_plan!$A$3:$A$6,$D152,tender_plan!$B$3:$B$6,$E152)</f>
        <v>200</v>
      </c>
      <c r="I152" s="7">
        <f>SUMIFS(tender_plan!L$3:L$6,tender_plan!$A$3:$A$6,$D152,tender_plan!$B$3:$B$6,$E152)</f>
        <v>200</v>
      </c>
      <c r="J152" s="7">
        <f>SUMIFS(tender_plan!M$3:M$6,tender_plan!$A$3:$A$6,$D152,tender_plan!$B$3:$B$6,$E152)</f>
        <v>200</v>
      </c>
      <c r="K152" s="7">
        <f>SUMIFS(tender_plan!N$3:N$6,tender_plan!$A$3:$A$6,$D152,tender_plan!$B$3:$B$6,$E152)</f>
        <v>150</v>
      </c>
      <c r="L152" s="7">
        <f t="shared" ref="L152:L153" si="187">K152</f>
        <v>150</v>
      </c>
      <c r="M152" s="7">
        <f t="shared" ref="M152:M153" si="188">K152</f>
        <v>150</v>
      </c>
      <c r="N152" s="7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4" t="s">
        <v>21</v>
      </c>
      <c r="B153" s="6" t="s">
        <v>110</v>
      </c>
      <c r="C153" s="6" t="s">
        <v>113</v>
      </c>
      <c r="D153" s="6" t="s">
        <v>114</v>
      </c>
      <c r="E153" s="3" t="s">
        <v>115</v>
      </c>
      <c r="F153" s="7">
        <v>0.0</v>
      </c>
      <c r="G153" s="7">
        <f>SUMIFS(tender_fact!J$3:J$6,tender_fact!$A$3:$A$6,$D153,tender_fact!$B$3:$B$6,$E153)</f>
        <v>0</v>
      </c>
      <c r="H153" s="7">
        <f>SUMIFS(tender_fact!K$3:K$6,tender_fact!$A$3:$A$6,$D153,tender_fact!$B$3:$B$6,$E153)</f>
        <v>0</v>
      </c>
      <c r="I153" s="7">
        <f>SUMIFS(tender_fact!L$3:L$6,tender_fact!$A$3:$A$6,$D153,tender_fact!$B$3:$B$6,$E153)</f>
        <v>0</v>
      </c>
      <c r="J153" s="7">
        <f>SUMIFS(tender_fact!M$3:M$6,tender_fact!$A$3:$A$6,$D153,tender_fact!$B$3:$B$6,$E153)</f>
        <v>0</v>
      </c>
      <c r="K153" s="7">
        <f>SUMIFS(tender_fact!N$3:N$6,tender_fact!$A$3:$A$6,$D153,tender_fact!$B$3:$B$6,$E153)</f>
        <v>0</v>
      </c>
      <c r="L153" s="7">
        <f t="shared" si="187"/>
        <v>0</v>
      </c>
      <c r="M153" s="7">
        <f t="shared" si="188"/>
        <v>0</v>
      </c>
      <c r="N153" s="7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4" t="s">
        <v>22</v>
      </c>
      <c r="B154" s="6" t="s">
        <v>110</v>
      </c>
      <c r="C154" s="6" t="s">
        <v>113</v>
      </c>
      <c r="D154" s="6" t="s">
        <v>114</v>
      </c>
      <c r="E154" s="3" t="s">
        <v>115</v>
      </c>
      <c r="F154" s="7">
        <f>SUMIFS(shipment!$P$3:$P$156,shipment!$C$3:$C$156,D154,shipment!$D$3:$D$156,E154)</f>
        <v>0</v>
      </c>
      <c r="G154" s="7">
        <f t="shared" ref="G154:J154" si="189">ROUNDUP(IF(G151&gt;SUM(G152,H152),0,IF(G153&lt;&gt;0,G153+H152-G151,G152+H152-G151))*1.15,0)</f>
        <v>0</v>
      </c>
      <c r="H154" s="7">
        <f t="shared" si="189"/>
        <v>0</v>
      </c>
      <c r="I154" s="7">
        <f t="shared" si="189"/>
        <v>0</v>
      </c>
      <c r="J154" s="7">
        <f t="shared" si="189"/>
        <v>0</v>
      </c>
      <c r="K154" s="7">
        <f>ROUNDUP(IF(K151&gt;SUM(K152,L152,M152),0,IF(K153&lt;&gt;0,K153+L152+M152-K151,K152+L152+M152-K151))*1.15,0)</f>
        <v>0</v>
      </c>
      <c r="L154" s="7">
        <f t="shared" ref="L154:M154" si="190">ROUNDUP(IF(L151&gt;SUM(L152,M152),0,IF(L153&lt;&gt;0,L151-L153+M152,L151-L152+M152))*1.15,0)</f>
        <v>0</v>
      </c>
      <c r="M154" s="7">
        <f t="shared" si="190"/>
        <v>0</v>
      </c>
      <c r="N154" s="7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4" t="s">
        <v>15</v>
      </c>
      <c r="B155" s="6" t="s">
        <v>110</v>
      </c>
      <c r="C155" s="6" t="s">
        <v>27</v>
      </c>
      <c r="D155" s="6" t="s">
        <v>116</v>
      </c>
      <c r="E155" s="3" t="s">
        <v>117</v>
      </c>
      <c r="F155" s="7">
        <f>SUMIFS('1C_stocks_2024.07.18_11-15'!$E$4:$E$238,'1C_stocks_2024.07.18_11-15'!$B$4:$B$238,C155,'1C_stocks_2024.07.18_11-15'!$C$4:$C$238,D155,'1C_stocks_2024.07.18_11-15'!$D$4:$D$238,E155)</f>
        <v>621</v>
      </c>
      <c r="G155" s="8">
        <f t="shared" ref="G155:M155" si="191">IF(F157&lt;&gt;0,F155-F157,F155-F156)+F158</f>
        <v>2585</v>
      </c>
      <c r="H155" s="8">
        <f t="shared" si="191"/>
        <v>1985</v>
      </c>
      <c r="I155" s="8">
        <f t="shared" si="191"/>
        <v>1235</v>
      </c>
      <c r="J155" s="8">
        <f t="shared" si="191"/>
        <v>870</v>
      </c>
      <c r="K155" s="8">
        <f t="shared" si="191"/>
        <v>507</v>
      </c>
      <c r="L155" s="8">
        <f t="shared" si="191"/>
        <v>1027</v>
      </c>
      <c r="M155" s="8">
        <f t="shared" si="191"/>
        <v>577</v>
      </c>
      <c r="N155" s="7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4" t="s">
        <v>20</v>
      </c>
      <c r="B156" s="6" t="s">
        <v>110</v>
      </c>
      <c r="C156" s="6" t="s">
        <v>27</v>
      </c>
      <c r="D156" s="6" t="s">
        <v>116</v>
      </c>
      <c r="E156" s="3" t="s">
        <v>117</v>
      </c>
      <c r="F156" s="7">
        <v>0.0</v>
      </c>
      <c r="G156" s="7">
        <f>SUMIFS(tender_plan!J$3:J$6,tender_plan!$A$3:$A$6,$D156,tender_plan!$B$3:$B$6,$E156)</f>
        <v>600</v>
      </c>
      <c r="H156" s="7">
        <f>SUMIFS(tender_plan!K$3:K$6,tender_plan!$A$3:$A$6,$D156,tender_plan!$B$3:$B$6,$E156)</f>
        <v>750</v>
      </c>
      <c r="I156" s="7">
        <f>SUMIFS(tender_plan!L$3:L$6,tender_plan!$A$3:$A$6,$D156,tender_plan!$B$3:$B$6,$E156)</f>
        <v>900</v>
      </c>
      <c r="J156" s="7">
        <f>SUMIFS(tender_plan!M$3:M$6,tender_plan!$A$3:$A$6,$D156,tender_plan!$B$3:$B$6,$E156)</f>
        <v>800</v>
      </c>
      <c r="K156" s="7">
        <f>SUMIFS(tender_plan!N$3:N$6,tender_plan!$A$3:$A$6,$D156,tender_plan!$B$3:$B$6,$E156)</f>
        <v>450</v>
      </c>
      <c r="L156" s="7">
        <f t="shared" ref="L156:L157" si="192">K156</f>
        <v>450</v>
      </c>
      <c r="M156" s="7">
        <f t="shared" ref="M156:M157" si="193">K156</f>
        <v>450</v>
      </c>
      <c r="N156" s="7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4" t="s">
        <v>21</v>
      </c>
      <c r="B157" s="6" t="s">
        <v>110</v>
      </c>
      <c r="C157" s="6" t="s">
        <v>27</v>
      </c>
      <c r="D157" s="6" t="s">
        <v>116</v>
      </c>
      <c r="E157" s="3" t="s">
        <v>117</v>
      </c>
      <c r="F157" s="7">
        <v>0.0</v>
      </c>
      <c r="G157" s="7">
        <f>SUMIFS(tender_fact!J$3:J$6,tender_fact!$A$3:$A$6,$D157,tender_fact!$B$3:$B$6,$E157)</f>
        <v>0</v>
      </c>
      <c r="H157" s="7">
        <f>SUMIFS(tender_fact!K$3:K$6,tender_fact!$A$3:$A$6,$D157,tender_fact!$B$3:$B$6,$E157)</f>
        <v>0</v>
      </c>
      <c r="I157" s="7">
        <f>SUMIFS(tender_fact!L$3:L$6,tender_fact!$A$3:$A$6,$D157,tender_fact!$B$3:$B$6,$E157)</f>
        <v>0</v>
      </c>
      <c r="J157" s="7">
        <f>SUMIFS(tender_fact!M$3:M$6,tender_fact!$A$3:$A$6,$D157,tender_fact!$B$3:$B$6,$E157)</f>
        <v>0</v>
      </c>
      <c r="K157" s="7">
        <f>SUMIFS(tender_fact!N$3:N$6,tender_fact!$A$3:$A$6,$D157,tender_fact!$B$3:$B$6,$E157)</f>
        <v>0</v>
      </c>
      <c r="L157" s="7">
        <f t="shared" si="192"/>
        <v>0</v>
      </c>
      <c r="M157" s="7">
        <f t="shared" si="193"/>
        <v>0</v>
      </c>
      <c r="N157" s="7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4" t="s">
        <v>22</v>
      </c>
      <c r="B158" s="6" t="s">
        <v>110</v>
      </c>
      <c r="C158" s="6" t="s">
        <v>27</v>
      </c>
      <c r="D158" s="6" t="s">
        <v>116</v>
      </c>
      <c r="E158" s="3" t="s">
        <v>117</v>
      </c>
      <c r="F158" s="8">
        <f>SUMIFS(shipment!$P$3:$P$156,shipment!$C$3:$C$156,D158,shipment!$D$3:$D$156,E158)</f>
        <v>1964</v>
      </c>
      <c r="G158" s="7">
        <f t="shared" ref="G158:J158" si="194">ROUNDUP(IF(G155&gt;SUM(G156,H156),0,IF(G157&lt;&gt;0,G157+H156-G155,G156+H156-G155))*1.15,0)</f>
        <v>0</v>
      </c>
      <c r="H158" s="7">
        <f t="shared" si="194"/>
        <v>0</v>
      </c>
      <c r="I158" s="7">
        <f t="shared" si="194"/>
        <v>535</v>
      </c>
      <c r="J158" s="7">
        <f t="shared" si="194"/>
        <v>437</v>
      </c>
      <c r="K158" s="7">
        <f>ROUNDUP(IF(K155&gt;SUM(K156,L156,M156),0,IF(K157&lt;&gt;0,K157+L156+M156-K155,K156+L156+M156-K155))*1.15,0)</f>
        <v>970</v>
      </c>
      <c r="L158" s="7">
        <f t="shared" ref="L158:M158" si="195">ROUNDUP(IF(L155&gt;SUM(L156,M156),0,IF(L157&lt;&gt;0,L155-L157+M156,L155-L156+M156))*1.15,0)</f>
        <v>0</v>
      </c>
      <c r="M158" s="7">
        <f t="shared" si="195"/>
        <v>0</v>
      </c>
      <c r="N158" s="7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4" t="s">
        <v>15</v>
      </c>
      <c r="B159" s="6" t="s">
        <v>110</v>
      </c>
      <c r="C159" s="6" t="s">
        <v>23</v>
      </c>
      <c r="D159" s="6" t="s">
        <v>118</v>
      </c>
      <c r="E159" s="3" t="s">
        <v>33</v>
      </c>
      <c r="F159" s="7">
        <f>SUMIFS('1C_stocks_2024.07.18_11-15'!$E$4:$E$238,'1C_stocks_2024.07.18_11-15'!$B$4:$B$238,C159,'1C_stocks_2024.07.18_11-15'!$C$4:$C$238,D159,'1C_stocks_2024.07.18_11-15'!$D$4:$D$238,E159)</f>
        <v>0</v>
      </c>
      <c r="G159" s="7">
        <f t="shared" ref="G159:M159" si="196">IF(F161&lt;&gt;0,F159-F161,F159-F160)+F162</f>
        <v>6</v>
      </c>
      <c r="H159" s="7">
        <f t="shared" si="196"/>
        <v>305</v>
      </c>
      <c r="I159" s="7">
        <f t="shared" si="196"/>
        <v>280</v>
      </c>
      <c r="J159" s="7">
        <f t="shared" si="196"/>
        <v>226</v>
      </c>
      <c r="K159" s="7">
        <f t="shared" si="196"/>
        <v>169</v>
      </c>
      <c r="L159" s="7">
        <f t="shared" si="196"/>
        <v>343</v>
      </c>
      <c r="M159" s="7">
        <f t="shared" si="196"/>
        <v>193</v>
      </c>
      <c r="N159" s="7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4" t="s">
        <v>20</v>
      </c>
      <c r="B160" s="6" t="s">
        <v>110</v>
      </c>
      <c r="C160" s="6" t="s">
        <v>23</v>
      </c>
      <c r="D160" s="6" t="s">
        <v>118</v>
      </c>
      <c r="E160" s="3" t="s">
        <v>33</v>
      </c>
      <c r="F160" s="7">
        <v>0.0</v>
      </c>
      <c r="G160" s="7">
        <f>SUMIFS(tender_plan!J$3:J$6,tender_plan!$A$3:$A$6,$D160,tender_plan!$B$3:$B$6,$E160)</f>
        <v>120</v>
      </c>
      <c r="H160" s="7">
        <f>SUMIFS(tender_plan!K$3:K$6,tender_plan!$A$3:$A$6,$D160,tender_plan!$B$3:$B$6,$E160)</f>
        <v>250</v>
      </c>
      <c r="I160" s="7">
        <f>SUMIFS(tender_plan!L$3:L$6,tender_plan!$A$3:$A$6,$D160,tender_plan!$B$3:$B$6,$E160)</f>
        <v>250</v>
      </c>
      <c r="J160" s="7">
        <f>SUMIFS(tender_plan!M$3:M$6,tender_plan!$A$3:$A$6,$D160,tender_plan!$B$3:$B$6,$E160)</f>
        <v>200</v>
      </c>
      <c r="K160" s="7">
        <f>SUMIFS(tender_plan!N$3:N$6,tender_plan!$A$3:$A$6,$D160,tender_plan!$B$3:$B$6,$E160)</f>
        <v>150</v>
      </c>
      <c r="L160" s="7">
        <f t="shared" ref="L160:L161" si="197">K160</f>
        <v>150</v>
      </c>
      <c r="M160" s="7">
        <f t="shared" ref="M160:M161" si="198">K160</f>
        <v>150</v>
      </c>
      <c r="N160" s="7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4" t="s">
        <v>21</v>
      </c>
      <c r="B161" s="6" t="s">
        <v>110</v>
      </c>
      <c r="C161" s="6" t="s">
        <v>23</v>
      </c>
      <c r="D161" s="6" t="s">
        <v>118</v>
      </c>
      <c r="E161" s="3" t="s">
        <v>33</v>
      </c>
      <c r="F161" s="7">
        <v>0.0</v>
      </c>
      <c r="G161" s="7">
        <f>SUMIFS(tender_fact!J$3:J$6,tender_fact!$A$3:$A$6,$D161,tender_fact!$B$3:$B$6,$E161)</f>
        <v>0</v>
      </c>
      <c r="H161" s="7">
        <f>SUMIFS(tender_fact!K$3:K$6,tender_fact!$A$3:$A$6,$D161,tender_fact!$B$3:$B$6,$E161)</f>
        <v>0</v>
      </c>
      <c r="I161" s="7">
        <f>SUMIFS(tender_fact!L$3:L$6,tender_fact!$A$3:$A$6,$D161,tender_fact!$B$3:$B$6,$E161)</f>
        <v>0</v>
      </c>
      <c r="J161" s="7">
        <f>SUMIFS(tender_fact!M$3:M$6,tender_fact!$A$3:$A$6,$D161,tender_fact!$B$3:$B$6,$E161)</f>
        <v>0</v>
      </c>
      <c r="K161" s="7">
        <f>SUMIFS(tender_fact!N$3:N$6,tender_fact!$A$3:$A$6,$D161,tender_fact!$B$3:$B$6,$E161)</f>
        <v>0</v>
      </c>
      <c r="L161" s="7">
        <f t="shared" si="197"/>
        <v>0</v>
      </c>
      <c r="M161" s="7">
        <f t="shared" si="198"/>
        <v>0</v>
      </c>
      <c r="N161" s="7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4" t="s">
        <v>22</v>
      </c>
      <c r="B162" s="6" t="s">
        <v>110</v>
      </c>
      <c r="C162" s="6" t="s">
        <v>23</v>
      </c>
      <c r="D162" s="6" t="s">
        <v>118</v>
      </c>
      <c r="E162" s="3" t="s">
        <v>33</v>
      </c>
      <c r="F162" s="7">
        <f>SUMIFS(shipment!$P$3:$P$156,shipment!$C$3:$C$156,D162,shipment!$D$3:$D$156,E162)</f>
        <v>6</v>
      </c>
      <c r="G162" s="7">
        <f t="shared" ref="G162:J162" si="199">ROUNDUP(IF(G159&gt;SUM(G160,H160),0,IF(G161&lt;&gt;0,G161+H160-G159,G160+H160-G159))*1.15,0)</f>
        <v>419</v>
      </c>
      <c r="H162" s="7">
        <f t="shared" si="199"/>
        <v>225</v>
      </c>
      <c r="I162" s="7">
        <f t="shared" si="199"/>
        <v>196</v>
      </c>
      <c r="J162" s="7">
        <f t="shared" si="199"/>
        <v>143</v>
      </c>
      <c r="K162" s="7">
        <f>ROUNDUP(IF(K159&gt;SUM(K160,L160,M160),0,IF(K161&lt;&gt;0,K161+L160+M160-K159,K160+L160+M160-K159))*1.15,0)</f>
        <v>324</v>
      </c>
      <c r="L162" s="7">
        <f t="shared" ref="L162:M162" si="200">ROUNDUP(IF(L159&gt;SUM(L160,M160),0,IF(L161&lt;&gt;0,L159-L161+M160,L159-L160+M160))*1.15,0)</f>
        <v>0</v>
      </c>
      <c r="M162" s="7">
        <f t="shared" si="200"/>
        <v>0</v>
      </c>
      <c r="N162" s="7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0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0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0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0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0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0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0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0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0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0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0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0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0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0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0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0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0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0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0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0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0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0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0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0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0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0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0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0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0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0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0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0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0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0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0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0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0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0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0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0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0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0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0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0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0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0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0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0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0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0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0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0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0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0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0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0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0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0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0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0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0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0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0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0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0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0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0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0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0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0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0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0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0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0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0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0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0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0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0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0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0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0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0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0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0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0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0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0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0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0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0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0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0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0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0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0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0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0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0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0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0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0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0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0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0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0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0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0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0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0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0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0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0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0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0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0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0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0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0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0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0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0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0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0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0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0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0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0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0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0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0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0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0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0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0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0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0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0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0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0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0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0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0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0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0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0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0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0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0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0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0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0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0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0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0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0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0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0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0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0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0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0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0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0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0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0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0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0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0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0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0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0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0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0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0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0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0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0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0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0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0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0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0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0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0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0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0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0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0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0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0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0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0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0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0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0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0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0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0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0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0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0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0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0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0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0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0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0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0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0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0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0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0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0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0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0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0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0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0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0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0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0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0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0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0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0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0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0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0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0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0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0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0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0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0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0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0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0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0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0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0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0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0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0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0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0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0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0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0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0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0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0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0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0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0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0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0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0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0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0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0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0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0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0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0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0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0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0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0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0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0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0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0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0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0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0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0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0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0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0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0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0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0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0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0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0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0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0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0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0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0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0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0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0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0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0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0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0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0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0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0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0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0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0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0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0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0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0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0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0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0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0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0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0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0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0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0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0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0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0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0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0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0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0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0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0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0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0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0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0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0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0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0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0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0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0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0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0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0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0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0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0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0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0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0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0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0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0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0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0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0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0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0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0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0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0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0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0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0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0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0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0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0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0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0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0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0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0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0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0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0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0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0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0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0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0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0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0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0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0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0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0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0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0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0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0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0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0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0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0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0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0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0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0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0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0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0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0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0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0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0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0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0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0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0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0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0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0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0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0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0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0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0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0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0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0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0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0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0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0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0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0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0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0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0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0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0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0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0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0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0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0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0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0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0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0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0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0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0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0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0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0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0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0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0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0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0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0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0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0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0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0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0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0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0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0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0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0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0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0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0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0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0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0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0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0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0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0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0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0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0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0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0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0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0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0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0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0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0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0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0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0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0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0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0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0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0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0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0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0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0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0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0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0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0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0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0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0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0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0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0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0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0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0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0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0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0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0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0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0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0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0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0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0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0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0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0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0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0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0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0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0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0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0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0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0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0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0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0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0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0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0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0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0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0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0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0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0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0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0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0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0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0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0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0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0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0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0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0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0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0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0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0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0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0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0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0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0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0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0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0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0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0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0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0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0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0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0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0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0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0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0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0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0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0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0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0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0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0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0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0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0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0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0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0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0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0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0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0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0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0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0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0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0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0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0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0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0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0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0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0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0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0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0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0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0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0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0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0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0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0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0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0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0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0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0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0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0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0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0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0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0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0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0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0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0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0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0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0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0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0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0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0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0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0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0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0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0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0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0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0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0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0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0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0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0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0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0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0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0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0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0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0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0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0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0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0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0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0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0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0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0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0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0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0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0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0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0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0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0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0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0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0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0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0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0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0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0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0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0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0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0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0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0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0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0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0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0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0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0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0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0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0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0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0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0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0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0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0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0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0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0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0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0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0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0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0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0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0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0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0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0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0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0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0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0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0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0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0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0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0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0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0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0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0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0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0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0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0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0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0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0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0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0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0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0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0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0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0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0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0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0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0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0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0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0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0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0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0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0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0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0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0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0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0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0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0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0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0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0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0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0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0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0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0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0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0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0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0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0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0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0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0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0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0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0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0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0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0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0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0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0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0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0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0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0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0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0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0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0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0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0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0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0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0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0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0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0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0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0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0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0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0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0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0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0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0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0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0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0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0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0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0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0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0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0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0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0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0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0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0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0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0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0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0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0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0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0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0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0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0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0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0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0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0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0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0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0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N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6.83" defaultRowHeight="15.0"/>
  <cols>
    <col customWidth="1" min="1" max="1" width="30.5"/>
    <col customWidth="1" min="2" max="2" width="16.0"/>
    <col customWidth="1" min="3" max="3" width="23.67"/>
    <col customWidth="1" min="4" max="4" width="8.0"/>
    <col customWidth="1" min="5" max="5" width="12.0"/>
    <col customWidth="1" min="6" max="26" width="10.67"/>
  </cols>
  <sheetData>
    <row r="1" ht="15.0" customHeight="1">
      <c r="A1" s="1" t="s">
        <v>119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9" t="s">
        <v>120</v>
      </c>
      <c r="B2" s="10"/>
      <c r="C2" s="10"/>
      <c r="D2" s="10"/>
      <c r="E2" s="11">
        <f>SUM(E4:E238)</f>
        <v>10058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2" t="s">
        <v>121</v>
      </c>
      <c r="B3" s="12" t="s">
        <v>3</v>
      </c>
      <c r="C3" s="12" t="s">
        <v>4</v>
      </c>
      <c r="D3" s="12" t="s">
        <v>5</v>
      </c>
      <c r="E3" s="12" t="s">
        <v>122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3" t="s">
        <v>123</v>
      </c>
      <c r="B4" s="14" t="s">
        <v>27</v>
      </c>
      <c r="C4" s="14" t="s">
        <v>124</v>
      </c>
      <c r="D4" s="14" t="s">
        <v>125</v>
      </c>
      <c r="E4" s="15">
        <v>90.0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6" t="s">
        <v>126</v>
      </c>
      <c r="B5" s="17" t="s">
        <v>27</v>
      </c>
      <c r="C5" s="17" t="s">
        <v>124</v>
      </c>
      <c r="D5" s="17" t="s">
        <v>125</v>
      </c>
      <c r="E5" s="8">
        <v>11.0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6" t="s">
        <v>127</v>
      </c>
      <c r="B6" s="17" t="s">
        <v>27</v>
      </c>
      <c r="C6" s="17" t="s">
        <v>42</v>
      </c>
      <c r="D6" s="17" t="s">
        <v>43</v>
      </c>
      <c r="E6" s="8">
        <v>45.0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6" t="s">
        <v>128</v>
      </c>
      <c r="B7" s="17" t="s">
        <v>27</v>
      </c>
      <c r="C7" s="17" t="s">
        <v>42</v>
      </c>
      <c r="D7" s="17" t="s">
        <v>43</v>
      </c>
      <c r="E7" s="8">
        <v>84.0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6" t="s">
        <v>123</v>
      </c>
      <c r="B8" s="17" t="s">
        <v>27</v>
      </c>
      <c r="C8" s="17" t="s">
        <v>42</v>
      </c>
      <c r="D8" s="17" t="s">
        <v>43</v>
      </c>
      <c r="E8" s="8">
        <v>96.0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6" t="s">
        <v>129</v>
      </c>
      <c r="B9" s="17" t="s">
        <v>27</v>
      </c>
      <c r="C9" s="17" t="s">
        <v>42</v>
      </c>
      <c r="D9" s="17" t="s">
        <v>43</v>
      </c>
      <c r="E9" s="8">
        <v>4.0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6" t="s">
        <v>127</v>
      </c>
      <c r="B10" s="17" t="s">
        <v>27</v>
      </c>
      <c r="C10" s="17" t="s">
        <v>75</v>
      </c>
      <c r="D10" s="17" t="s">
        <v>76</v>
      </c>
      <c r="E10" s="8">
        <v>8.0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6" t="s">
        <v>128</v>
      </c>
      <c r="B11" s="17" t="s">
        <v>27</v>
      </c>
      <c r="C11" s="17" t="s">
        <v>75</v>
      </c>
      <c r="D11" s="17" t="s">
        <v>76</v>
      </c>
      <c r="E11" s="8">
        <v>105.0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6" t="s">
        <v>130</v>
      </c>
      <c r="B12" s="17" t="s">
        <v>27</v>
      </c>
      <c r="C12" s="17" t="s">
        <v>75</v>
      </c>
      <c r="D12" s="17" t="s">
        <v>76</v>
      </c>
      <c r="E12" s="8">
        <v>8.0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6" t="s">
        <v>130</v>
      </c>
      <c r="B13" s="17" t="s">
        <v>27</v>
      </c>
      <c r="C13" s="17" t="s">
        <v>75</v>
      </c>
      <c r="D13" s="17" t="s">
        <v>76</v>
      </c>
      <c r="E13" s="8">
        <v>4.0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6" t="s">
        <v>129</v>
      </c>
      <c r="B14" s="17" t="s">
        <v>27</v>
      </c>
      <c r="C14" s="17" t="s">
        <v>75</v>
      </c>
      <c r="D14" s="17" t="s">
        <v>76</v>
      </c>
      <c r="E14" s="8">
        <v>4.0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6" t="s">
        <v>131</v>
      </c>
      <c r="B15" s="17" t="s">
        <v>27</v>
      </c>
      <c r="C15" s="17" t="s">
        <v>75</v>
      </c>
      <c r="D15" s="17" t="s">
        <v>76</v>
      </c>
      <c r="E15" s="8">
        <v>0.0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6" t="s">
        <v>127</v>
      </c>
      <c r="B16" s="17" t="s">
        <v>27</v>
      </c>
      <c r="C16" s="17" t="s">
        <v>85</v>
      </c>
      <c r="D16" s="17" t="s">
        <v>86</v>
      </c>
      <c r="E16" s="8">
        <v>5.0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6" t="s">
        <v>123</v>
      </c>
      <c r="B17" s="17" t="s">
        <v>132</v>
      </c>
      <c r="C17" s="17" t="s">
        <v>133</v>
      </c>
      <c r="D17" s="17" t="s">
        <v>134</v>
      </c>
      <c r="E17" s="8">
        <v>3.0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6" t="s">
        <v>123</v>
      </c>
      <c r="B18" s="17" t="s">
        <v>132</v>
      </c>
      <c r="C18" s="17" t="s">
        <v>133</v>
      </c>
      <c r="D18" s="17" t="s">
        <v>134</v>
      </c>
      <c r="E18" s="8">
        <v>70.0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6" t="s">
        <v>126</v>
      </c>
      <c r="B19" s="17" t="s">
        <v>132</v>
      </c>
      <c r="C19" s="17" t="s">
        <v>133</v>
      </c>
      <c r="D19" s="17" t="s">
        <v>134</v>
      </c>
      <c r="E19" s="8">
        <v>15.0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6" t="s">
        <v>127</v>
      </c>
      <c r="B20" s="17" t="s">
        <v>27</v>
      </c>
      <c r="C20" s="17" t="s">
        <v>44</v>
      </c>
      <c r="D20" s="17" t="s">
        <v>45</v>
      </c>
      <c r="E20" s="8">
        <v>1.0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6" t="s">
        <v>127</v>
      </c>
      <c r="B21" s="17" t="s">
        <v>27</v>
      </c>
      <c r="C21" s="17" t="s">
        <v>44</v>
      </c>
      <c r="D21" s="17" t="s">
        <v>45</v>
      </c>
      <c r="E21" s="8">
        <v>27.0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6" t="s">
        <v>127</v>
      </c>
      <c r="B22" s="17" t="s">
        <v>27</v>
      </c>
      <c r="C22" s="17" t="s">
        <v>44</v>
      </c>
      <c r="D22" s="17" t="s">
        <v>45</v>
      </c>
      <c r="E22" s="8">
        <v>11.0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6" t="s">
        <v>128</v>
      </c>
      <c r="B23" s="17" t="s">
        <v>27</v>
      </c>
      <c r="C23" s="17" t="s">
        <v>44</v>
      </c>
      <c r="D23" s="17" t="s">
        <v>45</v>
      </c>
      <c r="E23" s="8">
        <v>85.0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6" t="s">
        <v>130</v>
      </c>
      <c r="B24" s="17" t="s">
        <v>27</v>
      </c>
      <c r="C24" s="17" t="s">
        <v>44</v>
      </c>
      <c r="D24" s="17" t="s">
        <v>45</v>
      </c>
      <c r="E24" s="8">
        <v>2.0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6" t="s">
        <v>123</v>
      </c>
      <c r="B25" s="17" t="s">
        <v>27</v>
      </c>
      <c r="C25" s="17" t="s">
        <v>44</v>
      </c>
      <c r="D25" s="17" t="s">
        <v>45</v>
      </c>
      <c r="E25" s="8">
        <v>2.0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6" t="s">
        <v>129</v>
      </c>
      <c r="B26" s="17" t="s">
        <v>27</v>
      </c>
      <c r="C26" s="17" t="s">
        <v>44</v>
      </c>
      <c r="D26" s="17" t="s">
        <v>45</v>
      </c>
      <c r="E26" s="8">
        <v>4.0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6" t="s">
        <v>135</v>
      </c>
      <c r="B27" s="17" t="s">
        <v>27</v>
      </c>
      <c r="C27" s="17" t="s">
        <v>44</v>
      </c>
      <c r="D27" s="17" t="s">
        <v>45</v>
      </c>
      <c r="E27" s="8">
        <v>4.0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16" t="s">
        <v>131</v>
      </c>
      <c r="B28" s="17" t="s">
        <v>27</v>
      </c>
      <c r="C28" s="17" t="s">
        <v>44</v>
      </c>
      <c r="D28" s="17" t="s">
        <v>45</v>
      </c>
      <c r="E28" s="8">
        <v>10.0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16" t="s">
        <v>130</v>
      </c>
      <c r="B29" s="17" t="s">
        <v>77</v>
      </c>
      <c r="C29" s="17" t="s">
        <v>78</v>
      </c>
      <c r="D29" s="17" t="s">
        <v>79</v>
      </c>
      <c r="E29" s="8">
        <v>1.0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16" t="s">
        <v>135</v>
      </c>
      <c r="B30" s="17" t="s">
        <v>77</v>
      </c>
      <c r="C30" s="17" t="s">
        <v>78</v>
      </c>
      <c r="D30" s="17" t="s">
        <v>79</v>
      </c>
      <c r="E30" s="8">
        <v>4.0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16" t="s">
        <v>127</v>
      </c>
      <c r="B31" s="17" t="s">
        <v>77</v>
      </c>
      <c r="C31" s="17" t="s">
        <v>78</v>
      </c>
      <c r="D31" s="17" t="s">
        <v>79</v>
      </c>
      <c r="E31" s="8">
        <v>4.0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6" t="s">
        <v>127</v>
      </c>
      <c r="B32" s="17" t="s">
        <v>77</v>
      </c>
      <c r="C32" s="17" t="s">
        <v>78</v>
      </c>
      <c r="D32" s="17" t="s">
        <v>79</v>
      </c>
      <c r="E32" s="8">
        <v>1.0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6" t="s">
        <v>128</v>
      </c>
      <c r="B33" s="17" t="s">
        <v>77</v>
      </c>
      <c r="C33" s="17" t="s">
        <v>78</v>
      </c>
      <c r="D33" s="17" t="s">
        <v>79</v>
      </c>
      <c r="E33" s="8">
        <v>90.0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6" t="s">
        <v>123</v>
      </c>
      <c r="B34" s="17" t="s">
        <v>77</v>
      </c>
      <c r="C34" s="17" t="s">
        <v>78</v>
      </c>
      <c r="D34" s="17" t="s">
        <v>79</v>
      </c>
      <c r="E34" s="8">
        <v>7.0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16" t="s">
        <v>129</v>
      </c>
      <c r="B35" s="17" t="s">
        <v>77</v>
      </c>
      <c r="C35" s="17" t="s">
        <v>78</v>
      </c>
      <c r="D35" s="17" t="s">
        <v>79</v>
      </c>
      <c r="E35" s="8">
        <v>5.0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6" t="s">
        <v>135</v>
      </c>
      <c r="B36" s="17" t="s">
        <v>77</v>
      </c>
      <c r="C36" s="17" t="s">
        <v>78</v>
      </c>
      <c r="D36" s="17" t="s">
        <v>79</v>
      </c>
      <c r="E36" s="8">
        <v>1.0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6" t="s">
        <v>135</v>
      </c>
      <c r="B37" s="17" t="s">
        <v>77</v>
      </c>
      <c r="C37" s="17" t="s">
        <v>78</v>
      </c>
      <c r="D37" s="17" t="s">
        <v>79</v>
      </c>
      <c r="E37" s="8">
        <v>10.0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6" t="s">
        <v>131</v>
      </c>
      <c r="B38" s="17" t="s">
        <v>77</v>
      </c>
      <c r="C38" s="17" t="s">
        <v>78</v>
      </c>
      <c r="D38" s="17" t="s">
        <v>79</v>
      </c>
      <c r="E38" s="8">
        <v>3.0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16" t="s">
        <v>127</v>
      </c>
      <c r="B39" s="17" t="s">
        <v>27</v>
      </c>
      <c r="C39" s="17" t="s">
        <v>87</v>
      </c>
      <c r="D39" s="17" t="s">
        <v>88</v>
      </c>
      <c r="E39" s="8">
        <v>5.0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16" t="s">
        <v>128</v>
      </c>
      <c r="B40" s="17" t="s">
        <v>27</v>
      </c>
      <c r="C40" s="17" t="s">
        <v>87</v>
      </c>
      <c r="D40" s="17" t="s">
        <v>88</v>
      </c>
      <c r="E40" s="8">
        <v>10.0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16" t="s">
        <v>123</v>
      </c>
      <c r="B41" s="17" t="s">
        <v>27</v>
      </c>
      <c r="C41" s="17" t="s">
        <v>136</v>
      </c>
      <c r="D41" s="17" t="s">
        <v>137</v>
      </c>
      <c r="E41" s="8">
        <v>98.0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16" t="s">
        <v>126</v>
      </c>
      <c r="B42" s="17" t="s">
        <v>27</v>
      </c>
      <c r="C42" s="17" t="s">
        <v>136</v>
      </c>
      <c r="D42" s="17" t="s">
        <v>137</v>
      </c>
      <c r="E42" s="8">
        <v>10.0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16" t="s">
        <v>127</v>
      </c>
      <c r="B43" s="17" t="s">
        <v>27</v>
      </c>
      <c r="C43" s="17" t="s">
        <v>46</v>
      </c>
      <c r="D43" s="17" t="s">
        <v>47</v>
      </c>
      <c r="E43" s="8">
        <v>10.0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16" t="s">
        <v>127</v>
      </c>
      <c r="B44" s="17" t="s">
        <v>27</v>
      </c>
      <c r="C44" s="17" t="s">
        <v>46</v>
      </c>
      <c r="D44" s="17" t="s">
        <v>47</v>
      </c>
      <c r="E44" s="8">
        <v>30.0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16" t="s">
        <v>128</v>
      </c>
      <c r="B45" s="17" t="s">
        <v>27</v>
      </c>
      <c r="C45" s="17" t="s">
        <v>46</v>
      </c>
      <c r="D45" s="17" t="s">
        <v>47</v>
      </c>
      <c r="E45" s="8">
        <v>50.0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16" t="s">
        <v>130</v>
      </c>
      <c r="B46" s="17" t="s">
        <v>27</v>
      </c>
      <c r="C46" s="17" t="s">
        <v>46</v>
      </c>
      <c r="D46" s="17" t="s">
        <v>47</v>
      </c>
      <c r="E46" s="8">
        <v>5.0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16" t="s">
        <v>123</v>
      </c>
      <c r="B47" s="17" t="s">
        <v>27</v>
      </c>
      <c r="C47" s="17" t="s">
        <v>46</v>
      </c>
      <c r="D47" s="17" t="s">
        <v>47</v>
      </c>
      <c r="E47" s="8">
        <v>119.0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16" t="s">
        <v>129</v>
      </c>
      <c r="B48" s="17" t="s">
        <v>27</v>
      </c>
      <c r="C48" s="17" t="s">
        <v>46</v>
      </c>
      <c r="D48" s="17" t="s">
        <v>47</v>
      </c>
      <c r="E48" s="8">
        <v>4.0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6" t="s">
        <v>131</v>
      </c>
      <c r="B49" s="17" t="s">
        <v>27</v>
      </c>
      <c r="C49" s="17" t="s">
        <v>46</v>
      </c>
      <c r="D49" s="17" t="s">
        <v>47</v>
      </c>
      <c r="E49" s="8">
        <v>10.0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6" t="s">
        <v>127</v>
      </c>
      <c r="B50" s="17" t="s">
        <v>27</v>
      </c>
      <c r="C50" s="17" t="s">
        <v>80</v>
      </c>
      <c r="D50" s="17" t="s">
        <v>81</v>
      </c>
      <c r="E50" s="8">
        <v>11.0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16" t="s">
        <v>127</v>
      </c>
      <c r="B51" s="17" t="s">
        <v>27</v>
      </c>
      <c r="C51" s="17" t="s">
        <v>80</v>
      </c>
      <c r="D51" s="17" t="s">
        <v>81</v>
      </c>
      <c r="E51" s="8">
        <v>1.0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16" t="s">
        <v>128</v>
      </c>
      <c r="B52" s="17" t="s">
        <v>27</v>
      </c>
      <c r="C52" s="17" t="s">
        <v>80</v>
      </c>
      <c r="D52" s="17" t="s">
        <v>81</v>
      </c>
      <c r="E52" s="8">
        <v>20.0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16" t="s">
        <v>130</v>
      </c>
      <c r="B53" s="17" t="s">
        <v>27</v>
      </c>
      <c r="C53" s="17" t="s">
        <v>80</v>
      </c>
      <c r="D53" s="17" t="s">
        <v>81</v>
      </c>
      <c r="E53" s="8">
        <v>6.0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16" t="s">
        <v>123</v>
      </c>
      <c r="B54" s="17" t="s">
        <v>27</v>
      </c>
      <c r="C54" s="17" t="s">
        <v>80</v>
      </c>
      <c r="D54" s="17" t="s">
        <v>81</v>
      </c>
      <c r="E54" s="8">
        <v>87.0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16" t="s">
        <v>129</v>
      </c>
      <c r="B55" s="17" t="s">
        <v>27</v>
      </c>
      <c r="C55" s="17" t="s">
        <v>80</v>
      </c>
      <c r="D55" s="17" t="s">
        <v>81</v>
      </c>
      <c r="E55" s="8">
        <v>4.0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16" t="s">
        <v>131</v>
      </c>
      <c r="B56" s="17" t="s">
        <v>27</v>
      </c>
      <c r="C56" s="17" t="s">
        <v>80</v>
      </c>
      <c r="D56" s="17" t="s">
        <v>81</v>
      </c>
      <c r="E56" s="8">
        <v>10.0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16" t="s">
        <v>127</v>
      </c>
      <c r="B57" s="17" t="s">
        <v>27</v>
      </c>
      <c r="C57" s="17" t="s">
        <v>89</v>
      </c>
      <c r="D57" s="17" t="s">
        <v>90</v>
      </c>
      <c r="E57" s="8">
        <v>5.0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16" t="s">
        <v>128</v>
      </c>
      <c r="B58" s="17" t="s">
        <v>27</v>
      </c>
      <c r="C58" s="17" t="s">
        <v>89</v>
      </c>
      <c r="D58" s="17" t="s">
        <v>90</v>
      </c>
      <c r="E58" s="8">
        <v>6.0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16" t="s">
        <v>129</v>
      </c>
      <c r="B59" s="17" t="s">
        <v>27</v>
      </c>
      <c r="C59" s="17" t="s">
        <v>89</v>
      </c>
      <c r="D59" s="17" t="s">
        <v>90</v>
      </c>
      <c r="E59" s="8">
        <v>4.0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16" t="s">
        <v>130</v>
      </c>
      <c r="B60" s="17" t="s">
        <v>27</v>
      </c>
      <c r="C60" s="17" t="s">
        <v>111</v>
      </c>
      <c r="D60" s="17" t="s">
        <v>112</v>
      </c>
      <c r="E60" s="8">
        <v>20.0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16" t="s">
        <v>123</v>
      </c>
      <c r="B61" s="17" t="s">
        <v>27</v>
      </c>
      <c r="C61" s="17" t="s">
        <v>111</v>
      </c>
      <c r="D61" s="17" t="s">
        <v>112</v>
      </c>
      <c r="E61" s="8">
        <v>310.0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16" t="s">
        <v>126</v>
      </c>
      <c r="B62" s="17" t="s">
        <v>27</v>
      </c>
      <c r="C62" s="17" t="s">
        <v>111</v>
      </c>
      <c r="D62" s="17" t="s">
        <v>112</v>
      </c>
      <c r="E62" s="8">
        <v>15.0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16" t="s">
        <v>138</v>
      </c>
      <c r="B63" s="17" t="s">
        <v>27</v>
      </c>
      <c r="C63" s="17" t="s">
        <v>111</v>
      </c>
      <c r="D63" s="17" t="s">
        <v>112</v>
      </c>
      <c r="E63" s="8">
        <v>500.0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16" t="s">
        <v>130</v>
      </c>
      <c r="B64" s="17" t="s">
        <v>113</v>
      </c>
      <c r="C64" s="17" t="s">
        <v>114</v>
      </c>
      <c r="D64" s="17" t="s">
        <v>115</v>
      </c>
      <c r="E64" s="8">
        <v>5.0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16" t="s">
        <v>123</v>
      </c>
      <c r="B65" s="17" t="s">
        <v>113</v>
      </c>
      <c r="C65" s="17" t="s">
        <v>114</v>
      </c>
      <c r="D65" s="17" t="s">
        <v>115</v>
      </c>
      <c r="E65" s="8">
        <v>1016.0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16" t="s">
        <v>123</v>
      </c>
      <c r="B66" s="17" t="s">
        <v>113</v>
      </c>
      <c r="C66" s="17" t="s">
        <v>114</v>
      </c>
      <c r="D66" s="17" t="s">
        <v>115</v>
      </c>
      <c r="E66" s="8">
        <v>376.0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16" t="s">
        <v>127</v>
      </c>
      <c r="B67" s="17" t="s">
        <v>27</v>
      </c>
      <c r="C67" s="17" t="s">
        <v>48</v>
      </c>
      <c r="D67" s="17" t="s">
        <v>49</v>
      </c>
      <c r="E67" s="8">
        <v>67.0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16" t="s">
        <v>127</v>
      </c>
      <c r="B68" s="17" t="s">
        <v>27</v>
      </c>
      <c r="C68" s="17" t="s">
        <v>48</v>
      </c>
      <c r="D68" s="17" t="s">
        <v>49</v>
      </c>
      <c r="E68" s="8">
        <v>3.0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16" t="s">
        <v>128</v>
      </c>
      <c r="B69" s="17" t="s">
        <v>27</v>
      </c>
      <c r="C69" s="17" t="s">
        <v>48</v>
      </c>
      <c r="D69" s="17" t="s">
        <v>49</v>
      </c>
      <c r="E69" s="8">
        <v>70.0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16" t="s">
        <v>130</v>
      </c>
      <c r="B70" s="17" t="s">
        <v>27</v>
      </c>
      <c r="C70" s="17" t="s">
        <v>48</v>
      </c>
      <c r="D70" s="17" t="s">
        <v>49</v>
      </c>
      <c r="E70" s="8">
        <v>30.0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16" t="s">
        <v>123</v>
      </c>
      <c r="B71" s="17" t="s">
        <v>27</v>
      </c>
      <c r="C71" s="17" t="s">
        <v>48</v>
      </c>
      <c r="D71" s="17" t="s">
        <v>49</v>
      </c>
      <c r="E71" s="8">
        <v>320.0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16" t="s">
        <v>129</v>
      </c>
      <c r="B72" s="17" t="s">
        <v>27</v>
      </c>
      <c r="C72" s="17" t="s">
        <v>48</v>
      </c>
      <c r="D72" s="17" t="s">
        <v>49</v>
      </c>
      <c r="E72" s="8">
        <v>4.0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16" t="s">
        <v>131</v>
      </c>
      <c r="B73" s="17" t="s">
        <v>27</v>
      </c>
      <c r="C73" s="17" t="s">
        <v>48</v>
      </c>
      <c r="D73" s="17" t="s">
        <v>49</v>
      </c>
      <c r="E73" s="8">
        <v>20.0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16" t="s">
        <v>123</v>
      </c>
      <c r="B74" s="17" t="s">
        <v>82</v>
      </c>
      <c r="C74" s="17" t="s">
        <v>83</v>
      </c>
      <c r="D74" s="17" t="s">
        <v>84</v>
      </c>
      <c r="E74" s="8">
        <v>1.0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16" t="s">
        <v>129</v>
      </c>
      <c r="B75" s="17" t="s">
        <v>82</v>
      </c>
      <c r="C75" s="17" t="s">
        <v>83</v>
      </c>
      <c r="D75" s="17" t="s">
        <v>84</v>
      </c>
      <c r="E75" s="8">
        <v>4.0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16" t="s">
        <v>131</v>
      </c>
      <c r="B76" s="17" t="s">
        <v>82</v>
      </c>
      <c r="C76" s="17" t="s">
        <v>83</v>
      </c>
      <c r="D76" s="17" t="s">
        <v>84</v>
      </c>
      <c r="E76" s="8">
        <v>10.0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16" t="s">
        <v>127</v>
      </c>
      <c r="B77" s="17" t="s">
        <v>82</v>
      </c>
      <c r="C77" s="17" t="s">
        <v>83</v>
      </c>
      <c r="D77" s="17" t="s">
        <v>84</v>
      </c>
      <c r="E77" s="8">
        <v>42.0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16" t="s">
        <v>128</v>
      </c>
      <c r="B78" s="17" t="s">
        <v>82</v>
      </c>
      <c r="C78" s="17" t="s">
        <v>83</v>
      </c>
      <c r="D78" s="17" t="s">
        <v>84</v>
      </c>
      <c r="E78" s="8">
        <v>50.0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16" t="s">
        <v>130</v>
      </c>
      <c r="B79" s="17" t="s">
        <v>82</v>
      </c>
      <c r="C79" s="17" t="s">
        <v>83</v>
      </c>
      <c r="D79" s="17" t="s">
        <v>84</v>
      </c>
      <c r="E79" s="8">
        <v>29.0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16" t="s">
        <v>123</v>
      </c>
      <c r="B80" s="17" t="s">
        <v>82</v>
      </c>
      <c r="C80" s="17" t="s">
        <v>83</v>
      </c>
      <c r="D80" s="17" t="s">
        <v>84</v>
      </c>
      <c r="E80" s="8">
        <v>24.0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16" t="s">
        <v>128</v>
      </c>
      <c r="B81" s="18" t="s">
        <v>139</v>
      </c>
      <c r="C81" s="18" t="s">
        <v>140</v>
      </c>
      <c r="D81" s="18" t="s">
        <v>37</v>
      </c>
      <c r="E81" s="8">
        <v>5.0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16" t="s">
        <v>123</v>
      </c>
      <c r="B82" s="18" t="s">
        <v>139</v>
      </c>
      <c r="C82" s="18" t="s">
        <v>140</v>
      </c>
      <c r="D82" s="18" t="s">
        <v>37</v>
      </c>
      <c r="E82" s="8">
        <v>114.0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16" t="s">
        <v>127</v>
      </c>
      <c r="B83" s="17" t="s">
        <v>35</v>
      </c>
      <c r="C83" s="17" t="s">
        <v>36</v>
      </c>
      <c r="D83" s="17" t="s">
        <v>37</v>
      </c>
      <c r="E83" s="8">
        <v>3.0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16" t="s">
        <v>123</v>
      </c>
      <c r="B84" s="17" t="s">
        <v>35</v>
      </c>
      <c r="C84" s="17" t="s">
        <v>36</v>
      </c>
      <c r="D84" s="17" t="s">
        <v>37</v>
      </c>
      <c r="E84" s="8">
        <v>59.0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16" t="s">
        <v>129</v>
      </c>
      <c r="B85" s="17" t="s">
        <v>35</v>
      </c>
      <c r="C85" s="17" t="s">
        <v>36</v>
      </c>
      <c r="D85" s="17" t="s">
        <v>37</v>
      </c>
      <c r="E85" s="8">
        <v>5.0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16" t="s">
        <v>130</v>
      </c>
      <c r="B86" s="17" t="s">
        <v>27</v>
      </c>
      <c r="C86" s="17" t="s">
        <v>141</v>
      </c>
      <c r="D86" s="17" t="s">
        <v>142</v>
      </c>
      <c r="E86" s="8">
        <v>5.0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16" t="s">
        <v>123</v>
      </c>
      <c r="B87" s="17" t="s">
        <v>27</v>
      </c>
      <c r="C87" s="17" t="s">
        <v>141</v>
      </c>
      <c r="D87" s="17" t="s">
        <v>142</v>
      </c>
      <c r="E87" s="8">
        <v>75.0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16" t="s">
        <v>143</v>
      </c>
      <c r="B88" s="17" t="s">
        <v>27</v>
      </c>
      <c r="C88" s="17" t="s">
        <v>28</v>
      </c>
      <c r="D88" s="17" t="s">
        <v>29</v>
      </c>
      <c r="E88" s="8">
        <v>520.0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16" t="s">
        <v>127</v>
      </c>
      <c r="B89" s="17" t="s">
        <v>27</v>
      </c>
      <c r="C89" s="17" t="s">
        <v>144</v>
      </c>
      <c r="D89" s="17" t="s">
        <v>31</v>
      </c>
      <c r="E89" s="8">
        <v>5.0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16" t="s">
        <v>123</v>
      </c>
      <c r="B90" s="17" t="s">
        <v>27</v>
      </c>
      <c r="C90" s="17" t="s">
        <v>144</v>
      </c>
      <c r="D90" s="17" t="s">
        <v>31</v>
      </c>
      <c r="E90" s="8">
        <v>85.0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16" t="s">
        <v>143</v>
      </c>
      <c r="B91" s="17" t="s">
        <v>27</v>
      </c>
      <c r="C91" s="17" t="s">
        <v>144</v>
      </c>
      <c r="D91" s="17" t="s">
        <v>31</v>
      </c>
      <c r="E91" s="8">
        <v>117.0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16" t="s">
        <v>127</v>
      </c>
      <c r="B92" s="17" t="s">
        <v>145</v>
      </c>
      <c r="C92" s="17" t="s">
        <v>146</v>
      </c>
      <c r="D92" s="17" t="s">
        <v>147</v>
      </c>
      <c r="E92" s="8">
        <v>1.0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16" t="s">
        <v>128</v>
      </c>
      <c r="B93" s="17" t="s">
        <v>145</v>
      </c>
      <c r="C93" s="17" t="s">
        <v>146</v>
      </c>
      <c r="D93" s="17" t="s">
        <v>147</v>
      </c>
      <c r="E93" s="8">
        <v>6.0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16" t="s">
        <v>123</v>
      </c>
      <c r="B94" s="17" t="s">
        <v>145</v>
      </c>
      <c r="C94" s="17" t="s">
        <v>146</v>
      </c>
      <c r="D94" s="17" t="s">
        <v>147</v>
      </c>
      <c r="E94" s="8">
        <v>2.0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16" t="s">
        <v>131</v>
      </c>
      <c r="B95" s="17" t="s">
        <v>145</v>
      </c>
      <c r="C95" s="17" t="s">
        <v>146</v>
      </c>
      <c r="D95" s="17" t="s">
        <v>147</v>
      </c>
      <c r="E95" s="8">
        <v>2.0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16" t="s">
        <v>127</v>
      </c>
      <c r="B96" s="17" t="s">
        <v>145</v>
      </c>
      <c r="C96" s="17" t="s">
        <v>146</v>
      </c>
      <c r="D96" s="17" t="s">
        <v>147</v>
      </c>
      <c r="E96" s="8">
        <v>2.0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16" t="s">
        <v>123</v>
      </c>
      <c r="B97" s="17" t="s">
        <v>145</v>
      </c>
      <c r="C97" s="17" t="s">
        <v>146</v>
      </c>
      <c r="D97" s="17" t="s">
        <v>147</v>
      </c>
      <c r="E97" s="8">
        <v>16.0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16" t="s">
        <v>129</v>
      </c>
      <c r="B98" s="17" t="s">
        <v>145</v>
      </c>
      <c r="C98" s="17" t="s">
        <v>146</v>
      </c>
      <c r="D98" s="17" t="s">
        <v>147</v>
      </c>
      <c r="E98" s="8">
        <v>5.0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16" t="s">
        <v>130</v>
      </c>
      <c r="B99" s="17" t="s">
        <v>27</v>
      </c>
      <c r="C99" s="17" t="s">
        <v>148</v>
      </c>
      <c r="D99" s="17" t="s">
        <v>149</v>
      </c>
      <c r="E99" s="8">
        <v>5.0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16" t="s">
        <v>123</v>
      </c>
      <c r="B100" s="17" t="s">
        <v>27</v>
      </c>
      <c r="C100" s="17" t="s">
        <v>148</v>
      </c>
      <c r="D100" s="17" t="s">
        <v>149</v>
      </c>
      <c r="E100" s="8">
        <v>70.0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16" t="s">
        <v>127</v>
      </c>
      <c r="B101" s="17" t="s">
        <v>27</v>
      </c>
      <c r="C101" s="17" t="s">
        <v>150</v>
      </c>
      <c r="D101" s="17" t="s">
        <v>51</v>
      </c>
      <c r="E101" s="8">
        <v>13.0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16" t="s">
        <v>128</v>
      </c>
      <c r="B102" s="17" t="s">
        <v>27</v>
      </c>
      <c r="C102" s="17" t="s">
        <v>150</v>
      </c>
      <c r="D102" s="17" t="s">
        <v>51</v>
      </c>
      <c r="E102" s="8">
        <v>9.0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16" t="s">
        <v>123</v>
      </c>
      <c r="B103" s="17" t="s">
        <v>27</v>
      </c>
      <c r="C103" s="17" t="s">
        <v>150</v>
      </c>
      <c r="D103" s="17" t="s">
        <v>51</v>
      </c>
      <c r="E103" s="8">
        <v>42.0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16" t="s">
        <v>128</v>
      </c>
      <c r="B104" s="17" t="s">
        <v>27</v>
      </c>
      <c r="C104" s="17" t="s">
        <v>151</v>
      </c>
      <c r="D104" s="17" t="s">
        <v>152</v>
      </c>
      <c r="E104" s="8">
        <v>10.0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16" t="s">
        <v>130</v>
      </c>
      <c r="B105" s="17" t="s">
        <v>27</v>
      </c>
      <c r="C105" s="17" t="s">
        <v>151</v>
      </c>
      <c r="D105" s="17" t="s">
        <v>152</v>
      </c>
      <c r="E105" s="8">
        <v>21.0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16" t="s">
        <v>123</v>
      </c>
      <c r="B106" s="17" t="s">
        <v>27</v>
      </c>
      <c r="C106" s="17" t="s">
        <v>151</v>
      </c>
      <c r="D106" s="17" t="s">
        <v>152</v>
      </c>
      <c r="E106" s="8">
        <v>36.0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16" t="s">
        <v>131</v>
      </c>
      <c r="B107" s="17" t="s">
        <v>27</v>
      </c>
      <c r="C107" s="17" t="s">
        <v>151</v>
      </c>
      <c r="D107" s="17" t="s">
        <v>152</v>
      </c>
      <c r="E107" s="8">
        <v>2.0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16" t="s">
        <v>123</v>
      </c>
      <c r="B108" s="17" t="s">
        <v>38</v>
      </c>
      <c r="C108" s="17" t="s">
        <v>39</v>
      </c>
      <c r="D108" s="17" t="s">
        <v>40</v>
      </c>
      <c r="E108" s="8">
        <v>36.0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16" t="s">
        <v>129</v>
      </c>
      <c r="B109" s="17" t="s">
        <v>38</v>
      </c>
      <c r="C109" s="17" t="s">
        <v>39</v>
      </c>
      <c r="D109" s="17" t="s">
        <v>40</v>
      </c>
      <c r="E109" s="8">
        <v>10.0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16" t="s">
        <v>127</v>
      </c>
      <c r="B110" s="17" t="s">
        <v>38</v>
      </c>
      <c r="C110" s="17" t="s">
        <v>39</v>
      </c>
      <c r="D110" s="17" t="s">
        <v>40</v>
      </c>
      <c r="E110" s="8">
        <v>5.0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16" t="s">
        <v>128</v>
      </c>
      <c r="B111" s="17" t="s">
        <v>38</v>
      </c>
      <c r="C111" s="17" t="s">
        <v>39</v>
      </c>
      <c r="D111" s="17" t="s">
        <v>40</v>
      </c>
      <c r="E111" s="8">
        <v>8.0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16" t="s">
        <v>130</v>
      </c>
      <c r="B112" s="17" t="s">
        <v>38</v>
      </c>
      <c r="C112" s="17" t="s">
        <v>39</v>
      </c>
      <c r="D112" s="17" t="s">
        <v>40</v>
      </c>
      <c r="E112" s="8">
        <v>4.0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16" t="s">
        <v>123</v>
      </c>
      <c r="B113" s="17" t="s">
        <v>38</v>
      </c>
      <c r="C113" s="17" t="s">
        <v>39</v>
      </c>
      <c r="D113" s="17" t="s">
        <v>40</v>
      </c>
      <c r="E113" s="8">
        <v>51.0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16" t="s">
        <v>131</v>
      </c>
      <c r="B114" s="17" t="s">
        <v>38</v>
      </c>
      <c r="C114" s="17" t="s">
        <v>39</v>
      </c>
      <c r="D114" s="17" t="s">
        <v>40</v>
      </c>
      <c r="E114" s="8">
        <v>20.0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16" t="s">
        <v>123</v>
      </c>
      <c r="B115" s="17" t="s">
        <v>27</v>
      </c>
      <c r="C115" s="17" t="s">
        <v>116</v>
      </c>
      <c r="D115" s="17" t="s">
        <v>117</v>
      </c>
      <c r="E115" s="8">
        <v>89.0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16" t="s">
        <v>126</v>
      </c>
      <c r="B116" s="17" t="s">
        <v>27</v>
      </c>
      <c r="C116" s="17" t="s">
        <v>116</v>
      </c>
      <c r="D116" s="17" t="s">
        <v>117</v>
      </c>
      <c r="E116" s="8">
        <v>24.0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16" t="s">
        <v>138</v>
      </c>
      <c r="B117" s="17" t="s">
        <v>27</v>
      </c>
      <c r="C117" s="17" t="s">
        <v>116</v>
      </c>
      <c r="D117" s="17" t="s">
        <v>117</v>
      </c>
      <c r="E117" s="8">
        <v>508.0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16" t="s">
        <v>127</v>
      </c>
      <c r="B118" s="17" t="s">
        <v>27</v>
      </c>
      <c r="C118" s="17" t="s">
        <v>153</v>
      </c>
      <c r="D118" s="17" t="s">
        <v>33</v>
      </c>
      <c r="E118" s="8">
        <v>10.0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16" t="s">
        <v>130</v>
      </c>
      <c r="B119" s="17" t="s">
        <v>27</v>
      </c>
      <c r="C119" s="17" t="s">
        <v>153</v>
      </c>
      <c r="D119" s="17" t="s">
        <v>33</v>
      </c>
      <c r="E119" s="8">
        <v>5.0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16" t="s">
        <v>123</v>
      </c>
      <c r="B120" s="17" t="s">
        <v>27</v>
      </c>
      <c r="C120" s="17" t="s">
        <v>153</v>
      </c>
      <c r="D120" s="17" t="s">
        <v>33</v>
      </c>
      <c r="E120" s="8">
        <v>355.0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16" t="s">
        <v>123</v>
      </c>
      <c r="B121" s="17" t="s">
        <v>27</v>
      </c>
      <c r="C121" s="17" t="s">
        <v>154</v>
      </c>
      <c r="D121" s="17" t="s">
        <v>33</v>
      </c>
      <c r="E121" s="8">
        <v>97.0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16" t="s">
        <v>138</v>
      </c>
      <c r="B122" s="17" t="s">
        <v>27</v>
      </c>
      <c r="C122" s="17" t="s">
        <v>154</v>
      </c>
      <c r="D122" s="17" t="s">
        <v>33</v>
      </c>
      <c r="E122" s="8">
        <v>6.0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16" t="s">
        <v>155</v>
      </c>
      <c r="B123" s="17" t="s">
        <v>52</v>
      </c>
      <c r="C123" s="17" t="s">
        <v>156</v>
      </c>
      <c r="D123" s="17" t="s">
        <v>54</v>
      </c>
      <c r="E123" s="8">
        <v>2.0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16" t="s">
        <v>128</v>
      </c>
      <c r="B124" s="17" t="s">
        <v>52</v>
      </c>
      <c r="C124" s="17" t="s">
        <v>156</v>
      </c>
      <c r="D124" s="17" t="s">
        <v>54</v>
      </c>
      <c r="E124" s="8">
        <v>5.0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16" t="s">
        <v>123</v>
      </c>
      <c r="B125" s="17" t="s">
        <v>52</v>
      </c>
      <c r="C125" s="17" t="s">
        <v>156</v>
      </c>
      <c r="D125" s="17" t="s">
        <v>54</v>
      </c>
      <c r="E125" s="8">
        <v>4.0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16" t="s">
        <v>129</v>
      </c>
      <c r="B126" s="17" t="s">
        <v>52</v>
      </c>
      <c r="C126" s="17" t="s">
        <v>156</v>
      </c>
      <c r="D126" s="17" t="s">
        <v>54</v>
      </c>
      <c r="E126" s="8">
        <v>5.0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16" t="s">
        <v>155</v>
      </c>
      <c r="B127" s="17" t="s">
        <v>57</v>
      </c>
      <c r="C127" s="17" t="s">
        <v>58</v>
      </c>
      <c r="D127" s="17" t="s">
        <v>54</v>
      </c>
      <c r="E127" s="8">
        <v>2.0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16" t="s">
        <v>128</v>
      </c>
      <c r="B128" s="17" t="s">
        <v>57</v>
      </c>
      <c r="C128" s="17" t="s">
        <v>58</v>
      </c>
      <c r="D128" s="17" t="s">
        <v>54</v>
      </c>
      <c r="E128" s="8">
        <v>9.0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16" t="s">
        <v>123</v>
      </c>
      <c r="B129" s="17" t="s">
        <v>57</v>
      </c>
      <c r="C129" s="17" t="s">
        <v>58</v>
      </c>
      <c r="D129" s="17" t="s">
        <v>54</v>
      </c>
      <c r="E129" s="8">
        <v>34.0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16" t="s">
        <v>129</v>
      </c>
      <c r="B130" s="17" t="s">
        <v>57</v>
      </c>
      <c r="C130" s="17" t="s">
        <v>58</v>
      </c>
      <c r="D130" s="17" t="s">
        <v>54</v>
      </c>
      <c r="E130" s="8">
        <v>5.0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16" t="s">
        <v>155</v>
      </c>
      <c r="B131" s="17" t="s">
        <v>55</v>
      </c>
      <c r="C131" s="17" t="s">
        <v>59</v>
      </c>
      <c r="D131" s="17" t="s">
        <v>54</v>
      </c>
      <c r="E131" s="8">
        <v>12.0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16" t="s">
        <v>127</v>
      </c>
      <c r="B132" s="17" t="s">
        <v>55</v>
      </c>
      <c r="C132" s="17" t="s">
        <v>59</v>
      </c>
      <c r="D132" s="17" t="s">
        <v>54</v>
      </c>
      <c r="E132" s="8">
        <v>43.0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16" t="s">
        <v>127</v>
      </c>
      <c r="B133" s="17" t="s">
        <v>55</v>
      </c>
      <c r="C133" s="17" t="s">
        <v>59</v>
      </c>
      <c r="D133" s="17" t="s">
        <v>54</v>
      </c>
      <c r="E133" s="8">
        <v>8.0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16" t="s">
        <v>127</v>
      </c>
      <c r="B134" s="17" t="s">
        <v>55</v>
      </c>
      <c r="C134" s="17" t="s">
        <v>59</v>
      </c>
      <c r="D134" s="17" t="s">
        <v>54</v>
      </c>
      <c r="E134" s="8">
        <v>14.0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16" t="s">
        <v>128</v>
      </c>
      <c r="B135" s="17" t="s">
        <v>55</v>
      </c>
      <c r="C135" s="17" t="s">
        <v>59</v>
      </c>
      <c r="D135" s="17" t="s">
        <v>54</v>
      </c>
      <c r="E135" s="8">
        <v>60.0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16" t="s">
        <v>130</v>
      </c>
      <c r="B136" s="17" t="s">
        <v>55</v>
      </c>
      <c r="C136" s="17" t="s">
        <v>59</v>
      </c>
      <c r="D136" s="17" t="s">
        <v>54</v>
      </c>
      <c r="E136" s="8">
        <v>36.0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16" t="s">
        <v>123</v>
      </c>
      <c r="B137" s="17" t="s">
        <v>55</v>
      </c>
      <c r="C137" s="17" t="s">
        <v>59</v>
      </c>
      <c r="D137" s="17" t="s">
        <v>54</v>
      </c>
      <c r="E137" s="8">
        <v>498.0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16" t="s">
        <v>157</v>
      </c>
      <c r="B138" s="17" t="s">
        <v>55</v>
      </c>
      <c r="C138" s="17" t="s">
        <v>59</v>
      </c>
      <c r="D138" s="17" t="s">
        <v>54</v>
      </c>
      <c r="E138" s="8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16" t="s">
        <v>129</v>
      </c>
      <c r="B139" s="17" t="s">
        <v>55</v>
      </c>
      <c r="C139" s="17" t="s">
        <v>59</v>
      </c>
      <c r="D139" s="17" t="s">
        <v>54</v>
      </c>
      <c r="E139" s="8">
        <v>20.0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16" t="s">
        <v>131</v>
      </c>
      <c r="B140" s="17" t="s">
        <v>55</v>
      </c>
      <c r="C140" s="17" t="s">
        <v>59</v>
      </c>
      <c r="D140" s="17" t="s">
        <v>54</v>
      </c>
      <c r="E140" s="8">
        <v>50.0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16" t="s">
        <v>123</v>
      </c>
      <c r="B141" s="17" t="s">
        <v>55</v>
      </c>
      <c r="C141" s="17" t="s">
        <v>56</v>
      </c>
      <c r="D141" s="17" t="s">
        <v>54</v>
      </c>
      <c r="E141" s="8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16" t="s">
        <v>127</v>
      </c>
      <c r="B142" s="17" t="s">
        <v>57</v>
      </c>
      <c r="C142" s="17" t="s">
        <v>58</v>
      </c>
      <c r="D142" s="17" t="s">
        <v>54</v>
      </c>
      <c r="E142" s="8">
        <v>3.0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16" t="s">
        <v>127</v>
      </c>
      <c r="B143" s="17" t="s">
        <v>52</v>
      </c>
      <c r="C143" s="17" t="s">
        <v>53</v>
      </c>
      <c r="D143" s="17" t="s">
        <v>54</v>
      </c>
      <c r="E143" s="8">
        <v>3.0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16" t="s">
        <v>123</v>
      </c>
      <c r="B144" s="17" t="s">
        <v>52</v>
      </c>
      <c r="C144" s="17" t="s">
        <v>53</v>
      </c>
      <c r="D144" s="17" t="s">
        <v>54</v>
      </c>
      <c r="E144" s="8">
        <v>135.0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16" t="s">
        <v>155</v>
      </c>
      <c r="B145" s="17" t="s">
        <v>27</v>
      </c>
      <c r="C145" s="17" t="s">
        <v>93</v>
      </c>
      <c r="D145" s="17" t="s">
        <v>94</v>
      </c>
      <c r="E145" s="8">
        <v>16.0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16" t="s">
        <v>130</v>
      </c>
      <c r="B146" s="17" t="s">
        <v>27</v>
      </c>
      <c r="C146" s="17" t="s">
        <v>93</v>
      </c>
      <c r="D146" s="17" t="s">
        <v>94</v>
      </c>
      <c r="E146" s="8">
        <v>12.0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16" t="s">
        <v>123</v>
      </c>
      <c r="B147" s="17" t="s">
        <v>27</v>
      </c>
      <c r="C147" s="17" t="s">
        <v>93</v>
      </c>
      <c r="D147" s="17" t="s">
        <v>94</v>
      </c>
      <c r="E147" s="8">
        <v>178.0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16" t="s">
        <v>129</v>
      </c>
      <c r="B148" s="17" t="s">
        <v>27</v>
      </c>
      <c r="C148" s="17" t="s">
        <v>93</v>
      </c>
      <c r="D148" s="17" t="s">
        <v>94</v>
      </c>
      <c r="E148" s="8">
        <v>20.0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16" t="s">
        <v>135</v>
      </c>
      <c r="B149" s="17" t="s">
        <v>27</v>
      </c>
      <c r="C149" s="17" t="s">
        <v>93</v>
      </c>
      <c r="D149" s="17" t="s">
        <v>94</v>
      </c>
      <c r="E149" s="8">
        <v>5.0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16" t="s">
        <v>131</v>
      </c>
      <c r="B150" s="17" t="s">
        <v>27</v>
      </c>
      <c r="C150" s="17" t="s">
        <v>93</v>
      </c>
      <c r="D150" s="17" t="s">
        <v>94</v>
      </c>
      <c r="E150" s="8">
        <v>20.0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16" t="s">
        <v>127</v>
      </c>
      <c r="B151" s="17" t="s">
        <v>27</v>
      </c>
      <c r="C151" s="17" t="s">
        <v>158</v>
      </c>
      <c r="D151" s="17" t="s">
        <v>94</v>
      </c>
      <c r="E151" s="8">
        <v>5.0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16" t="s">
        <v>123</v>
      </c>
      <c r="B152" s="17" t="s">
        <v>27</v>
      </c>
      <c r="C152" s="17" t="s">
        <v>158</v>
      </c>
      <c r="D152" s="17" t="s">
        <v>94</v>
      </c>
      <c r="E152" s="8">
        <v>114.0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16" t="s">
        <v>127</v>
      </c>
      <c r="B153" s="18" t="s">
        <v>159</v>
      </c>
      <c r="C153" s="18" t="s">
        <v>160</v>
      </c>
      <c r="D153" s="18" t="s">
        <v>94</v>
      </c>
      <c r="E153" s="19">
        <v>49.0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16" t="s">
        <v>128</v>
      </c>
      <c r="B154" s="18" t="s">
        <v>159</v>
      </c>
      <c r="C154" s="18" t="s">
        <v>160</v>
      </c>
      <c r="D154" s="18" t="s">
        <v>94</v>
      </c>
      <c r="E154" s="19">
        <v>45.0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16" t="s">
        <v>130</v>
      </c>
      <c r="B155" s="18" t="s">
        <v>159</v>
      </c>
      <c r="C155" s="18" t="s">
        <v>160</v>
      </c>
      <c r="D155" s="18" t="s">
        <v>94</v>
      </c>
      <c r="E155" s="19">
        <v>52.0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16" t="s">
        <v>123</v>
      </c>
      <c r="B156" s="18" t="s">
        <v>159</v>
      </c>
      <c r="C156" s="18" t="s">
        <v>160</v>
      </c>
      <c r="D156" s="18" t="s">
        <v>94</v>
      </c>
      <c r="E156" s="19">
        <v>53.0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16" t="s">
        <v>135</v>
      </c>
      <c r="B157" s="18" t="s">
        <v>159</v>
      </c>
      <c r="C157" s="18" t="s">
        <v>160</v>
      </c>
      <c r="D157" s="18" t="s">
        <v>94</v>
      </c>
      <c r="E157" s="19">
        <v>2.0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16" t="s">
        <v>127</v>
      </c>
      <c r="B158" s="17" t="s">
        <v>17</v>
      </c>
      <c r="C158" s="17" t="s">
        <v>18</v>
      </c>
      <c r="D158" s="17" t="s">
        <v>19</v>
      </c>
      <c r="E158" s="8">
        <v>3.0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16" t="s">
        <v>127</v>
      </c>
      <c r="B159" s="17" t="s">
        <v>60</v>
      </c>
      <c r="C159" s="17" t="s">
        <v>61</v>
      </c>
      <c r="D159" s="17" t="s">
        <v>62</v>
      </c>
      <c r="E159" s="8">
        <v>3.0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16" t="s">
        <v>130</v>
      </c>
      <c r="B160" s="17" t="s">
        <v>60</v>
      </c>
      <c r="C160" s="17" t="s">
        <v>61</v>
      </c>
      <c r="D160" s="17" t="s">
        <v>62</v>
      </c>
      <c r="E160" s="8">
        <v>7.0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16" t="s">
        <v>123</v>
      </c>
      <c r="B161" s="17" t="s">
        <v>60</v>
      </c>
      <c r="C161" s="17" t="s">
        <v>61</v>
      </c>
      <c r="D161" s="17" t="s">
        <v>62</v>
      </c>
      <c r="E161" s="8">
        <v>54.0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16" t="s">
        <v>129</v>
      </c>
      <c r="B162" s="17" t="s">
        <v>60</v>
      </c>
      <c r="C162" s="17" t="s">
        <v>61</v>
      </c>
      <c r="D162" s="17" t="s">
        <v>62</v>
      </c>
      <c r="E162" s="8">
        <v>4.0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16" t="s">
        <v>131</v>
      </c>
      <c r="B163" s="17" t="s">
        <v>60</v>
      </c>
      <c r="C163" s="17" t="s">
        <v>61</v>
      </c>
      <c r="D163" s="17" t="s">
        <v>62</v>
      </c>
      <c r="E163" s="8">
        <v>5.0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16" t="s">
        <v>123</v>
      </c>
      <c r="B164" s="18" t="s">
        <v>161</v>
      </c>
      <c r="C164" s="18" t="s">
        <v>140</v>
      </c>
      <c r="D164" s="18" t="s">
        <v>62</v>
      </c>
      <c r="E164" s="8">
        <v>2.0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16" t="s">
        <v>127</v>
      </c>
      <c r="B165" s="17" t="s">
        <v>95</v>
      </c>
      <c r="C165" s="17" t="s">
        <v>96</v>
      </c>
      <c r="D165" s="17" t="s">
        <v>97</v>
      </c>
      <c r="E165" s="8">
        <v>4.0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16" t="s">
        <v>130</v>
      </c>
      <c r="B166" s="17" t="s">
        <v>95</v>
      </c>
      <c r="C166" s="17" t="s">
        <v>96</v>
      </c>
      <c r="D166" s="17" t="s">
        <v>97</v>
      </c>
      <c r="E166" s="8">
        <v>7.0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16" t="s">
        <v>123</v>
      </c>
      <c r="B167" s="17" t="s">
        <v>95</v>
      </c>
      <c r="C167" s="17" t="s">
        <v>96</v>
      </c>
      <c r="D167" s="17" t="s">
        <v>97</v>
      </c>
      <c r="E167" s="8">
        <v>735.0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16" t="s">
        <v>129</v>
      </c>
      <c r="B168" s="17" t="s">
        <v>95</v>
      </c>
      <c r="C168" s="17" t="s">
        <v>96</v>
      </c>
      <c r="D168" s="17" t="s">
        <v>97</v>
      </c>
      <c r="E168" s="8">
        <v>4.0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16" t="s">
        <v>135</v>
      </c>
      <c r="B169" s="17" t="s">
        <v>95</v>
      </c>
      <c r="C169" s="17" t="s">
        <v>96</v>
      </c>
      <c r="D169" s="17" t="s">
        <v>97</v>
      </c>
      <c r="E169" s="8">
        <v>5.0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16" t="s">
        <v>131</v>
      </c>
      <c r="B170" s="17" t="s">
        <v>95</v>
      </c>
      <c r="C170" s="17" t="s">
        <v>96</v>
      </c>
      <c r="D170" s="17" t="s">
        <v>97</v>
      </c>
      <c r="E170" s="8">
        <v>10.0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16" t="s">
        <v>127</v>
      </c>
      <c r="B171" s="17" t="s">
        <v>27</v>
      </c>
      <c r="C171" s="17" t="s">
        <v>63</v>
      </c>
      <c r="D171" s="17" t="s">
        <v>64</v>
      </c>
      <c r="E171" s="8">
        <v>8.0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16" t="s">
        <v>128</v>
      </c>
      <c r="B172" s="17" t="s">
        <v>27</v>
      </c>
      <c r="C172" s="17" t="s">
        <v>63</v>
      </c>
      <c r="D172" s="17" t="s">
        <v>64</v>
      </c>
      <c r="E172" s="8">
        <v>4.0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16" t="s">
        <v>130</v>
      </c>
      <c r="B173" s="17" t="s">
        <v>27</v>
      </c>
      <c r="C173" s="17" t="s">
        <v>63</v>
      </c>
      <c r="D173" s="17" t="s">
        <v>64</v>
      </c>
      <c r="E173" s="8">
        <v>5.0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16" t="s">
        <v>123</v>
      </c>
      <c r="B174" s="17" t="s">
        <v>27</v>
      </c>
      <c r="C174" s="17" t="s">
        <v>63</v>
      </c>
      <c r="D174" s="17" t="s">
        <v>64</v>
      </c>
      <c r="E174" s="8">
        <v>18.0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16" t="s">
        <v>129</v>
      </c>
      <c r="B175" s="17" t="s">
        <v>27</v>
      </c>
      <c r="C175" s="17" t="s">
        <v>63</v>
      </c>
      <c r="D175" s="17" t="s">
        <v>64</v>
      </c>
      <c r="E175" s="8">
        <v>4.0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16" t="s">
        <v>131</v>
      </c>
      <c r="B176" s="17" t="s">
        <v>27</v>
      </c>
      <c r="C176" s="17" t="s">
        <v>63</v>
      </c>
      <c r="D176" s="17" t="s">
        <v>64</v>
      </c>
      <c r="E176" s="8">
        <v>5.0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16" t="s">
        <v>127</v>
      </c>
      <c r="B177" s="17" t="s">
        <v>27</v>
      </c>
      <c r="C177" s="17" t="s">
        <v>98</v>
      </c>
      <c r="D177" s="17" t="s">
        <v>99</v>
      </c>
      <c r="E177" s="8">
        <v>6.0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16" t="s">
        <v>128</v>
      </c>
      <c r="B178" s="17" t="s">
        <v>27</v>
      </c>
      <c r="C178" s="17" t="s">
        <v>98</v>
      </c>
      <c r="D178" s="17" t="s">
        <v>99</v>
      </c>
      <c r="E178" s="8">
        <v>15.0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16" t="s">
        <v>130</v>
      </c>
      <c r="B179" s="17" t="s">
        <v>27</v>
      </c>
      <c r="C179" s="17" t="s">
        <v>98</v>
      </c>
      <c r="D179" s="17" t="s">
        <v>99</v>
      </c>
      <c r="E179" s="8">
        <v>6.0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16" t="s">
        <v>123</v>
      </c>
      <c r="B180" s="17" t="s">
        <v>27</v>
      </c>
      <c r="C180" s="17" t="s">
        <v>98</v>
      </c>
      <c r="D180" s="17" t="s">
        <v>99</v>
      </c>
      <c r="E180" s="8">
        <v>3.0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16" t="s">
        <v>129</v>
      </c>
      <c r="B181" s="17" t="s">
        <v>27</v>
      </c>
      <c r="C181" s="17" t="s">
        <v>98</v>
      </c>
      <c r="D181" s="17" t="s">
        <v>99</v>
      </c>
      <c r="E181" s="8">
        <v>4.0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16" t="s">
        <v>130</v>
      </c>
      <c r="B182" s="17" t="s">
        <v>65</v>
      </c>
      <c r="C182" s="17" t="s">
        <v>66</v>
      </c>
      <c r="D182" s="17" t="s">
        <v>67</v>
      </c>
      <c r="E182" s="8">
        <v>3.0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16" t="s">
        <v>127</v>
      </c>
      <c r="B183" s="17" t="s">
        <v>65</v>
      </c>
      <c r="C183" s="17" t="s">
        <v>162</v>
      </c>
      <c r="D183" s="17" t="s">
        <v>67</v>
      </c>
      <c r="E183" s="8">
        <v>13.0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16" t="s">
        <v>128</v>
      </c>
      <c r="B184" s="17" t="s">
        <v>65</v>
      </c>
      <c r="C184" s="17" t="s">
        <v>162</v>
      </c>
      <c r="D184" s="17" t="s">
        <v>67</v>
      </c>
      <c r="E184" s="8">
        <v>2.0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16" t="s">
        <v>123</v>
      </c>
      <c r="B185" s="17" t="s">
        <v>65</v>
      </c>
      <c r="C185" s="17" t="s">
        <v>162</v>
      </c>
      <c r="D185" s="17" t="s">
        <v>67</v>
      </c>
      <c r="E185" s="8">
        <v>148.0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16" t="s">
        <v>138</v>
      </c>
      <c r="B186" s="17" t="s">
        <v>65</v>
      </c>
      <c r="C186" s="17" t="s">
        <v>162</v>
      </c>
      <c r="D186" s="17" t="s">
        <v>67</v>
      </c>
      <c r="E186" s="8">
        <v>22.0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16" t="s">
        <v>129</v>
      </c>
      <c r="B187" s="17" t="s">
        <v>65</v>
      </c>
      <c r="C187" s="17" t="s">
        <v>162</v>
      </c>
      <c r="D187" s="17" t="s">
        <v>67</v>
      </c>
      <c r="E187" s="8">
        <v>4.0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16" t="s">
        <v>131</v>
      </c>
      <c r="B188" s="17" t="s">
        <v>65</v>
      </c>
      <c r="C188" s="17" t="s">
        <v>162</v>
      </c>
      <c r="D188" s="17" t="s">
        <v>67</v>
      </c>
      <c r="E188" s="8">
        <v>5.0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16" t="s">
        <v>123</v>
      </c>
      <c r="B189" s="17" t="s">
        <v>65</v>
      </c>
      <c r="C189" s="17" t="s">
        <v>66</v>
      </c>
      <c r="D189" s="17" t="s">
        <v>67</v>
      </c>
      <c r="E189" s="8">
        <v>2.0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16" t="s">
        <v>155</v>
      </c>
      <c r="B190" s="17" t="s">
        <v>100</v>
      </c>
      <c r="C190" s="17" t="s">
        <v>101</v>
      </c>
      <c r="D190" s="17" t="s">
        <v>102</v>
      </c>
      <c r="E190" s="8">
        <v>2.0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16" t="s">
        <v>127</v>
      </c>
      <c r="B191" s="17" t="s">
        <v>100</v>
      </c>
      <c r="C191" s="17" t="s">
        <v>101</v>
      </c>
      <c r="D191" s="17" t="s">
        <v>102</v>
      </c>
      <c r="E191" s="8">
        <v>11.0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16" t="s">
        <v>130</v>
      </c>
      <c r="B192" s="17" t="s">
        <v>100</v>
      </c>
      <c r="C192" s="17" t="s">
        <v>101</v>
      </c>
      <c r="D192" s="17" t="s">
        <v>102</v>
      </c>
      <c r="E192" s="8">
        <v>20.0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16" t="s">
        <v>123</v>
      </c>
      <c r="B193" s="17" t="s">
        <v>100</v>
      </c>
      <c r="C193" s="17" t="s">
        <v>101</v>
      </c>
      <c r="D193" s="17" t="s">
        <v>102</v>
      </c>
      <c r="E193" s="8">
        <v>2.0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16" t="s">
        <v>138</v>
      </c>
      <c r="B194" s="17" t="s">
        <v>100</v>
      </c>
      <c r="C194" s="17" t="s">
        <v>101</v>
      </c>
      <c r="D194" s="17" t="s">
        <v>102</v>
      </c>
      <c r="E194" s="8">
        <v>17.0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16" t="s">
        <v>129</v>
      </c>
      <c r="B195" s="17" t="s">
        <v>100</v>
      </c>
      <c r="C195" s="17" t="s">
        <v>101</v>
      </c>
      <c r="D195" s="17" t="s">
        <v>102</v>
      </c>
      <c r="E195" s="8">
        <v>4.0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16" t="s">
        <v>131</v>
      </c>
      <c r="B196" s="17" t="s">
        <v>100</v>
      </c>
      <c r="C196" s="17" t="s">
        <v>101</v>
      </c>
      <c r="D196" s="17" t="s">
        <v>102</v>
      </c>
      <c r="E196" s="8">
        <v>10.0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16" t="s">
        <v>135</v>
      </c>
      <c r="B197" s="17" t="s">
        <v>100</v>
      </c>
      <c r="C197" s="17" t="s">
        <v>101</v>
      </c>
      <c r="D197" s="17" t="s">
        <v>102</v>
      </c>
      <c r="E197" s="8">
        <v>2.0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16" t="s">
        <v>131</v>
      </c>
      <c r="B198" s="17" t="s">
        <v>100</v>
      </c>
      <c r="C198" s="17" t="s">
        <v>101</v>
      </c>
      <c r="D198" s="17" t="s">
        <v>102</v>
      </c>
      <c r="E198" s="8">
        <v>0.0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16" t="s">
        <v>128</v>
      </c>
      <c r="B199" s="17" t="s">
        <v>68</v>
      </c>
      <c r="C199" s="17" t="s">
        <v>69</v>
      </c>
      <c r="D199" s="17" t="s">
        <v>70</v>
      </c>
      <c r="E199" s="8">
        <v>2.0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16" t="s">
        <v>130</v>
      </c>
      <c r="B200" s="17" t="s">
        <v>68</v>
      </c>
      <c r="C200" s="17" t="s">
        <v>69</v>
      </c>
      <c r="D200" s="17" t="s">
        <v>70</v>
      </c>
      <c r="E200" s="8">
        <v>9.0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16" t="s">
        <v>123</v>
      </c>
      <c r="B201" s="17" t="s">
        <v>68</v>
      </c>
      <c r="C201" s="17" t="s">
        <v>69</v>
      </c>
      <c r="D201" s="17" t="s">
        <v>70</v>
      </c>
      <c r="E201" s="8">
        <v>79.0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16" t="s">
        <v>129</v>
      </c>
      <c r="B202" s="17" t="s">
        <v>68</v>
      </c>
      <c r="C202" s="17" t="s">
        <v>69</v>
      </c>
      <c r="D202" s="17" t="s">
        <v>70</v>
      </c>
      <c r="E202" s="8">
        <v>6.0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16" t="s">
        <v>127</v>
      </c>
      <c r="B203" s="17" t="s">
        <v>68</v>
      </c>
      <c r="C203" s="17" t="s">
        <v>69</v>
      </c>
      <c r="D203" s="17" t="s">
        <v>70</v>
      </c>
      <c r="E203" s="8">
        <v>7.0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16" t="s">
        <v>123</v>
      </c>
      <c r="B204" s="17" t="s">
        <v>163</v>
      </c>
      <c r="C204" s="17" t="s">
        <v>164</v>
      </c>
      <c r="D204" s="17" t="s">
        <v>104</v>
      </c>
      <c r="E204" s="8">
        <v>32.0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16" t="s">
        <v>131</v>
      </c>
      <c r="B205" s="17" t="s">
        <v>163</v>
      </c>
      <c r="C205" s="17" t="s">
        <v>164</v>
      </c>
      <c r="D205" s="17" t="s">
        <v>104</v>
      </c>
      <c r="E205" s="8">
        <v>10.0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16" t="s">
        <v>155</v>
      </c>
      <c r="B206" s="17" t="s">
        <v>163</v>
      </c>
      <c r="C206" s="17" t="s">
        <v>164</v>
      </c>
      <c r="D206" s="17" t="s">
        <v>104</v>
      </c>
      <c r="E206" s="8">
        <v>5.0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16" t="s">
        <v>127</v>
      </c>
      <c r="B207" s="17" t="s">
        <v>163</v>
      </c>
      <c r="C207" s="17" t="s">
        <v>164</v>
      </c>
      <c r="D207" s="17" t="s">
        <v>104</v>
      </c>
      <c r="E207" s="8">
        <v>6.0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16" t="s">
        <v>128</v>
      </c>
      <c r="B208" s="17" t="s">
        <v>163</v>
      </c>
      <c r="C208" s="17" t="s">
        <v>164</v>
      </c>
      <c r="D208" s="17" t="s">
        <v>104</v>
      </c>
      <c r="E208" s="8">
        <v>8.0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16" t="s">
        <v>130</v>
      </c>
      <c r="B209" s="17" t="s">
        <v>163</v>
      </c>
      <c r="C209" s="17" t="s">
        <v>164</v>
      </c>
      <c r="D209" s="17" t="s">
        <v>104</v>
      </c>
      <c r="E209" s="8">
        <v>5.0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16" t="s">
        <v>123</v>
      </c>
      <c r="B210" s="17" t="s">
        <v>163</v>
      </c>
      <c r="C210" s="17" t="s">
        <v>164</v>
      </c>
      <c r="D210" s="17" t="s">
        <v>104</v>
      </c>
      <c r="E210" s="8">
        <v>64.0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16" t="s">
        <v>129</v>
      </c>
      <c r="B211" s="17" t="s">
        <v>163</v>
      </c>
      <c r="C211" s="17" t="s">
        <v>164</v>
      </c>
      <c r="D211" s="17" t="s">
        <v>104</v>
      </c>
      <c r="E211" s="8">
        <v>6.0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16" t="s">
        <v>135</v>
      </c>
      <c r="B212" s="17" t="s">
        <v>163</v>
      </c>
      <c r="C212" s="17" t="s">
        <v>164</v>
      </c>
      <c r="D212" s="17" t="s">
        <v>104</v>
      </c>
      <c r="E212" s="8">
        <v>3.0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16" t="s">
        <v>155</v>
      </c>
      <c r="B213" s="18" t="s">
        <v>165</v>
      </c>
      <c r="C213" s="18" t="s">
        <v>166</v>
      </c>
      <c r="D213" s="18" t="s">
        <v>167</v>
      </c>
      <c r="E213" s="8">
        <v>1.0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16" t="s">
        <v>127</v>
      </c>
      <c r="B214" s="18" t="s">
        <v>165</v>
      </c>
      <c r="C214" s="18" t="s">
        <v>166</v>
      </c>
      <c r="D214" s="18" t="s">
        <v>167</v>
      </c>
      <c r="E214" s="8">
        <v>4.0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16" t="s">
        <v>123</v>
      </c>
      <c r="B215" s="18" t="s">
        <v>165</v>
      </c>
      <c r="C215" s="18" t="s">
        <v>166</v>
      </c>
      <c r="D215" s="18" t="s">
        <v>167</v>
      </c>
      <c r="E215" s="8">
        <v>163.0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16" t="s">
        <v>129</v>
      </c>
      <c r="B216" s="18" t="s">
        <v>165</v>
      </c>
      <c r="C216" s="18" t="s">
        <v>166</v>
      </c>
      <c r="D216" s="18" t="s">
        <v>167</v>
      </c>
      <c r="E216" s="8">
        <v>4.0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16" t="s">
        <v>127</v>
      </c>
      <c r="B217" s="17" t="s">
        <v>71</v>
      </c>
      <c r="C217" s="17" t="s">
        <v>72</v>
      </c>
      <c r="D217" s="17" t="s">
        <v>73</v>
      </c>
      <c r="E217" s="8">
        <v>7.0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16" t="s">
        <v>128</v>
      </c>
      <c r="B218" s="17" t="s">
        <v>71</v>
      </c>
      <c r="C218" s="17" t="s">
        <v>72</v>
      </c>
      <c r="D218" s="17" t="s">
        <v>73</v>
      </c>
      <c r="E218" s="8">
        <v>3.0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16" t="s">
        <v>130</v>
      </c>
      <c r="B219" s="17" t="s">
        <v>71</v>
      </c>
      <c r="C219" s="17" t="s">
        <v>72</v>
      </c>
      <c r="D219" s="17" t="s">
        <v>73</v>
      </c>
      <c r="E219" s="8">
        <v>8.0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16" t="s">
        <v>123</v>
      </c>
      <c r="B220" s="17" t="s">
        <v>71</v>
      </c>
      <c r="C220" s="17" t="s">
        <v>72</v>
      </c>
      <c r="D220" s="17" t="s">
        <v>73</v>
      </c>
      <c r="E220" s="8">
        <v>39.0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16" t="s">
        <v>129</v>
      </c>
      <c r="B221" s="17" t="s">
        <v>71</v>
      </c>
      <c r="C221" s="17" t="s">
        <v>72</v>
      </c>
      <c r="D221" s="17" t="s">
        <v>73</v>
      </c>
      <c r="E221" s="8">
        <v>5.0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16" t="s">
        <v>131</v>
      </c>
      <c r="B222" s="17" t="s">
        <v>71</v>
      </c>
      <c r="C222" s="17" t="s">
        <v>72</v>
      </c>
      <c r="D222" s="17" t="s">
        <v>73</v>
      </c>
      <c r="E222" s="8">
        <v>5.0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16" t="s">
        <v>123</v>
      </c>
      <c r="B223" s="18" t="s">
        <v>168</v>
      </c>
      <c r="C223" s="18" t="s">
        <v>140</v>
      </c>
      <c r="D223" s="18" t="s">
        <v>73</v>
      </c>
      <c r="E223" s="8">
        <v>8.0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16" t="s">
        <v>155</v>
      </c>
      <c r="B224" s="17" t="s">
        <v>27</v>
      </c>
      <c r="C224" s="17" t="s">
        <v>105</v>
      </c>
      <c r="D224" s="17" t="s">
        <v>169</v>
      </c>
      <c r="E224" s="8">
        <v>2.0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16" t="s">
        <v>127</v>
      </c>
      <c r="B225" s="17" t="s">
        <v>27</v>
      </c>
      <c r="C225" s="17" t="s">
        <v>105</v>
      </c>
      <c r="D225" s="17" t="s">
        <v>169</v>
      </c>
      <c r="E225" s="8">
        <v>7.0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16" t="s">
        <v>128</v>
      </c>
      <c r="B226" s="17" t="s">
        <v>27</v>
      </c>
      <c r="C226" s="17" t="s">
        <v>105</v>
      </c>
      <c r="D226" s="17" t="s">
        <v>169</v>
      </c>
      <c r="E226" s="8">
        <v>10.0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16" t="s">
        <v>130</v>
      </c>
      <c r="B227" s="17" t="s">
        <v>27</v>
      </c>
      <c r="C227" s="17" t="s">
        <v>105</v>
      </c>
      <c r="D227" s="17" t="s">
        <v>169</v>
      </c>
      <c r="E227" s="8">
        <v>7.0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16" t="s">
        <v>123</v>
      </c>
      <c r="B228" s="17" t="s">
        <v>27</v>
      </c>
      <c r="C228" s="17" t="s">
        <v>105</v>
      </c>
      <c r="D228" s="17" t="s">
        <v>169</v>
      </c>
      <c r="E228" s="8">
        <v>30.0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16" t="s">
        <v>129</v>
      </c>
      <c r="B229" s="17" t="s">
        <v>27</v>
      </c>
      <c r="C229" s="17" t="s">
        <v>105</v>
      </c>
      <c r="D229" s="17" t="s">
        <v>169</v>
      </c>
      <c r="E229" s="8">
        <v>5.0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16" t="s">
        <v>135</v>
      </c>
      <c r="B230" s="17" t="s">
        <v>27</v>
      </c>
      <c r="C230" s="17" t="s">
        <v>105</v>
      </c>
      <c r="D230" s="17" t="s">
        <v>169</v>
      </c>
      <c r="E230" s="8">
        <v>2.0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16" t="s">
        <v>131</v>
      </c>
      <c r="B231" s="17" t="s">
        <v>27</v>
      </c>
      <c r="C231" s="17" t="s">
        <v>105</v>
      </c>
      <c r="D231" s="17" t="s">
        <v>169</v>
      </c>
      <c r="E231" s="8">
        <v>10.0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16" t="s">
        <v>155</v>
      </c>
      <c r="B232" s="17" t="s">
        <v>107</v>
      </c>
      <c r="C232" s="17" t="s">
        <v>108</v>
      </c>
      <c r="D232" s="17" t="s">
        <v>109</v>
      </c>
      <c r="E232" s="8">
        <v>7.0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16" t="s">
        <v>127</v>
      </c>
      <c r="B233" s="17" t="s">
        <v>107</v>
      </c>
      <c r="C233" s="17" t="s">
        <v>108</v>
      </c>
      <c r="D233" s="17" t="s">
        <v>109</v>
      </c>
      <c r="E233" s="8">
        <v>8.0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16" t="s">
        <v>130</v>
      </c>
      <c r="B234" s="17" t="s">
        <v>107</v>
      </c>
      <c r="C234" s="17" t="s">
        <v>108</v>
      </c>
      <c r="D234" s="17" t="s">
        <v>109</v>
      </c>
      <c r="E234" s="8">
        <v>10.0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16" t="s">
        <v>123</v>
      </c>
      <c r="B235" s="17" t="s">
        <v>107</v>
      </c>
      <c r="C235" s="17" t="s">
        <v>108</v>
      </c>
      <c r="D235" s="17" t="s">
        <v>109</v>
      </c>
      <c r="E235" s="8">
        <v>44.0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16" t="s">
        <v>129</v>
      </c>
      <c r="B236" s="17" t="s">
        <v>107</v>
      </c>
      <c r="C236" s="17" t="s">
        <v>108</v>
      </c>
      <c r="D236" s="17" t="s">
        <v>109</v>
      </c>
      <c r="E236" s="8">
        <v>5.0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16" t="s">
        <v>135</v>
      </c>
      <c r="B237" s="17" t="s">
        <v>107</v>
      </c>
      <c r="C237" s="17" t="s">
        <v>108</v>
      </c>
      <c r="D237" s="17" t="s">
        <v>109</v>
      </c>
      <c r="E237" s="8">
        <v>1.0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16" t="s">
        <v>123</v>
      </c>
      <c r="B238" s="17" t="s">
        <v>107</v>
      </c>
      <c r="C238" s="17" t="s">
        <v>108</v>
      </c>
      <c r="D238" s="17" t="s">
        <v>109</v>
      </c>
      <c r="E238" s="8">
        <v>4.0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0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0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0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0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0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0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0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0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0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0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0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0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0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0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0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0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0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0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0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0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0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0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0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0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0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0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0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0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0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0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0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0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0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0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0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0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0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0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0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0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0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0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0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0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0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0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0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0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0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0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0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0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0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0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0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0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0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0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0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0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0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0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0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0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0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0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0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0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0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0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0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0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0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0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0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0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0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0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0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0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0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0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0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0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0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0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0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0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0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0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0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0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0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0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0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0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0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0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0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0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0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0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0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0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0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0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0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0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0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0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0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0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0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0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0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0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0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0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0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0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0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0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0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0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0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0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0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0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0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0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0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0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0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0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0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0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0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0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0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0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0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0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0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0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0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0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0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0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0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0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0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0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0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0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0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0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0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0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0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0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0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0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0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0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0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0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0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0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0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0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0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0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0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0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0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0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0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0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0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0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0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0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0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0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0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0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0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0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0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0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0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0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0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0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0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0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0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0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0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0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0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0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0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0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0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0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0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0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0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0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0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0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0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0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0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0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0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0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0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0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0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0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0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0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0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0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0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0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0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0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0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0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0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0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0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0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0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0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0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0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0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0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0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0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0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0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0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0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0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0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0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0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0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0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0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0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0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0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0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0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0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0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0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0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0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0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0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0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0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0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0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0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0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0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0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0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0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0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0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0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0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0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0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0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0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0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0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0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0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0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0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0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0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0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0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0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0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0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0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0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0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0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0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0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0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0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0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0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0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0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0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0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0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0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0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0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0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0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0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0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0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0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0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0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0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0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0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0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0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0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0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0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0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0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0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0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0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0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0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0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0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0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0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0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0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0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0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0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0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0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0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0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0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0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0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0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0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0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0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0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0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0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0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0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0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0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0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0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0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0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0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0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0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0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0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0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0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0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0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0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0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0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0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0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0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0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0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0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0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0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0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0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0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0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0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0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0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0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0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0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0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0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0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0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0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0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0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0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0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0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0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0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0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0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0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0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0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0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0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0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0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0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0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0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0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0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0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0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0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0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0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0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0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0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0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0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0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0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0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0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0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0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0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0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0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0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0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0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0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0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0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0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0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0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0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0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0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0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0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0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0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0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0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0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0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0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0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0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0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0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0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0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0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0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0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0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0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0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0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0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0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0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0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0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0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0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0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0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0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0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0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0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0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0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0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0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0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0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0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0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0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0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0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0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0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0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0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0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0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0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0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0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0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0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0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0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0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0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0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0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0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0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0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0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0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0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0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0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0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0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0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0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0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0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0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0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0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0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0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0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0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0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0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0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0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0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0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0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0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0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0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0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0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0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0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0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0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0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0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0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0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0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0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0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0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0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0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0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0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0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0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0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0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0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0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0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0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0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0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0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0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0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0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0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0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0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0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0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0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0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0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0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0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0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0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0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0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0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0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0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0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0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0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0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0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0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0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0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0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0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0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0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0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0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0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0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0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0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0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0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0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0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0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0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0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0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0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0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0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0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0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0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0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0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0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0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0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0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0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0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0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0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0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0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0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0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0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0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0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0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0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0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0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0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0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0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0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0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0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0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0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0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0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0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0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0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0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0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0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0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0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0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0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0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0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0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0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0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0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0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0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0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0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0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0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0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0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0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0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0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0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0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0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0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0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0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0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0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0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0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0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0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0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0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0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0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0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0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0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0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0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0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0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0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0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0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0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0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0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0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0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0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0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0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0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0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0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0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0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0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0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0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0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0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0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0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0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0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0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0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0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0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0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0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0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0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0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0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0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0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0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0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0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0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0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0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0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0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0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0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0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0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1"/>
  </mergeCells>
  <conditionalFormatting sqref="E4:E238">
    <cfRule type="cellIs" dxfId="0" priority="1" stopIfTrue="1" operator="lessThan">
      <formula>0</formula>
    </cfRule>
  </conditionalFormatting>
  <printOptions/>
  <pageMargins bottom="0.393701" footer="0.0" header="0.0" left="0.393701" right="0.393701" top="0.393701"/>
  <pageSetup orientation="portrait" pageOrder="overThenDown"/>
  <headerFooter>
    <oddFooter>&amp;C000000&amp;P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6.83" defaultRowHeight="15.0"/>
  <cols>
    <col customWidth="1" min="1" max="1" width="8.17"/>
    <col customWidth="1" min="2" max="2" width="15.0"/>
    <col customWidth="1" min="3" max="3" width="20.67"/>
    <col customWidth="1" min="4" max="4" width="16.0"/>
    <col customWidth="1" hidden="1" min="5" max="13" width="10.83"/>
    <col customWidth="1" min="14" max="14" width="15.67"/>
    <col customWidth="1" min="15" max="15" width="19.5"/>
    <col customWidth="1" min="16" max="16" width="10.0"/>
    <col customWidth="1" min="17" max="17" width="17.17"/>
    <col customWidth="1" min="18" max="26" width="10.83"/>
  </cols>
  <sheetData>
    <row r="1" ht="15.0" customHeight="1">
      <c r="A1" s="1" t="s">
        <v>170</v>
      </c>
      <c r="R1" s="20"/>
      <c r="S1" s="20"/>
      <c r="T1" s="20"/>
      <c r="U1" s="20"/>
      <c r="V1" s="20"/>
      <c r="W1" s="20"/>
      <c r="X1" s="20"/>
      <c r="Y1" s="20"/>
      <c r="Z1" s="20"/>
    </row>
    <row r="2" ht="13.5" customHeight="1">
      <c r="A2" s="12" t="s">
        <v>171</v>
      </c>
      <c r="B2" s="12" t="s">
        <v>172</v>
      </c>
      <c r="C2" s="12" t="s">
        <v>4</v>
      </c>
      <c r="D2" s="12" t="s">
        <v>5</v>
      </c>
      <c r="E2" s="21" t="s">
        <v>173</v>
      </c>
      <c r="F2" s="21" t="s">
        <v>174</v>
      </c>
      <c r="G2" s="21" t="s">
        <v>175</v>
      </c>
      <c r="H2" s="21" t="s">
        <v>176</v>
      </c>
      <c r="I2" s="21" t="s">
        <v>177</v>
      </c>
      <c r="J2" s="21" t="s">
        <v>22</v>
      </c>
      <c r="K2" s="21" t="s">
        <v>178</v>
      </c>
      <c r="L2" s="21" t="s">
        <v>179</v>
      </c>
      <c r="M2" s="21" t="s">
        <v>180</v>
      </c>
      <c r="N2" s="12" t="s">
        <v>181</v>
      </c>
      <c r="O2" s="12" t="s">
        <v>182</v>
      </c>
      <c r="P2" s="12" t="s">
        <v>120</v>
      </c>
      <c r="Q2" s="12" t="s">
        <v>183</v>
      </c>
      <c r="R2" s="20"/>
      <c r="S2" s="20"/>
      <c r="T2" s="20"/>
      <c r="U2" s="20"/>
      <c r="V2" s="20"/>
      <c r="W2" s="20"/>
      <c r="X2" s="20"/>
      <c r="Y2" s="20"/>
      <c r="Z2" s="20"/>
    </row>
    <row r="3" ht="13.5" customHeight="1">
      <c r="A3" s="22" t="s">
        <v>184</v>
      </c>
      <c r="B3" s="22" t="s">
        <v>185</v>
      </c>
      <c r="C3" s="22" t="s">
        <v>116</v>
      </c>
      <c r="D3" s="23" t="s">
        <v>117</v>
      </c>
      <c r="E3" s="24">
        <v>45268.0</v>
      </c>
      <c r="F3" s="24">
        <v>45294.0</v>
      </c>
      <c r="G3" s="24"/>
      <c r="H3" s="25" t="s">
        <v>186</v>
      </c>
      <c r="I3" s="25" t="s">
        <v>187</v>
      </c>
      <c r="J3" s="25" t="s">
        <v>188</v>
      </c>
      <c r="K3" s="25" t="s">
        <v>188</v>
      </c>
      <c r="L3" s="25" t="s">
        <v>189</v>
      </c>
      <c r="M3" s="25" t="s">
        <v>190</v>
      </c>
      <c r="N3" s="26">
        <v>0.0</v>
      </c>
      <c r="O3" s="15">
        <v>267.0</v>
      </c>
      <c r="P3" s="15">
        <f t="shared" ref="P3:P156" si="1">SUM(N3:O3)</f>
        <v>267</v>
      </c>
      <c r="Q3" s="14" t="s">
        <v>191</v>
      </c>
      <c r="R3" s="20"/>
      <c r="S3" s="20"/>
      <c r="T3" s="20"/>
      <c r="U3" s="20"/>
      <c r="V3" s="20"/>
      <c r="W3" s="20"/>
      <c r="X3" s="20"/>
      <c r="Y3" s="20"/>
      <c r="Z3" s="20"/>
    </row>
    <row r="4" ht="13.5" customHeight="1">
      <c r="A4" s="4" t="s">
        <v>192</v>
      </c>
      <c r="B4" s="4" t="s">
        <v>193</v>
      </c>
      <c r="C4" s="4" t="s">
        <v>116</v>
      </c>
      <c r="D4" s="27" t="s">
        <v>117</v>
      </c>
      <c r="E4" s="28">
        <v>45268.0</v>
      </c>
      <c r="F4" s="28">
        <v>45301.0</v>
      </c>
      <c r="G4" s="28"/>
      <c r="H4" s="29" t="s">
        <v>186</v>
      </c>
      <c r="I4" s="29" t="s">
        <v>187</v>
      </c>
      <c r="J4" s="29" t="s">
        <v>188</v>
      </c>
      <c r="K4" s="29" t="s">
        <v>188</v>
      </c>
      <c r="L4" s="29" t="s">
        <v>189</v>
      </c>
      <c r="M4" s="29" t="s">
        <v>190</v>
      </c>
      <c r="N4" s="30">
        <v>0.0</v>
      </c>
      <c r="O4" s="8">
        <v>546.0</v>
      </c>
      <c r="P4" s="8">
        <f t="shared" si="1"/>
        <v>546</v>
      </c>
      <c r="Q4" s="31"/>
      <c r="R4" s="20"/>
      <c r="S4" s="20"/>
      <c r="T4" s="20"/>
      <c r="U4" s="20"/>
      <c r="V4" s="20"/>
      <c r="W4" s="20"/>
      <c r="X4" s="20"/>
      <c r="Y4" s="20"/>
      <c r="Z4" s="20"/>
    </row>
    <row r="5" ht="13.5" customHeight="1">
      <c r="A5" s="4" t="s">
        <v>192</v>
      </c>
      <c r="B5" s="4" t="s">
        <v>193</v>
      </c>
      <c r="C5" s="4" t="s">
        <v>118</v>
      </c>
      <c r="D5" s="27" t="s">
        <v>33</v>
      </c>
      <c r="E5" s="28">
        <v>45268.0</v>
      </c>
      <c r="F5" s="28">
        <v>45301.0</v>
      </c>
      <c r="G5" s="28"/>
      <c r="H5" s="32"/>
      <c r="I5" s="29" t="s">
        <v>194</v>
      </c>
      <c r="J5" s="29" t="s">
        <v>188</v>
      </c>
      <c r="K5" s="29" t="s">
        <v>188</v>
      </c>
      <c r="L5" s="29" t="s">
        <v>189</v>
      </c>
      <c r="M5" s="29" t="s">
        <v>190</v>
      </c>
      <c r="N5" s="30">
        <v>0.0</v>
      </c>
      <c r="O5" s="8">
        <v>6.0</v>
      </c>
      <c r="P5" s="8">
        <f t="shared" si="1"/>
        <v>6</v>
      </c>
      <c r="Q5" s="31"/>
      <c r="R5" s="20"/>
      <c r="S5" s="20"/>
      <c r="T5" s="20"/>
      <c r="U5" s="20"/>
      <c r="V5" s="20"/>
      <c r="W5" s="20"/>
      <c r="X5" s="20"/>
      <c r="Y5" s="20"/>
      <c r="Z5" s="20"/>
    </row>
    <row r="6" ht="13.5" customHeight="1">
      <c r="A6" s="4" t="s">
        <v>195</v>
      </c>
      <c r="B6" s="4" t="s">
        <v>196</v>
      </c>
      <c r="C6" s="4" t="s">
        <v>28</v>
      </c>
      <c r="D6" s="27" t="s">
        <v>29</v>
      </c>
      <c r="E6" s="28">
        <v>45287.0</v>
      </c>
      <c r="F6" s="28">
        <v>45320.0</v>
      </c>
      <c r="G6" s="28">
        <v>45320.0</v>
      </c>
      <c r="H6" s="29" t="s">
        <v>197</v>
      </c>
      <c r="I6" s="29" t="s">
        <v>198</v>
      </c>
      <c r="J6" s="29" t="s">
        <v>188</v>
      </c>
      <c r="K6" s="29" t="s">
        <v>188</v>
      </c>
      <c r="L6" s="29" t="s">
        <v>199</v>
      </c>
      <c r="M6" s="29" t="s">
        <v>190</v>
      </c>
      <c r="N6" s="30">
        <v>0.0</v>
      </c>
      <c r="O6" s="8">
        <v>520.0</v>
      </c>
      <c r="P6" s="8">
        <f t="shared" si="1"/>
        <v>520</v>
      </c>
      <c r="Q6" s="31"/>
      <c r="R6" s="20"/>
      <c r="S6" s="20"/>
      <c r="T6" s="20"/>
      <c r="U6" s="20"/>
      <c r="V6" s="20"/>
      <c r="W6" s="20"/>
      <c r="X6" s="20"/>
      <c r="Y6" s="20"/>
      <c r="Z6" s="20"/>
    </row>
    <row r="7" ht="13.5" customHeight="1">
      <c r="A7" s="4" t="s">
        <v>195</v>
      </c>
      <c r="B7" s="4" t="s">
        <v>196</v>
      </c>
      <c r="C7" s="4" t="s">
        <v>30</v>
      </c>
      <c r="D7" s="27" t="s">
        <v>31</v>
      </c>
      <c r="E7" s="28">
        <v>45287.0</v>
      </c>
      <c r="F7" s="28">
        <v>45320.0</v>
      </c>
      <c r="G7" s="28">
        <v>45320.0</v>
      </c>
      <c r="H7" s="29" t="s">
        <v>197</v>
      </c>
      <c r="I7" s="29" t="s">
        <v>200</v>
      </c>
      <c r="J7" s="29" t="s">
        <v>188</v>
      </c>
      <c r="K7" s="29" t="s">
        <v>188</v>
      </c>
      <c r="L7" s="29" t="s">
        <v>199</v>
      </c>
      <c r="M7" s="29" t="s">
        <v>190</v>
      </c>
      <c r="N7" s="30">
        <v>0.0</v>
      </c>
      <c r="O7" s="8">
        <v>207.0</v>
      </c>
      <c r="P7" s="8">
        <f t="shared" si="1"/>
        <v>207</v>
      </c>
      <c r="Q7" s="31"/>
      <c r="R7" s="20"/>
      <c r="S7" s="20"/>
      <c r="T7" s="20"/>
      <c r="U7" s="20"/>
      <c r="V7" s="20"/>
      <c r="W7" s="20"/>
      <c r="X7" s="20"/>
      <c r="Y7" s="20"/>
      <c r="Z7" s="20"/>
    </row>
    <row r="8" ht="13.5" customHeight="1">
      <c r="A8" s="4" t="s">
        <v>195</v>
      </c>
      <c r="B8" s="4" t="s">
        <v>196</v>
      </c>
      <c r="C8" s="4" t="s">
        <v>158</v>
      </c>
      <c r="D8" s="27" t="s">
        <v>94</v>
      </c>
      <c r="E8" s="28">
        <v>45287.0</v>
      </c>
      <c r="F8" s="28">
        <v>45320.0</v>
      </c>
      <c r="G8" s="28">
        <v>45320.0</v>
      </c>
      <c r="H8" s="29" t="s">
        <v>197</v>
      </c>
      <c r="I8" s="29" t="s">
        <v>201</v>
      </c>
      <c r="J8" s="29" t="s">
        <v>188</v>
      </c>
      <c r="K8" s="29" t="s">
        <v>188</v>
      </c>
      <c r="L8" s="29" t="s">
        <v>199</v>
      </c>
      <c r="M8" s="29" t="s">
        <v>190</v>
      </c>
      <c r="N8" s="30">
        <v>0.0</v>
      </c>
      <c r="O8" s="8">
        <v>18.0</v>
      </c>
      <c r="P8" s="8">
        <f t="shared" si="1"/>
        <v>18</v>
      </c>
      <c r="Q8" s="31"/>
      <c r="R8" s="20"/>
      <c r="S8" s="20"/>
      <c r="T8" s="20"/>
      <c r="U8" s="20"/>
      <c r="V8" s="20"/>
      <c r="W8" s="20"/>
      <c r="X8" s="20"/>
      <c r="Y8" s="20"/>
      <c r="Z8" s="20"/>
    </row>
    <row r="9" ht="13.5" customHeight="1">
      <c r="A9" s="4" t="s">
        <v>202</v>
      </c>
      <c r="B9" s="4" t="s">
        <v>203</v>
      </c>
      <c r="C9" s="4" t="s">
        <v>204</v>
      </c>
      <c r="D9" s="27" t="s">
        <v>205</v>
      </c>
      <c r="E9" s="28">
        <v>45348.0</v>
      </c>
      <c r="F9" s="28">
        <v>45378.0</v>
      </c>
      <c r="G9" s="28">
        <v>45380.0</v>
      </c>
      <c r="H9" s="29" t="s">
        <v>206</v>
      </c>
      <c r="I9" s="29" t="s">
        <v>207</v>
      </c>
      <c r="J9" s="29" t="s">
        <v>188</v>
      </c>
      <c r="K9" s="29" t="s">
        <v>188</v>
      </c>
      <c r="L9" s="29" t="s">
        <v>199</v>
      </c>
      <c r="M9" s="29" t="s">
        <v>190</v>
      </c>
      <c r="N9" s="30">
        <v>0.0</v>
      </c>
      <c r="O9" s="8">
        <v>80.0</v>
      </c>
      <c r="P9" s="8">
        <f t="shared" si="1"/>
        <v>80</v>
      </c>
      <c r="Q9" s="31"/>
      <c r="R9" s="20"/>
      <c r="S9" s="20"/>
      <c r="T9" s="20"/>
      <c r="U9" s="20"/>
      <c r="V9" s="20"/>
      <c r="W9" s="20"/>
      <c r="X9" s="20"/>
      <c r="Y9" s="20"/>
      <c r="Z9" s="20"/>
    </row>
    <row r="10" ht="13.5" customHeight="1">
      <c r="A10" s="4" t="s">
        <v>202</v>
      </c>
      <c r="B10" s="4" t="s">
        <v>203</v>
      </c>
      <c r="C10" s="4" t="s">
        <v>208</v>
      </c>
      <c r="D10" s="27" t="s">
        <v>209</v>
      </c>
      <c r="E10" s="28">
        <v>45348.0</v>
      </c>
      <c r="F10" s="28">
        <v>45378.0</v>
      </c>
      <c r="G10" s="28">
        <v>45380.0</v>
      </c>
      <c r="H10" s="29" t="s">
        <v>206</v>
      </c>
      <c r="I10" s="29" t="s">
        <v>210</v>
      </c>
      <c r="J10" s="29" t="s">
        <v>188</v>
      </c>
      <c r="K10" s="29" t="s">
        <v>188</v>
      </c>
      <c r="L10" s="29" t="s">
        <v>199</v>
      </c>
      <c r="M10" s="29" t="s">
        <v>190</v>
      </c>
      <c r="N10" s="30">
        <v>0.0</v>
      </c>
      <c r="O10" s="8">
        <v>154.0</v>
      </c>
      <c r="P10" s="8">
        <f t="shared" si="1"/>
        <v>154</v>
      </c>
      <c r="Q10" s="31"/>
      <c r="R10" s="20"/>
      <c r="S10" s="20"/>
      <c r="T10" s="20"/>
      <c r="U10" s="20"/>
      <c r="V10" s="20"/>
      <c r="W10" s="20"/>
      <c r="X10" s="20"/>
      <c r="Y10" s="20"/>
      <c r="Z10" s="20"/>
    </row>
    <row r="11" ht="13.5" customHeight="1">
      <c r="A11" s="4" t="s">
        <v>202</v>
      </c>
      <c r="B11" s="4" t="s">
        <v>203</v>
      </c>
      <c r="C11" s="4" t="s">
        <v>211</v>
      </c>
      <c r="D11" s="27" t="s">
        <v>212</v>
      </c>
      <c r="E11" s="28">
        <v>45348.0</v>
      </c>
      <c r="F11" s="28">
        <v>45378.0</v>
      </c>
      <c r="G11" s="28">
        <v>45380.0</v>
      </c>
      <c r="H11" s="29" t="s">
        <v>206</v>
      </c>
      <c r="I11" s="29" t="s">
        <v>213</v>
      </c>
      <c r="J11" s="29" t="s">
        <v>188</v>
      </c>
      <c r="K11" s="29" t="s">
        <v>188</v>
      </c>
      <c r="L11" s="29" t="s">
        <v>199</v>
      </c>
      <c r="M11" s="29" t="s">
        <v>190</v>
      </c>
      <c r="N11" s="30">
        <v>0.0</v>
      </c>
      <c r="O11" s="8">
        <v>20.0</v>
      </c>
      <c r="P11" s="8">
        <f t="shared" si="1"/>
        <v>20</v>
      </c>
      <c r="Q11" s="31"/>
      <c r="R11" s="20"/>
      <c r="S11" s="20"/>
      <c r="T11" s="20"/>
      <c r="U11" s="20"/>
      <c r="V11" s="20"/>
      <c r="W11" s="20"/>
      <c r="X11" s="20"/>
      <c r="Y11" s="20"/>
      <c r="Z11" s="20"/>
    </row>
    <row r="12" ht="13.5" customHeight="1">
      <c r="A12" s="4" t="s">
        <v>202</v>
      </c>
      <c r="B12" s="4" t="s">
        <v>203</v>
      </c>
      <c r="C12" s="4" t="s">
        <v>214</v>
      </c>
      <c r="D12" s="27" t="s">
        <v>215</v>
      </c>
      <c r="E12" s="28">
        <v>45348.0</v>
      </c>
      <c r="F12" s="28">
        <v>45378.0</v>
      </c>
      <c r="G12" s="28">
        <v>45380.0</v>
      </c>
      <c r="H12" s="29" t="s">
        <v>206</v>
      </c>
      <c r="I12" s="29" t="s">
        <v>216</v>
      </c>
      <c r="J12" s="29" t="s">
        <v>188</v>
      </c>
      <c r="K12" s="29" t="s">
        <v>188</v>
      </c>
      <c r="L12" s="29" t="s">
        <v>199</v>
      </c>
      <c r="M12" s="29" t="s">
        <v>190</v>
      </c>
      <c r="N12" s="30">
        <v>0.0</v>
      </c>
      <c r="O12" s="8">
        <v>198.0</v>
      </c>
      <c r="P12" s="8">
        <f t="shared" si="1"/>
        <v>198</v>
      </c>
      <c r="Q12" s="31"/>
      <c r="R12" s="20"/>
      <c r="S12" s="20"/>
      <c r="T12" s="20"/>
      <c r="U12" s="20"/>
      <c r="V12" s="20"/>
      <c r="W12" s="20"/>
      <c r="X12" s="20"/>
      <c r="Y12" s="20"/>
      <c r="Z12" s="20"/>
    </row>
    <row r="13" ht="13.5" customHeight="1">
      <c r="A13" s="4" t="s">
        <v>202</v>
      </c>
      <c r="B13" s="4" t="s">
        <v>203</v>
      </c>
      <c r="C13" s="4" t="s">
        <v>59</v>
      </c>
      <c r="D13" s="27" t="s">
        <v>54</v>
      </c>
      <c r="E13" s="28">
        <v>45348.0</v>
      </c>
      <c r="F13" s="28">
        <v>45378.0</v>
      </c>
      <c r="G13" s="28">
        <v>45380.0</v>
      </c>
      <c r="H13" s="29" t="s">
        <v>206</v>
      </c>
      <c r="I13" s="29" t="s">
        <v>217</v>
      </c>
      <c r="J13" s="29" t="s">
        <v>188</v>
      </c>
      <c r="K13" s="29" t="s">
        <v>188</v>
      </c>
      <c r="L13" s="29" t="s">
        <v>199</v>
      </c>
      <c r="M13" s="29" t="s">
        <v>190</v>
      </c>
      <c r="N13" s="30">
        <v>0.0</v>
      </c>
      <c r="O13" s="8">
        <v>10.0</v>
      </c>
      <c r="P13" s="8">
        <f t="shared" si="1"/>
        <v>10</v>
      </c>
      <c r="Q13" s="31"/>
      <c r="R13" s="20"/>
      <c r="S13" s="20"/>
      <c r="T13" s="20"/>
      <c r="U13" s="20"/>
      <c r="V13" s="20"/>
      <c r="W13" s="20"/>
      <c r="X13" s="20"/>
      <c r="Y13" s="20"/>
      <c r="Z13" s="20"/>
    </row>
    <row r="14" ht="13.5" customHeight="1">
      <c r="A14" s="4" t="s">
        <v>202</v>
      </c>
      <c r="B14" s="4" t="s">
        <v>203</v>
      </c>
      <c r="C14" s="4" t="s">
        <v>39</v>
      </c>
      <c r="D14" s="27" t="s">
        <v>40</v>
      </c>
      <c r="E14" s="28">
        <v>45348.0</v>
      </c>
      <c r="F14" s="28">
        <v>45378.0</v>
      </c>
      <c r="G14" s="28">
        <v>45380.0</v>
      </c>
      <c r="H14" s="29" t="s">
        <v>206</v>
      </c>
      <c r="I14" s="29" t="s">
        <v>218</v>
      </c>
      <c r="J14" s="29" t="s">
        <v>188</v>
      </c>
      <c r="K14" s="29" t="s">
        <v>188</v>
      </c>
      <c r="L14" s="29" t="s">
        <v>199</v>
      </c>
      <c r="M14" s="29" t="s">
        <v>190</v>
      </c>
      <c r="N14" s="30">
        <v>0.0</v>
      </c>
      <c r="O14" s="8">
        <v>76.0</v>
      </c>
      <c r="P14" s="8">
        <f t="shared" si="1"/>
        <v>76</v>
      </c>
      <c r="Q14" s="31"/>
      <c r="R14" s="20"/>
      <c r="S14" s="20"/>
      <c r="T14" s="20"/>
      <c r="U14" s="20"/>
      <c r="V14" s="20"/>
      <c r="W14" s="20"/>
      <c r="X14" s="20"/>
      <c r="Y14" s="20"/>
      <c r="Z14" s="20"/>
    </row>
    <row r="15" ht="13.5" customHeight="1">
      <c r="A15" s="4" t="s">
        <v>202</v>
      </c>
      <c r="B15" s="4" t="s">
        <v>203</v>
      </c>
      <c r="C15" s="4" t="s">
        <v>219</v>
      </c>
      <c r="D15" s="27" t="s">
        <v>220</v>
      </c>
      <c r="E15" s="28">
        <v>45348.0</v>
      </c>
      <c r="F15" s="28">
        <v>45378.0</v>
      </c>
      <c r="G15" s="28">
        <v>45380.0</v>
      </c>
      <c r="H15" s="29" t="s">
        <v>206</v>
      </c>
      <c r="I15" s="29" t="s">
        <v>221</v>
      </c>
      <c r="J15" s="29" t="s">
        <v>188</v>
      </c>
      <c r="K15" s="29" t="s">
        <v>188</v>
      </c>
      <c r="L15" s="29" t="s">
        <v>199</v>
      </c>
      <c r="M15" s="29" t="s">
        <v>190</v>
      </c>
      <c r="N15" s="30">
        <v>0.0</v>
      </c>
      <c r="O15" s="8">
        <v>100.0</v>
      </c>
      <c r="P15" s="8">
        <f t="shared" si="1"/>
        <v>100</v>
      </c>
      <c r="Q15" s="31"/>
      <c r="R15" s="20"/>
      <c r="S15" s="20"/>
      <c r="T15" s="20"/>
      <c r="U15" s="20"/>
      <c r="V15" s="20"/>
      <c r="W15" s="20"/>
      <c r="X15" s="20"/>
      <c r="Y15" s="20"/>
      <c r="Z15" s="20"/>
    </row>
    <row r="16" ht="13.5" customHeight="1">
      <c r="A16" s="4" t="s">
        <v>202</v>
      </c>
      <c r="B16" s="4" t="s">
        <v>203</v>
      </c>
      <c r="C16" s="4" t="s">
        <v>222</v>
      </c>
      <c r="D16" s="27" t="s">
        <v>223</v>
      </c>
      <c r="E16" s="28">
        <v>45348.0</v>
      </c>
      <c r="F16" s="28">
        <v>45378.0</v>
      </c>
      <c r="G16" s="28">
        <v>45380.0</v>
      </c>
      <c r="H16" s="29" t="s">
        <v>206</v>
      </c>
      <c r="I16" s="29" t="s">
        <v>224</v>
      </c>
      <c r="J16" s="29" t="s">
        <v>188</v>
      </c>
      <c r="K16" s="29" t="s">
        <v>188</v>
      </c>
      <c r="L16" s="29" t="s">
        <v>199</v>
      </c>
      <c r="M16" s="29" t="s">
        <v>190</v>
      </c>
      <c r="N16" s="30">
        <v>0.0</v>
      </c>
      <c r="O16" s="8">
        <v>60.0</v>
      </c>
      <c r="P16" s="8">
        <f t="shared" si="1"/>
        <v>60</v>
      </c>
      <c r="Q16" s="31"/>
      <c r="R16" s="20"/>
      <c r="S16" s="20"/>
      <c r="T16" s="20"/>
      <c r="U16" s="20"/>
      <c r="V16" s="20"/>
      <c r="W16" s="20"/>
      <c r="X16" s="20"/>
      <c r="Y16" s="20"/>
      <c r="Z16" s="20"/>
    </row>
    <row r="17" ht="13.5" customHeight="1">
      <c r="A17" s="4" t="s">
        <v>202</v>
      </c>
      <c r="B17" s="4" t="s">
        <v>203</v>
      </c>
      <c r="C17" s="4" t="s">
        <v>225</v>
      </c>
      <c r="D17" s="33"/>
      <c r="E17" s="28">
        <v>45348.0</v>
      </c>
      <c r="F17" s="28">
        <v>45378.0</v>
      </c>
      <c r="G17" s="28">
        <v>45380.0</v>
      </c>
      <c r="H17" s="29" t="s">
        <v>206</v>
      </c>
      <c r="I17" s="32"/>
      <c r="J17" s="29" t="s">
        <v>188</v>
      </c>
      <c r="K17" s="29" t="s">
        <v>190</v>
      </c>
      <c r="L17" s="29" t="s">
        <v>199</v>
      </c>
      <c r="M17" s="29" t="s">
        <v>190</v>
      </c>
      <c r="N17" s="30">
        <v>0.0</v>
      </c>
      <c r="O17" s="8">
        <v>1384.0</v>
      </c>
      <c r="P17" s="8">
        <f t="shared" si="1"/>
        <v>1384</v>
      </c>
      <c r="Q17" s="31"/>
      <c r="R17" s="20"/>
      <c r="S17" s="20"/>
      <c r="T17" s="20"/>
      <c r="U17" s="20"/>
      <c r="V17" s="20"/>
      <c r="W17" s="20"/>
      <c r="X17" s="20"/>
      <c r="Y17" s="20"/>
      <c r="Z17" s="20"/>
    </row>
    <row r="18" ht="13.5" customHeight="1">
      <c r="A18" s="4" t="s">
        <v>202</v>
      </c>
      <c r="B18" s="4" t="s">
        <v>203</v>
      </c>
      <c r="C18" s="4" t="s">
        <v>226</v>
      </c>
      <c r="D18" s="33"/>
      <c r="E18" s="28">
        <v>45348.0</v>
      </c>
      <c r="F18" s="28">
        <v>45378.0</v>
      </c>
      <c r="G18" s="28">
        <v>45380.0</v>
      </c>
      <c r="H18" s="29" t="s">
        <v>206</v>
      </c>
      <c r="I18" s="32"/>
      <c r="J18" s="29" t="s">
        <v>188</v>
      </c>
      <c r="K18" s="29" t="s">
        <v>190</v>
      </c>
      <c r="L18" s="29" t="s">
        <v>199</v>
      </c>
      <c r="M18" s="29" t="s">
        <v>190</v>
      </c>
      <c r="N18" s="30">
        <v>0.0</v>
      </c>
      <c r="O18" s="8">
        <v>162.0</v>
      </c>
      <c r="P18" s="8">
        <f t="shared" si="1"/>
        <v>162</v>
      </c>
      <c r="Q18" s="31"/>
      <c r="R18" s="20"/>
      <c r="S18" s="20"/>
      <c r="T18" s="20"/>
      <c r="U18" s="20"/>
      <c r="V18" s="20"/>
      <c r="W18" s="20"/>
      <c r="X18" s="20"/>
      <c r="Y18" s="20"/>
      <c r="Z18" s="20"/>
    </row>
    <row r="19" ht="13.5" customHeight="1">
      <c r="A19" s="4" t="s">
        <v>227</v>
      </c>
      <c r="B19" s="4" t="s">
        <v>228</v>
      </c>
      <c r="C19" s="4" t="s">
        <v>219</v>
      </c>
      <c r="D19" s="27" t="s">
        <v>220</v>
      </c>
      <c r="E19" s="28">
        <v>45380.0</v>
      </c>
      <c r="F19" s="28">
        <v>45412.0</v>
      </c>
      <c r="G19" s="28">
        <v>45426.0</v>
      </c>
      <c r="H19" s="29" t="s">
        <v>229</v>
      </c>
      <c r="I19" s="29" t="s">
        <v>230</v>
      </c>
      <c r="J19" s="29" t="s">
        <v>188</v>
      </c>
      <c r="K19" s="29" t="s">
        <v>188</v>
      </c>
      <c r="L19" s="29" t="s">
        <v>199</v>
      </c>
      <c r="M19" s="29" t="s">
        <v>190</v>
      </c>
      <c r="N19" s="30">
        <v>0.0</v>
      </c>
      <c r="O19" s="8">
        <v>194.0</v>
      </c>
      <c r="P19" s="8">
        <f t="shared" si="1"/>
        <v>194</v>
      </c>
      <c r="Q19" s="31"/>
      <c r="R19" s="20"/>
      <c r="S19" s="20"/>
      <c r="T19" s="20"/>
      <c r="U19" s="20"/>
      <c r="V19" s="20"/>
      <c r="W19" s="20"/>
      <c r="X19" s="20"/>
      <c r="Y19" s="20"/>
      <c r="Z19" s="20"/>
    </row>
    <row r="20" ht="13.5" customHeight="1">
      <c r="A20" s="4" t="s">
        <v>227</v>
      </c>
      <c r="B20" s="4" t="s">
        <v>228</v>
      </c>
      <c r="C20" s="4" t="s">
        <v>231</v>
      </c>
      <c r="D20" s="27" t="s">
        <v>220</v>
      </c>
      <c r="E20" s="28">
        <v>45380.0</v>
      </c>
      <c r="F20" s="28">
        <v>45412.0</v>
      </c>
      <c r="G20" s="28">
        <v>45426.0</v>
      </c>
      <c r="H20" s="29" t="s">
        <v>229</v>
      </c>
      <c r="I20" s="29" t="s">
        <v>232</v>
      </c>
      <c r="J20" s="29" t="s">
        <v>188</v>
      </c>
      <c r="K20" s="29" t="s">
        <v>188</v>
      </c>
      <c r="L20" s="29" t="s">
        <v>199</v>
      </c>
      <c r="M20" s="29" t="s">
        <v>190</v>
      </c>
      <c r="N20" s="30">
        <v>0.0</v>
      </c>
      <c r="O20" s="8">
        <v>194.0</v>
      </c>
      <c r="P20" s="8">
        <f t="shared" si="1"/>
        <v>194</v>
      </c>
      <c r="Q20" s="31"/>
      <c r="R20" s="20"/>
      <c r="S20" s="20"/>
      <c r="T20" s="20"/>
      <c r="U20" s="20"/>
      <c r="V20" s="20"/>
      <c r="W20" s="20"/>
      <c r="X20" s="20"/>
      <c r="Y20" s="20"/>
      <c r="Z20" s="20"/>
    </row>
    <row r="21" ht="13.5" customHeight="1">
      <c r="A21" s="4" t="s">
        <v>227</v>
      </c>
      <c r="B21" s="4" t="s">
        <v>228</v>
      </c>
      <c r="C21" s="4" t="s">
        <v>204</v>
      </c>
      <c r="D21" s="27" t="s">
        <v>205</v>
      </c>
      <c r="E21" s="28">
        <v>45380.0</v>
      </c>
      <c r="F21" s="28">
        <v>45412.0</v>
      </c>
      <c r="G21" s="28">
        <v>45426.0</v>
      </c>
      <c r="H21" s="29" t="s">
        <v>229</v>
      </c>
      <c r="I21" s="29" t="s">
        <v>233</v>
      </c>
      <c r="J21" s="29" t="s">
        <v>188</v>
      </c>
      <c r="K21" s="29" t="s">
        <v>188</v>
      </c>
      <c r="L21" s="29" t="s">
        <v>199</v>
      </c>
      <c r="M21" s="29" t="s">
        <v>190</v>
      </c>
      <c r="N21" s="30">
        <v>0.0</v>
      </c>
      <c r="O21" s="8">
        <v>68.0</v>
      </c>
      <c r="P21" s="8">
        <f t="shared" si="1"/>
        <v>68</v>
      </c>
      <c r="Q21" s="31"/>
      <c r="R21" s="20"/>
      <c r="S21" s="20"/>
      <c r="T21" s="20"/>
      <c r="U21" s="20"/>
      <c r="V21" s="20"/>
      <c r="W21" s="20"/>
      <c r="X21" s="20"/>
      <c r="Y21" s="20"/>
      <c r="Z21" s="20"/>
    </row>
    <row r="22" ht="13.5" customHeight="1">
      <c r="A22" s="4" t="s">
        <v>227</v>
      </c>
      <c r="B22" s="4" t="s">
        <v>228</v>
      </c>
      <c r="C22" s="4" t="s">
        <v>214</v>
      </c>
      <c r="D22" s="27" t="s">
        <v>215</v>
      </c>
      <c r="E22" s="28">
        <v>45380.0</v>
      </c>
      <c r="F22" s="28">
        <v>45412.0</v>
      </c>
      <c r="G22" s="28">
        <v>45426.0</v>
      </c>
      <c r="H22" s="29" t="s">
        <v>229</v>
      </c>
      <c r="I22" s="29" t="s">
        <v>234</v>
      </c>
      <c r="J22" s="29" t="s">
        <v>188</v>
      </c>
      <c r="K22" s="29" t="s">
        <v>188</v>
      </c>
      <c r="L22" s="29" t="s">
        <v>199</v>
      </c>
      <c r="M22" s="29" t="s">
        <v>190</v>
      </c>
      <c r="N22" s="30">
        <v>0.0</v>
      </c>
      <c r="O22" s="8">
        <v>98.0</v>
      </c>
      <c r="P22" s="8">
        <f t="shared" si="1"/>
        <v>98</v>
      </c>
      <c r="Q22" s="31"/>
      <c r="R22" s="20"/>
      <c r="S22" s="20"/>
      <c r="T22" s="20"/>
      <c r="U22" s="20"/>
      <c r="V22" s="20"/>
      <c r="W22" s="20"/>
      <c r="X22" s="20"/>
      <c r="Y22" s="20"/>
      <c r="Z22" s="20"/>
    </row>
    <row r="23" ht="13.5" customHeight="1">
      <c r="A23" s="4" t="s">
        <v>227</v>
      </c>
      <c r="B23" s="4" t="s">
        <v>228</v>
      </c>
      <c r="C23" s="4" t="s">
        <v>58</v>
      </c>
      <c r="D23" s="27" t="s">
        <v>54</v>
      </c>
      <c r="E23" s="28">
        <v>45380.0</v>
      </c>
      <c r="F23" s="28">
        <v>45412.0</v>
      </c>
      <c r="G23" s="28">
        <v>45426.0</v>
      </c>
      <c r="H23" s="29" t="s">
        <v>229</v>
      </c>
      <c r="I23" s="29" t="s">
        <v>235</v>
      </c>
      <c r="J23" s="29" t="s">
        <v>188</v>
      </c>
      <c r="K23" s="29" t="s">
        <v>188</v>
      </c>
      <c r="L23" s="29" t="s">
        <v>199</v>
      </c>
      <c r="M23" s="29" t="s">
        <v>190</v>
      </c>
      <c r="N23" s="30">
        <v>0.0</v>
      </c>
      <c r="O23" s="8">
        <v>50.0</v>
      </c>
      <c r="P23" s="8">
        <f t="shared" si="1"/>
        <v>50</v>
      </c>
      <c r="Q23" s="31"/>
      <c r="R23" s="20"/>
      <c r="S23" s="20"/>
      <c r="T23" s="20"/>
      <c r="U23" s="20"/>
      <c r="V23" s="20"/>
      <c r="W23" s="20"/>
      <c r="X23" s="20"/>
      <c r="Y23" s="20"/>
      <c r="Z23" s="20"/>
    </row>
    <row r="24" ht="13.5" customHeight="1">
      <c r="A24" s="4" t="s">
        <v>227</v>
      </c>
      <c r="B24" s="4" t="s">
        <v>228</v>
      </c>
      <c r="C24" s="4" t="s">
        <v>48</v>
      </c>
      <c r="D24" s="27" t="s">
        <v>45</v>
      </c>
      <c r="E24" s="28">
        <v>45380.0</v>
      </c>
      <c r="F24" s="28">
        <v>45412.0</v>
      </c>
      <c r="G24" s="28">
        <v>45426.0</v>
      </c>
      <c r="H24" s="29" t="s">
        <v>229</v>
      </c>
      <c r="I24" s="29" t="s">
        <v>236</v>
      </c>
      <c r="J24" s="29" t="s">
        <v>188</v>
      </c>
      <c r="K24" s="29" t="s">
        <v>188</v>
      </c>
      <c r="L24" s="29" t="s">
        <v>199</v>
      </c>
      <c r="M24" s="29" t="s">
        <v>190</v>
      </c>
      <c r="N24" s="30">
        <v>0.0</v>
      </c>
      <c r="O24" s="8">
        <v>34.0</v>
      </c>
      <c r="P24" s="8">
        <f t="shared" si="1"/>
        <v>34</v>
      </c>
      <c r="Q24" s="31"/>
      <c r="R24" s="20"/>
      <c r="S24" s="20"/>
      <c r="T24" s="20"/>
      <c r="U24" s="20"/>
      <c r="V24" s="20"/>
      <c r="W24" s="20"/>
      <c r="X24" s="20"/>
      <c r="Y24" s="20"/>
      <c r="Z24" s="20"/>
    </row>
    <row r="25" ht="13.5" customHeight="1">
      <c r="A25" s="4" t="s">
        <v>227</v>
      </c>
      <c r="B25" s="4" t="s">
        <v>228</v>
      </c>
      <c r="C25" s="4" t="s">
        <v>83</v>
      </c>
      <c r="D25" s="27" t="s">
        <v>76</v>
      </c>
      <c r="E25" s="28">
        <v>45380.0</v>
      </c>
      <c r="F25" s="28">
        <v>45412.0</v>
      </c>
      <c r="G25" s="28">
        <v>45426.0</v>
      </c>
      <c r="H25" s="29" t="s">
        <v>229</v>
      </c>
      <c r="I25" s="29" t="s">
        <v>237</v>
      </c>
      <c r="J25" s="29" t="s">
        <v>188</v>
      </c>
      <c r="K25" s="29" t="s">
        <v>188</v>
      </c>
      <c r="L25" s="29" t="s">
        <v>199</v>
      </c>
      <c r="M25" s="29" t="s">
        <v>190</v>
      </c>
      <c r="N25" s="30">
        <v>0.0</v>
      </c>
      <c r="O25" s="8">
        <v>35.0</v>
      </c>
      <c r="P25" s="8">
        <f t="shared" si="1"/>
        <v>35</v>
      </c>
      <c r="Q25" s="31"/>
      <c r="R25" s="20"/>
      <c r="S25" s="20"/>
      <c r="T25" s="20"/>
      <c r="U25" s="20"/>
      <c r="V25" s="20"/>
      <c r="W25" s="20"/>
      <c r="X25" s="20"/>
      <c r="Y25" s="20"/>
      <c r="Z25" s="20"/>
    </row>
    <row r="26" ht="13.5" customHeight="1">
      <c r="A26" s="4" t="s">
        <v>227</v>
      </c>
      <c r="B26" s="4" t="s">
        <v>228</v>
      </c>
      <c r="C26" s="4" t="s">
        <v>48</v>
      </c>
      <c r="D26" s="27" t="s">
        <v>49</v>
      </c>
      <c r="E26" s="28">
        <v>45380.0</v>
      </c>
      <c r="F26" s="28">
        <v>45412.0</v>
      </c>
      <c r="G26" s="28">
        <v>45426.0</v>
      </c>
      <c r="H26" s="29" t="s">
        <v>229</v>
      </c>
      <c r="I26" s="29" t="s">
        <v>238</v>
      </c>
      <c r="J26" s="29" t="s">
        <v>188</v>
      </c>
      <c r="K26" s="29" t="s">
        <v>188</v>
      </c>
      <c r="L26" s="29" t="s">
        <v>199</v>
      </c>
      <c r="M26" s="29" t="s">
        <v>190</v>
      </c>
      <c r="N26" s="30">
        <v>0.0</v>
      </c>
      <c r="O26" s="8">
        <v>84.0</v>
      </c>
      <c r="P26" s="8">
        <f t="shared" si="1"/>
        <v>84</v>
      </c>
      <c r="Q26" s="31"/>
      <c r="R26" s="20"/>
      <c r="S26" s="20"/>
      <c r="T26" s="20"/>
      <c r="U26" s="20"/>
      <c r="V26" s="20"/>
      <c r="W26" s="20"/>
      <c r="X26" s="20"/>
      <c r="Y26" s="20"/>
      <c r="Z26" s="20"/>
    </row>
    <row r="27" ht="13.5" customHeight="1">
      <c r="A27" s="4" t="s">
        <v>227</v>
      </c>
      <c r="B27" s="4" t="s">
        <v>228</v>
      </c>
      <c r="C27" s="4" t="s">
        <v>225</v>
      </c>
      <c r="D27" s="33"/>
      <c r="E27" s="28">
        <v>45380.0</v>
      </c>
      <c r="F27" s="28">
        <v>45412.0</v>
      </c>
      <c r="G27" s="28">
        <v>45426.0</v>
      </c>
      <c r="H27" s="29" t="s">
        <v>229</v>
      </c>
      <c r="I27" s="32"/>
      <c r="J27" s="29" t="s">
        <v>188</v>
      </c>
      <c r="K27" s="29" t="s">
        <v>190</v>
      </c>
      <c r="L27" s="29" t="s">
        <v>199</v>
      </c>
      <c r="M27" s="29" t="s">
        <v>190</v>
      </c>
      <c r="N27" s="30">
        <v>0.0</v>
      </c>
      <c r="O27" s="8">
        <v>846.0</v>
      </c>
      <c r="P27" s="8">
        <f t="shared" si="1"/>
        <v>846</v>
      </c>
      <c r="Q27" s="31"/>
      <c r="R27" s="20"/>
      <c r="S27" s="20"/>
      <c r="T27" s="20"/>
      <c r="U27" s="20"/>
      <c r="V27" s="20"/>
      <c r="W27" s="20"/>
      <c r="X27" s="20"/>
      <c r="Y27" s="20"/>
      <c r="Z27" s="20"/>
    </row>
    <row r="28" ht="13.5" customHeight="1">
      <c r="A28" s="4" t="s">
        <v>227</v>
      </c>
      <c r="B28" s="4" t="s">
        <v>228</v>
      </c>
      <c r="C28" s="4" t="s">
        <v>226</v>
      </c>
      <c r="D28" s="33"/>
      <c r="E28" s="28">
        <v>45380.0</v>
      </c>
      <c r="F28" s="28">
        <v>45412.0</v>
      </c>
      <c r="G28" s="28">
        <v>45426.0</v>
      </c>
      <c r="H28" s="29" t="s">
        <v>229</v>
      </c>
      <c r="I28" s="32"/>
      <c r="J28" s="29" t="s">
        <v>188</v>
      </c>
      <c r="K28" s="29" t="s">
        <v>190</v>
      </c>
      <c r="L28" s="29" t="s">
        <v>199</v>
      </c>
      <c r="M28" s="29" t="s">
        <v>190</v>
      </c>
      <c r="N28" s="30">
        <v>0.0</v>
      </c>
      <c r="O28" s="8">
        <v>2582.0</v>
      </c>
      <c r="P28" s="8">
        <f t="shared" si="1"/>
        <v>2582</v>
      </c>
      <c r="Q28" s="31"/>
      <c r="R28" s="20"/>
      <c r="S28" s="20"/>
      <c r="T28" s="20"/>
      <c r="U28" s="20"/>
      <c r="V28" s="20"/>
      <c r="W28" s="20"/>
      <c r="X28" s="20"/>
      <c r="Y28" s="20"/>
      <c r="Z28" s="20"/>
    </row>
    <row r="29" ht="13.5" customHeight="1">
      <c r="A29" s="4" t="s">
        <v>239</v>
      </c>
      <c r="B29" s="4" t="s">
        <v>240</v>
      </c>
      <c r="C29" s="4" t="s">
        <v>116</v>
      </c>
      <c r="D29" s="27" t="s">
        <v>117</v>
      </c>
      <c r="E29" s="28">
        <v>45387.0</v>
      </c>
      <c r="F29" s="28">
        <v>45417.0</v>
      </c>
      <c r="G29" s="28">
        <v>45428.0</v>
      </c>
      <c r="H29" s="29" t="s">
        <v>241</v>
      </c>
      <c r="I29" s="29" t="s">
        <v>242</v>
      </c>
      <c r="J29" s="29" t="s">
        <v>188</v>
      </c>
      <c r="K29" s="29" t="s">
        <v>190</v>
      </c>
      <c r="L29" s="29" t="s">
        <v>189</v>
      </c>
      <c r="M29" s="29" t="s">
        <v>190</v>
      </c>
      <c r="N29" s="30">
        <v>0.0</v>
      </c>
      <c r="O29" s="8">
        <v>552.0</v>
      </c>
      <c r="P29" s="8">
        <f t="shared" si="1"/>
        <v>552</v>
      </c>
      <c r="Q29" s="31"/>
      <c r="R29" s="20"/>
      <c r="S29" s="20"/>
      <c r="T29" s="20"/>
      <c r="U29" s="20"/>
      <c r="V29" s="20"/>
      <c r="W29" s="20"/>
      <c r="X29" s="20"/>
      <c r="Y29" s="20"/>
      <c r="Z29" s="20"/>
    </row>
    <row r="30" ht="13.5" customHeight="1">
      <c r="A30" s="4" t="s">
        <v>239</v>
      </c>
      <c r="B30" s="4" t="s">
        <v>240</v>
      </c>
      <c r="C30" s="4" t="s">
        <v>226</v>
      </c>
      <c r="D30" s="33"/>
      <c r="E30" s="28">
        <v>45387.0</v>
      </c>
      <c r="F30" s="28">
        <v>45417.0</v>
      </c>
      <c r="G30" s="28">
        <v>45428.0</v>
      </c>
      <c r="H30" s="29" t="s">
        <v>241</v>
      </c>
      <c r="I30" s="29" t="s">
        <v>243</v>
      </c>
      <c r="J30" s="29" t="s">
        <v>188</v>
      </c>
      <c r="K30" s="29" t="s">
        <v>190</v>
      </c>
      <c r="L30" s="29" t="s">
        <v>189</v>
      </c>
      <c r="M30" s="29" t="s">
        <v>190</v>
      </c>
      <c r="N30" s="30">
        <v>0.0</v>
      </c>
      <c r="O30" s="8">
        <v>10.0</v>
      </c>
      <c r="P30" s="8">
        <f t="shared" si="1"/>
        <v>10</v>
      </c>
      <c r="Q30" s="31"/>
      <c r="R30" s="20"/>
      <c r="S30" s="20"/>
      <c r="T30" s="20"/>
      <c r="U30" s="20"/>
      <c r="V30" s="20"/>
      <c r="W30" s="20"/>
      <c r="X30" s="20"/>
      <c r="Y30" s="20"/>
      <c r="Z30" s="20"/>
    </row>
    <row r="31" ht="13.5" customHeight="1">
      <c r="A31" s="4" t="s">
        <v>244</v>
      </c>
      <c r="B31" s="4" t="s">
        <v>245</v>
      </c>
      <c r="C31" s="4" t="s">
        <v>246</v>
      </c>
      <c r="D31" s="27" t="s">
        <v>247</v>
      </c>
      <c r="E31" s="28">
        <v>45398.0</v>
      </c>
      <c r="F31" s="28">
        <v>45430.0</v>
      </c>
      <c r="G31" s="28">
        <v>45429.0</v>
      </c>
      <c r="H31" s="29" t="s">
        <v>248</v>
      </c>
      <c r="I31" s="29" t="s">
        <v>249</v>
      </c>
      <c r="J31" s="29" t="s">
        <v>188</v>
      </c>
      <c r="K31" s="29" t="s">
        <v>188</v>
      </c>
      <c r="L31" s="29" t="s">
        <v>199</v>
      </c>
      <c r="M31" s="29" t="s">
        <v>190</v>
      </c>
      <c r="N31" s="30">
        <v>0.0</v>
      </c>
      <c r="O31" s="8">
        <v>135.0</v>
      </c>
      <c r="P31" s="8">
        <f t="shared" si="1"/>
        <v>135</v>
      </c>
      <c r="Q31" s="31"/>
      <c r="R31" s="20"/>
      <c r="S31" s="20"/>
      <c r="T31" s="20"/>
      <c r="U31" s="20"/>
      <c r="V31" s="20"/>
      <c r="W31" s="20"/>
      <c r="X31" s="20"/>
      <c r="Y31" s="20"/>
      <c r="Z31" s="20"/>
    </row>
    <row r="32" ht="13.5" customHeight="1">
      <c r="A32" s="4" t="s">
        <v>244</v>
      </c>
      <c r="B32" s="4" t="s">
        <v>245</v>
      </c>
      <c r="C32" s="4" t="s">
        <v>250</v>
      </c>
      <c r="D32" s="27" t="s">
        <v>251</v>
      </c>
      <c r="E32" s="28">
        <v>45398.0</v>
      </c>
      <c r="F32" s="28">
        <v>45430.0</v>
      </c>
      <c r="G32" s="28">
        <v>45429.0</v>
      </c>
      <c r="H32" s="29" t="s">
        <v>248</v>
      </c>
      <c r="I32" s="29" t="s">
        <v>252</v>
      </c>
      <c r="J32" s="29" t="s">
        <v>188</v>
      </c>
      <c r="K32" s="29" t="s">
        <v>188</v>
      </c>
      <c r="L32" s="29" t="s">
        <v>199</v>
      </c>
      <c r="M32" s="29" t="s">
        <v>190</v>
      </c>
      <c r="N32" s="30">
        <v>0.0</v>
      </c>
      <c r="O32" s="8">
        <v>207.0</v>
      </c>
      <c r="P32" s="8">
        <f t="shared" si="1"/>
        <v>207</v>
      </c>
      <c r="Q32" s="31"/>
      <c r="R32" s="20"/>
      <c r="S32" s="20"/>
      <c r="T32" s="20"/>
      <c r="U32" s="20"/>
      <c r="V32" s="20"/>
      <c r="W32" s="20"/>
      <c r="X32" s="20"/>
      <c r="Y32" s="20"/>
      <c r="Z32" s="20"/>
    </row>
    <row r="33" ht="13.5" customHeight="1">
      <c r="A33" s="4" t="s">
        <v>244</v>
      </c>
      <c r="B33" s="4" t="s">
        <v>245</v>
      </c>
      <c r="C33" s="4" t="s">
        <v>253</v>
      </c>
      <c r="D33" s="27" t="s">
        <v>254</v>
      </c>
      <c r="E33" s="28">
        <v>45398.0</v>
      </c>
      <c r="F33" s="28">
        <v>45430.0</v>
      </c>
      <c r="G33" s="28">
        <v>45429.0</v>
      </c>
      <c r="H33" s="29" t="s">
        <v>248</v>
      </c>
      <c r="I33" s="29" t="s">
        <v>255</v>
      </c>
      <c r="J33" s="29" t="s">
        <v>188</v>
      </c>
      <c r="K33" s="29" t="s">
        <v>188</v>
      </c>
      <c r="L33" s="29" t="s">
        <v>199</v>
      </c>
      <c r="M33" s="29" t="s">
        <v>190</v>
      </c>
      <c r="N33" s="30">
        <v>0.0</v>
      </c>
      <c r="O33" s="8">
        <v>203.0</v>
      </c>
      <c r="P33" s="8">
        <f t="shared" si="1"/>
        <v>203</v>
      </c>
      <c r="Q33" s="31"/>
      <c r="R33" s="20"/>
      <c r="S33" s="20"/>
      <c r="T33" s="20"/>
      <c r="U33" s="20"/>
      <c r="V33" s="20"/>
      <c r="W33" s="20"/>
      <c r="X33" s="20"/>
      <c r="Y33" s="20"/>
      <c r="Z33" s="20"/>
    </row>
    <row r="34" ht="13.5" customHeight="1">
      <c r="A34" s="4" t="s">
        <v>244</v>
      </c>
      <c r="B34" s="4" t="s">
        <v>245</v>
      </c>
      <c r="C34" s="4" t="s">
        <v>256</v>
      </c>
      <c r="D34" s="27" t="s">
        <v>257</v>
      </c>
      <c r="E34" s="28">
        <v>45398.0</v>
      </c>
      <c r="F34" s="28">
        <v>45430.0</v>
      </c>
      <c r="G34" s="28">
        <v>45429.0</v>
      </c>
      <c r="H34" s="29" t="s">
        <v>248</v>
      </c>
      <c r="I34" s="29" t="s">
        <v>258</v>
      </c>
      <c r="J34" s="29" t="s">
        <v>188</v>
      </c>
      <c r="K34" s="29" t="s">
        <v>188</v>
      </c>
      <c r="L34" s="29" t="s">
        <v>199</v>
      </c>
      <c r="M34" s="29" t="s">
        <v>190</v>
      </c>
      <c r="N34" s="30">
        <v>0.0</v>
      </c>
      <c r="O34" s="8">
        <v>120.0</v>
      </c>
      <c r="P34" s="8">
        <f t="shared" si="1"/>
        <v>120</v>
      </c>
      <c r="Q34" s="31"/>
      <c r="R34" s="20"/>
      <c r="S34" s="20"/>
      <c r="T34" s="20"/>
      <c r="U34" s="20"/>
      <c r="V34" s="20"/>
      <c r="W34" s="20"/>
      <c r="X34" s="20"/>
      <c r="Y34" s="20"/>
      <c r="Z34" s="20"/>
    </row>
    <row r="35" ht="13.5" customHeight="1">
      <c r="A35" s="4" t="s">
        <v>244</v>
      </c>
      <c r="B35" s="4" t="s">
        <v>245</v>
      </c>
      <c r="C35" s="4" t="s">
        <v>39</v>
      </c>
      <c r="D35" s="27" t="s">
        <v>40</v>
      </c>
      <c r="E35" s="28">
        <v>45398.0</v>
      </c>
      <c r="F35" s="28">
        <v>45430.0</v>
      </c>
      <c r="G35" s="28">
        <v>45429.0</v>
      </c>
      <c r="H35" s="29" t="s">
        <v>248</v>
      </c>
      <c r="I35" s="29" t="s">
        <v>218</v>
      </c>
      <c r="J35" s="29" t="s">
        <v>188</v>
      </c>
      <c r="K35" s="29" t="s">
        <v>188</v>
      </c>
      <c r="L35" s="29" t="s">
        <v>199</v>
      </c>
      <c r="M35" s="29" t="s">
        <v>190</v>
      </c>
      <c r="N35" s="30">
        <v>0.0</v>
      </c>
      <c r="O35" s="8">
        <v>23.0</v>
      </c>
      <c r="P35" s="8">
        <f t="shared" si="1"/>
        <v>23</v>
      </c>
      <c r="Q35" s="31"/>
      <c r="R35" s="20"/>
      <c r="S35" s="20"/>
      <c r="T35" s="20"/>
      <c r="U35" s="20"/>
      <c r="V35" s="20"/>
      <c r="W35" s="20"/>
      <c r="X35" s="20"/>
      <c r="Y35" s="20"/>
      <c r="Z35" s="20"/>
    </row>
    <row r="36" ht="13.5" customHeight="1">
      <c r="A36" s="4" t="s">
        <v>244</v>
      </c>
      <c r="B36" s="4" t="s">
        <v>245</v>
      </c>
      <c r="C36" s="4" t="s">
        <v>59</v>
      </c>
      <c r="D36" s="27" t="s">
        <v>54</v>
      </c>
      <c r="E36" s="28">
        <v>45398.0</v>
      </c>
      <c r="F36" s="28">
        <v>45430.0</v>
      </c>
      <c r="G36" s="28">
        <v>45429.0</v>
      </c>
      <c r="H36" s="29" t="s">
        <v>248</v>
      </c>
      <c r="I36" s="29" t="s">
        <v>217</v>
      </c>
      <c r="J36" s="29" t="s">
        <v>188</v>
      </c>
      <c r="K36" s="29" t="s">
        <v>188</v>
      </c>
      <c r="L36" s="29" t="s">
        <v>199</v>
      </c>
      <c r="M36" s="29" t="s">
        <v>190</v>
      </c>
      <c r="N36" s="30">
        <v>0.0</v>
      </c>
      <c r="O36" s="8">
        <v>12.0</v>
      </c>
      <c r="P36" s="8">
        <f t="shared" si="1"/>
        <v>12</v>
      </c>
      <c r="Q36" s="31"/>
      <c r="R36" s="20"/>
      <c r="S36" s="20"/>
      <c r="T36" s="20"/>
      <c r="U36" s="20"/>
      <c r="V36" s="20"/>
      <c r="W36" s="20"/>
      <c r="X36" s="20"/>
      <c r="Y36" s="20"/>
      <c r="Z36" s="20"/>
    </row>
    <row r="37" ht="13.5" customHeight="1">
      <c r="A37" s="4" t="s">
        <v>244</v>
      </c>
      <c r="B37" s="4" t="s">
        <v>245</v>
      </c>
      <c r="C37" s="4" t="s">
        <v>226</v>
      </c>
      <c r="D37" s="33"/>
      <c r="E37" s="28">
        <v>45398.0</v>
      </c>
      <c r="F37" s="28">
        <v>45430.0</v>
      </c>
      <c r="G37" s="28">
        <v>45429.0</v>
      </c>
      <c r="H37" s="29" t="s">
        <v>248</v>
      </c>
      <c r="I37" s="32"/>
      <c r="J37" s="29" t="s">
        <v>188</v>
      </c>
      <c r="K37" s="29" t="s">
        <v>190</v>
      </c>
      <c r="L37" s="29" t="s">
        <v>199</v>
      </c>
      <c r="M37" s="29" t="s">
        <v>190</v>
      </c>
      <c r="N37" s="30">
        <v>0.0</v>
      </c>
      <c r="O37" s="8">
        <v>406.0</v>
      </c>
      <c r="P37" s="8">
        <f t="shared" si="1"/>
        <v>406</v>
      </c>
      <c r="Q37" s="31"/>
      <c r="R37" s="20"/>
      <c r="S37" s="20"/>
      <c r="T37" s="20"/>
      <c r="U37" s="20"/>
      <c r="V37" s="20"/>
      <c r="W37" s="20"/>
      <c r="X37" s="20"/>
      <c r="Y37" s="20"/>
      <c r="Z37" s="20"/>
    </row>
    <row r="38" ht="13.5" customHeight="1">
      <c r="A38" s="4" t="s">
        <v>259</v>
      </c>
      <c r="B38" s="4" t="s">
        <v>260</v>
      </c>
      <c r="C38" s="4" t="s">
        <v>48</v>
      </c>
      <c r="D38" s="27" t="s">
        <v>49</v>
      </c>
      <c r="E38" s="28">
        <v>45398.0</v>
      </c>
      <c r="F38" s="28">
        <v>45430.0</v>
      </c>
      <c r="G38" s="28">
        <v>45426.0</v>
      </c>
      <c r="H38" s="29" t="s">
        <v>261</v>
      </c>
      <c r="I38" s="29" t="s">
        <v>236</v>
      </c>
      <c r="J38" s="29" t="s">
        <v>188</v>
      </c>
      <c r="K38" s="29" t="s">
        <v>188</v>
      </c>
      <c r="L38" s="29" t="s">
        <v>199</v>
      </c>
      <c r="M38" s="29" t="s">
        <v>188</v>
      </c>
      <c r="N38" s="30">
        <v>0.0</v>
      </c>
      <c r="O38" s="8">
        <v>0.0</v>
      </c>
      <c r="P38" s="8">
        <f t="shared" si="1"/>
        <v>0</v>
      </c>
      <c r="Q38" s="31"/>
      <c r="R38" s="20"/>
      <c r="S38" s="20"/>
      <c r="T38" s="20"/>
      <c r="U38" s="20"/>
      <c r="V38" s="20"/>
      <c r="W38" s="20"/>
      <c r="X38" s="20"/>
      <c r="Y38" s="20"/>
      <c r="Z38" s="20"/>
    </row>
    <row r="39" ht="13.5" customHeight="1">
      <c r="A39" s="4" t="s">
        <v>259</v>
      </c>
      <c r="B39" s="4" t="s">
        <v>260</v>
      </c>
      <c r="C39" s="4" t="s">
        <v>48</v>
      </c>
      <c r="D39" s="27" t="s">
        <v>49</v>
      </c>
      <c r="E39" s="28">
        <v>45398.0</v>
      </c>
      <c r="F39" s="28">
        <v>45430.0</v>
      </c>
      <c r="G39" s="28">
        <v>45426.0</v>
      </c>
      <c r="H39" s="29" t="s">
        <v>261</v>
      </c>
      <c r="I39" s="29" t="s">
        <v>238</v>
      </c>
      <c r="J39" s="29" t="s">
        <v>188</v>
      </c>
      <c r="K39" s="29" t="s">
        <v>188</v>
      </c>
      <c r="L39" s="29" t="s">
        <v>199</v>
      </c>
      <c r="M39" s="29" t="s">
        <v>188</v>
      </c>
      <c r="N39" s="30">
        <v>0.0</v>
      </c>
      <c r="O39" s="8">
        <v>0.0</v>
      </c>
      <c r="P39" s="8">
        <f t="shared" si="1"/>
        <v>0</v>
      </c>
      <c r="Q39" s="31"/>
      <c r="R39" s="20"/>
      <c r="S39" s="20"/>
      <c r="T39" s="20"/>
      <c r="U39" s="20"/>
      <c r="V39" s="20"/>
      <c r="W39" s="20"/>
      <c r="X39" s="20"/>
      <c r="Y39" s="20"/>
      <c r="Z39" s="20"/>
    </row>
    <row r="40" ht="13.5" customHeight="1">
      <c r="A40" s="4" t="s">
        <v>262</v>
      </c>
      <c r="B40" s="4" t="s">
        <v>263</v>
      </c>
      <c r="C40" s="4" t="s">
        <v>56</v>
      </c>
      <c r="D40" s="27" t="s">
        <v>54</v>
      </c>
      <c r="E40" s="28">
        <v>45398.0</v>
      </c>
      <c r="F40" s="28">
        <v>45430.0</v>
      </c>
      <c r="G40" s="28">
        <v>45429.0</v>
      </c>
      <c r="H40" s="29" t="s">
        <v>264</v>
      </c>
      <c r="I40" s="29" t="s">
        <v>265</v>
      </c>
      <c r="J40" s="29" t="s">
        <v>188</v>
      </c>
      <c r="K40" s="29" t="s">
        <v>190</v>
      </c>
      <c r="L40" s="29" t="s">
        <v>199</v>
      </c>
      <c r="M40" s="29" t="s">
        <v>190</v>
      </c>
      <c r="N40" s="30">
        <v>0.0</v>
      </c>
      <c r="O40" s="8">
        <v>50.0</v>
      </c>
      <c r="P40" s="8">
        <f t="shared" si="1"/>
        <v>50</v>
      </c>
      <c r="Q40" s="31"/>
      <c r="R40" s="20"/>
      <c r="S40" s="20"/>
      <c r="T40" s="20"/>
      <c r="U40" s="20"/>
      <c r="V40" s="20"/>
      <c r="W40" s="20"/>
      <c r="X40" s="20"/>
      <c r="Y40" s="20"/>
      <c r="Z40" s="20"/>
    </row>
    <row r="41" ht="13.5" customHeight="1">
      <c r="A41" s="4" t="s">
        <v>262</v>
      </c>
      <c r="B41" s="4" t="s">
        <v>263</v>
      </c>
      <c r="C41" s="4" t="s">
        <v>93</v>
      </c>
      <c r="D41" s="27" t="s">
        <v>94</v>
      </c>
      <c r="E41" s="28">
        <v>45398.0</v>
      </c>
      <c r="F41" s="28">
        <v>45430.0</v>
      </c>
      <c r="G41" s="28">
        <v>45429.0</v>
      </c>
      <c r="H41" s="29" t="s">
        <v>264</v>
      </c>
      <c r="I41" s="29" t="s">
        <v>266</v>
      </c>
      <c r="J41" s="29" t="s">
        <v>188</v>
      </c>
      <c r="K41" s="29" t="s">
        <v>190</v>
      </c>
      <c r="L41" s="29" t="s">
        <v>199</v>
      </c>
      <c r="M41" s="29" t="s">
        <v>190</v>
      </c>
      <c r="N41" s="30">
        <v>0.0</v>
      </c>
      <c r="O41" s="8">
        <v>300.0</v>
      </c>
      <c r="P41" s="8">
        <f t="shared" si="1"/>
        <v>300</v>
      </c>
      <c r="Q41" s="31"/>
      <c r="R41" s="20"/>
      <c r="S41" s="20"/>
      <c r="T41" s="20"/>
      <c r="U41" s="20"/>
      <c r="V41" s="20"/>
      <c r="W41" s="20"/>
      <c r="X41" s="20"/>
      <c r="Y41" s="20"/>
      <c r="Z41" s="20"/>
    </row>
    <row r="42" ht="13.5" customHeight="1">
      <c r="A42" s="4" t="s">
        <v>262</v>
      </c>
      <c r="B42" s="4" t="s">
        <v>263</v>
      </c>
      <c r="C42" s="4" t="s">
        <v>103</v>
      </c>
      <c r="D42" s="27" t="s">
        <v>104</v>
      </c>
      <c r="E42" s="28">
        <v>45398.0</v>
      </c>
      <c r="F42" s="28">
        <v>45430.0</v>
      </c>
      <c r="G42" s="28">
        <v>45429.0</v>
      </c>
      <c r="H42" s="29" t="s">
        <v>264</v>
      </c>
      <c r="I42" s="29" t="s">
        <v>267</v>
      </c>
      <c r="J42" s="29" t="s">
        <v>188</v>
      </c>
      <c r="K42" s="29" t="s">
        <v>190</v>
      </c>
      <c r="L42" s="29" t="s">
        <v>199</v>
      </c>
      <c r="M42" s="29" t="s">
        <v>190</v>
      </c>
      <c r="N42" s="30">
        <v>0.0</v>
      </c>
      <c r="O42" s="8">
        <v>100.0</v>
      </c>
      <c r="P42" s="8">
        <f t="shared" si="1"/>
        <v>100</v>
      </c>
      <c r="Q42" s="31"/>
      <c r="R42" s="20"/>
      <c r="S42" s="20"/>
      <c r="T42" s="20"/>
      <c r="U42" s="20"/>
      <c r="V42" s="20"/>
      <c r="W42" s="20"/>
      <c r="X42" s="20"/>
      <c r="Y42" s="20"/>
      <c r="Z42" s="20"/>
    </row>
    <row r="43" ht="13.5" customHeight="1">
      <c r="A43" s="4" t="s">
        <v>262</v>
      </c>
      <c r="B43" s="4" t="s">
        <v>263</v>
      </c>
      <c r="C43" s="4" t="s">
        <v>101</v>
      </c>
      <c r="D43" s="27" t="s">
        <v>102</v>
      </c>
      <c r="E43" s="28">
        <v>45398.0</v>
      </c>
      <c r="F43" s="28">
        <v>45430.0</v>
      </c>
      <c r="G43" s="28">
        <v>45429.0</v>
      </c>
      <c r="H43" s="29" t="s">
        <v>264</v>
      </c>
      <c r="I43" s="29" t="s">
        <v>268</v>
      </c>
      <c r="J43" s="29" t="s">
        <v>188</v>
      </c>
      <c r="K43" s="29" t="s">
        <v>190</v>
      </c>
      <c r="L43" s="29" t="s">
        <v>199</v>
      </c>
      <c r="M43" s="29" t="s">
        <v>190</v>
      </c>
      <c r="N43" s="30">
        <v>0.0</v>
      </c>
      <c r="O43" s="8">
        <v>18.0</v>
      </c>
      <c r="P43" s="8">
        <f t="shared" si="1"/>
        <v>18</v>
      </c>
      <c r="Q43" s="31"/>
      <c r="R43" s="20"/>
      <c r="S43" s="20"/>
      <c r="T43" s="20"/>
      <c r="U43" s="20"/>
      <c r="V43" s="20"/>
      <c r="W43" s="20"/>
      <c r="X43" s="20"/>
      <c r="Y43" s="20"/>
      <c r="Z43" s="20"/>
    </row>
    <row r="44" ht="13.5" customHeight="1">
      <c r="A44" s="4" t="s">
        <v>262</v>
      </c>
      <c r="B44" s="4" t="s">
        <v>263</v>
      </c>
      <c r="C44" s="4" t="s">
        <v>269</v>
      </c>
      <c r="D44" s="27" t="s">
        <v>270</v>
      </c>
      <c r="E44" s="28">
        <v>45398.0</v>
      </c>
      <c r="F44" s="28">
        <v>45430.0</v>
      </c>
      <c r="G44" s="28">
        <v>45429.0</v>
      </c>
      <c r="H44" s="29" t="s">
        <v>264</v>
      </c>
      <c r="I44" s="29" t="s">
        <v>271</v>
      </c>
      <c r="J44" s="29" t="s">
        <v>188</v>
      </c>
      <c r="K44" s="29" t="s">
        <v>190</v>
      </c>
      <c r="L44" s="29" t="s">
        <v>199</v>
      </c>
      <c r="M44" s="29" t="s">
        <v>190</v>
      </c>
      <c r="N44" s="30">
        <v>0.0</v>
      </c>
      <c r="O44" s="8">
        <v>49.0</v>
      </c>
      <c r="P44" s="8">
        <f t="shared" si="1"/>
        <v>49</v>
      </c>
      <c r="Q44" s="31"/>
      <c r="R44" s="20"/>
      <c r="S44" s="20"/>
      <c r="T44" s="20"/>
      <c r="U44" s="20"/>
      <c r="V44" s="20"/>
      <c r="W44" s="20"/>
      <c r="X44" s="20"/>
      <c r="Y44" s="20"/>
      <c r="Z44" s="20"/>
    </row>
    <row r="45" ht="13.5" customHeight="1">
      <c r="A45" s="4" t="s">
        <v>272</v>
      </c>
      <c r="B45" s="4" t="s">
        <v>273</v>
      </c>
      <c r="C45" s="4" t="s">
        <v>66</v>
      </c>
      <c r="D45" s="27" t="s">
        <v>67</v>
      </c>
      <c r="E45" s="28">
        <v>45405.0</v>
      </c>
      <c r="F45" s="28">
        <v>45437.0</v>
      </c>
      <c r="G45" s="28">
        <v>45436.0</v>
      </c>
      <c r="H45" s="29" t="s">
        <v>274</v>
      </c>
      <c r="I45" s="29" t="s">
        <v>275</v>
      </c>
      <c r="J45" s="29" t="s">
        <v>188</v>
      </c>
      <c r="K45" s="29" t="s">
        <v>188</v>
      </c>
      <c r="L45" s="29" t="s">
        <v>189</v>
      </c>
      <c r="M45" s="29" t="s">
        <v>190</v>
      </c>
      <c r="N45" s="30">
        <v>0.0</v>
      </c>
      <c r="O45" s="8">
        <v>100.0</v>
      </c>
      <c r="P45" s="8">
        <f t="shared" si="1"/>
        <v>100</v>
      </c>
      <c r="Q45" s="31"/>
      <c r="R45" s="20"/>
      <c r="S45" s="20"/>
      <c r="T45" s="20"/>
      <c r="U45" s="20"/>
      <c r="V45" s="20"/>
      <c r="W45" s="20"/>
      <c r="X45" s="20"/>
      <c r="Y45" s="20"/>
      <c r="Z45" s="20"/>
    </row>
    <row r="46" ht="13.5" customHeight="1">
      <c r="A46" s="4" t="s">
        <v>272</v>
      </c>
      <c r="B46" s="4" t="s">
        <v>273</v>
      </c>
      <c r="C46" s="4" t="s">
        <v>83</v>
      </c>
      <c r="D46" s="27" t="s">
        <v>84</v>
      </c>
      <c r="E46" s="28">
        <v>45405.0</v>
      </c>
      <c r="F46" s="28">
        <v>45437.0</v>
      </c>
      <c r="G46" s="28">
        <v>45436.0</v>
      </c>
      <c r="H46" s="29" t="s">
        <v>274</v>
      </c>
      <c r="I46" s="29" t="s">
        <v>237</v>
      </c>
      <c r="J46" s="29" t="s">
        <v>188</v>
      </c>
      <c r="K46" s="29" t="s">
        <v>188</v>
      </c>
      <c r="L46" s="29" t="s">
        <v>189</v>
      </c>
      <c r="M46" s="29" t="s">
        <v>190</v>
      </c>
      <c r="N46" s="30">
        <v>0.0</v>
      </c>
      <c r="O46" s="8">
        <v>110.0</v>
      </c>
      <c r="P46" s="8">
        <f t="shared" si="1"/>
        <v>110</v>
      </c>
      <c r="Q46" s="31"/>
      <c r="R46" s="20"/>
      <c r="S46" s="20"/>
      <c r="T46" s="20"/>
      <c r="U46" s="20"/>
      <c r="V46" s="20"/>
      <c r="W46" s="20"/>
      <c r="X46" s="20"/>
      <c r="Y46" s="20"/>
      <c r="Z46" s="20"/>
    </row>
    <row r="47" ht="13.5" customHeight="1">
      <c r="A47" s="4" t="s">
        <v>272</v>
      </c>
      <c r="B47" s="4" t="s">
        <v>273</v>
      </c>
      <c r="C47" s="4" t="s">
        <v>116</v>
      </c>
      <c r="D47" s="27" t="s">
        <v>117</v>
      </c>
      <c r="E47" s="28">
        <v>45405.0</v>
      </c>
      <c r="F47" s="28">
        <v>45437.0</v>
      </c>
      <c r="G47" s="28">
        <v>45436.0</v>
      </c>
      <c r="H47" s="29" t="s">
        <v>274</v>
      </c>
      <c r="I47" s="29" t="s">
        <v>242</v>
      </c>
      <c r="J47" s="29" t="s">
        <v>188</v>
      </c>
      <c r="K47" s="29" t="s">
        <v>188</v>
      </c>
      <c r="L47" s="29" t="s">
        <v>189</v>
      </c>
      <c r="M47" s="29" t="s">
        <v>190</v>
      </c>
      <c r="N47" s="30">
        <v>0.0</v>
      </c>
      <c r="O47" s="8">
        <v>151.0</v>
      </c>
      <c r="P47" s="8">
        <f t="shared" si="1"/>
        <v>151</v>
      </c>
      <c r="Q47" s="31"/>
      <c r="R47" s="20"/>
      <c r="S47" s="20"/>
      <c r="T47" s="20"/>
      <c r="U47" s="20"/>
      <c r="V47" s="20"/>
      <c r="W47" s="20"/>
      <c r="X47" s="20"/>
      <c r="Y47" s="20"/>
      <c r="Z47" s="20"/>
    </row>
    <row r="48" ht="13.5" customHeight="1">
      <c r="A48" s="4" t="s">
        <v>272</v>
      </c>
      <c r="B48" s="4" t="s">
        <v>273</v>
      </c>
      <c r="C48" s="4" t="s">
        <v>208</v>
      </c>
      <c r="D48" s="27" t="s">
        <v>209</v>
      </c>
      <c r="E48" s="28">
        <v>45405.0</v>
      </c>
      <c r="F48" s="28">
        <v>45437.0</v>
      </c>
      <c r="G48" s="28">
        <v>45436.0</v>
      </c>
      <c r="H48" s="29" t="s">
        <v>274</v>
      </c>
      <c r="I48" s="29" t="s">
        <v>276</v>
      </c>
      <c r="J48" s="29" t="s">
        <v>188</v>
      </c>
      <c r="K48" s="29" t="s">
        <v>188</v>
      </c>
      <c r="L48" s="29" t="s">
        <v>189</v>
      </c>
      <c r="M48" s="29" t="s">
        <v>190</v>
      </c>
      <c r="N48" s="30">
        <v>0.0</v>
      </c>
      <c r="O48" s="8">
        <v>86.0</v>
      </c>
      <c r="P48" s="8">
        <f t="shared" si="1"/>
        <v>86</v>
      </c>
      <c r="Q48" s="31"/>
      <c r="R48" s="20"/>
      <c r="S48" s="20"/>
      <c r="T48" s="20"/>
      <c r="U48" s="20"/>
      <c r="V48" s="20"/>
      <c r="W48" s="20"/>
      <c r="X48" s="20"/>
      <c r="Y48" s="20"/>
      <c r="Z48" s="20"/>
    </row>
    <row r="49" ht="13.5" customHeight="1">
      <c r="A49" s="4" t="s">
        <v>272</v>
      </c>
      <c r="B49" s="4" t="s">
        <v>273</v>
      </c>
      <c r="C49" s="4" t="s">
        <v>225</v>
      </c>
      <c r="D49" s="33"/>
      <c r="E49" s="28">
        <v>45405.0</v>
      </c>
      <c r="F49" s="28">
        <v>45437.0</v>
      </c>
      <c r="G49" s="28">
        <v>45436.0</v>
      </c>
      <c r="H49" s="29" t="s">
        <v>274</v>
      </c>
      <c r="I49" s="29" t="s">
        <v>277</v>
      </c>
      <c r="J49" s="29" t="s">
        <v>188</v>
      </c>
      <c r="K49" s="29" t="s">
        <v>190</v>
      </c>
      <c r="L49" s="29" t="s">
        <v>189</v>
      </c>
      <c r="M49" s="29" t="s">
        <v>190</v>
      </c>
      <c r="N49" s="30">
        <v>0.0</v>
      </c>
      <c r="O49" s="8">
        <v>2011.0</v>
      </c>
      <c r="P49" s="8">
        <f t="shared" si="1"/>
        <v>2011</v>
      </c>
      <c r="Q49" s="31"/>
      <c r="R49" s="20"/>
      <c r="S49" s="20"/>
      <c r="T49" s="20"/>
      <c r="U49" s="20"/>
      <c r="V49" s="20"/>
      <c r="W49" s="20"/>
      <c r="X49" s="20"/>
      <c r="Y49" s="20"/>
      <c r="Z49" s="20"/>
    </row>
    <row r="50" ht="13.5" customHeight="1">
      <c r="A50" s="4" t="s">
        <v>272</v>
      </c>
      <c r="B50" s="4" t="s">
        <v>273</v>
      </c>
      <c r="C50" s="4" t="s">
        <v>226</v>
      </c>
      <c r="D50" s="33"/>
      <c r="E50" s="28">
        <v>45405.0</v>
      </c>
      <c r="F50" s="28">
        <v>45437.0</v>
      </c>
      <c r="G50" s="28">
        <v>45436.0</v>
      </c>
      <c r="H50" s="29" t="s">
        <v>274</v>
      </c>
      <c r="I50" s="29" t="s">
        <v>278</v>
      </c>
      <c r="J50" s="29" t="s">
        <v>188</v>
      </c>
      <c r="K50" s="29" t="s">
        <v>190</v>
      </c>
      <c r="L50" s="29" t="s">
        <v>189</v>
      </c>
      <c r="M50" s="29" t="s">
        <v>190</v>
      </c>
      <c r="N50" s="30">
        <v>0.0</v>
      </c>
      <c r="O50" s="8">
        <v>1781.0</v>
      </c>
      <c r="P50" s="8">
        <f t="shared" si="1"/>
        <v>1781</v>
      </c>
      <c r="Q50" s="31"/>
      <c r="R50" s="20"/>
      <c r="S50" s="20"/>
      <c r="T50" s="20"/>
      <c r="U50" s="20"/>
      <c r="V50" s="20"/>
      <c r="W50" s="20"/>
      <c r="X50" s="20"/>
      <c r="Y50" s="20"/>
      <c r="Z50" s="20"/>
    </row>
    <row r="51" ht="13.5" customHeight="1">
      <c r="A51" s="4" t="s">
        <v>279</v>
      </c>
      <c r="B51" s="4" t="s">
        <v>280</v>
      </c>
      <c r="C51" s="4" t="s">
        <v>111</v>
      </c>
      <c r="D51" s="27" t="s">
        <v>112</v>
      </c>
      <c r="E51" s="28">
        <v>45422.0</v>
      </c>
      <c r="F51" s="28">
        <v>45463.0</v>
      </c>
      <c r="G51" s="28">
        <v>45449.0</v>
      </c>
      <c r="H51" s="29" t="s">
        <v>281</v>
      </c>
      <c r="I51" s="29" t="s">
        <v>282</v>
      </c>
      <c r="J51" s="29" t="s">
        <v>188</v>
      </c>
      <c r="K51" s="29" t="s">
        <v>188</v>
      </c>
      <c r="L51" s="29" t="s">
        <v>189</v>
      </c>
      <c r="M51" s="29" t="s">
        <v>190</v>
      </c>
      <c r="N51" s="30">
        <v>0.0</v>
      </c>
      <c r="O51" s="8">
        <v>500.0</v>
      </c>
      <c r="P51" s="8">
        <f t="shared" si="1"/>
        <v>500</v>
      </c>
      <c r="Q51" s="31"/>
      <c r="R51" s="20"/>
      <c r="S51" s="20"/>
      <c r="T51" s="20"/>
      <c r="U51" s="20"/>
      <c r="V51" s="20"/>
      <c r="W51" s="20"/>
      <c r="X51" s="20"/>
      <c r="Y51" s="20"/>
      <c r="Z51" s="20"/>
    </row>
    <row r="52" ht="13.5" customHeight="1">
      <c r="A52" s="4" t="s">
        <v>279</v>
      </c>
      <c r="B52" s="4" t="s">
        <v>280</v>
      </c>
      <c r="C52" s="4" t="s">
        <v>66</v>
      </c>
      <c r="D52" s="27" t="s">
        <v>67</v>
      </c>
      <c r="E52" s="28">
        <v>45422.0</v>
      </c>
      <c r="F52" s="28">
        <v>45463.0</v>
      </c>
      <c r="G52" s="28">
        <v>45449.0</v>
      </c>
      <c r="H52" s="29" t="s">
        <v>281</v>
      </c>
      <c r="I52" s="29" t="s">
        <v>275</v>
      </c>
      <c r="J52" s="29" t="s">
        <v>188</v>
      </c>
      <c r="K52" s="29" t="s">
        <v>188</v>
      </c>
      <c r="L52" s="29" t="s">
        <v>189</v>
      </c>
      <c r="M52" s="29" t="s">
        <v>190</v>
      </c>
      <c r="N52" s="30">
        <v>0.0</v>
      </c>
      <c r="O52" s="8">
        <v>22.0</v>
      </c>
      <c r="P52" s="8">
        <f t="shared" si="1"/>
        <v>22</v>
      </c>
      <c r="Q52" s="31"/>
      <c r="R52" s="20"/>
      <c r="S52" s="20"/>
      <c r="T52" s="20"/>
      <c r="U52" s="20"/>
      <c r="V52" s="20"/>
      <c r="W52" s="20"/>
      <c r="X52" s="20"/>
      <c r="Y52" s="20"/>
      <c r="Z52" s="20"/>
    </row>
    <row r="53" ht="13.5" customHeight="1">
      <c r="A53" s="4" t="s">
        <v>279</v>
      </c>
      <c r="B53" s="4" t="s">
        <v>280</v>
      </c>
      <c r="C53" s="4" t="s">
        <v>101</v>
      </c>
      <c r="D53" s="27" t="s">
        <v>102</v>
      </c>
      <c r="E53" s="28">
        <v>45422.0</v>
      </c>
      <c r="F53" s="28">
        <v>45463.0</v>
      </c>
      <c r="G53" s="28">
        <v>45449.0</v>
      </c>
      <c r="H53" s="29" t="s">
        <v>281</v>
      </c>
      <c r="I53" s="29" t="s">
        <v>268</v>
      </c>
      <c r="J53" s="29" t="s">
        <v>188</v>
      </c>
      <c r="K53" s="29" t="s">
        <v>188</v>
      </c>
      <c r="L53" s="29" t="s">
        <v>189</v>
      </c>
      <c r="M53" s="29" t="s">
        <v>190</v>
      </c>
      <c r="N53" s="30">
        <v>0.0</v>
      </c>
      <c r="O53" s="8">
        <v>17.0</v>
      </c>
      <c r="P53" s="8">
        <f t="shared" si="1"/>
        <v>17</v>
      </c>
      <c r="Q53" s="31"/>
      <c r="R53" s="20"/>
      <c r="S53" s="20"/>
      <c r="T53" s="20"/>
      <c r="U53" s="20"/>
      <c r="V53" s="20"/>
      <c r="W53" s="20"/>
      <c r="X53" s="20"/>
      <c r="Y53" s="20"/>
      <c r="Z53" s="20"/>
    </row>
    <row r="54" ht="13.5" customHeight="1">
      <c r="A54" s="4" t="s">
        <v>283</v>
      </c>
      <c r="B54" s="4" t="s">
        <v>284</v>
      </c>
      <c r="C54" s="4" t="s">
        <v>48</v>
      </c>
      <c r="D54" s="27" t="s">
        <v>49</v>
      </c>
      <c r="E54" s="28">
        <v>45425.0</v>
      </c>
      <c r="F54" s="28">
        <v>45466.0</v>
      </c>
      <c r="G54" s="28">
        <v>45449.0</v>
      </c>
      <c r="H54" s="29" t="s">
        <v>285</v>
      </c>
      <c r="I54" s="29" t="s">
        <v>238</v>
      </c>
      <c r="J54" s="29" t="s">
        <v>188</v>
      </c>
      <c r="K54" s="29" t="s">
        <v>190</v>
      </c>
      <c r="L54" s="29" t="s">
        <v>199</v>
      </c>
      <c r="M54" s="29" t="s">
        <v>190</v>
      </c>
      <c r="N54" s="30">
        <v>0.0</v>
      </c>
      <c r="O54" s="8">
        <v>318.0</v>
      </c>
      <c r="P54" s="8">
        <f t="shared" si="1"/>
        <v>318</v>
      </c>
      <c r="Q54" s="31"/>
      <c r="R54" s="20"/>
      <c r="S54" s="20"/>
      <c r="T54" s="20"/>
      <c r="U54" s="20"/>
      <c r="V54" s="20"/>
      <c r="W54" s="20"/>
      <c r="X54" s="20"/>
      <c r="Y54" s="20"/>
      <c r="Z54" s="20"/>
    </row>
    <row r="55" ht="13.5" customHeight="1">
      <c r="A55" s="4" t="s">
        <v>283</v>
      </c>
      <c r="B55" s="4" t="s">
        <v>284</v>
      </c>
      <c r="C55" s="4" t="s">
        <v>93</v>
      </c>
      <c r="D55" s="27" t="s">
        <v>94</v>
      </c>
      <c r="E55" s="28">
        <v>45425.0</v>
      </c>
      <c r="F55" s="28">
        <v>45466.0</v>
      </c>
      <c r="G55" s="28">
        <v>45449.0</v>
      </c>
      <c r="H55" s="29" t="s">
        <v>285</v>
      </c>
      <c r="I55" s="29" t="s">
        <v>266</v>
      </c>
      <c r="J55" s="29" t="s">
        <v>188</v>
      </c>
      <c r="K55" s="29" t="s">
        <v>190</v>
      </c>
      <c r="L55" s="29" t="s">
        <v>199</v>
      </c>
      <c r="M55" s="29" t="s">
        <v>190</v>
      </c>
      <c r="N55" s="30">
        <v>0.0</v>
      </c>
      <c r="O55" s="8">
        <v>50.0</v>
      </c>
      <c r="P55" s="8">
        <f t="shared" si="1"/>
        <v>50</v>
      </c>
      <c r="Q55" s="31"/>
      <c r="R55" s="20"/>
      <c r="S55" s="20"/>
      <c r="T55" s="20"/>
      <c r="U55" s="20"/>
      <c r="V55" s="20"/>
      <c r="W55" s="20"/>
      <c r="X55" s="20"/>
      <c r="Y55" s="20"/>
      <c r="Z55" s="20"/>
    </row>
    <row r="56" ht="13.5" customHeight="1">
      <c r="A56" s="4" t="s">
        <v>283</v>
      </c>
      <c r="B56" s="4" t="s">
        <v>284</v>
      </c>
      <c r="C56" s="4" t="s">
        <v>286</v>
      </c>
      <c r="D56" s="27" t="s">
        <v>287</v>
      </c>
      <c r="E56" s="28">
        <v>45425.0</v>
      </c>
      <c r="F56" s="28">
        <v>45466.0</v>
      </c>
      <c r="G56" s="28">
        <v>45449.0</v>
      </c>
      <c r="H56" s="29" t="s">
        <v>285</v>
      </c>
      <c r="I56" s="29" t="s">
        <v>288</v>
      </c>
      <c r="J56" s="29" t="s">
        <v>188</v>
      </c>
      <c r="K56" s="29" t="s">
        <v>190</v>
      </c>
      <c r="L56" s="29" t="s">
        <v>199</v>
      </c>
      <c r="M56" s="29" t="s">
        <v>190</v>
      </c>
      <c r="N56" s="30">
        <v>0.0</v>
      </c>
      <c r="O56" s="8">
        <v>100.0</v>
      </c>
      <c r="P56" s="8">
        <f t="shared" si="1"/>
        <v>100</v>
      </c>
      <c r="Q56" s="31"/>
      <c r="R56" s="20"/>
      <c r="S56" s="20"/>
      <c r="T56" s="20"/>
      <c r="U56" s="20"/>
      <c r="V56" s="20"/>
      <c r="W56" s="20"/>
      <c r="X56" s="20"/>
      <c r="Y56" s="20"/>
      <c r="Z56" s="20"/>
    </row>
    <row r="57" ht="13.5" customHeight="1">
      <c r="A57" s="4" t="s">
        <v>283</v>
      </c>
      <c r="B57" s="4" t="s">
        <v>284</v>
      </c>
      <c r="C57" s="4" t="s">
        <v>289</v>
      </c>
      <c r="D57" s="27" t="s">
        <v>290</v>
      </c>
      <c r="E57" s="28">
        <v>45425.0</v>
      </c>
      <c r="F57" s="28">
        <v>45466.0</v>
      </c>
      <c r="G57" s="28">
        <v>45449.0</v>
      </c>
      <c r="H57" s="29" t="s">
        <v>285</v>
      </c>
      <c r="I57" s="29" t="s">
        <v>291</v>
      </c>
      <c r="J57" s="29" t="s">
        <v>188</v>
      </c>
      <c r="K57" s="29" t="s">
        <v>190</v>
      </c>
      <c r="L57" s="29" t="s">
        <v>199</v>
      </c>
      <c r="M57" s="29" t="s">
        <v>190</v>
      </c>
      <c r="N57" s="30">
        <v>0.0</v>
      </c>
      <c r="O57" s="8">
        <v>12.0</v>
      </c>
      <c r="P57" s="8">
        <f t="shared" si="1"/>
        <v>12</v>
      </c>
      <c r="Q57" s="31"/>
      <c r="R57" s="20"/>
      <c r="S57" s="20"/>
      <c r="T57" s="20"/>
      <c r="U57" s="20"/>
      <c r="V57" s="20"/>
      <c r="W57" s="20"/>
      <c r="X57" s="20"/>
      <c r="Y57" s="20"/>
      <c r="Z57" s="20"/>
    </row>
    <row r="58" ht="13.5" customHeight="1">
      <c r="A58" s="4" t="s">
        <v>283</v>
      </c>
      <c r="B58" s="4" t="s">
        <v>284</v>
      </c>
      <c r="C58" s="4" t="s">
        <v>292</v>
      </c>
      <c r="D58" s="27" t="s">
        <v>293</v>
      </c>
      <c r="E58" s="28">
        <v>45425.0</v>
      </c>
      <c r="F58" s="28">
        <v>45466.0</v>
      </c>
      <c r="G58" s="28">
        <v>45449.0</v>
      </c>
      <c r="H58" s="29" t="s">
        <v>285</v>
      </c>
      <c r="I58" s="29" t="s">
        <v>294</v>
      </c>
      <c r="J58" s="29" t="s">
        <v>188</v>
      </c>
      <c r="K58" s="29" t="s">
        <v>190</v>
      </c>
      <c r="L58" s="29" t="s">
        <v>199</v>
      </c>
      <c r="M58" s="29" t="s">
        <v>190</v>
      </c>
      <c r="N58" s="30">
        <v>0.0</v>
      </c>
      <c r="O58" s="8">
        <v>6.0</v>
      </c>
      <c r="P58" s="8">
        <f t="shared" si="1"/>
        <v>6</v>
      </c>
      <c r="Q58" s="31"/>
      <c r="R58" s="20"/>
      <c r="S58" s="20"/>
      <c r="T58" s="20"/>
      <c r="U58" s="20"/>
      <c r="V58" s="20"/>
      <c r="W58" s="20"/>
      <c r="X58" s="20"/>
      <c r="Y58" s="20"/>
      <c r="Z58" s="20"/>
    </row>
    <row r="59" ht="13.5" customHeight="1">
      <c r="A59" s="4" t="s">
        <v>283</v>
      </c>
      <c r="B59" s="4" t="s">
        <v>284</v>
      </c>
      <c r="C59" s="4" t="s">
        <v>219</v>
      </c>
      <c r="D59" s="27" t="s">
        <v>220</v>
      </c>
      <c r="E59" s="28">
        <v>45425.0</v>
      </c>
      <c r="F59" s="28">
        <v>45466.0</v>
      </c>
      <c r="G59" s="28">
        <v>45449.0</v>
      </c>
      <c r="H59" s="29" t="s">
        <v>285</v>
      </c>
      <c r="I59" s="29" t="s">
        <v>230</v>
      </c>
      <c r="J59" s="29" t="s">
        <v>188</v>
      </c>
      <c r="K59" s="29" t="s">
        <v>190</v>
      </c>
      <c r="L59" s="29" t="s">
        <v>199</v>
      </c>
      <c r="M59" s="29" t="s">
        <v>190</v>
      </c>
      <c r="N59" s="30">
        <v>0.0</v>
      </c>
      <c r="O59" s="8">
        <v>6.0</v>
      </c>
      <c r="P59" s="8">
        <f t="shared" si="1"/>
        <v>6</v>
      </c>
      <c r="Q59" s="31"/>
      <c r="R59" s="20"/>
      <c r="S59" s="20"/>
      <c r="T59" s="20"/>
      <c r="U59" s="20"/>
      <c r="V59" s="20"/>
      <c r="W59" s="20"/>
      <c r="X59" s="20"/>
      <c r="Y59" s="20"/>
      <c r="Z59" s="20"/>
    </row>
    <row r="60" ht="13.5" customHeight="1">
      <c r="A60" s="4" t="s">
        <v>283</v>
      </c>
      <c r="B60" s="4" t="s">
        <v>284</v>
      </c>
      <c r="C60" s="4" t="s">
        <v>231</v>
      </c>
      <c r="D60" s="27" t="s">
        <v>220</v>
      </c>
      <c r="E60" s="28">
        <v>45425.0</v>
      </c>
      <c r="F60" s="28">
        <v>45466.0</v>
      </c>
      <c r="G60" s="28">
        <v>45449.0</v>
      </c>
      <c r="H60" s="29" t="s">
        <v>285</v>
      </c>
      <c r="I60" s="32"/>
      <c r="J60" s="29" t="s">
        <v>188</v>
      </c>
      <c r="K60" s="29" t="s">
        <v>190</v>
      </c>
      <c r="L60" s="29" t="s">
        <v>199</v>
      </c>
      <c r="M60" s="29" t="s">
        <v>190</v>
      </c>
      <c r="N60" s="30">
        <v>0.0</v>
      </c>
      <c r="O60" s="8">
        <v>6.0</v>
      </c>
      <c r="P60" s="8">
        <f t="shared" si="1"/>
        <v>6</v>
      </c>
      <c r="Q60" s="31"/>
      <c r="R60" s="20"/>
      <c r="S60" s="20"/>
      <c r="T60" s="20"/>
      <c r="U60" s="20"/>
      <c r="V60" s="20"/>
      <c r="W60" s="20"/>
      <c r="X60" s="20"/>
      <c r="Y60" s="20"/>
      <c r="Z60" s="20"/>
    </row>
    <row r="61" ht="13.5" customHeight="1">
      <c r="A61" s="4" t="s">
        <v>283</v>
      </c>
      <c r="B61" s="4" t="s">
        <v>284</v>
      </c>
      <c r="C61" s="4" t="s">
        <v>295</v>
      </c>
      <c r="D61" s="27" t="s">
        <v>296</v>
      </c>
      <c r="E61" s="28">
        <v>45425.0</v>
      </c>
      <c r="F61" s="28">
        <v>45466.0</v>
      </c>
      <c r="G61" s="28">
        <v>45449.0</v>
      </c>
      <c r="H61" s="29" t="s">
        <v>285</v>
      </c>
      <c r="I61" s="29" t="s">
        <v>297</v>
      </c>
      <c r="J61" s="29" t="s">
        <v>188</v>
      </c>
      <c r="K61" s="29" t="s">
        <v>190</v>
      </c>
      <c r="L61" s="29" t="s">
        <v>199</v>
      </c>
      <c r="M61" s="29" t="s">
        <v>190</v>
      </c>
      <c r="N61" s="30">
        <v>0.0</v>
      </c>
      <c r="O61" s="8">
        <v>3.0</v>
      </c>
      <c r="P61" s="8">
        <f t="shared" si="1"/>
        <v>3</v>
      </c>
      <c r="Q61" s="31"/>
      <c r="R61" s="20"/>
      <c r="S61" s="20"/>
      <c r="T61" s="20"/>
      <c r="U61" s="20"/>
      <c r="V61" s="20"/>
      <c r="W61" s="20"/>
      <c r="X61" s="20"/>
      <c r="Y61" s="20"/>
      <c r="Z61" s="20"/>
    </row>
    <row r="62" ht="13.5" customHeight="1">
      <c r="A62" s="4" t="s">
        <v>283</v>
      </c>
      <c r="B62" s="4" t="s">
        <v>284</v>
      </c>
      <c r="C62" s="4" t="s">
        <v>208</v>
      </c>
      <c r="D62" s="27" t="s">
        <v>209</v>
      </c>
      <c r="E62" s="28">
        <v>45425.0</v>
      </c>
      <c r="F62" s="28">
        <v>45466.0</v>
      </c>
      <c r="G62" s="28">
        <v>45449.0</v>
      </c>
      <c r="H62" s="29" t="s">
        <v>285</v>
      </c>
      <c r="I62" s="29" t="s">
        <v>276</v>
      </c>
      <c r="J62" s="29" t="s">
        <v>188</v>
      </c>
      <c r="K62" s="29" t="s">
        <v>190</v>
      </c>
      <c r="L62" s="29" t="s">
        <v>199</v>
      </c>
      <c r="M62" s="29" t="s">
        <v>190</v>
      </c>
      <c r="N62" s="30">
        <v>0.0</v>
      </c>
      <c r="O62" s="8">
        <v>9.0</v>
      </c>
      <c r="P62" s="8">
        <f t="shared" si="1"/>
        <v>9</v>
      </c>
      <c r="Q62" s="31"/>
      <c r="R62" s="20"/>
      <c r="S62" s="20"/>
      <c r="T62" s="20"/>
      <c r="U62" s="20"/>
      <c r="V62" s="20"/>
      <c r="W62" s="20"/>
      <c r="X62" s="20"/>
      <c r="Y62" s="20"/>
      <c r="Z62" s="20"/>
    </row>
    <row r="63" ht="13.5" customHeight="1">
      <c r="A63" s="4" t="s">
        <v>283</v>
      </c>
      <c r="B63" s="4" t="s">
        <v>284</v>
      </c>
      <c r="C63" s="4" t="s">
        <v>219</v>
      </c>
      <c r="D63" s="27" t="s">
        <v>220</v>
      </c>
      <c r="E63" s="28">
        <v>45425.0</v>
      </c>
      <c r="F63" s="28">
        <v>45466.0</v>
      </c>
      <c r="G63" s="28">
        <v>45449.0</v>
      </c>
      <c r="H63" s="29" t="s">
        <v>285</v>
      </c>
      <c r="I63" s="29" t="s">
        <v>298</v>
      </c>
      <c r="J63" s="29" t="s">
        <v>188</v>
      </c>
      <c r="K63" s="29" t="s">
        <v>190</v>
      </c>
      <c r="L63" s="29" t="s">
        <v>199</v>
      </c>
      <c r="M63" s="29" t="s">
        <v>190</v>
      </c>
      <c r="N63" s="30">
        <v>0.0</v>
      </c>
      <c r="O63" s="8">
        <v>117.0</v>
      </c>
      <c r="P63" s="8">
        <f t="shared" si="1"/>
        <v>117</v>
      </c>
      <c r="Q63" s="31"/>
      <c r="R63" s="20"/>
      <c r="S63" s="20"/>
      <c r="T63" s="20"/>
      <c r="U63" s="20"/>
      <c r="V63" s="20"/>
      <c r="W63" s="20"/>
      <c r="X63" s="20"/>
      <c r="Y63" s="20"/>
      <c r="Z63" s="20"/>
    </row>
    <row r="64" ht="13.5" customHeight="1">
      <c r="A64" s="4" t="s">
        <v>283</v>
      </c>
      <c r="B64" s="4" t="s">
        <v>284</v>
      </c>
      <c r="C64" s="4" t="s">
        <v>231</v>
      </c>
      <c r="D64" s="27" t="s">
        <v>220</v>
      </c>
      <c r="E64" s="28">
        <v>45425.0</v>
      </c>
      <c r="F64" s="28">
        <v>45466.0</v>
      </c>
      <c r="G64" s="28">
        <v>45449.0</v>
      </c>
      <c r="H64" s="29" t="s">
        <v>285</v>
      </c>
      <c r="I64" s="32"/>
      <c r="J64" s="29" t="s">
        <v>188</v>
      </c>
      <c r="K64" s="29" t="s">
        <v>190</v>
      </c>
      <c r="L64" s="29" t="s">
        <v>199</v>
      </c>
      <c r="M64" s="29" t="s">
        <v>190</v>
      </c>
      <c r="N64" s="30">
        <v>0.0</v>
      </c>
      <c r="O64" s="8">
        <v>117.0</v>
      </c>
      <c r="P64" s="8">
        <f t="shared" si="1"/>
        <v>117</v>
      </c>
      <c r="Q64" s="31"/>
      <c r="R64" s="20"/>
      <c r="S64" s="20"/>
      <c r="T64" s="20"/>
      <c r="U64" s="20"/>
      <c r="V64" s="20"/>
      <c r="W64" s="20"/>
      <c r="X64" s="20"/>
      <c r="Y64" s="20"/>
      <c r="Z64" s="20"/>
    </row>
    <row r="65" ht="13.5" customHeight="1">
      <c r="A65" s="4" t="s">
        <v>283</v>
      </c>
      <c r="B65" s="4" t="s">
        <v>284</v>
      </c>
      <c r="C65" s="4" t="s">
        <v>222</v>
      </c>
      <c r="D65" s="27" t="s">
        <v>223</v>
      </c>
      <c r="E65" s="28">
        <v>45425.0</v>
      </c>
      <c r="F65" s="28">
        <v>45466.0</v>
      </c>
      <c r="G65" s="28">
        <v>45449.0</v>
      </c>
      <c r="H65" s="29" t="s">
        <v>285</v>
      </c>
      <c r="I65" s="29" t="s">
        <v>299</v>
      </c>
      <c r="J65" s="29" t="s">
        <v>188</v>
      </c>
      <c r="K65" s="29" t="s">
        <v>190</v>
      </c>
      <c r="L65" s="29" t="s">
        <v>199</v>
      </c>
      <c r="M65" s="29" t="s">
        <v>190</v>
      </c>
      <c r="N65" s="30">
        <v>0.0</v>
      </c>
      <c r="O65" s="8">
        <v>3.0</v>
      </c>
      <c r="P65" s="8">
        <f t="shared" si="1"/>
        <v>3</v>
      </c>
      <c r="Q65" s="31"/>
      <c r="R65" s="20"/>
      <c r="S65" s="20"/>
      <c r="T65" s="20"/>
      <c r="U65" s="20"/>
      <c r="V65" s="20"/>
      <c r="W65" s="20"/>
      <c r="X65" s="20"/>
      <c r="Y65" s="20"/>
      <c r="Z65" s="20"/>
    </row>
    <row r="66" ht="13.5" customHeight="1">
      <c r="A66" s="4" t="s">
        <v>283</v>
      </c>
      <c r="B66" s="4" t="s">
        <v>284</v>
      </c>
      <c r="C66" s="4" t="s">
        <v>300</v>
      </c>
      <c r="D66" s="27" t="s">
        <v>223</v>
      </c>
      <c r="E66" s="28">
        <v>45425.0</v>
      </c>
      <c r="F66" s="28">
        <v>45466.0</v>
      </c>
      <c r="G66" s="28">
        <v>45449.0</v>
      </c>
      <c r="H66" s="29" t="s">
        <v>285</v>
      </c>
      <c r="I66" s="32"/>
      <c r="J66" s="29" t="s">
        <v>188</v>
      </c>
      <c r="K66" s="29" t="s">
        <v>190</v>
      </c>
      <c r="L66" s="29" t="s">
        <v>199</v>
      </c>
      <c r="M66" s="29" t="s">
        <v>190</v>
      </c>
      <c r="N66" s="30">
        <v>0.0</v>
      </c>
      <c r="O66" s="8">
        <v>3.0</v>
      </c>
      <c r="P66" s="8">
        <f t="shared" si="1"/>
        <v>3</v>
      </c>
      <c r="Q66" s="31"/>
      <c r="R66" s="20"/>
      <c r="S66" s="20"/>
      <c r="T66" s="20"/>
      <c r="U66" s="20"/>
      <c r="V66" s="20"/>
      <c r="W66" s="20"/>
      <c r="X66" s="20"/>
      <c r="Y66" s="20"/>
      <c r="Z66" s="20"/>
    </row>
    <row r="67" ht="13.5" customHeight="1">
      <c r="A67" s="4" t="s">
        <v>283</v>
      </c>
      <c r="B67" s="4" t="s">
        <v>284</v>
      </c>
      <c r="C67" s="4" t="s">
        <v>211</v>
      </c>
      <c r="D67" s="27" t="s">
        <v>212</v>
      </c>
      <c r="E67" s="28">
        <v>45425.0</v>
      </c>
      <c r="F67" s="28">
        <v>45466.0</v>
      </c>
      <c r="G67" s="28">
        <v>45449.0</v>
      </c>
      <c r="H67" s="29" t="s">
        <v>285</v>
      </c>
      <c r="I67" s="29" t="s">
        <v>301</v>
      </c>
      <c r="J67" s="29" t="s">
        <v>188</v>
      </c>
      <c r="K67" s="29" t="s">
        <v>190</v>
      </c>
      <c r="L67" s="29" t="s">
        <v>199</v>
      </c>
      <c r="M67" s="29" t="s">
        <v>190</v>
      </c>
      <c r="N67" s="30">
        <v>0.0</v>
      </c>
      <c r="O67" s="8">
        <v>4.0</v>
      </c>
      <c r="P67" s="8">
        <f t="shared" si="1"/>
        <v>4</v>
      </c>
      <c r="Q67" s="31"/>
      <c r="R67" s="20"/>
      <c r="S67" s="20"/>
      <c r="T67" s="20"/>
      <c r="U67" s="20"/>
      <c r="V67" s="20"/>
      <c r="W67" s="20"/>
      <c r="X67" s="20"/>
      <c r="Y67" s="20"/>
      <c r="Z67" s="20"/>
    </row>
    <row r="68" ht="13.5" customHeight="1">
      <c r="A68" s="4" t="s">
        <v>283</v>
      </c>
      <c r="B68" s="4" t="s">
        <v>284</v>
      </c>
      <c r="C68" s="4" t="s">
        <v>300</v>
      </c>
      <c r="D68" s="27" t="s">
        <v>212</v>
      </c>
      <c r="E68" s="28">
        <v>45425.0</v>
      </c>
      <c r="F68" s="28">
        <v>45466.0</v>
      </c>
      <c r="G68" s="28">
        <v>45449.0</v>
      </c>
      <c r="H68" s="29" t="s">
        <v>285</v>
      </c>
      <c r="I68" s="32"/>
      <c r="J68" s="29" t="s">
        <v>188</v>
      </c>
      <c r="K68" s="29" t="s">
        <v>190</v>
      </c>
      <c r="L68" s="29" t="s">
        <v>199</v>
      </c>
      <c r="M68" s="29" t="s">
        <v>190</v>
      </c>
      <c r="N68" s="30">
        <v>0.0</v>
      </c>
      <c r="O68" s="8">
        <v>4.0</v>
      </c>
      <c r="P68" s="8">
        <f t="shared" si="1"/>
        <v>4</v>
      </c>
      <c r="Q68" s="31"/>
      <c r="R68" s="20"/>
      <c r="S68" s="20"/>
      <c r="T68" s="20"/>
      <c r="U68" s="20"/>
      <c r="V68" s="20"/>
      <c r="W68" s="20"/>
      <c r="X68" s="20"/>
      <c r="Y68" s="20"/>
      <c r="Z68" s="20"/>
    </row>
    <row r="69" ht="13.5" customHeight="1">
      <c r="A69" s="4" t="s">
        <v>283</v>
      </c>
      <c r="B69" s="4" t="s">
        <v>284</v>
      </c>
      <c r="C69" s="4" t="s">
        <v>302</v>
      </c>
      <c r="D69" s="27" t="s">
        <v>303</v>
      </c>
      <c r="E69" s="28">
        <v>45425.0</v>
      </c>
      <c r="F69" s="28">
        <v>45466.0</v>
      </c>
      <c r="G69" s="28">
        <v>45449.0</v>
      </c>
      <c r="H69" s="29" t="s">
        <v>285</v>
      </c>
      <c r="I69" s="29" t="s">
        <v>304</v>
      </c>
      <c r="J69" s="29" t="s">
        <v>188</v>
      </c>
      <c r="K69" s="29" t="s">
        <v>190</v>
      </c>
      <c r="L69" s="29" t="s">
        <v>199</v>
      </c>
      <c r="M69" s="29" t="s">
        <v>190</v>
      </c>
      <c r="N69" s="30">
        <v>0.0</v>
      </c>
      <c r="O69" s="8">
        <v>36.0</v>
      </c>
      <c r="P69" s="8">
        <f t="shared" si="1"/>
        <v>36</v>
      </c>
      <c r="Q69" s="31"/>
      <c r="R69" s="20"/>
      <c r="S69" s="20"/>
      <c r="T69" s="20"/>
      <c r="U69" s="20"/>
      <c r="V69" s="20"/>
      <c r="W69" s="20"/>
      <c r="X69" s="20"/>
      <c r="Y69" s="20"/>
      <c r="Z69" s="20"/>
    </row>
    <row r="70" ht="13.5" customHeight="1">
      <c r="A70" s="4" t="s">
        <v>283</v>
      </c>
      <c r="B70" s="4" t="s">
        <v>284</v>
      </c>
      <c r="C70" s="4" t="s">
        <v>305</v>
      </c>
      <c r="D70" s="27" t="s">
        <v>303</v>
      </c>
      <c r="E70" s="28">
        <v>45425.0</v>
      </c>
      <c r="F70" s="28">
        <v>45466.0</v>
      </c>
      <c r="G70" s="28">
        <v>45449.0</v>
      </c>
      <c r="H70" s="29" t="s">
        <v>285</v>
      </c>
      <c r="I70" s="29" t="s">
        <v>304</v>
      </c>
      <c r="J70" s="29" t="s">
        <v>188</v>
      </c>
      <c r="K70" s="29" t="s">
        <v>190</v>
      </c>
      <c r="L70" s="29" t="s">
        <v>199</v>
      </c>
      <c r="M70" s="29" t="s">
        <v>190</v>
      </c>
      <c r="N70" s="30">
        <v>0.0</v>
      </c>
      <c r="O70" s="8">
        <v>31.0</v>
      </c>
      <c r="P70" s="8">
        <f t="shared" si="1"/>
        <v>31</v>
      </c>
      <c r="Q70" s="31"/>
      <c r="R70" s="20"/>
      <c r="S70" s="20"/>
      <c r="T70" s="20"/>
      <c r="U70" s="20"/>
      <c r="V70" s="20"/>
      <c r="W70" s="20"/>
      <c r="X70" s="20"/>
      <c r="Y70" s="20"/>
      <c r="Z70" s="20"/>
    </row>
    <row r="71" ht="13.5" customHeight="1">
      <c r="A71" s="4" t="s">
        <v>283</v>
      </c>
      <c r="B71" s="4" t="s">
        <v>284</v>
      </c>
      <c r="C71" s="4" t="s">
        <v>306</v>
      </c>
      <c r="D71" s="27" t="s">
        <v>303</v>
      </c>
      <c r="E71" s="28">
        <v>45425.0</v>
      </c>
      <c r="F71" s="28">
        <v>45466.0</v>
      </c>
      <c r="G71" s="28">
        <v>45449.0</v>
      </c>
      <c r="H71" s="29" t="s">
        <v>285</v>
      </c>
      <c r="I71" s="29" t="s">
        <v>304</v>
      </c>
      <c r="J71" s="29" t="s">
        <v>188</v>
      </c>
      <c r="K71" s="29" t="s">
        <v>190</v>
      </c>
      <c r="L71" s="29" t="s">
        <v>199</v>
      </c>
      <c r="M71" s="29" t="s">
        <v>190</v>
      </c>
      <c r="N71" s="30">
        <v>0.0</v>
      </c>
      <c r="O71" s="8">
        <v>36.0</v>
      </c>
      <c r="P71" s="8">
        <f t="shared" si="1"/>
        <v>36</v>
      </c>
      <c r="Q71" s="31"/>
      <c r="R71" s="20"/>
      <c r="S71" s="20"/>
      <c r="T71" s="20"/>
      <c r="U71" s="20"/>
      <c r="V71" s="20"/>
      <c r="W71" s="20"/>
      <c r="X71" s="20"/>
      <c r="Y71" s="20"/>
      <c r="Z71" s="20"/>
    </row>
    <row r="72" ht="13.5" customHeight="1">
      <c r="A72" s="34" t="s">
        <v>307</v>
      </c>
      <c r="B72" s="34" t="s">
        <v>308</v>
      </c>
      <c r="C72" s="34" t="s">
        <v>39</v>
      </c>
      <c r="D72" s="35" t="s">
        <v>40</v>
      </c>
      <c r="E72" s="36">
        <v>45447.0</v>
      </c>
      <c r="F72" s="36">
        <v>45477.0</v>
      </c>
      <c r="G72" s="36">
        <v>45481.0</v>
      </c>
      <c r="H72" s="37" t="s">
        <v>309</v>
      </c>
      <c r="I72" s="37" t="s">
        <v>310</v>
      </c>
      <c r="J72" s="37" t="s">
        <v>188</v>
      </c>
      <c r="K72" s="37" t="s">
        <v>190</v>
      </c>
      <c r="L72" s="37" t="s">
        <v>199</v>
      </c>
      <c r="M72" s="37" t="s">
        <v>190</v>
      </c>
      <c r="N72" s="38">
        <v>0.0</v>
      </c>
      <c r="O72" s="19">
        <v>250.0</v>
      </c>
      <c r="P72" s="19">
        <f t="shared" si="1"/>
        <v>250</v>
      </c>
      <c r="Q72" s="18" t="s">
        <v>311</v>
      </c>
      <c r="R72" s="20"/>
      <c r="S72" s="20"/>
      <c r="T72" s="20"/>
      <c r="U72" s="20"/>
      <c r="V72" s="20"/>
      <c r="W72" s="20"/>
      <c r="X72" s="20"/>
      <c r="Y72" s="20"/>
      <c r="Z72" s="20"/>
    </row>
    <row r="73" ht="13.5" customHeight="1">
      <c r="A73" s="34" t="s">
        <v>307</v>
      </c>
      <c r="B73" s="34" t="s">
        <v>308</v>
      </c>
      <c r="C73" s="34" t="s">
        <v>83</v>
      </c>
      <c r="D73" s="35" t="s">
        <v>84</v>
      </c>
      <c r="E73" s="36">
        <v>45447.0</v>
      </c>
      <c r="F73" s="36">
        <v>45477.0</v>
      </c>
      <c r="G73" s="36">
        <v>45481.0</v>
      </c>
      <c r="H73" s="37" t="s">
        <v>309</v>
      </c>
      <c r="I73" s="37" t="s">
        <v>312</v>
      </c>
      <c r="J73" s="37" t="s">
        <v>188</v>
      </c>
      <c r="K73" s="37" t="s">
        <v>190</v>
      </c>
      <c r="L73" s="37" t="s">
        <v>199</v>
      </c>
      <c r="M73" s="37" t="s">
        <v>190</v>
      </c>
      <c r="N73" s="38">
        <v>0.0</v>
      </c>
      <c r="O73" s="19">
        <v>267.0</v>
      </c>
      <c r="P73" s="19">
        <f t="shared" si="1"/>
        <v>267</v>
      </c>
      <c r="Q73" s="18" t="s">
        <v>311</v>
      </c>
      <c r="R73" s="20"/>
      <c r="S73" s="20"/>
      <c r="T73" s="20"/>
      <c r="U73" s="20"/>
      <c r="V73" s="20"/>
      <c r="W73" s="20"/>
      <c r="X73" s="20"/>
      <c r="Y73" s="20"/>
      <c r="Z73" s="20"/>
    </row>
    <row r="74" ht="13.5" customHeight="1">
      <c r="A74" s="34" t="s">
        <v>313</v>
      </c>
      <c r="B74" s="34" t="s">
        <v>314</v>
      </c>
      <c r="C74" s="34" t="s">
        <v>83</v>
      </c>
      <c r="D74" s="35" t="s">
        <v>84</v>
      </c>
      <c r="E74" s="28">
        <v>45447.0</v>
      </c>
      <c r="F74" s="28">
        <v>45477.0</v>
      </c>
      <c r="G74" s="28">
        <v>45481.0</v>
      </c>
      <c r="H74" s="29" t="s">
        <v>315</v>
      </c>
      <c r="I74" s="29" t="s">
        <v>312</v>
      </c>
      <c r="J74" s="29" t="s">
        <v>188</v>
      </c>
      <c r="K74" s="29" t="s">
        <v>190</v>
      </c>
      <c r="L74" s="29" t="s">
        <v>199</v>
      </c>
      <c r="M74" s="29" t="s">
        <v>190</v>
      </c>
      <c r="N74" s="38">
        <v>0.0</v>
      </c>
      <c r="O74" s="19">
        <v>133.0</v>
      </c>
      <c r="P74" s="19">
        <f t="shared" si="1"/>
        <v>133</v>
      </c>
      <c r="Q74" s="18" t="s">
        <v>311</v>
      </c>
      <c r="R74" s="20"/>
      <c r="S74" s="20"/>
      <c r="T74" s="20"/>
      <c r="U74" s="20"/>
      <c r="V74" s="20"/>
      <c r="W74" s="20"/>
      <c r="X74" s="20"/>
      <c r="Y74" s="20"/>
      <c r="Z74" s="20"/>
    </row>
    <row r="75" ht="13.5" customHeight="1">
      <c r="A75" s="34" t="s">
        <v>313</v>
      </c>
      <c r="B75" s="34" t="s">
        <v>314</v>
      </c>
      <c r="C75" s="34" t="s">
        <v>101</v>
      </c>
      <c r="D75" s="35" t="s">
        <v>102</v>
      </c>
      <c r="E75" s="28">
        <v>45447.0</v>
      </c>
      <c r="F75" s="28">
        <v>45477.0</v>
      </c>
      <c r="G75" s="28">
        <v>45481.0</v>
      </c>
      <c r="H75" s="29" t="s">
        <v>315</v>
      </c>
      <c r="I75" s="29" t="s">
        <v>316</v>
      </c>
      <c r="J75" s="29" t="s">
        <v>188</v>
      </c>
      <c r="K75" s="29" t="s">
        <v>190</v>
      </c>
      <c r="L75" s="29" t="s">
        <v>199</v>
      </c>
      <c r="M75" s="29" t="s">
        <v>190</v>
      </c>
      <c r="N75" s="38">
        <v>0.0</v>
      </c>
      <c r="O75" s="19">
        <v>200.0</v>
      </c>
      <c r="P75" s="19">
        <f t="shared" si="1"/>
        <v>200</v>
      </c>
      <c r="Q75" s="18" t="s">
        <v>311</v>
      </c>
      <c r="R75" s="20"/>
      <c r="S75" s="20"/>
      <c r="T75" s="20"/>
      <c r="U75" s="20"/>
      <c r="V75" s="20"/>
      <c r="W75" s="20"/>
      <c r="X75" s="20"/>
      <c r="Y75" s="20"/>
      <c r="Z75" s="20"/>
    </row>
    <row r="76" ht="13.5" customHeight="1">
      <c r="A76" s="34" t="s">
        <v>313</v>
      </c>
      <c r="B76" s="34" t="s">
        <v>314</v>
      </c>
      <c r="C76" s="34" t="s">
        <v>103</v>
      </c>
      <c r="D76" s="35" t="s">
        <v>104</v>
      </c>
      <c r="E76" s="28">
        <v>45447.0</v>
      </c>
      <c r="F76" s="28">
        <v>45477.0</v>
      </c>
      <c r="G76" s="28">
        <v>45481.0</v>
      </c>
      <c r="H76" s="29" t="s">
        <v>315</v>
      </c>
      <c r="I76" s="29" t="s">
        <v>317</v>
      </c>
      <c r="J76" s="29" t="s">
        <v>188</v>
      </c>
      <c r="K76" s="29" t="s">
        <v>190</v>
      </c>
      <c r="L76" s="29" t="s">
        <v>199</v>
      </c>
      <c r="M76" s="29" t="s">
        <v>190</v>
      </c>
      <c r="N76" s="38">
        <v>0.0</v>
      </c>
      <c r="O76" s="19">
        <v>100.0</v>
      </c>
      <c r="P76" s="19">
        <f t="shared" si="1"/>
        <v>100</v>
      </c>
      <c r="Q76" s="18" t="s">
        <v>311</v>
      </c>
      <c r="R76" s="20"/>
      <c r="S76" s="20"/>
      <c r="T76" s="20"/>
      <c r="U76" s="20"/>
      <c r="V76" s="20"/>
      <c r="W76" s="20"/>
      <c r="X76" s="20"/>
      <c r="Y76" s="20"/>
      <c r="Z76" s="20"/>
    </row>
    <row r="77" ht="13.5" customHeight="1">
      <c r="A77" s="4" t="s">
        <v>313</v>
      </c>
      <c r="B77" s="4" t="s">
        <v>314</v>
      </c>
      <c r="C77" s="4" t="s">
        <v>116</v>
      </c>
      <c r="D77" s="27" t="s">
        <v>117</v>
      </c>
      <c r="E77" s="28">
        <v>45447.0</v>
      </c>
      <c r="F77" s="28">
        <v>45477.0</v>
      </c>
      <c r="G77" s="28">
        <v>45481.0</v>
      </c>
      <c r="H77" s="29" t="s">
        <v>315</v>
      </c>
      <c r="I77" s="29" t="s">
        <v>318</v>
      </c>
      <c r="J77" s="29" t="s">
        <v>188</v>
      </c>
      <c r="K77" s="29" t="s">
        <v>190</v>
      </c>
      <c r="L77" s="29" t="s">
        <v>199</v>
      </c>
      <c r="M77" s="29" t="s">
        <v>190</v>
      </c>
      <c r="N77" s="30">
        <v>0.0</v>
      </c>
      <c r="O77" s="8">
        <v>6.0</v>
      </c>
      <c r="P77" s="8">
        <f t="shared" si="1"/>
        <v>6</v>
      </c>
      <c r="Q77" s="31"/>
      <c r="R77" s="20"/>
      <c r="S77" s="20"/>
      <c r="T77" s="20"/>
      <c r="U77" s="20"/>
      <c r="V77" s="20"/>
      <c r="W77" s="20"/>
      <c r="X77" s="20"/>
      <c r="Y77" s="20"/>
      <c r="Z77" s="20"/>
    </row>
    <row r="78" ht="13.5" customHeight="1">
      <c r="A78" s="4" t="s">
        <v>319</v>
      </c>
      <c r="B78" s="4" t="s">
        <v>320</v>
      </c>
      <c r="C78" s="4" t="s">
        <v>269</v>
      </c>
      <c r="D78" s="27" t="s">
        <v>270</v>
      </c>
      <c r="E78" s="28">
        <v>45444.0</v>
      </c>
      <c r="F78" s="28">
        <v>45474.0</v>
      </c>
      <c r="G78" s="28">
        <v>45465.0</v>
      </c>
      <c r="H78" s="29" t="s">
        <v>321</v>
      </c>
      <c r="I78" s="29" t="s">
        <v>322</v>
      </c>
      <c r="J78" s="29" t="s">
        <v>188</v>
      </c>
      <c r="K78" s="29" t="s">
        <v>190</v>
      </c>
      <c r="L78" s="29" t="s">
        <v>199</v>
      </c>
      <c r="M78" s="29" t="s">
        <v>190</v>
      </c>
      <c r="N78" s="30">
        <v>0.0</v>
      </c>
      <c r="O78" s="8">
        <v>220.0</v>
      </c>
      <c r="P78" s="8">
        <f t="shared" si="1"/>
        <v>220</v>
      </c>
      <c r="Q78" s="31"/>
      <c r="R78" s="20"/>
      <c r="S78" s="20"/>
      <c r="T78" s="20"/>
      <c r="U78" s="20"/>
      <c r="V78" s="20"/>
      <c r="W78" s="20"/>
      <c r="X78" s="20"/>
      <c r="Y78" s="20"/>
      <c r="Z78" s="20"/>
    </row>
    <row r="79" ht="13.5" customHeight="1">
      <c r="A79" s="4" t="s">
        <v>319</v>
      </c>
      <c r="B79" s="4" t="s">
        <v>320</v>
      </c>
      <c r="C79" s="4" t="s">
        <v>204</v>
      </c>
      <c r="D79" s="27" t="s">
        <v>205</v>
      </c>
      <c r="E79" s="28">
        <v>45444.0</v>
      </c>
      <c r="F79" s="28">
        <v>45474.0</v>
      </c>
      <c r="G79" s="28">
        <v>45465.0</v>
      </c>
      <c r="H79" s="29" t="s">
        <v>321</v>
      </c>
      <c r="I79" s="29" t="s">
        <v>323</v>
      </c>
      <c r="J79" s="29" t="s">
        <v>188</v>
      </c>
      <c r="K79" s="29" t="s">
        <v>190</v>
      </c>
      <c r="L79" s="29" t="s">
        <v>199</v>
      </c>
      <c r="M79" s="29" t="s">
        <v>190</v>
      </c>
      <c r="N79" s="30">
        <v>0.0</v>
      </c>
      <c r="O79" s="8">
        <v>317.0</v>
      </c>
      <c r="P79" s="8">
        <f t="shared" si="1"/>
        <v>317</v>
      </c>
      <c r="Q79" s="31"/>
      <c r="R79" s="20"/>
      <c r="S79" s="20"/>
      <c r="T79" s="20"/>
      <c r="U79" s="20"/>
      <c r="V79" s="20"/>
      <c r="W79" s="20"/>
      <c r="X79" s="20"/>
      <c r="Y79" s="20"/>
      <c r="Z79" s="20"/>
    </row>
    <row r="80" ht="13.5" customHeight="1">
      <c r="A80" s="4" t="s">
        <v>319</v>
      </c>
      <c r="B80" s="4" t="s">
        <v>320</v>
      </c>
      <c r="C80" s="4" t="s">
        <v>324</v>
      </c>
      <c r="D80" s="27" t="s">
        <v>325</v>
      </c>
      <c r="E80" s="28">
        <v>45444.0</v>
      </c>
      <c r="F80" s="28">
        <v>45474.0</v>
      </c>
      <c r="G80" s="28">
        <v>45465.0</v>
      </c>
      <c r="H80" s="29" t="s">
        <v>321</v>
      </c>
      <c r="I80" s="29" t="s">
        <v>326</v>
      </c>
      <c r="J80" s="29" t="s">
        <v>188</v>
      </c>
      <c r="K80" s="29" t="s">
        <v>190</v>
      </c>
      <c r="L80" s="29" t="s">
        <v>199</v>
      </c>
      <c r="M80" s="29" t="s">
        <v>190</v>
      </c>
      <c r="N80" s="30">
        <v>0.0</v>
      </c>
      <c r="O80" s="8">
        <v>323.0</v>
      </c>
      <c r="P80" s="8">
        <f t="shared" si="1"/>
        <v>323</v>
      </c>
      <c r="Q80" s="31"/>
      <c r="R80" s="20"/>
      <c r="S80" s="20"/>
      <c r="T80" s="20"/>
      <c r="U80" s="20"/>
      <c r="V80" s="20"/>
      <c r="W80" s="20"/>
      <c r="X80" s="20"/>
      <c r="Y80" s="20"/>
      <c r="Z80" s="20"/>
    </row>
    <row r="81" ht="13.5" customHeight="1">
      <c r="A81" s="4" t="s">
        <v>327</v>
      </c>
      <c r="B81" s="4" t="s">
        <v>328</v>
      </c>
      <c r="C81" s="4" t="s">
        <v>105</v>
      </c>
      <c r="D81" s="27" t="s">
        <v>106</v>
      </c>
      <c r="E81" s="28">
        <v>45444.0</v>
      </c>
      <c r="F81" s="28">
        <v>45474.0</v>
      </c>
      <c r="G81" s="28">
        <v>45465.0</v>
      </c>
      <c r="H81" s="29" t="s">
        <v>329</v>
      </c>
      <c r="I81" s="29" t="s">
        <v>330</v>
      </c>
      <c r="J81" s="29" t="s">
        <v>188</v>
      </c>
      <c r="K81" s="29" t="s">
        <v>190</v>
      </c>
      <c r="L81" s="29" t="s">
        <v>189</v>
      </c>
      <c r="M81" s="29" t="s">
        <v>190</v>
      </c>
      <c r="N81" s="30">
        <v>0.0</v>
      </c>
      <c r="O81" s="8">
        <v>99.0</v>
      </c>
      <c r="P81" s="8">
        <f t="shared" si="1"/>
        <v>99</v>
      </c>
      <c r="Q81" s="31"/>
      <c r="R81" s="20"/>
      <c r="S81" s="20"/>
      <c r="T81" s="20"/>
      <c r="U81" s="20"/>
      <c r="V81" s="20"/>
      <c r="W81" s="20"/>
      <c r="X81" s="20"/>
      <c r="Y81" s="20"/>
      <c r="Z81" s="20"/>
    </row>
    <row r="82" ht="13.5" customHeight="1">
      <c r="A82" s="4" t="s">
        <v>327</v>
      </c>
      <c r="B82" s="4" t="s">
        <v>328</v>
      </c>
      <c r="C82" s="4" t="s">
        <v>331</v>
      </c>
      <c r="D82" s="27" t="s">
        <v>332</v>
      </c>
      <c r="E82" s="28">
        <v>45444.0</v>
      </c>
      <c r="F82" s="28">
        <v>45474.0</v>
      </c>
      <c r="G82" s="28">
        <v>45465.0</v>
      </c>
      <c r="H82" s="29" t="s">
        <v>329</v>
      </c>
      <c r="I82" s="29" t="s">
        <v>330</v>
      </c>
      <c r="J82" s="29" t="s">
        <v>188</v>
      </c>
      <c r="K82" s="29" t="s">
        <v>190</v>
      </c>
      <c r="L82" s="29" t="s">
        <v>189</v>
      </c>
      <c r="M82" s="29" t="s">
        <v>190</v>
      </c>
      <c r="N82" s="30">
        <v>0.0</v>
      </c>
      <c r="O82" s="8">
        <v>99.0</v>
      </c>
      <c r="P82" s="8">
        <f t="shared" si="1"/>
        <v>99</v>
      </c>
      <c r="Q82" s="31"/>
      <c r="R82" s="20"/>
      <c r="S82" s="20"/>
      <c r="T82" s="20"/>
      <c r="U82" s="20"/>
      <c r="V82" s="20"/>
      <c r="W82" s="20"/>
      <c r="X82" s="20"/>
      <c r="Y82" s="20"/>
      <c r="Z82" s="20"/>
    </row>
    <row r="83" ht="13.5" customHeight="1">
      <c r="A83" s="4" t="s">
        <v>327</v>
      </c>
      <c r="B83" s="4" t="s">
        <v>328</v>
      </c>
      <c r="C83" s="4" t="s">
        <v>116</v>
      </c>
      <c r="D83" s="27" t="s">
        <v>117</v>
      </c>
      <c r="E83" s="28">
        <v>45444.0</v>
      </c>
      <c r="F83" s="28">
        <v>45474.0</v>
      </c>
      <c r="G83" s="28">
        <v>45465.0</v>
      </c>
      <c r="H83" s="29" t="s">
        <v>329</v>
      </c>
      <c r="I83" s="29" t="s">
        <v>318</v>
      </c>
      <c r="J83" s="29" t="s">
        <v>188</v>
      </c>
      <c r="K83" s="29" t="s">
        <v>190</v>
      </c>
      <c r="L83" s="29" t="s">
        <v>189</v>
      </c>
      <c r="M83" s="29" t="s">
        <v>190</v>
      </c>
      <c r="N83" s="30">
        <v>0.0</v>
      </c>
      <c r="O83" s="8">
        <v>372.0</v>
      </c>
      <c r="P83" s="8">
        <f t="shared" si="1"/>
        <v>372</v>
      </c>
      <c r="Q83" s="31"/>
      <c r="R83" s="20"/>
      <c r="S83" s="20"/>
      <c r="T83" s="20"/>
      <c r="U83" s="20"/>
      <c r="V83" s="20"/>
      <c r="W83" s="20"/>
      <c r="X83" s="20"/>
      <c r="Y83" s="20"/>
      <c r="Z83" s="20"/>
    </row>
    <row r="84" ht="13.5" customHeight="1">
      <c r="A84" s="4" t="s">
        <v>333</v>
      </c>
      <c r="B84" s="4" t="s">
        <v>334</v>
      </c>
      <c r="C84" s="4" t="s">
        <v>116</v>
      </c>
      <c r="D84" s="27" t="s">
        <v>117</v>
      </c>
      <c r="E84" s="28">
        <v>45444.0</v>
      </c>
      <c r="F84" s="28">
        <v>45474.0</v>
      </c>
      <c r="G84" s="28">
        <v>45465.0</v>
      </c>
      <c r="H84" s="29" t="s">
        <v>335</v>
      </c>
      <c r="I84" s="29" t="s">
        <v>318</v>
      </c>
      <c r="J84" s="29" t="s">
        <v>188</v>
      </c>
      <c r="K84" s="29" t="s">
        <v>190</v>
      </c>
      <c r="L84" s="29" t="s">
        <v>189</v>
      </c>
      <c r="M84" s="29" t="s">
        <v>190</v>
      </c>
      <c r="N84" s="30">
        <v>0.0</v>
      </c>
      <c r="O84" s="8">
        <v>70.0</v>
      </c>
      <c r="P84" s="8">
        <f t="shared" si="1"/>
        <v>70</v>
      </c>
      <c r="Q84" s="31"/>
      <c r="R84" s="20"/>
      <c r="S84" s="20"/>
      <c r="T84" s="20"/>
      <c r="U84" s="20"/>
      <c r="V84" s="20"/>
      <c r="W84" s="20"/>
      <c r="X84" s="20"/>
      <c r="Y84" s="20"/>
      <c r="Z84" s="20"/>
    </row>
    <row r="85" ht="13.5" customHeight="1">
      <c r="A85" s="4" t="s">
        <v>333</v>
      </c>
      <c r="B85" s="4" t="s">
        <v>334</v>
      </c>
      <c r="C85" s="4" t="s">
        <v>72</v>
      </c>
      <c r="D85" s="27" t="s">
        <v>73</v>
      </c>
      <c r="E85" s="28">
        <v>45444.0</v>
      </c>
      <c r="F85" s="28">
        <v>45474.0</v>
      </c>
      <c r="G85" s="28">
        <v>45465.0</v>
      </c>
      <c r="H85" s="29" t="s">
        <v>335</v>
      </c>
      <c r="I85" s="29" t="s">
        <v>336</v>
      </c>
      <c r="J85" s="29" t="s">
        <v>188</v>
      </c>
      <c r="K85" s="29" t="s">
        <v>190</v>
      </c>
      <c r="L85" s="29" t="s">
        <v>189</v>
      </c>
      <c r="M85" s="29" t="s">
        <v>190</v>
      </c>
      <c r="N85" s="30">
        <v>0.0</v>
      </c>
      <c r="O85" s="8">
        <v>15.0</v>
      </c>
      <c r="P85" s="8">
        <f t="shared" si="1"/>
        <v>15</v>
      </c>
      <c r="Q85" s="31"/>
      <c r="R85" s="20"/>
      <c r="S85" s="20"/>
      <c r="T85" s="20"/>
      <c r="U85" s="20"/>
      <c r="V85" s="20"/>
      <c r="W85" s="20"/>
      <c r="X85" s="20"/>
      <c r="Y85" s="20"/>
      <c r="Z85" s="20"/>
    </row>
    <row r="86" ht="13.5" customHeight="1">
      <c r="A86" s="4" t="s">
        <v>333</v>
      </c>
      <c r="B86" s="4" t="s">
        <v>334</v>
      </c>
      <c r="C86" s="4" t="s">
        <v>72</v>
      </c>
      <c r="D86" s="27" t="s">
        <v>73</v>
      </c>
      <c r="E86" s="28">
        <v>45444.0</v>
      </c>
      <c r="F86" s="28">
        <v>45474.0</v>
      </c>
      <c r="G86" s="28">
        <v>45465.0</v>
      </c>
      <c r="H86" s="29" t="s">
        <v>335</v>
      </c>
      <c r="I86" s="29" t="s">
        <v>337</v>
      </c>
      <c r="J86" s="29" t="s">
        <v>188</v>
      </c>
      <c r="K86" s="29" t="s">
        <v>190</v>
      </c>
      <c r="L86" s="29" t="s">
        <v>189</v>
      </c>
      <c r="M86" s="29" t="s">
        <v>190</v>
      </c>
      <c r="N86" s="30">
        <v>0.0</v>
      </c>
      <c r="O86" s="8">
        <v>3.0</v>
      </c>
      <c r="P86" s="8">
        <f t="shared" si="1"/>
        <v>3</v>
      </c>
      <c r="Q86" s="31"/>
      <c r="R86" s="20"/>
      <c r="S86" s="20"/>
      <c r="T86" s="20"/>
      <c r="U86" s="20"/>
      <c r="V86" s="20"/>
      <c r="W86" s="20"/>
      <c r="X86" s="20"/>
      <c r="Y86" s="20"/>
      <c r="Z86" s="20"/>
    </row>
    <row r="87" ht="13.5" customHeight="1">
      <c r="A87" s="4" t="s">
        <v>333</v>
      </c>
      <c r="B87" s="4" t="s">
        <v>334</v>
      </c>
      <c r="C87" s="4" t="s">
        <v>105</v>
      </c>
      <c r="D87" s="27" t="s">
        <v>106</v>
      </c>
      <c r="E87" s="28">
        <v>45444.0</v>
      </c>
      <c r="F87" s="28">
        <v>45474.0</v>
      </c>
      <c r="G87" s="28">
        <v>45465.0</v>
      </c>
      <c r="H87" s="29" t="s">
        <v>335</v>
      </c>
      <c r="I87" s="29" t="s">
        <v>338</v>
      </c>
      <c r="J87" s="29" t="s">
        <v>188</v>
      </c>
      <c r="K87" s="29" t="s">
        <v>190</v>
      </c>
      <c r="L87" s="29" t="s">
        <v>189</v>
      </c>
      <c r="M87" s="29" t="s">
        <v>190</v>
      </c>
      <c r="N87" s="30">
        <v>0.0</v>
      </c>
      <c r="O87" s="8">
        <v>20.0</v>
      </c>
      <c r="P87" s="8">
        <f t="shared" si="1"/>
        <v>20</v>
      </c>
      <c r="Q87" s="31"/>
      <c r="R87" s="20"/>
      <c r="S87" s="20"/>
      <c r="T87" s="20"/>
      <c r="U87" s="20"/>
      <c r="V87" s="20"/>
      <c r="W87" s="20"/>
      <c r="X87" s="20"/>
      <c r="Y87" s="20"/>
      <c r="Z87" s="20"/>
    </row>
    <row r="88" ht="13.5" customHeight="1">
      <c r="A88" s="4" t="s">
        <v>333</v>
      </c>
      <c r="B88" s="4" t="s">
        <v>334</v>
      </c>
      <c r="C88" s="4" t="s">
        <v>30</v>
      </c>
      <c r="D88" s="27" t="s">
        <v>31</v>
      </c>
      <c r="E88" s="28">
        <v>45444.0</v>
      </c>
      <c r="F88" s="28">
        <v>45474.0</v>
      </c>
      <c r="G88" s="28">
        <v>45465.0</v>
      </c>
      <c r="H88" s="29" t="s">
        <v>335</v>
      </c>
      <c r="I88" s="29" t="s">
        <v>200</v>
      </c>
      <c r="J88" s="29" t="s">
        <v>188</v>
      </c>
      <c r="K88" s="29" t="s">
        <v>190</v>
      </c>
      <c r="L88" s="29" t="s">
        <v>189</v>
      </c>
      <c r="M88" s="29" t="s">
        <v>190</v>
      </c>
      <c r="N88" s="30">
        <v>0.0</v>
      </c>
      <c r="O88" s="8">
        <v>3.0</v>
      </c>
      <c r="P88" s="8">
        <f t="shared" si="1"/>
        <v>3</v>
      </c>
      <c r="Q88" s="31"/>
      <c r="R88" s="20"/>
      <c r="S88" s="20"/>
      <c r="T88" s="20"/>
      <c r="U88" s="20"/>
      <c r="V88" s="20"/>
      <c r="W88" s="20"/>
      <c r="X88" s="20"/>
      <c r="Y88" s="20"/>
      <c r="Z88" s="20"/>
    </row>
    <row r="89" ht="13.5" customHeight="1">
      <c r="A89" s="4" t="s">
        <v>333</v>
      </c>
      <c r="B89" s="4" t="s">
        <v>334</v>
      </c>
      <c r="C89" s="4" t="s">
        <v>158</v>
      </c>
      <c r="D89" s="27" t="s">
        <v>94</v>
      </c>
      <c r="E89" s="28">
        <v>45444.0</v>
      </c>
      <c r="F89" s="28">
        <v>45474.0</v>
      </c>
      <c r="G89" s="28">
        <v>45465.0</v>
      </c>
      <c r="H89" s="29" t="s">
        <v>335</v>
      </c>
      <c r="I89" s="29" t="s">
        <v>201</v>
      </c>
      <c r="J89" s="29" t="s">
        <v>188</v>
      </c>
      <c r="K89" s="29" t="s">
        <v>190</v>
      </c>
      <c r="L89" s="29" t="s">
        <v>189</v>
      </c>
      <c r="M89" s="29" t="s">
        <v>190</v>
      </c>
      <c r="N89" s="30">
        <v>0.0</v>
      </c>
      <c r="O89" s="8">
        <v>6.0</v>
      </c>
      <c r="P89" s="8">
        <f t="shared" si="1"/>
        <v>6</v>
      </c>
      <c r="Q89" s="31"/>
      <c r="R89" s="20"/>
      <c r="S89" s="20"/>
      <c r="T89" s="20"/>
      <c r="U89" s="20"/>
      <c r="V89" s="20"/>
      <c r="W89" s="20"/>
      <c r="X89" s="20"/>
      <c r="Y89" s="20"/>
      <c r="Z89" s="20"/>
    </row>
    <row r="90" ht="13.5" customHeight="1">
      <c r="A90" s="4" t="s">
        <v>333</v>
      </c>
      <c r="B90" s="4" t="s">
        <v>334</v>
      </c>
      <c r="C90" s="4" t="s">
        <v>256</v>
      </c>
      <c r="D90" s="27" t="s">
        <v>257</v>
      </c>
      <c r="E90" s="28">
        <v>45444.0</v>
      </c>
      <c r="F90" s="28">
        <v>45474.0</v>
      </c>
      <c r="G90" s="28">
        <v>45465.0</v>
      </c>
      <c r="H90" s="29" t="s">
        <v>335</v>
      </c>
      <c r="I90" s="29" t="s">
        <v>258</v>
      </c>
      <c r="J90" s="29" t="s">
        <v>188</v>
      </c>
      <c r="K90" s="29" t="s">
        <v>190</v>
      </c>
      <c r="L90" s="29" t="s">
        <v>189</v>
      </c>
      <c r="M90" s="29" t="s">
        <v>190</v>
      </c>
      <c r="N90" s="30">
        <v>0.0</v>
      </c>
      <c r="O90" s="8">
        <v>18.0</v>
      </c>
      <c r="P90" s="8">
        <f t="shared" si="1"/>
        <v>18</v>
      </c>
      <c r="Q90" s="31"/>
      <c r="R90" s="20"/>
      <c r="S90" s="20"/>
      <c r="T90" s="20"/>
      <c r="U90" s="20"/>
      <c r="V90" s="20"/>
      <c r="W90" s="20"/>
      <c r="X90" s="20"/>
      <c r="Y90" s="20"/>
      <c r="Z90" s="20"/>
    </row>
    <row r="91" ht="13.5" customHeight="1">
      <c r="A91" s="4" t="s">
        <v>333</v>
      </c>
      <c r="B91" s="4" t="s">
        <v>334</v>
      </c>
      <c r="C91" s="4" t="s">
        <v>48</v>
      </c>
      <c r="D91" s="27" t="s">
        <v>49</v>
      </c>
      <c r="E91" s="28">
        <v>45444.0</v>
      </c>
      <c r="F91" s="28">
        <v>45474.0</v>
      </c>
      <c r="G91" s="28">
        <v>45465.0</v>
      </c>
      <c r="H91" s="29" t="s">
        <v>335</v>
      </c>
      <c r="I91" s="29" t="s">
        <v>339</v>
      </c>
      <c r="J91" s="29" t="s">
        <v>188</v>
      </c>
      <c r="K91" s="29" t="s">
        <v>190</v>
      </c>
      <c r="L91" s="29" t="s">
        <v>189</v>
      </c>
      <c r="M91" s="29" t="s">
        <v>190</v>
      </c>
      <c r="N91" s="30">
        <v>0.0</v>
      </c>
      <c r="O91" s="8">
        <v>1.0</v>
      </c>
      <c r="P91" s="8">
        <f t="shared" si="1"/>
        <v>1</v>
      </c>
      <c r="Q91" s="31"/>
      <c r="R91" s="20"/>
      <c r="S91" s="20"/>
      <c r="T91" s="20"/>
      <c r="U91" s="20"/>
      <c r="V91" s="20"/>
      <c r="W91" s="20"/>
      <c r="X91" s="20"/>
      <c r="Y91" s="20"/>
      <c r="Z91" s="20"/>
    </row>
    <row r="92" ht="13.5" customHeight="1">
      <c r="A92" s="4" t="s">
        <v>333</v>
      </c>
      <c r="B92" s="4" t="s">
        <v>334</v>
      </c>
      <c r="C92" s="4" t="s">
        <v>324</v>
      </c>
      <c r="D92" s="27" t="s">
        <v>325</v>
      </c>
      <c r="E92" s="28">
        <v>45444.0</v>
      </c>
      <c r="F92" s="28">
        <v>45474.0</v>
      </c>
      <c r="G92" s="28">
        <v>45465.0</v>
      </c>
      <c r="H92" s="29" t="s">
        <v>335</v>
      </c>
      <c r="I92" s="29" t="s">
        <v>326</v>
      </c>
      <c r="J92" s="29" t="s">
        <v>188</v>
      </c>
      <c r="K92" s="29" t="s">
        <v>190</v>
      </c>
      <c r="L92" s="29" t="s">
        <v>189</v>
      </c>
      <c r="M92" s="29" t="s">
        <v>190</v>
      </c>
      <c r="N92" s="30">
        <v>0.0</v>
      </c>
      <c r="O92" s="8">
        <v>175.0</v>
      </c>
      <c r="P92" s="8">
        <f t="shared" si="1"/>
        <v>175</v>
      </c>
      <c r="Q92" s="31"/>
      <c r="R92" s="20"/>
      <c r="S92" s="20"/>
      <c r="T92" s="20"/>
      <c r="U92" s="20"/>
      <c r="V92" s="20"/>
      <c r="W92" s="20"/>
      <c r="X92" s="20"/>
      <c r="Y92" s="20"/>
      <c r="Z92" s="20"/>
    </row>
    <row r="93" ht="13.5" customHeight="1">
      <c r="A93" s="4" t="s">
        <v>333</v>
      </c>
      <c r="B93" s="4" t="s">
        <v>334</v>
      </c>
      <c r="C93" s="4" t="s">
        <v>214</v>
      </c>
      <c r="D93" s="27" t="s">
        <v>215</v>
      </c>
      <c r="E93" s="28">
        <v>45444.0</v>
      </c>
      <c r="F93" s="28">
        <v>45474.0</v>
      </c>
      <c r="G93" s="28">
        <v>45465.0</v>
      </c>
      <c r="H93" s="29" t="s">
        <v>335</v>
      </c>
      <c r="I93" s="29" t="s">
        <v>340</v>
      </c>
      <c r="J93" s="29" t="s">
        <v>188</v>
      </c>
      <c r="K93" s="29" t="s">
        <v>190</v>
      </c>
      <c r="L93" s="29" t="s">
        <v>189</v>
      </c>
      <c r="M93" s="29" t="s">
        <v>190</v>
      </c>
      <c r="N93" s="30">
        <v>0.0</v>
      </c>
      <c r="O93" s="8">
        <v>411.0</v>
      </c>
      <c r="P93" s="8">
        <f t="shared" si="1"/>
        <v>411</v>
      </c>
      <c r="Q93" s="31"/>
      <c r="R93" s="20"/>
      <c r="S93" s="20"/>
      <c r="T93" s="20"/>
      <c r="U93" s="20"/>
      <c r="V93" s="20"/>
      <c r="W93" s="20"/>
      <c r="X93" s="20"/>
      <c r="Y93" s="20"/>
      <c r="Z93" s="20"/>
    </row>
    <row r="94" ht="13.5" customHeight="1">
      <c r="A94" s="4" t="s">
        <v>341</v>
      </c>
      <c r="B94" s="4" t="s">
        <v>342</v>
      </c>
      <c r="C94" s="4" t="s">
        <v>48</v>
      </c>
      <c r="D94" s="27" t="s">
        <v>49</v>
      </c>
      <c r="E94" s="28">
        <v>45442.0</v>
      </c>
      <c r="F94" s="28">
        <v>45488.0</v>
      </c>
      <c r="G94" s="29" t="s">
        <v>343</v>
      </c>
      <c r="H94" s="29" t="s">
        <v>344</v>
      </c>
      <c r="I94" s="29" t="s">
        <v>238</v>
      </c>
      <c r="J94" s="29" t="s">
        <v>190</v>
      </c>
      <c r="K94" s="29" t="s">
        <v>190</v>
      </c>
      <c r="L94" s="39"/>
      <c r="M94" s="29" t="s">
        <v>190</v>
      </c>
      <c r="N94" s="30">
        <v>0.0</v>
      </c>
      <c r="O94" s="8">
        <v>5.0</v>
      </c>
      <c r="P94" s="8">
        <f t="shared" si="1"/>
        <v>5</v>
      </c>
      <c r="Q94" s="31"/>
      <c r="R94" s="20"/>
      <c r="S94" s="20"/>
      <c r="T94" s="20"/>
      <c r="U94" s="20"/>
      <c r="V94" s="20"/>
      <c r="W94" s="20"/>
      <c r="X94" s="20"/>
      <c r="Y94" s="20"/>
      <c r="Z94" s="20"/>
    </row>
    <row r="95" ht="13.5" customHeight="1">
      <c r="A95" s="4" t="s">
        <v>341</v>
      </c>
      <c r="B95" s="4" t="s">
        <v>342</v>
      </c>
      <c r="C95" s="4" t="s">
        <v>69</v>
      </c>
      <c r="D95" s="27" t="s">
        <v>70</v>
      </c>
      <c r="E95" s="28">
        <v>45442.0</v>
      </c>
      <c r="F95" s="28">
        <v>45488.0</v>
      </c>
      <c r="G95" s="29" t="s">
        <v>343</v>
      </c>
      <c r="H95" s="29" t="s">
        <v>344</v>
      </c>
      <c r="I95" s="29" t="s">
        <v>345</v>
      </c>
      <c r="J95" s="29" t="s">
        <v>190</v>
      </c>
      <c r="K95" s="29" t="s">
        <v>190</v>
      </c>
      <c r="L95" s="39"/>
      <c r="M95" s="29" t="s">
        <v>190</v>
      </c>
      <c r="N95" s="30">
        <v>0.0</v>
      </c>
      <c r="O95" s="8">
        <v>5.0</v>
      </c>
      <c r="P95" s="8">
        <f t="shared" si="1"/>
        <v>5</v>
      </c>
      <c r="Q95" s="31"/>
      <c r="R95" s="20"/>
      <c r="S95" s="20"/>
      <c r="T95" s="20"/>
      <c r="U95" s="20"/>
      <c r="V95" s="20"/>
      <c r="W95" s="20"/>
      <c r="X95" s="20"/>
      <c r="Y95" s="20"/>
      <c r="Z95" s="20"/>
    </row>
    <row r="96" ht="13.5" customHeight="1">
      <c r="A96" s="4" t="s">
        <v>341</v>
      </c>
      <c r="B96" s="4" t="s">
        <v>342</v>
      </c>
      <c r="C96" s="4" t="s">
        <v>72</v>
      </c>
      <c r="D96" s="27" t="s">
        <v>73</v>
      </c>
      <c r="E96" s="28">
        <v>45442.0</v>
      </c>
      <c r="F96" s="28">
        <v>45488.0</v>
      </c>
      <c r="G96" s="29" t="s">
        <v>343</v>
      </c>
      <c r="H96" s="29" t="s">
        <v>344</v>
      </c>
      <c r="I96" s="29" t="s">
        <v>346</v>
      </c>
      <c r="J96" s="29" t="s">
        <v>190</v>
      </c>
      <c r="K96" s="29" t="s">
        <v>190</v>
      </c>
      <c r="L96" s="39"/>
      <c r="M96" s="29" t="s">
        <v>190</v>
      </c>
      <c r="N96" s="30">
        <v>0.0</v>
      </c>
      <c r="O96" s="8">
        <v>4.0</v>
      </c>
      <c r="P96" s="8">
        <f t="shared" si="1"/>
        <v>4</v>
      </c>
      <c r="Q96" s="31"/>
      <c r="R96" s="20"/>
      <c r="S96" s="20"/>
      <c r="T96" s="20"/>
      <c r="U96" s="20"/>
      <c r="V96" s="20"/>
      <c r="W96" s="20"/>
      <c r="X96" s="20"/>
      <c r="Y96" s="20"/>
      <c r="Z96" s="20"/>
    </row>
    <row r="97" ht="13.5" customHeight="1">
      <c r="A97" s="4" t="s">
        <v>341</v>
      </c>
      <c r="B97" s="4" t="s">
        <v>342</v>
      </c>
      <c r="C97" s="4" t="s">
        <v>72</v>
      </c>
      <c r="D97" s="27" t="s">
        <v>73</v>
      </c>
      <c r="E97" s="28">
        <v>45442.0</v>
      </c>
      <c r="F97" s="28">
        <v>45488.0</v>
      </c>
      <c r="G97" s="29" t="s">
        <v>343</v>
      </c>
      <c r="H97" s="29" t="s">
        <v>344</v>
      </c>
      <c r="I97" s="29" t="s">
        <v>347</v>
      </c>
      <c r="J97" s="29" t="s">
        <v>190</v>
      </c>
      <c r="K97" s="29" t="s">
        <v>190</v>
      </c>
      <c r="L97" s="39"/>
      <c r="M97" s="29" t="s">
        <v>190</v>
      </c>
      <c r="N97" s="30">
        <v>0.0</v>
      </c>
      <c r="O97" s="8">
        <v>1.0</v>
      </c>
      <c r="P97" s="8">
        <f t="shared" si="1"/>
        <v>1</v>
      </c>
      <c r="Q97" s="31"/>
      <c r="R97" s="20"/>
      <c r="S97" s="20"/>
      <c r="T97" s="20"/>
      <c r="U97" s="20"/>
      <c r="V97" s="20"/>
      <c r="W97" s="20"/>
      <c r="X97" s="20"/>
      <c r="Y97" s="20"/>
      <c r="Z97" s="20"/>
    </row>
    <row r="98" ht="13.5" customHeight="1">
      <c r="A98" s="4" t="s">
        <v>341</v>
      </c>
      <c r="B98" s="4" t="s">
        <v>342</v>
      </c>
      <c r="C98" s="4" t="s">
        <v>103</v>
      </c>
      <c r="D98" s="27" t="s">
        <v>104</v>
      </c>
      <c r="E98" s="28">
        <v>45442.0</v>
      </c>
      <c r="F98" s="28">
        <v>45488.0</v>
      </c>
      <c r="G98" s="29" t="s">
        <v>343</v>
      </c>
      <c r="H98" s="29" t="s">
        <v>344</v>
      </c>
      <c r="I98" s="29" t="s">
        <v>267</v>
      </c>
      <c r="J98" s="29" t="s">
        <v>190</v>
      </c>
      <c r="K98" s="29" t="s">
        <v>190</v>
      </c>
      <c r="L98" s="39"/>
      <c r="M98" s="29" t="s">
        <v>190</v>
      </c>
      <c r="N98" s="30">
        <v>0.0</v>
      </c>
      <c r="O98" s="8">
        <v>5.0</v>
      </c>
      <c r="P98" s="8">
        <f t="shared" si="1"/>
        <v>5</v>
      </c>
      <c r="Q98" s="31"/>
      <c r="R98" s="20"/>
      <c r="S98" s="20"/>
      <c r="T98" s="20"/>
      <c r="U98" s="20"/>
      <c r="V98" s="20"/>
      <c r="W98" s="20"/>
      <c r="X98" s="20"/>
      <c r="Y98" s="20"/>
      <c r="Z98" s="20"/>
    </row>
    <row r="99" ht="13.5" customHeight="1">
      <c r="A99" s="4" t="s">
        <v>341</v>
      </c>
      <c r="B99" s="4" t="s">
        <v>342</v>
      </c>
      <c r="C99" s="4" t="s">
        <v>108</v>
      </c>
      <c r="D99" s="27" t="s">
        <v>109</v>
      </c>
      <c r="E99" s="28">
        <v>45442.0</v>
      </c>
      <c r="F99" s="28">
        <v>45488.0</v>
      </c>
      <c r="G99" s="29" t="s">
        <v>343</v>
      </c>
      <c r="H99" s="29" t="s">
        <v>344</v>
      </c>
      <c r="I99" s="29" t="s">
        <v>348</v>
      </c>
      <c r="J99" s="29" t="s">
        <v>190</v>
      </c>
      <c r="K99" s="29" t="s">
        <v>190</v>
      </c>
      <c r="L99" s="39"/>
      <c r="M99" s="29" t="s">
        <v>190</v>
      </c>
      <c r="N99" s="30">
        <v>0.0</v>
      </c>
      <c r="O99" s="8">
        <v>10.0</v>
      </c>
      <c r="P99" s="8">
        <f t="shared" si="1"/>
        <v>10</v>
      </c>
      <c r="Q99" s="31"/>
      <c r="R99" s="20"/>
      <c r="S99" s="20"/>
      <c r="T99" s="20"/>
      <c r="U99" s="20"/>
      <c r="V99" s="20"/>
      <c r="W99" s="20"/>
      <c r="X99" s="20"/>
      <c r="Y99" s="20"/>
      <c r="Z99" s="20"/>
    </row>
    <row r="100" ht="13.5" customHeight="1">
      <c r="A100" s="4" t="s">
        <v>341</v>
      </c>
      <c r="B100" s="4" t="s">
        <v>342</v>
      </c>
      <c r="C100" s="4" t="s">
        <v>105</v>
      </c>
      <c r="D100" s="27" t="s">
        <v>106</v>
      </c>
      <c r="E100" s="28">
        <v>45442.0</v>
      </c>
      <c r="F100" s="28">
        <v>45488.0</v>
      </c>
      <c r="G100" s="29" t="s">
        <v>343</v>
      </c>
      <c r="H100" s="29" t="s">
        <v>344</v>
      </c>
      <c r="I100" s="29" t="s">
        <v>349</v>
      </c>
      <c r="J100" s="29" t="s">
        <v>190</v>
      </c>
      <c r="K100" s="29" t="s">
        <v>190</v>
      </c>
      <c r="L100" s="39"/>
      <c r="M100" s="29" t="s">
        <v>190</v>
      </c>
      <c r="N100" s="30">
        <v>0.0</v>
      </c>
      <c r="O100" s="8">
        <v>5.0</v>
      </c>
      <c r="P100" s="8">
        <f t="shared" si="1"/>
        <v>5</v>
      </c>
      <c r="Q100" s="31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3.5" customHeight="1">
      <c r="A101" s="4" t="s">
        <v>341</v>
      </c>
      <c r="B101" s="4" t="s">
        <v>342</v>
      </c>
      <c r="C101" s="4" t="s">
        <v>93</v>
      </c>
      <c r="D101" s="27" t="s">
        <v>94</v>
      </c>
      <c r="E101" s="28">
        <v>45442.0</v>
      </c>
      <c r="F101" s="28">
        <v>45488.0</v>
      </c>
      <c r="G101" s="29" t="s">
        <v>343</v>
      </c>
      <c r="H101" s="29" t="s">
        <v>344</v>
      </c>
      <c r="I101" s="29" t="s">
        <v>350</v>
      </c>
      <c r="J101" s="29" t="s">
        <v>190</v>
      </c>
      <c r="K101" s="29" t="s">
        <v>190</v>
      </c>
      <c r="L101" s="39"/>
      <c r="M101" s="29" t="s">
        <v>190</v>
      </c>
      <c r="N101" s="30">
        <v>0.0</v>
      </c>
      <c r="O101" s="8">
        <v>15.0</v>
      </c>
      <c r="P101" s="8">
        <f t="shared" si="1"/>
        <v>15</v>
      </c>
      <c r="Q101" s="31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3.5" customHeight="1">
      <c r="A102" s="4" t="s">
        <v>341</v>
      </c>
      <c r="B102" s="4" t="s">
        <v>342</v>
      </c>
      <c r="C102" s="4" t="s">
        <v>59</v>
      </c>
      <c r="D102" s="27" t="s">
        <v>54</v>
      </c>
      <c r="E102" s="28">
        <v>45442.0</v>
      </c>
      <c r="F102" s="28">
        <v>45488.0</v>
      </c>
      <c r="G102" s="29" t="s">
        <v>343</v>
      </c>
      <c r="H102" s="29" t="s">
        <v>344</v>
      </c>
      <c r="I102" s="29" t="s">
        <v>351</v>
      </c>
      <c r="J102" s="29" t="s">
        <v>190</v>
      </c>
      <c r="K102" s="29" t="s">
        <v>190</v>
      </c>
      <c r="L102" s="39"/>
      <c r="M102" s="29" t="s">
        <v>190</v>
      </c>
      <c r="N102" s="30">
        <v>0.0</v>
      </c>
      <c r="O102" s="8">
        <v>15.0</v>
      </c>
      <c r="P102" s="8">
        <f t="shared" si="1"/>
        <v>15</v>
      </c>
      <c r="Q102" s="31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3.5" customHeight="1">
      <c r="A103" s="4" t="s">
        <v>341</v>
      </c>
      <c r="B103" s="4" t="s">
        <v>342</v>
      </c>
      <c r="C103" s="4" t="s">
        <v>295</v>
      </c>
      <c r="D103" s="27" t="s">
        <v>296</v>
      </c>
      <c r="E103" s="28">
        <v>45442.0</v>
      </c>
      <c r="F103" s="28">
        <v>45488.0</v>
      </c>
      <c r="G103" s="29" t="s">
        <v>343</v>
      </c>
      <c r="H103" s="29" t="s">
        <v>344</v>
      </c>
      <c r="I103" s="29" t="s">
        <v>297</v>
      </c>
      <c r="J103" s="29" t="s">
        <v>190</v>
      </c>
      <c r="K103" s="29" t="s">
        <v>190</v>
      </c>
      <c r="L103" s="39"/>
      <c r="M103" s="29" t="s">
        <v>190</v>
      </c>
      <c r="N103" s="30">
        <v>0.0</v>
      </c>
      <c r="O103" s="8">
        <v>170.0</v>
      </c>
      <c r="P103" s="8">
        <f t="shared" si="1"/>
        <v>170</v>
      </c>
      <c r="Q103" s="31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3.5" customHeight="1">
      <c r="A104" s="4" t="s">
        <v>341</v>
      </c>
      <c r="B104" s="4" t="s">
        <v>342</v>
      </c>
      <c r="C104" s="4" t="s">
        <v>208</v>
      </c>
      <c r="D104" s="27" t="s">
        <v>209</v>
      </c>
      <c r="E104" s="28">
        <v>45442.0</v>
      </c>
      <c r="F104" s="28">
        <v>45488.0</v>
      </c>
      <c r="G104" s="29" t="s">
        <v>343</v>
      </c>
      <c r="H104" s="29" t="s">
        <v>344</v>
      </c>
      <c r="I104" s="29" t="s">
        <v>276</v>
      </c>
      <c r="J104" s="29" t="s">
        <v>190</v>
      </c>
      <c r="K104" s="29" t="s">
        <v>190</v>
      </c>
      <c r="L104" s="39"/>
      <c r="M104" s="29" t="s">
        <v>190</v>
      </c>
      <c r="N104" s="30">
        <v>0.0</v>
      </c>
      <c r="O104" s="8">
        <v>85.0</v>
      </c>
      <c r="P104" s="8">
        <f t="shared" si="1"/>
        <v>85</v>
      </c>
      <c r="Q104" s="31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3.5" customHeight="1">
      <c r="A105" s="4" t="s">
        <v>341</v>
      </c>
      <c r="B105" s="4" t="s">
        <v>342</v>
      </c>
      <c r="C105" s="4" t="s">
        <v>269</v>
      </c>
      <c r="D105" s="27" t="s">
        <v>270</v>
      </c>
      <c r="E105" s="28">
        <v>45442.0</v>
      </c>
      <c r="F105" s="28">
        <v>45488.0</v>
      </c>
      <c r="G105" s="29" t="s">
        <v>343</v>
      </c>
      <c r="H105" s="29" t="s">
        <v>344</v>
      </c>
      <c r="I105" s="29" t="s">
        <v>322</v>
      </c>
      <c r="J105" s="29" t="s">
        <v>190</v>
      </c>
      <c r="K105" s="29" t="s">
        <v>190</v>
      </c>
      <c r="L105" s="39"/>
      <c r="M105" s="29" t="s">
        <v>190</v>
      </c>
      <c r="N105" s="30">
        <v>0.0</v>
      </c>
      <c r="O105" s="8">
        <v>80.0</v>
      </c>
      <c r="P105" s="8">
        <f t="shared" si="1"/>
        <v>80</v>
      </c>
      <c r="Q105" s="31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3.5" customHeight="1">
      <c r="A106" s="4" t="s">
        <v>341</v>
      </c>
      <c r="B106" s="4" t="s">
        <v>342</v>
      </c>
      <c r="C106" s="4" t="s">
        <v>214</v>
      </c>
      <c r="D106" s="27" t="s">
        <v>215</v>
      </c>
      <c r="E106" s="28">
        <v>45442.0</v>
      </c>
      <c r="F106" s="28">
        <v>45488.0</v>
      </c>
      <c r="G106" s="29" t="s">
        <v>343</v>
      </c>
      <c r="H106" s="29" t="s">
        <v>344</v>
      </c>
      <c r="I106" s="29" t="s">
        <v>340</v>
      </c>
      <c r="J106" s="29" t="s">
        <v>190</v>
      </c>
      <c r="K106" s="29" t="s">
        <v>190</v>
      </c>
      <c r="L106" s="39"/>
      <c r="M106" s="29" t="s">
        <v>190</v>
      </c>
      <c r="N106" s="30">
        <v>0.0</v>
      </c>
      <c r="O106" s="8">
        <v>170.0</v>
      </c>
      <c r="P106" s="8">
        <f t="shared" si="1"/>
        <v>170</v>
      </c>
      <c r="Q106" s="31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3.5" customHeight="1">
      <c r="A107" s="4" t="s">
        <v>341</v>
      </c>
      <c r="B107" s="4" t="s">
        <v>342</v>
      </c>
      <c r="C107" s="4" t="s">
        <v>204</v>
      </c>
      <c r="D107" s="27" t="s">
        <v>205</v>
      </c>
      <c r="E107" s="28">
        <v>45442.0</v>
      </c>
      <c r="F107" s="28">
        <v>45488.0</v>
      </c>
      <c r="G107" s="29" t="s">
        <v>343</v>
      </c>
      <c r="H107" s="29" t="s">
        <v>344</v>
      </c>
      <c r="I107" s="29" t="s">
        <v>323</v>
      </c>
      <c r="J107" s="29" t="s">
        <v>190</v>
      </c>
      <c r="K107" s="29" t="s">
        <v>190</v>
      </c>
      <c r="L107" s="39"/>
      <c r="M107" s="29" t="s">
        <v>190</v>
      </c>
      <c r="N107" s="30">
        <v>0.0</v>
      </c>
      <c r="O107" s="8">
        <v>165.0</v>
      </c>
      <c r="P107" s="8">
        <f t="shared" si="1"/>
        <v>165</v>
      </c>
      <c r="Q107" s="31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3.5" customHeight="1">
      <c r="A108" s="4" t="s">
        <v>352</v>
      </c>
      <c r="B108" s="4" t="s">
        <v>353</v>
      </c>
      <c r="C108" s="4" t="s">
        <v>93</v>
      </c>
      <c r="D108" s="27" t="s">
        <v>94</v>
      </c>
      <c r="E108" s="28">
        <v>45449.0</v>
      </c>
      <c r="F108" s="28">
        <v>45485.0</v>
      </c>
      <c r="G108" s="29" t="s">
        <v>343</v>
      </c>
      <c r="H108" s="29" t="s">
        <v>354</v>
      </c>
      <c r="I108" s="29" t="s">
        <v>350</v>
      </c>
      <c r="J108" s="29" t="s">
        <v>190</v>
      </c>
      <c r="K108" s="29" t="s">
        <v>190</v>
      </c>
      <c r="L108" s="39"/>
      <c r="M108" s="29" t="s">
        <v>190</v>
      </c>
      <c r="N108" s="30">
        <v>70.0</v>
      </c>
      <c r="O108" s="8">
        <v>0.0</v>
      </c>
      <c r="P108" s="8">
        <f t="shared" si="1"/>
        <v>70</v>
      </c>
      <c r="Q108" s="31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3.5" customHeight="1">
      <c r="A109" s="4" t="s">
        <v>352</v>
      </c>
      <c r="B109" s="4" t="s">
        <v>353</v>
      </c>
      <c r="C109" s="4" t="s">
        <v>93</v>
      </c>
      <c r="D109" s="27" t="s">
        <v>94</v>
      </c>
      <c r="E109" s="28">
        <v>45449.0</v>
      </c>
      <c r="F109" s="28">
        <v>45485.0</v>
      </c>
      <c r="G109" s="29" t="s">
        <v>343</v>
      </c>
      <c r="H109" s="29" t="s">
        <v>354</v>
      </c>
      <c r="I109" s="29" t="s">
        <v>350</v>
      </c>
      <c r="J109" s="29" t="s">
        <v>190</v>
      </c>
      <c r="K109" s="29" t="s">
        <v>190</v>
      </c>
      <c r="L109" s="39"/>
      <c r="M109" s="29" t="s">
        <v>190</v>
      </c>
      <c r="N109" s="30">
        <v>238.0</v>
      </c>
      <c r="O109" s="8">
        <v>0.0</v>
      </c>
      <c r="P109" s="8">
        <f t="shared" si="1"/>
        <v>238</v>
      </c>
      <c r="Q109" s="31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3.5" customHeight="1">
      <c r="A110" s="4" t="s">
        <v>352</v>
      </c>
      <c r="B110" s="4" t="s">
        <v>353</v>
      </c>
      <c r="C110" s="4" t="s">
        <v>331</v>
      </c>
      <c r="D110" s="27" t="s">
        <v>332</v>
      </c>
      <c r="E110" s="28">
        <v>45449.0</v>
      </c>
      <c r="F110" s="28">
        <v>45485.0</v>
      </c>
      <c r="G110" s="29" t="s">
        <v>343</v>
      </c>
      <c r="H110" s="29" t="s">
        <v>354</v>
      </c>
      <c r="I110" s="29" t="s">
        <v>355</v>
      </c>
      <c r="J110" s="29" t="s">
        <v>190</v>
      </c>
      <c r="K110" s="29" t="s">
        <v>190</v>
      </c>
      <c r="L110" s="39"/>
      <c r="M110" s="29" t="s">
        <v>190</v>
      </c>
      <c r="N110" s="30">
        <v>20.0</v>
      </c>
      <c r="O110" s="8">
        <v>0.0</v>
      </c>
      <c r="P110" s="8">
        <f t="shared" si="1"/>
        <v>20</v>
      </c>
      <c r="Q110" s="31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3.5" customHeight="1">
      <c r="A111" s="4" t="s">
        <v>352</v>
      </c>
      <c r="B111" s="4" t="s">
        <v>353</v>
      </c>
      <c r="C111" s="4" t="s">
        <v>269</v>
      </c>
      <c r="D111" s="27" t="s">
        <v>270</v>
      </c>
      <c r="E111" s="28">
        <v>45449.0</v>
      </c>
      <c r="F111" s="28">
        <v>45485.0</v>
      </c>
      <c r="G111" s="29" t="s">
        <v>343</v>
      </c>
      <c r="H111" s="29" t="s">
        <v>354</v>
      </c>
      <c r="I111" s="29" t="s">
        <v>356</v>
      </c>
      <c r="J111" s="29" t="s">
        <v>190</v>
      </c>
      <c r="K111" s="29" t="s">
        <v>190</v>
      </c>
      <c r="L111" s="39"/>
      <c r="M111" s="29" t="s">
        <v>190</v>
      </c>
      <c r="N111" s="30">
        <v>200.0</v>
      </c>
      <c r="O111" s="8">
        <v>0.0</v>
      </c>
      <c r="P111" s="8">
        <f t="shared" si="1"/>
        <v>200</v>
      </c>
      <c r="Q111" s="31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3.5" customHeight="1">
      <c r="A112" s="4" t="s">
        <v>352</v>
      </c>
      <c r="B112" s="4" t="s">
        <v>353</v>
      </c>
      <c r="C112" s="4" t="s">
        <v>295</v>
      </c>
      <c r="D112" s="27" t="s">
        <v>296</v>
      </c>
      <c r="E112" s="28">
        <v>45449.0</v>
      </c>
      <c r="F112" s="28">
        <v>45485.0</v>
      </c>
      <c r="G112" s="29" t="s">
        <v>343</v>
      </c>
      <c r="H112" s="29" t="s">
        <v>354</v>
      </c>
      <c r="I112" s="29" t="s">
        <v>357</v>
      </c>
      <c r="J112" s="29" t="s">
        <v>190</v>
      </c>
      <c r="K112" s="29" t="s">
        <v>190</v>
      </c>
      <c r="L112" s="39"/>
      <c r="M112" s="29" t="s">
        <v>190</v>
      </c>
      <c r="N112" s="30">
        <v>196.0</v>
      </c>
      <c r="O112" s="8">
        <v>0.0</v>
      </c>
      <c r="P112" s="8">
        <f t="shared" si="1"/>
        <v>196</v>
      </c>
      <c r="Q112" s="31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3.5" customHeight="1">
      <c r="A113" s="4" t="s">
        <v>358</v>
      </c>
      <c r="B113" s="4" t="s">
        <v>359</v>
      </c>
      <c r="C113" s="4" t="s">
        <v>59</v>
      </c>
      <c r="D113" s="27" t="s">
        <v>54</v>
      </c>
      <c r="E113" s="28">
        <v>45450.0</v>
      </c>
      <c r="F113" s="28">
        <v>45492.0</v>
      </c>
      <c r="G113" s="29" t="s">
        <v>343</v>
      </c>
      <c r="H113" s="29" t="s">
        <v>360</v>
      </c>
      <c r="I113" s="29" t="s">
        <v>361</v>
      </c>
      <c r="J113" s="29" t="s">
        <v>190</v>
      </c>
      <c r="K113" s="29" t="s">
        <v>190</v>
      </c>
      <c r="L113" s="39"/>
      <c r="M113" s="29" t="s">
        <v>190</v>
      </c>
      <c r="N113" s="30">
        <v>52.0</v>
      </c>
      <c r="O113" s="8">
        <v>0.0</v>
      </c>
      <c r="P113" s="8">
        <f t="shared" si="1"/>
        <v>52</v>
      </c>
      <c r="Q113" s="31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3.5" customHeight="1">
      <c r="A114" s="4" t="s">
        <v>358</v>
      </c>
      <c r="B114" s="4" t="s">
        <v>359</v>
      </c>
      <c r="C114" s="4" t="s">
        <v>59</v>
      </c>
      <c r="D114" s="27" t="s">
        <v>54</v>
      </c>
      <c r="E114" s="28">
        <v>45450.0</v>
      </c>
      <c r="F114" s="28">
        <v>45492.0</v>
      </c>
      <c r="G114" s="29" t="s">
        <v>343</v>
      </c>
      <c r="H114" s="29" t="s">
        <v>360</v>
      </c>
      <c r="I114" s="29" t="s">
        <v>362</v>
      </c>
      <c r="J114" s="29" t="s">
        <v>190</v>
      </c>
      <c r="K114" s="29" t="s">
        <v>190</v>
      </c>
      <c r="L114" s="39"/>
      <c r="M114" s="29" t="s">
        <v>190</v>
      </c>
      <c r="N114" s="30">
        <v>500.0</v>
      </c>
      <c r="O114" s="8">
        <v>0.0</v>
      </c>
      <c r="P114" s="8">
        <f t="shared" si="1"/>
        <v>500</v>
      </c>
      <c r="Q114" s="31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3.5" customHeight="1">
      <c r="A115" s="4" t="s">
        <v>363</v>
      </c>
      <c r="B115" s="4" t="s">
        <v>364</v>
      </c>
      <c r="C115" s="4" t="s">
        <v>59</v>
      </c>
      <c r="D115" s="27" t="s">
        <v>54</v>
      </c>
      <c r="E115" s="28">
        <v>45450.0</v>
      </c>
      <c r="F115" s="28">
        <v>45492.0</v>
      </c>
      <c r="G115" s="29" t="s">
        <v>343</v>
      </c>
      <c r="H115" s="29" t="s">
        <v>365</v>
      </c>
      <c r="I115" s="29" t="s">
        <v>361</v>
      </c>
      <c r="J115" s="29" t="s">
        <v>190</v>
      </c>
      <c r="K115" s="29" t="s">
        <v>190</v>
      </c>
      <c r="L115" s="39"/>
      <c r="M115" s="29" t="s">
        <v>190</v>
      </c>
      <c r="N115" s="30">
        <v>406.0</v>
      </c>
      <c r="O115" s="8">
        <v>0.0</v>
      </c>
      <c r="P115" s="8">
        <f t="shared" si="1"/>
        <v>406</v>
      </c>
      <c r="Q115" s="31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3.5" customHeight="1">
      <c r="A116" s="4" t="s">
        <v>363</v>
      </c>
      <c r="B116" s="4" t="s">
        <v>364</v>
      </c>
      <c r="C116" s="4" t="s">
        <v>66</v>
      </c>
      <c r="D116" s="27" t="s">
        <v>67</v>
      </c>
      <c r="E116" s="28">
        <v>45450.0</v>
      </c>
      <c r="F116" s="28">
        <v>45492.0</v>
      </c>
      <c r="G116" s="29" t="s">
        <v>343</v>
      </c>
      <c r="H116" s="29" t="s">
        <v>365</v>
      </c>
      <c r="I116" s="29" t="s">
        <v>366</v>
      </c>
      <c r="J116" s="29" t="s">
        <v>190</v>
      </c>
      <c r="K116" s="29" t="s">
        <v>190</v>
      </c>
      <c r="L116" s="39"/>
      <c r="M116" s="29" t="s">
        <v>190</v>
      </c>
      <c r="N116" s="30">
        <v>100.0</v>
      </c>
      <c r="O116" s="8">
        <v>0.0</v>
      </c>
      <c r="P116" s="8">
        <f t="shared" si="1"/>
        <v>100</v>
      </c>
      <c r="Q116" s="31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3.5" customHeight="1">
      <c r="A117" s="4" t="s">
        <v>363</v>
      </c>
      <c r="B117" s="4" t="s">
        <v>364</v>
      </c>
      <c r="C117" s="4" t="s">
        <v>331</v>
      </c>
      <c r="D117" s="27" t="s">
        <v>332</v>
      </c>
      <c r="E117" s="28">
        <v>45450.0</v>
      </c>
      <c r="F117" s="28">
        <v>45492.0</v>
      </c>
      <c r="G117" s="29" t="s">
        <v>343</v>
      </c>
      <c r="H117" s="29" t="s">
        <v>365</v>
      </c>
      <c r="I117" s="29" t="s">
        <v>355</v>
      </c>
      <c r="J117" s="29" t="s">
        <v>190</v>
      </c>
      <c r="K117" s="29" t="s">
        <v>190</v>
      </c>
      <c r="L117" s="39"/>
      <c r="M117" s="29" t="s">
        <v>190</v>
      </c>
      <c r="N117" s="30">
        <v>30.0</v>
      </c>
      <c r="O117" s="8">
        <v>0.0</v>
      </c>
      <c r="P117" s="8">
        <f t="shared" si="1"/>
        <v>30</v>
      </c>
      <c r="Q117" s="31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3.5" customHeight="1">
      <c r="A118" s="4" t="s">
        <v>367</v>
      </c>
      <c r="B118" s="4" t="s">
        <v>368</v>
      </c>
      <c r="C118" s="4" t="s">
        <v>208</v>
      </c>
      <c r="D118" s="27" t="s">
        <v>209</v>
      </c>
      <c r="E118" s="28">
        <v>45455.0</v>
      </c>
      <c r="F118" s="28">
        <v>45490.0</v>
      </c>
      <c r="G118" s="29" t="s">
        <v>343</v>
      </c>
      <c r="H118" s="29" t="s">
        <v>369</v>
      </c>
      <c r="I118" s="29" t="s">
        <v>370</v>
      </c>
      <c r="J118" s="29" t="s">
        <v>190</v>
      </c>
      <c r="K118" s="29" t="s">
        <v>190</v>
      </c>
      <c r="L118" s="39"/>
      <c r="M118" s="29" t="s">
        <v>190</v>
      </c>
      <c r="N118" s="30">
        <v>196.0</v>
      </c>
      <c r="O118" s="8">
        <v>0.0</v>
      </c>
      <c r="P118" s="8">
        <f t="shared" si="1"/>
        <v>196</v>
      </c>
      <c r="Q118" s="31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3.5" customHeight="1">
      <c r="A119" s="4" t="s">
        <v>367</v>
      </c>
      <c r="B119" s="4" t="s">
        <v>368</v>
      </c>
      <c r="C119" s="4" t="s">
        <v>219</v>
      </c>
      <c r="D119" s="27" t="s">
        <v>220</v>
      </c>
      <c r="E119" s="28">
        <v>45455.0</v>
      </c>
      <c r="F119" s="28">
        <v>45490.0</v>
      </c>
      <c r="G119" s="29" t="s">
        <v>343</v>
      </c>
      <c r="H119" s="29" t="s">
        <v>369</v>
      </c>
      <c r="I119" s="29" t="s">
        <v>371</v>
      </c>
      <c r="J119" s="29" t="s">
        <v>190</v>
      </c>
      <c r="K119" s="29" t="s">
        <v>190</v>
      </c>
      <c r="L119" s="39"/>
      <c r="M119" s="29" t="s">
        <v>190</v>
      </c>
      <c r="N119" s="30">
        <v>196.0</v>
      </c>
      <c r="O119" s="8">
        <v>0.0</v>
      </c>
      <c r="P119" s="8">
        <f t="shared" si="1"/>
        <v>196</v>
      </c>
      <c r="Q119" s="31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3.5" customHeight="1">
      <c r="A120" s="4" t="s">
        <v>367</v>
      </c>
      <c r="B120" s="4" t="s">
        <v>368</v>
      </c>
      <c r="C120" s="4" t="s">
        <v>231</v>
      </c>
      <c r="D120" s="27" t="s">
        <v>220</v>
      </c>
      <c r="E120" s="28">
        <v>45455.0</v>
      </c>
      <c r="F120" s="28">
        <v>45490.0</v>
      </c>
      <c r="G120" s="29" t="s">
        <v>343</v>
      </c>
      <c r="H120" s="29" t="s">
        <v>369</v>
      </c>
      <c r="I120" s="29" t="s">
        <v>371</v>
      </c>
      <c r="J120" s="29" t="s">
        <v>190</v>
      </c>
      <c r="K120" s="29" t="s">
        <v>190</v>
      </c>
      <c r="L120" s="39"/>
      <c r="M120" s="29" t="s">
        <v>190</v>
      </c>
      <c r="N120" s="30">
        <v>196.0</v>
      </c>
      <c r="O120" s="8">
        <v>0.0</v>
      </c>
      <c r="P120" s="8">
        <f t="shared" si="1"/>
        <v>196</v>
      </c>
      <c r="Q120" s="31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3.5" customHeight="1">
      <c r="A121" s="4" t="s">
        <v>367</v>
      </c>
      <c r="B121" s="4" t="s">
        <v>368</v>
      </c>
      <c r="C121" s="4" t="s">
        <v>324</v>
      </c>
      <c r="D121" s="27" t="s">
        <v>325</v>
      </c>
      <c r="E121" s="28">
        <v>45455.0</v>
      </c>
      <c r="F121" s="28">
        <v>45490.0</v>
      </c>
      <c r="G121" s="29" t="s">
        <v>343</v>
      </c>
      <c r="H121" s="29" t="s">
        <v>369</v>
      </c>
      <c r="I121" s="29" t="s">
        <v>326</v>
      </c>
      <c r="J121" s="29" t="s">
        <v>190</v>
      </c>
      <c r="K121" s="29" t="s">
        <v>190</v>
      </c>
      <c r="L121" s="39"/>
      <c r="M121" s="29" t="s">
        <v>190</v>
      </c>
      <c r="N121" s="30">
        <v>2.0</v>
      </c>
      <c r="O121" s="8">
        <v>0.0</v>
      </c>
      <c r="P121" s="8">
        <f t="shared" si="1"/>
        <v>2</v>
      </c>
      <c r="Q121" s="31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3.5" customHeight="1">
      <c r="A122" s="4" t="s">
        <v>367</v>
      </c>
      <c r="B122" s="4" t="s">
        <v>368</v>
      </c>
      <c r="C122" s="4" t="s">
        <v>204</v>
      </c>
      <c r="D122" s="27" t="s">
        <v>205</v>
      </c>
      <c r="E122" s="28">
        <v>45455.0</v>
      </c>
      <c r="F122" s="28">
        <v>45490.0</v>
      </c>
      <c r="G122" s="29" t="s">
        <v>343</v>
      </c>
      <c r="H122" s="29" t="s">
        <v>369</v>
      </c>
      <c r="I122" s="29" t="s">
        <v>323</v>
      </c>
      <c r="J122" s="29" t="s">
        <v>190</v>
      </c>
      <c r="K122" s="29" t="s">
        <v>190</v>
      </c>
      <c r="L122" s="39"/>
      <c r="M122" s="29" t="s">
        <v>190</v>
      </c>
      <c r="N122" s="30">
        <v>18.0</v>
      </c>
      <c r="O122" s="8">
        <v>0.0</v>
      </c>
      <c r="P122" s="8">
        <f t="shared" si="1"/>
        <v>18</v>
      </c>
      <c r="Q122" s="31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3.5" customHeight="1">
      <c r="A123" s="4" t="s">
        <v>367</v>
      </c>
      <c r="B123" s="4" t="s">
        <v>368</v>
      </c>
      <c r="C123" s="4" t="s">
        <v>214</v>
      </c>
      <c r="D123" s="27" t="s">
        <v>215</v>
      </c>
      <c r="E123" s="28">
        <v>45455.0</v>
      </c>
      <c r="F123" s="28">
        <v>45490.0</v>
      </c>
      <c r="G123" s="29" t="s">
        <v>343</v>
      </c>
      <c r="H123" s="29" t="s">
        <v>369</v>
      </c>
      <c r="I123" s="29" t="s">
        <v>340</v>
      </c>
      <c r="J123" s="29" t="s">
        <v>190</v>
      </c>
      <c r="K123" s="29" t="s">
        <v>190</v>
      </c>
      <c r="L123" s="39"/>
      <c r="M123" s="29" t="s">
        <v>190</v>
      </c>
      <c r="N123" s="30">
        <v>18.0</v>
      </c>
      <c r="O123" s="8">
        <v>0.0</v>
      </c>
      <c r="P123" s="8">
        <f t="shared" si="1"/>
        <v>18</v>
      </c>
      <c r="Q123" s="31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3.5" customHeight="1">
      <c r="A124" s="4" t="s">
        <v>367</v>
      </c>
      <c r="B124" s="4" t="s">
        <v>368</v>
      </c>
      <c r="C124" s="4" t="s">
        <v>48</v>
      </c>
      <c r="D124" s="27" t="s">
        <v>49</v>
      </c>
      <c r="E124" s="28">
        <v>45455.0</v>
      </c>
      <c r="F124" s="28">
        <v>45490.0</v>
      </c>
      <c r="G124" s="29" t="s">
        <v>343</v>
      </c>
      <c r="H124" s="29" t="s">
        <v>369</v>
      </c>
      <c r="I124" s="29" t="s">
        <v>238</v>
      </c>
      <c r="J124" s="29" t="s">
        <v>190</v>
      </c>
      <c r="K124" s="29" t="s">
        <v>190</v>
      </c>
      <c r="L124" s="39"/>
      <c r="M124" s="29" t="s">
        <v>190</v>
      </c>
      <c r="N124" s="30">
        <v>276.0</v>
      </c>
      <c r="O124" s="8">
        <v>0.0</v>
      </c>
      <c r="P124" s="8">
        <f t="shared" si="1"/>
        <v>276</v>
      </c>
      <c r="Q124" s="31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3.5" customHeight="1">
      <c r="A125" s="4" t="s">
        <v>372</v>
      </c>
      <c r="B125" s="4" t="s">
        <v>373</v>
      </c>
      <c r="C125" s="4" t="s">
        <v>48</v>
      </c>
      <c r="D125" s="27" t="s">
        <v>49</v>
      </c>
      <c r="E125" s="28">
        <v>45457.0</v>
      </c>
      <c r="F125" s="28">
        <v>45493.0</v>
      </c>
      <c r="G125" s="29" t="s">
        <v>343</v>
      </c>
      <c r="H125" s="29" t="s">
        <v>374</v>
      </c>
      <c r="I125" s="29" t="s">
        <v>375</v>
      </c>
      <c r="J125" s="29" t="s">
        <v>190</v>
      </c>
      <c r="K125" s="29" t="s">
        <v>190</v>
      </c>
      <c r="L125" s="39"/>
      <c r="M125" s="29" t="s">
        <v>190</v>
      </c>
      <c r="N125" s="30">
        <v>478.0</v>
      </c>
      <c r="O125" s="8">
        <v>0.0</v>
      </c>
      <c r="P125" s="8">
        <f t="shared" si="1"/>
        <v>478</v>
      </c>
      <c r="Q125" s="31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3.5" customHeight="1">
      <c r="A126" s="4" t="s">
        <v>372</v>
      </c>
      <c r="B126" s="4" t="s">
        <v>373</v>
      </c>
      <c r="C126" s="4" t="s">
        <v>59</v>
      </c>
      <c r="D126" s="27" t="s">
        <v>54</v>
      </c>
      <c r="E126" s="28">
        <v>45457.0</v>
      </c>
      <c r="F126" s="28">
        <v>45493.0</v>
      </c>
      <c r="G126" s="29" t="s">
        <v>343</v>
      </c>
      <c r="H126" s="29" t="s">
        <v>374</v>
      </c>
      <c r="I126" s="29" t="s">
        <v>361</v>
      </c>
      <c r="J126" s="29" t="s">
        <v>190</v>
      </c>
      <c r="K126" s="29" t="s">
        <v>190</v>
      </c>
      <c r="L126" s="39"/>
      <c r="M126" s="29" t="s">
        <v>190</v>
      </c>
      <c r="N126" s="30">
        <v>42.0</v>
      </c>
      <c r="O126" s="8">
        <v>0.0</v>
      </c>
      <c r="P126" s="8">
        <f t="shared" si="1"/>
        <v>42</v>
      </c>
      <c r="Q126" s="31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3.5" customHeight="1">
      <c r="A127" s="4" t="s">
        <v>372</v>
      </c>
      <c r="B127" s="4" t="s">
        <v>373</v>
      </c>
      <c r="C127" s="4" t="s">
        <v>39</v>
      </c>
      <c r="D127" s="27" t="s">
        <v>40</v>
      </c>
      <c r="E127" s="28">
        <v>45457.0</v>
      </c>
      <c r="F127" s="28">
        <v>45493.0</v>
      </c>
      <c r="G127" s="29" t="s">
        <v>343</v>
      </c>
      <c r="H127" s="29" t="s">
        <v>374</v>
      </c>
      <c r="I127" s="29" t="s">
        <v>376</v>
      </c>
      <c r="J127" s="29" t="s">
        <v>190</v>
      </c>
      <c r="K127" s="29" t="s">
        <v>190</v>
      </c>
      <c r="L127" s="39"/>
      <c r="M127" s="29" t="s">
        <v>190</v>
      </c>
      <c r="N127" s="30">
        <v>12.0</v>
      </c>
      <c r="O127" s="8">
        <v>0.0</v>
      </c>
      <c r="P127" s="8">
        <f t="shared" si="1"/>
        <v>12</v>
      </c>
      <c r="Q127" s="31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3.5" customHeight="1">
      <c r="A128" s="4" t="s">
        <v>372</v>
      </c>
      <c r="B128" s="4" t="s">
        <v>373</v>
      </c>
      <c r="C128" s="4" t="s">
        <v>105</v>
      </c>
      <c r="D128" s="27" t="s">
        <v>106</v>
      </c>
      <c r="E128" s="28">
        <v>45457.0</v>
      </c>
      <c r="F128" s="28">
        <v>45493.0</v>
      </c>
      <c r="G128" s="29" t="s">
        <v>343</v>
      </c>
      <c r="H128" s="29" t="s">
        <v>374</v>
      </c>
      <c r="I128" s="29" t="s">
        <v>330</v>
      </c>
      <c r="J128" s="29" t="s">
        <v>190</v>
      </c>
      <c r="K128" s="29" t="s">
        <v>190</v>
      </c>
      <c r="L128" s="39"/>
      <c r="M128" s="29" t="s">
        <v>190</v>
      </c>
      <c r="N128" s="30">
        <v>1.0</v>
      </c>
      <c r="O128" s="8">
        <v>0.0</v>
      </c>
      <c r="P128" s="8">
        <f t="shared" si="1"/>
        <v>1</v>
      </c>
      <c r="Q128" s="31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3.5" customHeight="1">
      <c r="A129" s="4" t="s">
        <v>372</v>
      </c>
      <c r="B129" s="4" t="s">
        <v>373</v>
      </c>
      <c r="C129" s="4" t="s">
        <v>331</v>
      </c>
      <c r="D129" s="27" t="s">
        <v>332</v>
      </c>
      <c r="E129" s="28">
        <v>45457.0</v>
      </c>
      <c r="F129" s="28">
        <v>45493.0</v>
      </c>
      <c r="G129" s="29" t="s">
        <v>343</v>
      </c>
      <c r="H129" s="29" t="s">
        <v>374</v>
      </c>
      <c r="I129" s="29" t="s">
        <v>377</v>
      </c>
      <c r="J129" s="29" t="s">
        <v>190</v>
      </c>
      <c r="K129" s="29" t="s">
        <v>190</v>
      </c>
      <c r="L129" s="39"/>
      <c r="M129" s="29" t="s">
        <v>190</v>
      </c>
      <c r="N129" s="30">
        <v>1.0</v>
      </c>
      <c r="O129" s="8">
        <v>0.0</v>
      </c>
      <c r="P129" s="8">
        <f t="shared" si="1"/>
        <v>1</v>
      </c>
      <c r="Q129" s="31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3.5" customHeight="1">
      <c r="A130" s="4" t="s">
        <v>372</v>
      </c>
      <c r="B130" s="4" t="s">
        <v>373</v>
      </c>
      <c r="C130" s="4" t="s">
        <v>378</v>
      </c>
      <c r="D130" s="33"/>
      <c r="E130" s="28">
        <v>45457.0</v>
      </c>
      <c r="F130" s="28">
        <v>45493.0</v>
      </c>
      <c r="G130" s="29" t="s">
        <v>343</v>
      </c>
      <c r="H130" s="29" t="s">
        <v>374</v>
      </c>
      <c r="I130" s="29" t="s">
        <v>355</v>
      </c>
      <c r="J130" s="29" t="s">
        <v>190</v>
      </c>
      <c r="K130" s="29" t="s">
        <v>190</v>
      </c>
      <c r="L130" s="39"/>
      <c r="M130" s="29" t="s">
        <v>190</v>
      </c>
      <c r="N130" s="30">
        <v>30.0</v>
      </c>
      <c r="O130" s="8">
        <v>0.0</v>
      </c>
      <c r="P130" s="8">
        <f t="shared" si="1"/>
        <v>30</v>
      </c>
      <c r="Q130" s="31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3.5" customHeight="1">
      <c r="A131" s="4" t="s">
        <v>379</v>
      </c>
      <c r="B131" s="4" t="s">
        <v>380</v>
      </c>
      <c r="C131" s="4" t="s">
        <v>39</v>
      </c>
      <c r="D131" s="27" t="s">
        <v>40</v>
      </c>
      <c r="E131" s="28">
        <v>45460.0</v>
      </c>
      <c r="F131" s="28">
        <v>45493.0</v>
      </c>
      <c r="G131" s="29" t="s">
        <v>343</v>
      </c>
      <c r="H131" s="29" t="s">
        <v>381</v>
      </c>
      <c r="I131" s="29" t="s">
        <v>376</v>
      </c>
      <c r="J131" s="29" t="s">
        <v>190</v>
      </c>
      <c r="K131" s="29" t="s">
        <v>190</v>
      </c>
      <c r="L131" s="39"/>
      <c r="M131" s="29" t="s">
        <v>190</v>
      </c>
      <c r="N131" s="30">
        <v>188.0</v>
      </c>
      <c r="O131" s="8">
        <v>0.0</v>
      </c>
      <c r="P131" s="8">
        <f t="shared" si="1"/>
        <v>188</v>
      </c>
      <c r="Q131" s="31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3.5" customHeight="1">
      <c r="A132" s="4" t="s">
        <v>379</v>
      </c>
      <c r="B132" s="4" t="s">
        <v>380</v>
      </c>
      <c r="C132" s="4" t="s">
        <v>36</v>
      </c>
      <c r="D132" s="27" t="s">
        <v>37</v>
      </c>
      <c r="E132" s="28">
        <v>45460.0</v>
      </c>
      <c r="F132" s="28">
        <v>45493.0</v>
      </c>
      <c r="G132" s="29" t="s">
        <v>343</v>
      </c>
      <c r="H132" s="29" t="s">
        <v>381</v>
      </c>
      <c r="I132" s="29" t="s">
        <v>382</v>
      </c>
      <c r="J132" s="29" t="s">
        <v>190</v>
      </c>
      <c r="K132" s="29" t="s">
        <v>190</v>
      </c>
      <c r="L132" s="39"/>
      <c r="M132" s="29" t="s">
        <v>190</v>
      </c>
      <c r="N132" s="30">
        <v>12.0</v>
      </c>
      <c r="O132" s="8">
        <v>0.0</v>
      </c>
      <c r="P132" s="8">
        <f t="shared" si="1"/>
        <v>12</v>
      </c>
      <c r="Q132" s="31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3.5" customHeight="1">
      <c r="A133" s="4" t="s">
        <v>379</v>
      </c>
      <c r="B133" s="4" t="s">
        <v>380</v>
      </c>
      <c r="C133" s="4" t="s">
        <v>222</v>
      </c>
      <c r="D133" s="27" t="s">
        <v>223</v>
      </c>
      <c r="E133" s="28">
        <v>45460.0</v>
      </c>
      <c r="F133" s="28">
        <v>45493.0</v>
      </c>
      <c r="G133" s="29" t="s">
        <v>343</v>
      </c>
      <c r="H133" s="29" t="s">
        <v>381</v>
      </c>
      <c r="I133" s="29" t="s">
        <v>383</v>
      </c>
      <c r="J133" s="29" t="s">
        <v>190</v>
      </c>
      <c r="K133" s="29" t="s">
        <v>190</v>
      </c>
      <c r="L133" s="39"/>
      <c r="M133" s="29" t="s">
        <v>190</v>
      </c>
      <c r="N133" s="30">
        <v>395.0</v>
      </c>
      <c r="O133" s="8">
        <v>0.0</v>
      </c>
      <c r="P133" s="8">
        <f t="shared" si="1"/>
        <v>395</v>
      </c>
      <c r="Q133" s="31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3.5" customHeight="1">
      <c r="A134" s="4" t="s">
        <v>379</v>
      </c>
      <c r="B134" s="4" t="s">
        <v>380</v>
      </c>
      <c r="C134" s="4" t="s">
        <v>300</v>
      </c>
      <c r="D134" s="27" t="s">
        <v>223</v>
      </c>
      <c r="E134" s="28">
        <v>45460.0</v>
      </c>
      <c r="F134" s="28">
        <v>45493.0</v>
      </c>
      <c r="G134" s="29" t="s">
        <v>343</v>
      </c>
      <c r="H134" s="29" t="s">
        <v>381</v>
      </c>
      <c r="I134" s="29" t="s">
        <v>383</v>
      </c>
      <c r="J134" s="29" t="s">
        <v>190</v>
      </c>
      <c r="K134" s="29" t="s">
        <v>190</v>
      </c>
      <c r="L134" s="39"/>
      <c r="M134" s="29" t="s">
        <v>190</v>
      </c>
      <c r="N134" s="30">
        <v>395.0</v>
      </c>
      <c r="O134" s="8">
        <v>0.0</v>
      </c>
      <c r="P134" s="8">
        <f t="shared" si="1"/>
        <v>395</v>
      </c>
      <c r="Q134" s="31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3.5" customHeight="1">
      <c r="A135" s="4" t="s">
        <v>379</v>
      </c>
      <c r="B135" s="4" t="s">
        <v>380</v>
      </c>
      <c r="C135" s="4" t="s">
        <v>384</v>
      </c>
      <c r="D135" s="27" t="s">
        <v>385</v>
      </c>
      <c r="E135" s="28">
        <v>45460.0</v>
      </c>
      <c r="F135" s="28">
        <v>45493.0</v>
      </c>
      <c r="G135" s="29" t="s">
        <v>343</v>
      </c>
      <c r="H135" s="29" t="s">
        <v>381</v>
      </c>
      <c r="I135" s="29" t="s">
        <v>386</v>
      </c>
      <c r="J135" s="29" t="s">
        <v>190</v>
      </c>
      <c r="K135" s="29" t="s">
        <v>190</v>
      </c>
      <c r="L135" s="39"/>
      <c r="M135" s="29" t="s">
        <v>190</v>
      </c>
      <c r="N135" s="30">
        <v>50.0</v>
      </c>
      <c r="O135" s="8">
        <v>0.0</v>
      </c>
      <c r="P135" s="8">
        <f t="shared" si="1"/>
        <v>50</v>
      </c>
      <c r="Q135" s="31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3.5" customHeight="1">
      <c r="A136" s="4" t="s">
        <v>379</v>
      </c>
      <c r="B136" s="4" t="s">
        <v>380</v>
      </c>
      <c r="C136" s="4" t="s">
        <v>387</v>
      </c>
      <c r="D136" s="27" t="s">
        <v>385</v>
      </c>
      <c r="E136" s="28">
        <v>45460.0</v>
      </c>
      <c r="F136" s="28">
        <v>45493.0</v>
      </c>
      <c r="G136" s="29" t="s">
        <v>343</v>
      </c>
      <c r="H136" s="29" t="s">
        <v>381</v>
      </c>
      <c r="I136" s="29" t="s">
        <v>386</v>
      </c>
      <c r="J136" s="29" t="s">
        <v>190</v>
      </c>
      <c r="K136" s="29" t="s">
        <v>190</v>
      </c>
      <c r="L136" s="39"/>
      <c r="M136" s="29" t="s">
        <v>190</v>
      </c>
      <c r="N136" s="30">
        <v>30.0</v>
      </c>
      <c r="O136" s="8">
        <v>0.0</v>
      </c>
      <c r="P136" s="8">
        <f t="shared" si="1"/>
        <v>30</v>
      </c>
      <c r="Q136" s="31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3.5" customHeight="1">
      <c r="A137" s="4" t="s">
        <v>379</v>
      </c>
      <c r="B137" s="4" t="s">
        <v>380</v>
      </c>
      <c r="C137" s="4" t="s">
        <v>388</v>
      </c>
      <c r="D137" s="27" t="s">
        <v>389</v>
      </c>
      <c r="E137" s="28">
        <v>45460.0</v>
      </c>
      <c r="F137" s="28">
        <v>45493.0</v>
      </c>
      <c r="G137" s="29" t="s">
        <v>343</v>
      </c>
      <c r="H137" s="29" t="s">
        <v>381</v>
      </c>
      <c r="I137" s="29" t="s">
        <v>304</v>
      </c>
      <c r="J137" s="29" t="s">
        <v>190</v>
      </c>
      <c r="K137" s="29" t="s">
        <v>190</v>
      </c>
      <c r="L137" s="39"/>
      <c r="M137" s="29" t="s">
        <v>190</v>
      </c>
      <c r="N137" s="30">
        <v>8.0</v>
      </c>
      <c r="O137" s="8">
        <v>0.0</v>
      </c>
      <c r="P137" s="8">
        <f t="shared" si="1"/>
        <v>8</v>
      </c>
      <c r="Q137" s="31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3.5" customHeight="1">
      <c r="A138" s="4" t="s">
        <v>379</v>
      </c>
      <c r="B138" s="4" t="s">
        <v>380</v>
      </c>
      <c r="C138" s="4" t="s">
        <v>388</v>
      </c>
      <c r="D138" s="27" t="s">
        <v>389</v>
      </c>
      <c r="E138" s="28">
        <v>45460.0</v>
      </c>
      <c r="F138" s="28">
        <v>45493.0</v>
      </c>
      <c r="G138" s="29" t="s">
        <v>343</v>
      </c>
      <c r="H138" s="29" t="s">
        <v>381</v>
      </c>
      <c r="I138" s="29" t="s">
        <v>304</v>
      </c>
      <c r="J138" s="29" t="s">
        <v>190</v>
      </c>
      <c r="K138" s="29" t="s">
        <v>190</v>
      </c>
      <c r="L138" s="39"/>
      <c r="M138" s="29" t="s">
        <v>190</v>
      </c>
      <c r="N138" s="30">
        <v>5.0</v>
      </c>
      <c r="O138" s="8">
        <v>0.0</v>
      </c>
      <c r="P138" s="8">
        <f t="shared" si="1"/>
        <v>5</v>
      </c>
      <c r="Q138" s="31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3.5" customHeight="1">
      <c r="A139" s="4" t="s">
        <v>379</v>
      </c>
      <c r="B139" s="4" t="s">
        <v>380</v>
      </c>
      <c r="C139" s="4" t="s">
        <v>390</v>
      </c>
      <c r="D139" s="27" t="s">
        <v>391</v>
      </c>
      <c r="E139" s="28">
        <v>45460.0</v>
      </c>
      <c r="F139" s="28">
        <v>45493.0</v>
      </c>
      <c r="G139" s="29" t="s">
        <v>343</v>
      </c>
      <c r="H139" s="29" t="s">
        <v>381</v>
      </c>
      <c r="I139" s="29" t="s">
        <v>304</v>
      </c>
      <c r="J139" s="29" t="s">
        <v>190</v>
      </c>
      <c r="K139" s="29" t="s">
        <v>190</v>
      </c>
      <c r="L139" s="39"/>
      <c r="M139" s="29" t="s">
        <v>190</v>
      </c>
      <c r="N139" s="30">
        <v>1.0</v>
      </c>
      <c r="O139" s="8">
        <v>0.0</v>
      </c>
      <c r="P139" s="8">
        <f t="shared" si="1"/>
        <v>1</v>
      </c>
      <c r="Q139" s="31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3.5" customHeight="1">
      <c r="A140" s="4" t="s">
        <v>379</v>
      </c>
      <c r="B140" s="4" t="s">
        <v>380</v>
      </c>
      <c r="C140" s="4" t="s">
        <v>392</v>
      </c>
      <c r="D140" s="27" t="s">
        <v>391</v>
      </c>
      <c r="E140" s="28">
        <v>45460.0</v>
      </c>
      <c r="F140" s="28">
        <v>45493.0</v>
      </c>
      <c r="G140" s="29" t="s">
        <v>343</v>
      </c>
      <c r="H140" s="29" t="s">
        <v>381</v>
      </c>
      <c r="I140" s="29" t="s">
        <v>304</v>
      </c>
      <c r="J140" s="29" t="s">
        <v>190</v>
      </c>
      <c r="K140" s="29" t="s">
        <v>190</v>
      </c>
      <c r="L140" s="39"/>
      <c r="M140" s="29" t="s">
        <v>190</v>
      </c>
      <c r="N140" s="30">
        <v>17.0</v>
      </c>
      <c r="O140" s="8">
        <v>0.0</v>
      </c>
      <c r="P140" s="8">
        <f t="shared" si="1"/>
        <v>17</v>
      </c>
      <c r="Q140" s="31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3.5" customHeight="1">
      <c r="A141" s="4" t="s">
        <v>379</v>
      </c>
      <c r="B141" s="4" t="s">
        <v>380</v>
      </c>
      <c r="C141" s="4" t="s">
        <v>305</v>
      </c>
      <c r="D141" s="27" t="s">
        <v>303</v>
      </c>
      <c r="E141" s="28">
        <v>45460.0</v>
      </c>
      <c r="F141" s="28">
        <v>45493.0</v>
      </c>
      <c r="G141" s="29" t="s">
        <v>343</v>
      </c>
      <c r="H141" s="29" t="s">
        <v>381</v>
      </c>
      <c r="I141" s="29" t="s">
        <v>304</v>
      </c>
      <c r="J141" s="29" t="s">
        <v>190</v>
      </c>
      <c r="K141" s="29" t="s">
        <v>190</v>
      </c>
      <c r="L141" s="39"/>
      <c r="M141" s="29" t="s">
        <v>190</v>
      </c>
      <c r="N141" s="30">
        <v>4.0</v>
      </c>
      <c r="O141" s="8">
        <v>0.0</v>
      </c>
      <c r="P141" s="8">
        <f t="shared" si="1"/>
        <v>4</v>
      </c>
      <c r="Q141" s="31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3.5" customHeight="1">
      <c r="A142" s="4" t="s">
        <v>379</v>
      </c>
      <c r="B142" s="4" t="s">
        <v>380</v>
      </c>
      <c r="C142" s="4" t="s">
        <v>305</v>
      </c>
      <c r="D142" s="27" t="s">
        <v>303</v>
      </c>
      <c r="E142" s="28">
        <v>45460.0</v>
      </c>
      <c r="F142" s="28">
        <v>45493.0</v>
      </c>
      <c r="G142" s="29" t="s">
        <v>343</v>
      </c>
      <c r="H142" s="29" t="s">
        <v>381</v>
      </c>
      <c r="I142" s="29" t="s">
        <v>304</v>
      </c>
      <c r="J142" s="29" t="s">
        <v>190</v>
      </c>
      <c r="K142" s="29" t="s">
        <v>190</v>
      </c>
      <c r="L142" s="39"/>
      <c r="M142" s="29" t="s">
        <v>190</v>
      </c>
      <c r="N142" s="30">
        <v>1.0</v>
      </c>
      <c r="O142" s="8">
        <v>0.0</v>
      </c>
      <c r="P142" s="8">
        <f t="shared" si="1"/>
        <v>1</v>
      </c>
      <c r="Q142" s="31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3.5" customHeight="1">
      <c r="A143" s="4" t="s">
        <v>393</v>
      </c>
      <c r="B143" s="4" t="s">
        <v>394</v>
      </c>
      <c r="C143" s="4" t="s">
        <v>48</v>
      </c>
      <c r="D143" s="27" t="s">
        <v>49</v>
      </c>
      <c r="E143" s="28">
        <v>45462.0</v>
      </c>
      <c r="F143" s="28">
        <v>45498.0</v>
      </c>
      <c r="G143" s="29" t="s">
        <v>343</v>
      </c>
      <c r="H143" s="29" t="s">
        <v>395</v>
      </c>
      <c r="I143" s="29" t="s">
        <v>238</v>
      </c>
      <c r="J143" s="29" t="s">
        <v>190</v>
      </c>
      <c r="K143" s="29" t="s">
        <v>190</v>
      </c>
      <c r="L143" s="39"/>
      <c r="M143" s="29" t="s">
        <v>190</v>
      </c>
      <c r="N143" s="30">
        <v>30.0</v>
      </c>
      <c r="O143" s="8">
        <v>0.0</v>
      </c>
      <c r="P143" s="8">
        <f t="shared" si="1"/>
        <v>30</v>
      </c>
      <c r="Q143" s="31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3.5" customHeight="1">
      <c r="A144" s="4" t="s">
        <v>393</v>
      </c>
      <c r="B144" s="4" t="s">
        <v>394</v>
      </c>
      <c r="C144" s="4" t="s">
        <v>69</v>
      </c>
      <c r="D144" s="27" t="s">
        <v>70</v>
      </c>
      <c r="E144" s="28">
        <v>45462.0</v>
      </c>
      <c r="F144" s="28">
        <v>45498.0</v>
      </c>
      <c r="G144" s="29" t="s">
        <v>343</v>
      </c>
      <c r="H144" s="29" t="s">
        <v>395</v>
      </c>
      <c r="I144" s="29" t="s">
        <v>345</v>
      </c>
      <c r="J144" s="29" t="s">
        <v>190</v>
      </c>
      <c r="K144" s="29" t="s">
        <v>190</v>
      </c>
      <c r="L144" s="39"/>
      <c r="M144" s="29" t="s">
        <v>190</v>
      </c>
      <c r="N144" s="30">
        <v>34.0</v>
      </c>
      <c r="O144" s="8">
        <v>0.0</v>
      </c>
      <c r="P144" s="8">
        <f t="shared" si="1"/>
        <v>34</v>
      </c>
      <c r="Q144" s="31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3.5" customHeight="1">
      <c r="A145" s="4" t="s">
        <v>393</v>
      </c>
      <c r="B145" s="4" t="s">
        <v>394</v>
      </c>
      <c r="C145" s="4" t="s">
        <v>108</v>
      </c>
      <c r="D145" s="27" t="s">
        <v>109</v>
      </c>
      <c r="E145" s="28">
        <v>45462.0</v>
      </c>
      <c r="F145" s="28">
        <v>45498.0</v>
      </c>
      <c r="G145" s="29" t="s">
        <v>343</v>
      </c>
      <c r="H145" s="29" t="s">
        <v>395</v>
      </c>
      <c r="I145" s="29" t="s">
        <v>348</v>
      </c>
      <c r="J145" s="29" t="s">
        <v>190</v>
      </c>
      <c r="K145" s="29" t="s">
        <v>190</v>
      </c>
      <c r="L145" s="39"/>
      <c r="M145" s="29" t="s">
        <v>190</v>
      </c>
      <c r="N145" s="30">
        <v>40.0</v>
      </c>
      <c r="O145" s="8">
        <v>0.0</v>
      </c>
      <c r="P145" s="8">
        <f t="shared" si="1"/>
        <v>40</v>
      </c>
      <c r="Q145" s="31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3.5" customHeight="1">
      <c r="A146" s="4" t="s">
        <v>393</v>
      </c>
      <c r="B146" s="4" t="s">
        <v>394</v>
      </c>
      <c r="C146" s="4" t="s">
        <v>36</v>
      </c>
      <c r="D146" s="27" t="s">
        <v>37</v>
      </c>
      <c r="E146" s="28">
        <v>45462.0</v>
      </c>
      <c r="F146" s="28">
        <v>45498.0</v>
      </c>
      <c r="G146" s="29" t="s">
        <v>343</v>
      </c>
      <c r="H146" s="29" t="s">
        <v>395</v>
      </c>
      <c r="I146" s="29" t="s">
        <v>382</v>
      </c>
      <c r="J146" s="29" t="s">
        <v>190</v>
      </c>
      <c r="K146" s="29" t="s">
        <v>190</v>
      </c>
      <c r="L146" s="39"/>
      <c r="M146" s="29" t="s">
        <v>190</v>
      </c>
      <c r="N146" s="30">
        <v>18.0</v>
      </c>
      <c r="O146" s="8">
        <v>0.0</v>
      </c>
      <c r="P146" s="8">
        <f t="shared" si="1"/>
        <v>18</v>
      </c>
      <c r="Q146" s="31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3.5" customHeight="1">
      <c r="A147" s="4" t="s">
        <v>393</v>
      </c>
      <c r="B147" s="4" t="s">
        <v>394</v>
      </c>
      <c r="C147" s="4" t="s">
        <v>93</v>
      </c>
      <c r="D147" s="27" t="s">
        <v>94</v>
      </c>
      <c r="E147" s="28">
        <v>45462.0</v>
      </c>
      <c r="F147" s="28">
        <v>45498.0</v>
      </c>
      <c r="G147" s="29" t="s">
        <v>343</v>
      </c>
      <c r="H147" s="29" t="s">
        <v>395</v>
      </c>
      <c r="I147" s="29" t="s">
        <v>350</v>
      </c>
      <c r="J147" s="29" t="s">
        <v>190</v>
      </c>
      <c r="K147" s="29" t="s">
        <v>190</v>
      </c>
      <c r="L147" s="39"/>
      <c r="M147" s="29" t="s">
        <v>190</v>
      </c>
      <c r="N147" s="30">
        <v>100.0</v>
      </c>
      <c r="O147" s="8">
        <v>0.0</v>
      </c>
      <c r="P147" s="8">
        <f t="shared" si="1"/>
        <v>100</v>
      </c>
      <c r="Q147" s="31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3.5" customHeight="1">
      <c r="A148" s="4" t="s">
        <v>393</v>
      </c>
      <c r="B148" s="4" t="s">
        <v>394</v>
      </c>
      <c r="C148" s="4" t="s">
        <v>214</v>
      </c>
      <c r="D148" s="27" t="s">
        <v>215</v>
      </c>
      <c r="E148" s="28">
        <v>45462.0</v>
      </c>
      <c r="F148" s="28">
        <v>45498.0</v>
      </c>
      <c r="G148" s="29" t="s">
        <v>343</v>
      </c>
      <c r="H148" s="29" t="s">
        <v>395</v>
      </c>
      <c r="I148" s="29" t="s">
        <v>340</v>
      </c>
      <c r="J148" s="29" t="s">
        <v>190</v>
      </c>
      <c r="K148" s="29" t="s">
        <v>190</v>
      </c>
      <c r="L148" s="39"/>
      <c r="M148" s="29" t="s">
        <v>190</v>
      </c>
      <c r="N148" s="30">
        <v>1.0</v>
      </c>
      <c r="O148" s="8">
        <v>0.0</v>
      </c>
      <c r="P148" s="8">
        <f t="shared" si="1"/>
        <v>1</v>
      </c>
      <c r="Q148" s="31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3.5" customHeight="1">
      <c r="A149" s="4" t="s">
        <v>393</v>
      </c>
      <c r="B149" s="4" t="s">
        <v>394</v>
      </c>
      <c r="C149" s="4" t="s">
        <v>295</v>
      </c>
      <c r="D149" s="27" t="s">
        <v>296</v>
      </c>
      <c r="E149" s="28">
        <v>45462.0</v>
      </c>
      <c r="F149" s="28">
        <v>45498.0</v>
      </c>
      <c r="G149" s="29" t="s">
        <v>343</v>
      </c>
      <c r="H149" s="29" t="s">
        <v>395</v>
      </c>
      <c r="I149" s="29" t="s">
        <v>396</v>
      </c>
      <c r="J149" s="29" t="s">
        <v>190</v>
      </c>
      <c r="K149" s="29" t="s">
        <v>190</v>
      </c>
      <c r="L149" s="39"/>
      <c r="M149" s="29" t="s">
        <v>190</v>
      </c>
      <c r="N149" s="30">
        <v>491.0</v>
      </c>
      <c r="O149" s="8">
        <v>0.0</v>
      </c>
      <c r="P149" s="8">
        <f t="shared" si="1"/>
        <v>491</v>
      </c>
      <c r="Q149" s="31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3.5" customHeight="1">
      <c r="A150" s="4" t="s">
        <v>397</v>
      </c>
      <c r="B150" s="4" t="s">
        <v>398</v>
      </c>
      <c r="C150" s="4" t="s">
        <v>91</v>
      </c>
      <c r="D150" s="27" t="s">
        <v>92</v>
      </c>
      <c r="E150" s="28">
        <v>45479.0</v>
      </c>
      <c r="F150" s="28">
        <v>45517.0</v>
      </c>
      <c r="G150" s="29" t="s">
        <v>343</v>
      </c>
      <c r="H150" s="29" t="s">
        <v>399</v>
      </c>
      <c r="I150" s="29" t="s">
        <v>400</v>
      </c>
      <c r="J150" s="29" t="s">
        <v>190</v>
      </c>
      <c r="K150" s="29" t="s">
        <v>190</v>
      </c>
      <c r="L150" s="39"/>
      <c r="M150" s="29" t="s">
        <v>190</v>
      </c>
      <c r="N150" s="30">
        <v>188.0</v>
      </c>
      <c r="O150" s="8">
        <v>0.0</v>
      </c>
      <c r="P150" s="8">
        <f t="shared" si="1"/>
        <v>188</v>
      </c>
      <c r="Q150" s="31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3.5" customHeight="1">
      <c r="A151" s="4" t="s">
        <v>397</v>
      </c>
      <c r="B151" s="4" t="s">
        <v>398</v>
      </c>
      <c r="C151" s="4" t="s">
        <v>83</v>
      </c>
      <c r="D151" s="27" t="s">
        <v>84</v>
      </c>
      <c r="E151" s="28">
        <v>45479.0</v>
      </c>
      <c r="F151" s="28">
        <v>45517.0</v>
      </c>
      <c r="G151" s="29" t="s">
        <v>343</v>
      </c>
      <c r="H151" s="29" t="s">
        <v>399</v>
      </c>
      <c r="I151" s="29" t="s">
        <v>401</v>
      </c>
      <c r="J151" s="29" t="s">
        <v>190</v>
      </c>
      <c r="K151" s="29" t="s">
        <v>190</v>
      </c>
      <c r="L151" s="39"/>
      <c r="M151" s="29" t="s">
        <v>190</v>
      </c>
      <c r="N151" s="30">
        <v>364.0</v>
      </c>
      <c r="O151" s="8">
        <v>0.0</v>
      </c>
      <c r="P151" s="8">
        <f t="shared" si="1"/>
        <v>364</v>
      </c>
      <c r="Q151" s="31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3.5" customHeight="1">
      <c r="A152" s="4" t="s">
        <v>402</v>
      </c>
      <c r="B152" s="4" t="s">
        <v>403</v>
      </c>
      <c r="C152" s="4" t="s">
        <v>324</v>
      </c>
      <c r="D152" s="27" t="s">
        <v>325</v>
      </c>
      <c r="E152" s="28">
        <v>45481.0</v>
      </c>
      <c r="F152" s="28">
        <v>45517.0</v>
      </c>
      <c r="G152" s="29" t="s">
        <v>343</v>
      </c>
      <c r="H152" s="29" t="s">
        <v>404</v>
      </c>
      <c r="I152" s="29" t="s">
        <v>405</v>
      </c>
      <c r="J152" s="29" t="s">
        <v>190</v>
      </c>
      <c r="K152" s="29" t="s">
        <v>190</v>
      </c>
      <c r="L152" s="39"/>
      <c r="M152" s="29" t="s">
        <v>190</v>
      </c>
      <c r="N152" s="30">
        <v>500.0</v>
      </c>
      <c r="O152" s="8">
        <v>0.0</v>
      </c>
      <c r="P152" s="8">
        <f t="shared" si="1"/>
        <v>500</v>
      </c>
      <c r="Q152" s="31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3.5" customHeight="1">
      <c r="A153" s="4" t="s">
        <v>402</v>
      </c>
      <c r="B153" s="4" t="s">
        <v>403</v>
      </c>
      <c r="C153" s="4" t="s">
        <v>269</v>
      </c>
      <c r="D153" s="27" t="s">
        <v>270</v>
      </c>
      <c r="E153" s="28">
        <v>45481.0</v>
      </c>
      <c r="F153" s="28">
        <v>45517.0</v>
      </c>
      <c r="G153" s="29" t="s">
        <v>343</v>
      </c>
      <c r="H153" s="29" t="s">
        <v>404</v>
      </c>
      <c r="I153" s="29" t="s">
        <v>406</v>
      </c>
      <c r="J153" s="29" t="s">
        <v>190</v>
      </c>
      <c r="K153" s="29" t="s">
        <v>190</v>
      </c>
      <c r="L153" s="39"/>
      <c r="M153" s="29" t="s">
        <v>190</v>
      </c>
      <c r="N153" s="30">
        <v>200.0</v>
      </c>
      <c r="O153" s="8">
        <v>0.0</v>
      </c>
      <c r="P153" s="8">
        <f t="shared" si="1"/>
        <v>200</v>
      </c>
      <c r="Q153" s="31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3.5" customHeight="1">
      <c r="A154" s="4" t="s">
        <v>402</v>
      </c>
      <c r="B154" s="4" t="s">
        <v>403</v>
      </c>
      <c r="C154" s="4" t="s">
        <v>91</v>
      </c>
      <c r="D154" s="27" t="s">
        <v>92</v>
      </c>
      <c r="E154" s="28">
        <v>45481.0</v>
      </c>
      <c r="F154" s="28">
        <v>45517.0</v>
      </c>
      <c r="G154" s="29" t="s">
        <v>343</v>
      </c>
      <c r="H154" s="29" t="s">
        <v>404</v>
      </c>
      <c r="I154" s="29" t="s">
        <v>400</v>
      </c>
      <c r="J154" s="29" t="s">
        <v>190</v>
      </c>
      <c r="K154" s="29" t="s">
        <v>190</v>
      </c>
      <c r="L154" s="39"/>
      <c r="M154" s="29" t="s">
        <v>190</v>
      </c>
      <c r="N154" s="30">
        <v>12.0</v>
      </c>
      <c r="O154" s="8">
        <v>0.0</v>
      </c>
      <c r="P154" s="8">
        <f t="shared" si="1"/>
        <v>12</v>
      </c>
      <c r="Q154" s="31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3.5" customHeight="1">
      <c r="A155" s="4" t="s">
        <v>402</v>
      </c>
      <c r="B155" s="4" t="s">
        <v>403</v>
      </c>
      <c r="C155" s="4" t="s">
        <v>83</v>
      </c>
      <c r="D155" s="27" t="s">
        <v>84</v>
      </c>
      <c r="E155" s="28">
        <v>45481.0</v>
      </c>
      <c r="F155" s="28">
        <v>45517.0</v>
      </c>
      <c r="G155" s="29" t="s">
        <v>343</v>
      </c>
      <c r="H155" s="29" t="s">
        <v>404</v>
      </c>
      <c r="I155" s="29" t="s">
        <v>401</v>
      </c>
      <c r="J155" s="29" t="s">
        <v>190</v>
      </c>
      <c r="K155" s="29" t="s">
        <v>190</v>
      </c>
      <c r="L155" s="39"/>
      <c r="M155" s="29" t="s">
        <v>190</v>
      </c>
      <c r="N155" s="30">
        <v>136.0</v>
      </c>
      <c r="O155" s="8">
        <v>0.0</v>
      </c>
      <c r="P155" s="8">
        <f t="shared" si="1"/>
        <v>136</v>
      </c>
      <c r="Q155" s="31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3.5" customHeight="1">
      <c r="A156" s="4" t="s">
        <v>402</v>
      </c>
      <c r="B156" s="4" t="s">
        <v>403</v>
      </c>
      <c r="C156" s="4" t="s">
        <v>48</v>
      </c>
      <c r="D156" s="27" t="s">
        <v>49</v>
      </c>
      <c r="E156" s="28">
        <v>45481.0</v>
      </c>
      <c r="F156" s="28">
        <v>45517.0</v>
      </c>
      <c r="G156" s="29" t="s">
        <v>343</v>
      </c>
      <c r="H156" s="29" t="s">
        <v>404</v>
      </c>
      <c r="I156" s="29" t="s">
        <v>375</v>
      </c>
      <c r="J156" s="29" t="s">
        <v>190</v>
      </c>
      <c r="K156" s="29" t="s">
        <v>190</v>
      </c>
      <c r="L156" s="39"/>
      <c r="M156" s="29" t="s">
        <v>190</v>
      </c>
      <c r="N156" s="30">
        <v>17.0</v>
      </c>
      <c r="O156" s="8">
        <v>0.0</v>
      </c>
      <c r="P156" s="8">
        <f t="shared" si="1"/>
        <v>17</v>
      </c>
      <c r="Q156" s="31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4.2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4.2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4.2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4.2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4.2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4.2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4.2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4.2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4.2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4.2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4.2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4.2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4.2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4.2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4.2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4.2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4.2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4.2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4.2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4.2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4.2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4.2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4.2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4.2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4.2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4.2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4.2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4.2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4.2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4.2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4.2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4.2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4.2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4.2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4.2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4.2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4.2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4.2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4.2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4.2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4.2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4.2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4.2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4.2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4.2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4.2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4.2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4.2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4.2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4.2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4.2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4.2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4.2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4.2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4.2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4.2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4.2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4.2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4.2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4.2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4.2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4.2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4.2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4.2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4.2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4.2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4.2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4.2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4.2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4.2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4.2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4.2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4.2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4.2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4.2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4.2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4.2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4.2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4.2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4.2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4.2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4.2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4.2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4.2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4.2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4.2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4.2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4.2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4.2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4.2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4.2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4.2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4.2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4.2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4.2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4.2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4.2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4.2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4.2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4.2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4.2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4.2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4.2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4.2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4.2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4.2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4.2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4.2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4.2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4.2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4.2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4.2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4.2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4.2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4.2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4.2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4.2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4.2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4.2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4.2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4.2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4.2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4.2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4.2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4.2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4.2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4.2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4.2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4.2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4.2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4.2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4.2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4.2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4.2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4.2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4.2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4.2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4.2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4.2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4.2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4.2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4.2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4.2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4.2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4.2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4.2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4.2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4.2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4.2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4.2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4.2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4.2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4.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4.2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4.2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4.2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4.2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4.2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4.2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4.2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4.2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4.2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4.2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4.2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4.2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4.2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4.2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4.2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4.2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4.2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4.2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4.2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4.2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4.2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4.2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4.2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4.2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4.2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4.2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4.2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4.2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4.2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4.2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4.2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4.2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4.2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4.2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4.2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4.2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4.2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4.2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4.2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4.2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4.2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4.2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4.2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4.2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4.2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4.2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4.2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4.2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4.2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4.2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4.2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4.2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4.2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4.2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4.2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4.2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4.2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4.2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4.2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4.2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4.2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4.2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4.2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4.2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4.2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4.2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4.2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4.2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4.2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4.2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4.2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4.2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4.2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4.2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4.2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4.2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4.2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4.2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4.2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4.2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4.2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4.2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4.2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4.2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4.2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4.2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4.2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4.2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4.2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4.2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4.2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4.2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4.2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4.2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4.2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4.2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4.2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4.2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4.2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4.2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4.2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4.2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4.2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4.2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4.2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4.2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4.2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4.2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4.2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4.2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4.2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4.2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4.2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4.2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4.2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4.2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4.2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4.2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4.2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4.2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4.2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4.2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4.2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4.2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4.2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4.2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4.2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4.2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4.2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4.2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4.2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4.2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4.2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4.2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4.2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4.2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4.2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4.2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4.2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4.2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4.2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4.2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4.2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4.2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4.2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4.2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4.2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4.2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4.2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4.2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4.2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4.2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4.2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4.2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4.2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4.2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4.2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4.2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4.2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4.2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4.2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4.2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4.2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4.2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4.2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4.2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4.2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4.2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4.2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4.2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4.2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4.2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4.2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4.2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4.2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4.2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4.2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4.2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4.2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4.2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4.2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4.2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4.2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4.2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4.2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4.2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4.2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4.2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4.2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4.2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4.2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4.2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4.2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4.2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4.2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4.2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4.2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4.2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4.2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4.2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4.2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4.2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4.2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4.2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4.2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4.2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4.2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4.2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4.2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4.2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4.2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4.2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4.2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4.2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4.2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4.2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4.2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4.2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4.2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4.2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4.2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4.2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4.2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4.2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4.2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4.2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4.2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4.2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4.2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4.2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4.2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4.2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4.2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4.2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4.2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4.2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4.2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4.2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4.2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4.2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4.2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4.2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4.2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4.2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4.2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4.2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4.2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4.2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4.2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4.2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4.2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4.2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4.2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4.2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4.2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4.2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4.2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4.2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4.2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4.2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4.2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4.2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4.2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4.2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4.2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4.2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4.2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4.2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4.2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4.2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4.2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4.2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4.2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4.2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4.2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4.2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4.2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4.2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4.2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4.2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4.2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4.2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4.2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4.2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4.2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4.2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4.2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4.2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4.2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4.2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4.2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4.2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4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4.2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4.2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4.2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4.2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4.2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4.2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4.2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4.2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4.2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4.2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4.2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4.2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4.2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4.2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4.2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4.2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4.2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4.2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4.2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4.2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4.2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4.2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4.2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4.2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4.2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4.2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4.2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4.2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4.2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4.2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4.2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4.2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4.2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4.2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4.2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4.2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4.2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4.2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4.2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4.2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4.2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4.2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4.2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4.2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4.2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4.2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4.2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4.2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4.2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4.2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4.2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4.2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4.2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4.2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4.2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4.2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4.2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4.2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4.2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4.2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4.2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4.2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4.2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4.2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4.2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4.2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4.2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4.2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4.2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4.2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4.2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4.2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4.2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4.2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4.2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4.2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4.2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4.2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4.2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4.2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4.2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4.2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4.2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4.2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4.2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4.2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4.2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4.2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4.2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4.2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4.2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4.2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4.2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4.2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4.2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4.2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4.2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4.2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4.2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4.2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4.2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4.2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4.2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4.2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4.2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4.2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4.2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4.2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4.2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4.2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4.2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4.2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4.2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4.2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4.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4.2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4.2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4.2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4.2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4.2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4.2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4.2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4.2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4.2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4.2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4.2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4.2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4.2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4.2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4.2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4.2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4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4.2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4.2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4.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4.2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4.2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4.2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4.2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4.2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4.2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4.2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4.2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4.2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4.2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4.2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4.2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4.2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4.2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4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4.2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4.2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4.2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4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4.2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4.2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4.2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4.2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4.2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4.2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4.2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4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4.2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4.2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4.2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4.2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4.2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4.2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4.2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4.2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4.2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4.2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4.2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4.2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4.2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4.2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4.2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4.2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4.2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4.2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4.2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4.2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4.2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4.2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4.2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4.2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4.2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4.2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4.2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4.2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4.2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4.2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4.2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4.2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4.2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4.2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4.2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4.2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4.2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4.2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4.2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4.2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4.2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4.2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4.2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4.2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4.2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4.2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4.2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4.2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4.2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4.2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4.2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4.2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4.2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4.2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4.2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4.2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4.2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4.2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4.2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4.2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4.2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4.2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4.2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4.2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4.2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4.2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4.2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4.2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4.2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4.2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4.2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4.2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4.2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4.2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4.2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4.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4.2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4.2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4.2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4.2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4.2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4.2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4.2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4.2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4.2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4.2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4.2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4.2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4.2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4.2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4.2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4.2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4.2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4.2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4.2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4.2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4.2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4.2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4.2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4.2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4.2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4.2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4.2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4.2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4.2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4.2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4.2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4.2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4.2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4.2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4.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4.2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4.2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4.2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4.2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4.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4.2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4.2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4.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4.2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4.2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4.2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4.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4.2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4.2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4.2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4.2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4.2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4.2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4.2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4.2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4.2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4.2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4.2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4.2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4.2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4.2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4.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4.2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4.2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4.2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4.2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4.2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4.2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4.2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4.2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4.2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4.2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4.2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4.2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4.2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4.2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4.2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4.2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4.2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4.2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4.2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4.2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4.2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4.2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4.2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4.2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4.2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4.2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4.2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4.2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4.2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4.2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4.2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4.2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4.2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4.2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4.2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4.2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4.2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4.2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4.2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4.2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4.2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4.2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4.2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4.2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4.2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4.2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4.2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4.2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4.2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4.2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4.2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4.2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4.2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4.2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4.2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4.2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4.2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4.2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4.2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4.2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4.2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4.2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4.2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4.2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4.2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4.2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4.2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4.2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4.2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4.2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4.2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4.2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4.2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4.2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4.2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4.2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4.2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4.2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4.2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4.2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4.2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4.2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4.2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4.2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4.2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4.2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4.2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4.2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4.2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4.2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4.2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4.2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4.2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4.2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4.2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4.2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4.2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4.2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">
    <mergeCell ref="A1:Q1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6.83" defaultRowHeight="15.0"/>
  <cols>
    <col customWidth="1" min="1" max="2" width="21.33"/>
    <col customWidth="1" min="3" max="14" width="20.67"/>
    <col customWidth="1" min="15" max="26" width="10.67"/>
  </cols>
  <sheetData>
    <row r="1" ht="15.0" customHeight="1">
      <c r="A1" s="1" t="s">
        <v>407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3.5" customHeight="1">
      <c r="A2" s="12" t="s">
        <v>408</v>
      </c>
      <c r="B2" s="12" t="s">
        <v>409</v>
      </c>
      <c r="C2" s="12" t="s">
        <v>410</v>
      </c>
      <c r="D2" s="12" t="s">
        <v>411</v>
      </c>
      <c r="E2" s="12" t="s">
        <v>412</v>
      </c>
      <c r="F2" s="12" t="s">
        <v>413</v>
      </c>
      <c r="G2" s="12" t="s">
        <v>414</v>
      </c>
      <c r="H2" s="12" t="s">
        <v>415</v>
      </c>
      <c r="I2" s="12" t="s">
        <v>416</v>
      </c>
      <c r="J2" s="12" t="s">
        <v>417</v>
      </c>
      <c r="K2" s="12" t="s">
        <v>418</v>
      </c>
      <c r="L2" s="12" t="s">
        <v>419</v>
      </c>
      <c r="M2" s="12" t="s">
        <v>420</v>
      </c>
      <c r="N2" s="12" t="s">
        <v>421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3.5" customHeight="1">
      <c r="A3" s="22" t="s">
        <v>42</v>
      </c>
      <c r="B3" s="23" t="s">
        <v>43</v>
      </c>
      <c r="C3" s="40">
        <v>40.0</v>
      </c>
      <c r="D3" s="41">
        <v>50.0</v>
      </c>
      <c r="E3" s="41">
        <v>60.0</v>
      </c>
      <c r="F3" s="41">
        <v>80.0</v>
      </c>
      <c r="G3" s="41">
        <v>100.0</v>
      </c>
      <c r="H3" s="41">
        <v>120.0</v>
      </c>
      <c r="I3" s="41">
        <v>160.0</v>
      </c>
      <c r="J3" s="41">
        <v>200.0</v>
      </c>
      <c r="K3" s="41">
        <v>190.0</v>
      </c>
      <c r="L3" s="41">
        <v>180.0</v>
      </c>
      <c r="M3" s="41">
        <v>150.0</v>
      </c>
      <c r="N3" s="41">
        <v>110.0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3.5" customHeight="1">
      <c r="A4" s="4" t="s">
        <v>75</v>
      </c>
      <c r="B4" s="27" t="s">
        <v>76</v>
      </c>
      <c r="C4" s="42">
        <v>10.0</v>
      </c>
      <c r="D4" s="43">
        <v>20.0</v>
      </c>
      <c r="E4" s="43">
        <v>20.0</v>
      </c>
      <c r="F4" s="43">
        <v>20.0</v>
      </c>
      <c r="G4" s="43">
        <v>30.0</v>
      </c>
      <c r="H4" s="43">
        <v>30.0</v>
      </c>
      <c r="I4" s="43">
        <v>40.0</v>
      </c>
      <c r="J4" s="43">
        <v>50.0</v>
      </c>
      <c r="K4" s="43">
        <v>50.0</v>
      </c>
      <c r="L4" s="43">
        <v>50.0</v>
      </c>
      <c r="M4" s="43">
        <v>40.0</v>
      </c>
      <c r="N4" s="43">
        <v>30.0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3.5" customHeight="1">
      <c r="A5" s="4" t="s">
        <v>85</v>
      </c>
      <c r="B5" s="27" t="s">
        <v>86</v>
      </c>
      <c r="C5" s="42">
        <v>10.0</v>
      </c>
      <c r="D5" s="43">
        <v>10.0</v>
      </c>
      <c r="E5" s="43">
        <v>10.0</v>
      </c>
      <c r="F5" s="43">
        <v>10.0</v>
      </c>
      <c r="G5" s="43">
        <v>10.0</v>
      </c>
      <c r="H5" s="43">
        <v>10.0</v>
      </c>
      <c r="I5" s="43">
        <v>10.0</v>
      </c>
      <c r="J5" s="43">
        <v>10.0</v>
      </c>
      <c r="K5" s="43">
        <v>10.0</v>
      </c>
      <c r="L5" s="43">
        <v>10.0</v>
      </c>
      <c r="M5" s="43">
        <v>10.0</v>
      </c>
      <c r="N5" s="43">
        <v>10.0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3.5" customHeight="1">
      <c r="A6" s="4" t="s">
        <v>44</v>
      </c>
      <c r="B6" s="27" t="s">
        <v>45</v>
      </c>
      <c r="C6" s="42">
        <v>50.0</v>
      </c>
      <c r="D6" s="43">
        <v>60.0</v>
      </c>
      <c r="E6" s="43">
        <v>80.0</v>
      </c>
      <c r="F6" s="43">
        <v>100.0</v>
      </c>
      <c r="G6" s="43">
        <v>130.0</v>
      </c>
      <c r="H6" s="43">
        <v>150.0</v>
      </c>
      <c r="I6" s="43">
        <v>190.0</v>
      </c>
      <c r="J6" s="43">
        <v>240.0</v>
      </c>
      <c r="K6" s="43">
        <v>230.0</v>
      </c>
      <c r="L6" s="43">
        <v>230.0</v>
      </c>
      <c r="M6" s="43">
        <v>180.0</v>
      </c>
      <c r="N6" s="43">
        <v>130.0</v>
      </c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3.5" customHeight="1">
      <c r="A7" s="4" t="s">
        <v>78</v>
      </c>
      <c r="B7" s="27" t="s">
        <v>79</v>
      </c>
      <c r="C7" s="42">
        <v>10.0</v>
      </c>
      <c r="D7" s="43">
        <v>20.0</v>
      </c>
      <c r="E7" s="43">
        <v>20.0</v>
      </c>
      <c r="F7" s="43">
        <v>20.0</v>
      </c>
      <c r="G7" s="43">
        <v>30.0</v>
      </c>
      <c r="H7" s="43">
        <v>30.0</v>
      </c>
      <c r="I7" s="43">
        <v>40.0</v>
      </c>
      <c r="J7" s="43">
        <v>50.0</v>
      </c>
      <c r="K7" s="43">
        <v>50.0</v>
      </c>
      <c r="L7" s="43">
        <v>50.0</v>
      </c>
      <c r="M7" s="43">
        <v>40.0</v>
      </c>
      <c r="N7" s="43">
        <v>30.0</v>
      </c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3.5" customHeight="1">
      <c r="A8" s="4" t="s">
        <v>87</v>
      </c>
      <c r="B8" s="27" t="s">
        <v>88</v>
      </c>
      <c r="C8" s="42">
        <v>30.0</v>
      </c>
      <c r="D8" s="43">
        <v>40.0</v>
      </c>
      <c r="E8" s="43">
        <v>50.0</v>
      </c>
      <c r="F8" s="43">
        <v>60.0</v>
      </c>
      <c r="G8" s="43">
        <v>80.0</v>
      </c>
      <c r="H8" s="43">
        <v>90.0</v>
      </c>
      <c r="I8" s="43">
        <v>120.0</v>
      </c>
      <c r="J8" s="43">
        <v>150.0</v>
      </c>
      <c r="K8" s="43">
        <v>140.0</v>
      </c>
      <c r="L8" s="43">
        <v>140.0</v>
      </c>
      <c r="M8" s="43">
        <v>110.0</v>
      </c>
      <c r="N8" s="43">
        <v>80.0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3.5" customHeight="1">
      <c r="A9" s="4" t="s">
        <v>46</v>
      </c>
      <c r="B9" s="27" t="s">
        <v>47</v>
      </c>
      <c r="C9" s="42">
        <v>30.0</v>
      </c>
      <c r="D9" s="43">
        <v>40.0</v>
      </c>
      <c r="E9" s="43">
        <v>50.0</v>
      </c>
      <c r="F9" s="43">
        <v>60.0</v>
      </c>
      <c r="G9" s="43">
        <v>80.0</v>
      </c>
      <c r="H9" s="43">
        <v>90.0</v>
      </c>
      <c r="I9" s="43">
        <v>120.0</v>
      </c>
      <c r="J9" s="43">
        <v>150.0</v>
      </c>
      <c r="K9" s="43">
        <v>140.0</v>
      </c>
      <c r="L9" s="43">
        <v>140.0</v>
      </c>
      <c r="M9" s="43">
        <v>110.0</v>
      </c>
      <c r="N9" s="43">
        <v>80.0</v>
      </c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3.5" customHeight="1">
      <c r="A10" s="4" t="s">
        <v>80</v>
      </c>
      <c r="B10" s="27" t="s">
        <v>81</v>
      </c>
      <c r="C10" s="42">
        <v>30.0</v>
      </c>
      <c r="D10" s="43">
        <v>40.0</v>
      </c>
      <c r="E10" s="43">
        <v>50.0</v>
      </c>
      <c r="F10" s="43">
        <v>60.0</v>
      </c>
      <c r="G10" s="43">
        <v>80.0</v>
      </c>
      <c r="H10" s="43">
        <v>90.0</v>
      </c>
      <c r="I10" s="43">
        <v>120.0</v>
      </c>
      <c r="J10" s="43">
        <v>150.0</v>
      </c>
      <c r="K10" s="43">
        <v>140.0</v>
      </c>
      <c r="L10" s="43">
        <v>140.0</v>
      </c>
      <c r="M10" s="43">
        <v>110.0</v>
      </c>
      <c r="N10" s="43">
        <v>80.0</v>
      </c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3.5" customHeight="1">
      <c r="A11" s="4" t="s">
        <v>89</v>
      </c>
      <c r="B11" s="27" t="s">
        <v>90</v>
      </c>
      <c r="C11" s="42">
        <v>10.0</v>
      </c>
      <c r="D11" s="43">
        <v>10.0</v>
      </c>
      <c r="E11" s="43">
        <v>10.0</v>
      </c>
      <c r="F11" s="43">
        <v>10.0</v>
      </c>
      <c r="G11" s="43">
        <v>10.0</v>
      </c>
      <c r="H11" s="43">
        <v>20.0</v>
      </c>
      <c r="I11" s="43">
        <v>20.0</v>
      </c>
      <c r="J11" s="43">
        <v>20.0</v>
      </c>
      <c r="K11" s="43">
        <v>20.0</v>
      </c>
      <c r="L11" s="43">
        <v>20.0</v>
      </c>
      <c r="M11" s="43">
        <v>20.0</v>
      </c>
      <c r="N11" s="43">
        <v>20.0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3.5" customHeight="1">
      <c r="A12" s="4" t="s">
        <v>48</v>
      </c>
      <c r="B12" s="27" t="s">
        <v>49</v>
      </c>
      <c r="C12" s="42">
        <v>80.0</v>
      </c>
      <c r="D12" s="43">
        <v>90.0</v>
      </c>
      <c r="E12" s="43">
        <v>120.0</v>
      </c>
      <c r="F12" s="43">
        <v>160.0</v>
      </c>
      <c r="G12" s="43">
        <v>200.0</v>
      </c>
      <c r="H12" s="43">
        <v>240.0</v>
      </c>
      <c r="I12" s="43">
        <v>310.0</v>
      </c>
      <c r="J12" s="43">
        <v>390.0</v>
      </c>
      <c r="K12" s="43">
        <v>370.0</v>
      </c>
      <c r="L12" s="43">
        <v>360.0</v>
      </c>
      <c r="M12" s="43">
        <v>290.0</v>
      </c>
      <c r="N12" s="43">
        <v>210.0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3.5" customHeight="1">
      <c r="A13" s="4" t="s">
        <v>83</v>
      </c>
      <c r="B13" s="27" t="s">
        <v>84</v>
      </c>
      <c r="C13" s="42">
        <v>50.0</v>
      </c>
      <c r="D13" s="43">
        <v>60.0</v>
      </c>
      <c r="E13" s="43">
        <v>80.0</v>
      </c>
      <c r="F13" s="43">
        <v>100.0</v>
      </c>
      <c r="G13" s="43">
        <v>130.0</v>
      </c>
      <c r="H13" s="43">
        <v>150.0</v>
      </c>
      <c r="I13" s="43">
        <v>190.0</v>
      </c>
      <c r="J13" s="43">
        <v>240.0</v>
      </c>
      <c r="K13" s="43">
        <v>230.0</v>
      </c>
      <c r="L13" s="43">
        <v>230.0</v>
      </c>
      <c r="M13" s="43">
        <v>180.0</v>
      </c>
      <c r="N13" s="43">
        <v>130.0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3.5" customHeight="1">
      <c r="A14" s="4" t="s">
        <v>91</v>
      </c>
      <c r="B14" s="27" t="s">
        <v>92</v>
      </c>
      <c r="C14" s="42">
        <v>10.0</v>
      </c>
      <c r="D14" s="43">
        <v>10.0</v>
      </c>
      <c r="E14" s="43">
        <v>10.0</v>
      </c>
      <c r="F14" s="43">
        <v>10.0</v>
      </c>
      <c r="G14" s="43">
        <v>20.0</v>
      </c>
      <c r="H14" s="43">
        <v>20.0</v>
      </c>
      <c r="I14" s="43">
        <v>20.0</v>
      </c>
      <c r="J14" s="43">
        <v>30.0</v>
      </c>
      <c r="K14" s="43">
        <v>30.0</v>
      </c>
      <c r="L14" s="43">
        <v>30.0</v>
      </c>
      <c r="M14" s="43">
        <v>20.0</v>
      </c>
      <c r="N14" s="43">
        <v>20.0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3.5" customHeight="1">
      <c r="A15" s="4" t="s">
        <v>36</v>
      </c>
      <c r="B15" s="27" t="s">
        <v>37</v>
      </c>
      <c r="C15" s="42">
        <v>10.0</v>
      </c>
      <c r="D15" s="43">
        <v>10.0</v>
      </c>
      <c r="E15" s="43">
        <v>10.0</v>
      </c>
      <c r="F15" s="43">
        <v>10.0</v>
      </c>
      <c r="G15" s="43">
        <v>20.0</v>
      </c>
      <c r="H15" s="43">
        <v>20.0</v>
      </c>
      <c r="I15" s="43">
        <v>20.0</v>
      </c>
      <c r="J15" s="43">
        <v>30.0</v>
      </c>
      <c r="K15" s="43">
        <v>30.0</v>
      </c>
      <c r="L15" s="43">
        <v>15.0</v>
      </c>
      <c r="M15" s="43">
        <v>0.0</v>
      </c>
      <c r="N15" s="43">
        <v>0.0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3.5" customHeight="1">
      <c r="A16" s="4" t="s">
        <v>422</v>
      </c>
      <c r="B16" s="27" t="s">
        <v>147</v>
      </c>
      <c r="C16" s="42">
        <v>10.0</v>
      </c>
      <c r="D16" s="43">
        <v>10.0</v>
      </c>
      <c r="E16" s="43">
        <v>10.0</v>
      </c>
      <c r="F16" s="43">
        <v>10.0</v>
      </c>
      <c r="G16" s="43">
        <v>20.0</v>
      </c>
      <c r="H16" s="43">
        <v>20.0</v>
      </c>
      <c r="I16" s="43">
        <v>20.0</v>
      </c>
      <c r="J16" s="43">
        <v>30.0</v>
      </c>
      <c r="K16" s="43">
        <v>30.0</v>
      </c>
      <c r="L16" s="43">
        <v>30.0</v>
      </c>
      <c r="M16" s="43">
        <v>20.0</v>
      </c>
      <c r="N16" s="43">
        <v>20.0</v>
      </c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3.5" customHeight="1">
      <c r="A17" s="34" t="s">
        <v>140</v>
      </c>
      <c r="B17" s="27" t="s">
        <v>152</v>
      </c>
      <c r="C17" s="42">
        <v>40.0</v>
      </c>
      <c r="D17" s="43">
        <v>50.0</v>
      </c>
      <c r="E17" s="43">
        <v>60.0</v>
      </c>
      <c r="F17" s="43">
        <v>80.0</v>
      </c>
      <c r="G17" s="43">
        <v>100.0</v>
      </c>
      <c r="H17" s="43">
        <v>120.0</v>
      </c>
      <c r="I17" s="43">
        <v>160.0</v>
      </c>
      <c r="J17" s="43">
        <v>200.0</v>
      </c>
      <c r="K17" s="43">
        <v>190.0</v>
      </c>
      <c r="L17" s="43">
        <v>180.0</v>
      </c>
      <c r="M17" s="43">
        <v>150.0</v>
      </c>
      <c r="N17" s="43">
        <v>110.0</v>
      </c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3.5" customHeight="1">
      <c r="A18" s="4" t="s">
        <v>39</v>
      </c>
      <c r="B18" s="27" t="s">
        <v>40</v>
      </c>
      <c r="C18" s="42">
        <v>50.0</v>
      </c>
      <c r="D18" s="43">
        <v>60.0</v>
      </c>
      <c r="E18" s="43">
        <v>80.0</v>
      </c>
      <c r="F18" s="43">
        <v>100.0</v>
      </c>
      <c r="G18" s="43">
        <v>130.0</v>
      </c>
      <c r="H18" s="43">
        <v>150.0</v>
      </c>
      <c r="I18" s="43">
        <v>190.0</v>
      </c>
      <c r="J18" s="43">
        <v>240.0</v>
      </c>
      <c r="K18" s="43">
        <v>230.0</v>
      </c>
      <c r="L18" s="43">
        <v>230.0</v>
      </c>
      <c r="M18" s="43">
        <v>180.0</v>
      </c>
      <c r="N18" s="43">
        <v>130.0</v>
      </c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3.5" customHeight="1">
      <c r="A19" s="4" t="s">
        <v>59</v>
      </c>
      <c r="B19" s="27" t="s">
        <v>54</v>
      </c>
      <c r="C19" s="42">
        <v>290.0</v>
      </c>
      <c r="D19" s="43">
        <v>320.0</v>
      </c>
      <c r="E19" s="43">
        <v>440.0</v>
      </c>
      <c r="F19" s="43">
        <v>580.0</v>
      </c>
      <c r="G19" s="43">
        <v>730.0</v>
      </c>
      <c r="H19" s="43">
        <v>870.0</v>
      </c>
      <c r="I19" s="43">
        <v>1110.0</v>
      </c>
      <c r="J19" s="43">
        <v>1400.0</v>
      </c>
      <c r="K19" s="43">
        <v>1340.0</v>
      </c>
      <c r="L19" s="43">
        <v>1310.0</v>
      </c>
      <c r="M19" s="43">
        <v>1050.0</v>
      </c>
      <c r="N19" s="43">
        <v>760.0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3.5" customHeight="1">
      <c r="A20" s="34" t="s">
        <v>140</v>
      </c>
      <c r="B20" s="27" t="s">
        <v>423</v>
      </c>
      <c r="C20" s="42">
        <v>10.0</v>
      </c>
      <c r="D20" s="43">
        <v>20.0</v>
      </c>
      <c r="E20" s="43">
        <v>20.0</v>
      </c>
      <c r="F20" s="43">
        <v>20.0</v>
      </c>
      <c r="G20" s="43">
        <v>30.0</v>
      </c>
      <c r="H20" s="43">
        <v>30.0</v>
      </c>
      <c r="I20" s="43">
        <v>40.0</v>
      </c>
      <c r="J20" s="43">
        <v>50.0</v>
      </c>
      <c r="K20" s="43">
        <v>50.0</v>
      </c>
      <c r="L20" s="43">
        <v>50.0</v>
      </c>
      <c r="M20" s="43">
        <v>40.0</v>
      </c>
      <c r="N20" s="43">
        <v>30.0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3.5" customHeight="1">
      <c r="A21" s="4" t="s">
        <v>93</v>
      </c>
      <c r="B21" s="27" t="s">
        <v>94</v>
      </c>
      <c r="C21" s="42">
        <v>90.0</v>
      </c>
      <c r="D21" s="43">
        <v>100.0</v>
      </c>
      <c r="E21" s="43">
        <v>140.0</v>
      </c>
      <c r="F21" s="43">
        <v>180.0</v>
      </c>
      <c r="G21" s="43">
        <v>230.0</v>
      </c>
      <c r="H21" s="43">
        <v>270.0</v>
      </c>
      <c r="I21" s="43">
        <v>350.0</v>
      </c>
      <c r="J21" s="43">
        <v>440.0</v>
      </c>
      <c r="K21" s="43">
        <v>420.0</v>
      </c>
      <c r="L21" s="43">
        <v>410.0</v>
      </c>
      <c r="M21" s="43">
        <v>330.0</v>
      </c>
      <c r="N21" s="43">
        <v>240.0</v>
      </c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3.5" customHeight="1">
      <c r="A22" s="4" t="s">
        <v>61</v>
      </c>
      <c r="B22" s="27" t="s">
        <v>62</v>
      </c>
      <c r="C22" s="42">
        <v>10.0</v>
      </c>
      <c r="D22" s="43">
        <v>10.0</v>
      </c>
      <c r="E22" s="43">
        <v>10.0</v>
      </c>
      <c r="F22" s="43">
        <v>10.0</v>
      </c>
      <c r="G22" s="43">
        <v>20.0</v>
      </c>
      <c r="H22" s="43">
        <v>20.0</v>
      </c>
      <c r="I22" s="43">
        <v>20.0</v>
      </c>
      <c r="J22" s="43">
        <v>40.0</v>
      </c>
      <c r="K22" s="43">
        <v>0.0</v>
      </c>
      <c r="L22" s="43">
        <v>0.0</v>
      </c>
      <c r="M22" s="43">
        <v>0.0</v>
      </c>
      <c r="N22" s="43">
        <v>0.0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3.5" customHeight="1">
      <c r="A23" s="4" t="s">
        <v>96</v>
      </c>
      <c r="B23" s="27" t="s">
        <v>97</v>
      </c>
      <c r="C23" s="42">
        <v>10.0</v>
      </c>
      <c r="D23" s="43">
        <v>10.0</v>
      </c>
      <c r="E23" s="43">
        <v>20.0</v>
      </c>
      <c r="F23" s="43">
        <v>20.0</v>
      </c>
      <c r="G23" s="43">
        <v>20.0</v>
      </c>
      <c r="H23" s="43">
        <v>30.0</v>
      </c>
      <c r="I23" s="43">
        <v>30.0</v>
      </c>
      <c r="J23" s="43">
        <v>40.0</v>
      </c>
      <c r="K23" s="43">
        <v>40.0</v>
      </c>
      <c r="L23" s="43">
        <v>40.0</v>
      </c>
      <c r="M23" s="43">
        <v>30.0</v>
      </c>
      <c r="N23" s="43">
        <v>20.0</v>
      </c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3.5" customHeight="1">
      <c r="A24" s="4" t="s">
        <v>63</v>
      </c>
      <c r="B24" s="27" t="s">
        <v>64</v>
      </c>
      <c r="C24" s="42">
        <v>10.0</v>
      </c>
      <c r="D24" s="43">
        <v>10.0</v>
      </c>
      <c r="E24" s="43">
        <v>20.0</v>
      </c>
      <c r="F24" s="43">
        <v>20.0</v>
      </c>
      <c r="G24" s="43">
        <v>20.0</v>
      </c>
      <c r="H24" s="43">
        <v>30.0</v>
      </c>
      <c r="I24" s="43">
        <v>30.0</v>
      </c>
      <c r="J24" s="43">
        <v>40.0</v>
      </c>
      <c r="K24" s="43">
        <v>40.0</v>
      </c>
      <c r="L24" s="43">
        <v>40.0</v>
      </c>
      <c r="M24" s="43">
        <v>30.0</v>
      </c>
      <c r="N24" s="43">
        <v>20.0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3.5" customHeight="1">
      <c r="A25" s="4" t="s">
        <v>98</v>
      </c>
      <c r="B25" s="27" t="s">
        <v>99</v>
      </c>
      <c r="C25" s="42">
        <v>20.0</v>
      </c>
      <c r="D25" s="43">
        <v>30.0</v>
      </c>
      <c r="E25" s="43">
        <v>30.0</v>
      </c>
      <c r="F25" s="43">
        <v>40.0</v>
      </c>
      <c r="G25" s="43">
        <v>50.0</v>
      </c>
      <c r="H25" s="43">
        <v>60.0</v>
      </c>
      <c r="I25" s="43">
        <v>80.0</v>
      </c>
      <c r="J25" s="43">
        <v>100.0</v>
      </c>
      <c r="K25" s="43">
        <v>100.0</v>
      </c>
      <c r="L25" s="43">
        <v>90.0</v>
      </c>
      <c r="M25" s="43">
        <v>80.0</v>
      </c>
      <c r="N25" s="43">
        <v>60.0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3.5" customHeight="1">
      <c r="A26" s="4" t="s">
        <v>66</v>
      </c>
      <c r="B26" s="27" t="s">
        <v>67</v>
      </c>
      <c r="C26" s="42">
        <v>10.0</v>
      </c>
      <c r="D26" s="43">
        <v>20.0</v>
      </c>
      <c r="E26" s="43">
        <v>20.0</v>
      </c>
      <c r="F26" s="43">
        <v>20.0</v>
      </c>
      <c r="G26" s="43">
        <v>30.0</v>
      </c>
      <c r="H26" s="43">
        <v>30.0</v>
      </c>
      <c r="I26" s="43">
        <v>40.0</v>
      </c>
      <c r="J26" s="43">
        <v>50.0</v>
      </c>
      <c r="K26" s="43">
        <v>50.0</v>
      </c>
      <c r="L26" s="43">
        <v>50.0</v>
      </c>
      <c r="M26" s="43">
        <v>40.0</v>
      </c>
      <c r="N26" s="43">
        <v>30.0</v>
      </c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3.5" customHeight="1">
      <c r="A27" s="4" t="s">
        <v>101</v>
      </c>
      <c r="B27" s="27" t="s">
        <v>102</v>
      </c>
      <c r="C27" s="42">
        <v>20.0</v>
      </c>
      <c r="D27" s="43">
        <v>30.0</v>
      </c>
      <c r="E27" s="43">
        <v>30.0</v>
      </c>
      <c r="F27" s="43">
        <v>40.0</v>
      </c>
      <c r="G27" s="43">
        <v>50.0</v>
      </c>
      <c r="H27" s="43">
        <v>60.0</v>
      </c>
      <c r="I27" s="43">
        <v>80.0</v>
      </c>
      <c r="J27" s="43">
        <v>100.0</v>
      </c>
      <c r="K27" s="43">
        <v>100.0</v>
      </c>
      <c r="L27" s="43">
        <v>90.0</v>
      </c>
      <c r="M27" s="43">
        <v>80.0</v>
      </c>
      <c r="N27" s="43">
        <v>60.0</v>
      </c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3.5" customHeight="1">
      <c r="A28" s="4" t="s">
        <v>69</v>
      </c>
      <c r="B28" s="27" t="s">
        <v>70</v>
      </c>
      <c r="C28" s="42">
        <v>20.0</v>
      </c>
      <c r="D28" s="43">
        <v>20.0</v>
      </c>
      <c r="E28" s="43">
        <v>30.0</v>
      </c>
      <c r="F28" s="43">
        <v>30.0</v>
      </c>
      <c r="G28" s="43">
        <v>40.0</v>
      </c>
      <c r="H28" s="43">
        <v>50.0</v>
      </c>
      <c r="I28" s="43">
        <v>60.0</v>
      </c>
      <c r="J28" s="43">
        <v>80.0</v>
      </c>
      <c r="K28" s="43">
        <v>70.0</v>
      </c>
      <c r="L28" s="43">
        <v>70.0</v>
      </c>
      <c r="M28" s="43">
        <v>60.0</v>
      </c>
      <c r="N28" s="43">
        <v>40.0</v>
      </c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3.5" customHeight="1">
      <c r="A29" s="4" t="s">
        <v>103</v>
      </c>
      <c r="B29" s="27" t="s">
        <v>104</v>
      </c>
      <c r="C29" s="42">
        <v>30.0</v>
      </c>
      <c r="D29" s="43">
        <v>40.0</v>
      </c>
      <c r="E29" s="43">
        <v>50.0</v>
      </c>
      <c r="F29" s="43">
        <v>60.0</v>
      </c>
      <c r="G29" s="43">
        <v>80.0</v>
      </c>
      <c r="H29" s="43">
        <v>90.0</v>
      </c>
      <c r="I29" s="43">
        <v>120.0</v>
      </c>
      <c r="J29" s="43">
        <v>150.0</v>
      </c>
      <c r="K29" s="43">
        <v>140.0</v>
      </c>
      <c r="L29" s="43">
        <v>140.0</v>
      </c>
      <c r="M29" s="43">
        <v>110.0</v>
      </c>
      <c r="N29" s="43">
        <v>80.0</v>
      </c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3.5" customHeight="1">
      <c r="A30" s="4" t="s">
        <v>24</v>
      </c>
      <c r="B30" s="27" t="s">
        <v>25</v>
      </c>
      <c r="C30" s="42">
        <v>10.0</v>
      </c>
      <c r="D30" s="43">
        <v>10.0</v>
      </c>
      <c r="E30" s="43">
        <v>10.0</v>
      </c>
      <c r="F30" s="43">
        <v>10.0</v>
      </c>
      <c r="G30" s="43">
        <v>20.0</v>
      </c>
      <c r="H30" s="43">
        <v>20.0</v>
      </c>
      <c r="I30" s="43">
        <v>20.0</v>
      </c>
      <c r="J30" s="43">
        <v>30.0</v>
      </c>
      <c r="K30" s="43">
        <v>30.0</v>
      </c>
      <c r="L30" s="43">
        <v>30.0</v>
      </c>
      <c r="M30" s="43">
        <v>20.0</v>
      </c>
      <c r="N30" s="43">
        <v>20.0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3.5" customHeight="1">
      <c r="A31" s="4" t="s">
        <v>72</v>
      </c>
      <c r="B31" s="27" t="s">
        <v>73</v>
      </c>
      <c r="C31" s="42">
        <v>10.0</v>
      </c>
      <c r="D31" s="43">
        <v>10.0</v>
      </c>
      <c r="E31" s="43">
        <v>10.0</v>
      </c>
      <c r="F31" s="43">
        <v>10.0</v>
      </c>
      <c r="G31" s="43">
        <v>20.0</v>
      </c>
      <c r="H31" s="43">
        <v>20.0</v>
      </c>
      <c r="I31" s="43">
        <v>20.0</v>
      </c>
      <c r="J31" s="43">
        <v>30.0</v>
      </c>
      <c r="K31" s="43">
        <v>30.0</v>
      </c>
      <c r="L31" s="43">
        <v>30.0</v>
      </c>
      <c r="M31" s="43">
        <v>20.0</v>
      </c>
      <c r="N31" s="43">
        <v>20.0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3.5" customHeight="1">
      <c r="A32" s="4" t="s">
        <v>105</v>
      </c>
      <c r="B32" s="27" t="s">
        <v>106</v>
      </c>
      <c r="C32" s="42">
        <v>30.0</v>
      </c>
      <c r="D32" s="43">
        <v>40.0</v>
      </c>
      <c r="E32" s="43">
        <v>50.0</v>
      </c>
      <c r="F32" s="43">
        <v>60.0</v>
      </c>
      <c r="G32" s="43">
        <v>80.0</v>
      </c>
      <c r="H32" s="43">
        <v>90.0</v>
      </c>
      <c r="I32" s="43">
        <v>120.0</v>
      </c>
      <c r="J32" s="43">
        <v>150.0</v>
      </c>
      <c r="K32" s="43">
        <v>140.0</v>
      </c>
      <c r="L32" s="43">
        <v>140.0</v>
      </c>
      <c r="M32" s="43">
        <v>110.0</v>
      </c>
      <c r="N32" s="43">
        <v>80.0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3.5" customHeight="1">
      <c r="A33" s="4" t="s">
        <v>108</v>
      </c>
      <c r="B33" s="27" t="s">
        <v>109</v>
      </c>
      <c r="C33" s="42">
        <v>20.0</v>
      </c>
      <c r="D33" s="43">
        <v>20.0</v>
      </c>
      <c r="E33" s="43">
        <v>30.0</v>
      </c>
      <c r="F33" s="43">
        <v>30.0</v>
      </c>
      <c r="G33" s="43">
        <v>40.0</v>
      </c>
      <c r="H33" s="43">
        <v>50.0</v>
      </c>
      <c r="I33" s="43">
        <v>60.0</v>
      </c>
      <c r="J33" s="43">
        <v>80.0</v>
      </c>
      <c r="K33" s="43">
        <v>70.0</v>
      </c>
      <c r="L33" s="43">
        <v>70.0</v>
      </c>
      <c r="M33" s="43">
        <v>60.0</v>
      </c>
      <c r="N33" s="43">
        <v>40.0</v>
      </c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4.2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4.2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4.2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4.2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4.2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4.2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4.2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4.2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4.2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4.2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4.2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4.2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4.2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4.2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4.2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4.2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4.2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4.2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4.2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4.2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4.2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4.2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4.2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4.2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4.2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4.2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4.2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4.2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4.2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4.2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4.2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4.2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4.2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4.2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4.2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4.2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4.2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4.2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4.2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4.2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4.2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4.2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4.2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4.2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4.2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4.2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4.2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4.2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4.2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4.2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4.2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4.2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4.2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4.2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4.2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4.2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4.2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4.2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4.2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4.2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4.2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4.2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4.2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4.2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4.2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4.2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4.2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4.2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4.2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4.2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4.2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4.2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4.2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4.2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4.2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4.2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4.2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4.2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4.2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4.2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4.2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4.2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4.2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4.2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4.2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4.2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4.2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4.2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4.2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4.2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4.2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4.2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4.2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4.2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4.2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4.2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4.2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4.2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4.2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4.2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4.2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4.2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4.2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4.2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4.2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4.2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4.2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4.2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4.2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4.2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4.2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4.2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4.2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4.2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4.2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4.2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4.2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4.2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4.2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4.2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4.2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4.2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4.2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4.2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4.2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4.2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4.2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4.2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4.2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4.2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4.2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4.2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4.2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4.2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4.2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4.2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4.2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4.2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4.2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4.2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4.2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4.2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4.2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4.2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4.2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4.2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4.2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4.2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4.2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4.2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4.2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4.2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4.2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4.2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4.2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4.2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4.2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4.2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4.2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4.2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4.2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4.2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4.2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4.2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4.2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4.2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4.2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4.2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4.2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4.2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4.2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4.2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4.2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4.2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4.2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4.2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4.2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4.2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4.2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4.2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4.2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4.2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4.2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4.2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4.2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4.2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4.2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4.2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4.2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4.2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4.2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4.2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4.2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4.2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4.2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4.2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4.2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4.2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4.2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4.2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4.2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4.2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4.2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4.2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4.2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4.2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4.2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4.2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4.2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4.2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4.2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4.2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4.2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4.2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4.2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4.2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4.2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4.2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4.2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4.2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4.2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4.2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4.2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4.2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4.2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4.2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4.2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4.2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4.2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4.2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4.2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4.2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4.2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4.2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4.2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4.2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4.2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4.2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4.2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4.2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4.2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4.2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4.2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4.2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4.2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4.2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4.2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4.2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4.2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4.2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4.2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4.2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4.2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4.2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4.2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4.2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4.2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4.2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4.2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4.2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4.2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4.2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4.2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4.2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4.2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4.2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4.2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4.2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4.2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4.2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4.2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4.2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4.2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4.2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4.2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4.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4.2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4.2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4.2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4.2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4.2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4.2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4.2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4.2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4.2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4.2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4.2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4.2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4.2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4.2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4.2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4.2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4.2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4.2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4.2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4.2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4.2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4.2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4.2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4.2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4.2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4.2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4.2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4.2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4.2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4.2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4.2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4.2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4.2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4.2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4.2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4.2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4.2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4.2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4.2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4.2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4.2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4.2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4.2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4.2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4.2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4.2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4.2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4.2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4.2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4.2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4.2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4.2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4.2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4.2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4.2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4.2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4.2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4.2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4.2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4.2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4.2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4.2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4.2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4.2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4.2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4.2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4.2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4.2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4.2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4.2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4.2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4.2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4.2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4.2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4.2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4.2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4.2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4.2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4.2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4.2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4.2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4.2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4.2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4.2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4.2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4.2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4.2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4.2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4.2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4.2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4.2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4.2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4.2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4.2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4.2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4.2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4.2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4.2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4.2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4.2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4.2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4.2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4.2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4.2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4.2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4.2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4.2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4.2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4.2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4.2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4.2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4.2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4.2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4.2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4.2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4.2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4.2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4.2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4.2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4.2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4.2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4.2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4.2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4.2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4.2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4.2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4.2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4.2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4.2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4.2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4.2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4.2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4.2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4.2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4.2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4.2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4.2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4.2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4.2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4.2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4.2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4.2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4.2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4.2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4.2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4.2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4.2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4.2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4.2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4.2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4.2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4.2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4.2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4.2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4.2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4.2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4.2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4.2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4.2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4.2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4.2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4.2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4.2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4.2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4.2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4.2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4.2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4.2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4.2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4.2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4.2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4.2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4.2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4.2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4.2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4.2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4.2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4.2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4.2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4.2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4.2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4.2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4.2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4.2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4.2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4.2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4.2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4.2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4.2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4.2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4.2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4.2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4.2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4.2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4.2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4.2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4.2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4.2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4.2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4.2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4.2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4.2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4.2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4.2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4.2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4.2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4.2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4.2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4.2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4.2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4.2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4.2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4.2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4.2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4.2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4.2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4.2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4.2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4.2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4.2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4.2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4.2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4.2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4.2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4.2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4.2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4.2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4.2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4.2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4.2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4.2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4.2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4.2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4.2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4.2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4.2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4.2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4.2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4.2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4.2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4.2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4.2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4.2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4.2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4.2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4.2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4.2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4.2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4.2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4.2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4.2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4.2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4.2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4.2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4.2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4.2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4.2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4.2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4.2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4.2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4.2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4.2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4.2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4.2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4.2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4.2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4.2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4.2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4.2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4.2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4.2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4.2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4.2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4.2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4.2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4.2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4.2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4.2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4.2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4.2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4.2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4.2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4.2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4.2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4.2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4.2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4.2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4.2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4.2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4.2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4.2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4.2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4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4.2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4.2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4.2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4.2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4.2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4.2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4.2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4.2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4.2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4.2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4.2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4.2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4.2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4.2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4.2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4.2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4.2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4.2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4.2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4.2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4.2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4.2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4.2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4.2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4.2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4.2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4.2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4.2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4.2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4.2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4.2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4.2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4.2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4.2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4.2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4.2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4.2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4.2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4.2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4.2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4.2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4.2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4.2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4.2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4.2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4.2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4.2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4.2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4.2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4.2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4.2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4.2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4.2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4.2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4.2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4.2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4.2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4.2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4.2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4.2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4.2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4.2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4.2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4.2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4.2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4.2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4.2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4.2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4.2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4.2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4.2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4.2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4.2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4.2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4.2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4.2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4.2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4.2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4.2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4.2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4.2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4.2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4.2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4.2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4.2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4.2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4.2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4.2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4.2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4.2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4.2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4.2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4.2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4.2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4.2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4.2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4.2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4.2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4.2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4.2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4.2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4.2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4.2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4.2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4.2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4.2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4.2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4.2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4.2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4.2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4.2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4.2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4.2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4.2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4.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4.2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4.2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4.2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4.2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4.2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4.2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4.2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4.2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4.2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4.2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4.2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4.2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4.2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4.2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4.2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4.2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4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4.2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4.2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4.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4.2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4.2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4.2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4.2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4.2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4.2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4.2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4.2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4.2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4.2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4.2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4.2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4.2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4.2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4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4.2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4.2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4.2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4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4.2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4.2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4.2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4.2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4.2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4.2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4.2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4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4.2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4.2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4.2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4.2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4.2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4.2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4.2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4.2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4.2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4.2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4.2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4.2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4.2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4.2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4.2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4.2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4.2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4.2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4.2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4.2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4.2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4.2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4.2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4.2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4.2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4.2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4.2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4.2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4.2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4.2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4.2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4.2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4.2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4.2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4.2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4.2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4.2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4.2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4.2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4.2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4.2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4.2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4.2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4.2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4.2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4.2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4.2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4.2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4.2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4.2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4.2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4.2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4.2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4.2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4.2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4.2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4.2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4.2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4.2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4.2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4.2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4.2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4.2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4.2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4.2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4.2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4.2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4.2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4.2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4.2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4.2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4.2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4.2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4.2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4.2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4.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4.2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4.2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4.2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4.2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4.2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4.2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4.2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4.2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4.2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4.2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4.2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4.2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4.2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4.2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4.2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4.2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4.2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4.2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4.2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4.2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4.2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4.2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4.2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4.2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4.2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4.2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4.2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4.2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4.2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4.2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4.2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4.2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4.2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4.2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4.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4.2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4.2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4.2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4.2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4.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4.2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4.2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4.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4.2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4.2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4.2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4.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4.2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4.2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4.2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4.2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4.2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4.2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4.2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4.2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4.2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4.2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4.2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4.2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4.2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4.2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4.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4.2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4.2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4.2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4.2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4.2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4.2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4.2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4.2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4.2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4.2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4.2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4.2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4.2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4.2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4.2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4.2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4.2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4.2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4.2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4.2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4.2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4.2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4.2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4.2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4.2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4.2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4.2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4.2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4.2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4.2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4.2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4.2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4.2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4.2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4.2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4.2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4.2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4.2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4.2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4.2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4.2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4.2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4.2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4.2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4.2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4.2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4.2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4.2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4.2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4.2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4.2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4.2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4.2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4.2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4.2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4.2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4.2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4.2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4.2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4.2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4.2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4.2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4.2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4.2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4.2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4.2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4.2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4.2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4.2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4.2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4.2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4.2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4.2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4.2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4.2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4.2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4.2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4.2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4.2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4.2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4.2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4.2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4.2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4.2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4.2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4.2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4.2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4.2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4.2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4.2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4.2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4.2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4.2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4.2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4.2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4.2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4.2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4.2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">
    <mergeCell ref="A1:N1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6.83" defaultRowHeight="15.0"/>
  <cols>
    <col customWidth="1" min="1" max="2" width="21.33"/>
    <col customWidth="1" min="3" max="14" width="20.67"/>
    <col customWidth="1" min="15" max="26" width="10.67"/>
  </cols>
  <sheetData>
    <row r="1" ht="15.0" customHeight="1">
      <c r="A1" s="1" t="s">
        <v>424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3.5" customHeight="1">
      <c r="A2" s="12" t="s">
        <v>408</v>
      </c>
      <c r="B2" s="12" t="s">
        <v>409</v>
      </c>
      <c r="C2" s="12" t="s">
        <v>410</v>
      </c>
      <c r="D2" s="12" t="s">
        <v>411</v>
      </c>
      <c r="E2" s="12" t="s">
        <v>412</v>
      </c>
      <c r="F2" s="12" t="s">
        <v>413</v>
      </c>
      <c r="G2" s="12" t="s">
        <v>414</v>
      </c>
      <c r="H2" s="12" t="s">
        <v>415</v>
      </c>
      <c r="I2" s="12" t="s">
        <v>416</v>
      </c>
      <c r="J2" s="12" t="s">
        <v>417</v>
      </c>
      <c r="K2" s="12" t="s">
        <v>418</v>
      </c>
      <c r="L2" s="12" t="s">
        <v>419</v>
      </c>
      <c r="M2" s="12" t="s">
        <v>420</v>
      </c>
      <c r="N2" s="12" t="s">
        <v>421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3.5" customHeight="1">
      <c r="A3" s="22" t="s">
        <v>42</v>
      </c>
      <c r="B3" s="23" t="s">
        <v>43</v>
      </c>
      <c r="C3" s="26">
        <v>20.0</v>
      </c>
      <c r="D3" s="15">
        <v>0.0</v>
      </c>
      <c r="E3" s="15">
        <v>36.0</v>
      </c>
      <c r="F3" s="15">
        <v>96.0</v>
      </c>
      <c r="G3" s="15">
        <v>50.0</v>
      </c>
      <c r="H3" s="41">
        <v>0.0</v>
      </c>
      <c r="I3" s="41">
        <v>0.0</v>
      </c>
      <c r="J3" s="41">
        <v>0.0</v>
      </c>
      <c r="K3" s="41">
        <v>0.0</v>
      </c>
      <c r="L3" s="41">
        <v>0.0</v>
      </c>
      <c r="M3" s="41">
        <v>0.0</v>
      </c>
      <c r="N3" s="41">
        <v>0.0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3.5" customHeight="1">
      <c r="A4" s="4" t="s">
        <v>75</v>
      </c>
      <c r="B4" s="27" t="s">
        <v>76</v>
      </c>
      <c r="C4" s="30">
        <v>9.0</v>
      </c>
      <c r="D4" s="8">
        <v>2.0</v>
      </c>
      <c r="E4" s="8">
        <v>8.0</v>
      </c>
      <c r="F4" s="8">
        <v>23.0</v>
      </c>
      <c r="G4" s="8">
        <v>14.0</v>
      </c>
      <c r="H4" s="43">
        <v>0.0</v>
      </c>
      <c r="I4" s="43">
        <v>0.0</v>
      </c>
      <c r="J4" s="43">
        <v>0.0</v>
      </c>
      <c r="K4" s="43">
        <v>0.0</v>
      </c>
      <c r="L4" s="43">
        <v>0.0</v>
      </c>
      <c r="M4" s="43">
        <v>0.0</v>
      </c>
      <c r="N4" s="43">
        <v>0.0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3.5" customHeight="1">
      <c r="A5" s="4" t="s">
        <v>85</v>
      </c>
      <c r="B5" s="27" t="s">
        <v>86</v>
      </c>
      <c r="C5" s="30">
        <v>0.0</v>
      </c>
      <c r="D5" s="8">
        <v>0.0</v>
      </c>
      <c r="E5" s="8">
        <v>5.0</v>
      </c>
      <c r="F5" s="8">
        <v>8.0</v>
      </c>
      <c r="G5" s="8">
        <v>16.0</v>
      </c>
      <c r="H5" s="43">
        <v>0.0</v>
      </c>
      <c r="I5" s="43">
        <v>0.0</v>
      </c>
      <c r="J5" s="43">
        <v>0.0</v>
      </c>
      <c r="K5" s="43">
        <v>0.0</v>
      </c>
      <c r="L5" s="43">
        <v>0.0</v>
      </c>
      <c r="M5" s="43">
        <v>0.0</v>
      </c>
      <c r="N5" s="43">
        <v>0.0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3.5" customHeight="1">
      <c r="A6" s="4" t="s">
        <v>44</v>
      </c>
      <c r="B6" s="27" t="s">
        <v>45</v>
      </c>
      <c r="C6" s="30">
        <v>4.0</v>
      </c>
      <c r="D6" s="8">
        <v>18.0</v>
      </c>
      <c r="E6" s="8">
        <v>21.0</v>
      </c>
      <c r="F6" s="8">
        <v>164.0</v>
      </c>
      <c r="G6" s="8">
        <v>52.0</v>
      </c>
      <c r="H6" s="43">
        <v>0.0</v>
      </c>
      <c r="I6" s="43">
        <v>0.0</v>
      </c>
      <c r="J6" s="43">
        <v>0.0</v>
      </c>
      <c r="K6" s="43">
        <v>0.0</v>
      </c>
      <c r="L6" s="43">
        <v>0.0</v>
      </c>
      <c r="M6" s="43">
        <v>0.0</v>
      </c>
      <c r="N6" s="43">
        <v>0.0</v>
      </c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3.5" customHeight="1">
      <c r="A7" s="4" t="s">
        <v>78</v>
      </c>
      <c r="B7" s="27" t="s">
        <v>79</v>
      </c>
      <c r="C7" s="30">
        <v>2.0</v>
      </c>
      <c r="D7" s="8">
        <v>3.0</v>
      </c>
      <c r="E7" s="8">
        <v>18.0</v>
      </c>
      <c r="F7" s="8">
        <v>22.0</v>
      </c>
      <c r="G7" s="8">
        <v>22.0</v>
      </c>
      <c r="H7" s="43">
        <v>0.0</v>
      </c>
      <c r="I7" s="43">
        <v>0.0</v>
      </c>
      <c r="J7" s="43">
        <v>0.0</v>
      </c>
      <c r="K7" s="43">
        <v>0.0</v>
      </c>
      <c r="L7" s="43">
        <v>0.0</v>
      </c>
      <c r="M7" s="43">
        <v>0.0</v>
      </c>
      <c r="N7" s="43">
        <v>0.0</v>
      </c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3.5" customHeight="1">
      <c r="A8" s="4" t="s">
        <v>87</v>
      </c>
      <c r="B8" s="27" t="s">
        <v>88</v>
      </c>
      <c r="C8" s="30">
        <v>0.0</v>
      </c>
      <c r="D8" s="8">
        <v>0.0</v>
      </c>
      <c r="E8" s="8">
        <v>5.0</v>
      </c>
      <c r="F8" s="8">
        <v>7.0</v>
      </c>
      <c r="G8" s="8">
        <v>18.0</v>
      </c>
      <c r="H8" s="43">
        <v>0.0</v>
      </c>
      <c r="I8" s="43">
        <v>0.0</v>
      </c>
      <c r="J8" s="43">
        <v>0.0</v>
      </c>
      <c r="K8" s="43">
        <v>0.0</v>
      </c>
      <c r="L8" s="43">
        <v>0.0</v>
      </c>
      <c r="M8" s="43">
        <v>0.0</v>
      </c>
      <c r="N8" s="43">
        <v>0.0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3.5" customHeight="1">
      <c r="A9" s="4" t="s">
        <v>46</v>
      </c>
      <c r="B9" s="27" t="s">
        <v>47</v>
      </c>
      <c r="C9" s="30">
        <v>2.0</v>
      </c>
      <c r="D9" s="8">
        <v>20.0</v>
      </c>
      <c r="E9" s="8">
        <v>13.0</v>
      </c>
      <c r="F9" s="8">
        <v>72.0</v>
      </c>
      <c r="G9" s="8">
        <v>45.0</v>
      </c>
      <c r="H9" s="43">
        <v>0.0</v>
      </c>
      <c r="I9" s="43">
        <v>0.0</v>
      </c>
      <c r="J9" s="43">
        <v>0.0</v>
      </c>
      <c r="K9" s="43">
        <v>0.0</v>
      </c>
      <c r="L9" s="43">
        <v>0.0</v>
      </c>
      <c r="M9" s="43">
        <v>0.0</v>
      </c>
      <c r="N9" s="43">
        <v>0.0</v>
      </c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3.5" customHeight="1">
      <c r="A10" s="4" t="s">
        <v>80</v>
      </c>
      <c r="B10" s="27" t="s">
        <v>81</v>
      </c>
      <c r="C10" s="30">
        <v>5.0</v>
      </c>
      <c r="D10" s="8">
        <v>5.0</v>
      </c>
      <c r="E10" s="8">
        <v>11.0</v>
      </c>
      <c r="F10" s="8">
        <v>80.0</v>
      </c>
      <c r="G10" s="8">
        <v>63.0</v>
      </c>
      <c r="H10" s="43">
        <v>0.0</v>
      </c>
      <c r="I10" s="43">
        <v>0.0</v>
      </c>
      <c r="J10" s="43">
        <v>0.0</v>
      </c>
      <c r="K10" s="43">
        <v>0.0</v>
      </c>
      <c r="L10" s="43">
        <v>0.0</v>
      </c>
      <c r="M10" s="43">
        <v>0.0</v>
      </c>
      <c r="N10" s="43">
        <v>0.0</v>
      </c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3.5" customHeight="1">
      <c r="A11" s="4" t="s">
        <v>89</v>
      </c>
      <c r="B11" s="27" t="s">
        <v>90</v>
      </c>
      <c r="C11" s="30">
        <v>0.0</v>
      </c>
      <c r="D11" s="8">
        <v>0.0</v>
      </c>
      <c r="E11" s="8">
        <v>10.0</v>
      </c>
      <c r="F11" s="8">
        <v>9.0</v>
      </c>
      <c r="G11" s="8">
        <v>9.0</v>
      </c>
      <c r="H11" s="43">
        <v>0.0</v>
      </c>
      <c r="I11" s="43">
        <v>0.0</v>
      </c>
      <c r="J11" s="43">
        <v>0.0</v>
      </c>
      <c r="K11" s="43">
        <v>0.0</v>
      </c>
      <c r="L11" s="43">
        <v>0.0</v>
      </c>
      <c r="M11" s="43">
        <v>0.0</v>
      </c>
      <c r="N11" s="43">
        <v>0.0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3.5" customHeight="1">
      <c r="A12" s="4" t="s">
        <v>48</v>
      </c>
      <c r="B12" s="27" t="s">
        <v>49</v>
      </c>
      <c r="C12" s="30">
        <v>42.0</v>
      </c>
      <c r="D12" s="8">
        <v>44.0</v>
      </c>
      <c r="E12" s="8">
        <v>98.0</v>
      </c>
      <c r="F12" s="8">
        <v>136.0</v>
      </c>
      <c r="G12" s="8">
        <v>70.0</v>
      </c>
      <c r="H12" s="43">
        <v>0.0</v>
      </c>
      <c r="I12" s="43">
        <v>0.0</v>
      </c>
      <c r="J12" s="43">
        <v>0.0</v>
      </c>
      <c r="K12" s="43">
        <v>0.0</v>
      </c>
      <c r="L12" s="43">
        <v>0.0</v>
      </c>
      <c r="M12" s="43">
        <v>0.0</v>
      </c>
      <c r="N12" s="43">
        <v>0.0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3.5" customHeight="1">
      <c r="A13" s="4" t="s">
        <v>83</v>
      </c>
      <c r="B13" s="27" t="s">
        <v>84</v>
      </c>
      <c r="C13" s="30">
        <v>21.0</v>
      </c>
      <c r="D13" s="8">
        <v>70.0</v>
      </c>
      <c r="E13" s="8">
        <v>72.0</v>
      </c>
      <c r="F13" s="8">
        <v>68.0</v>
      </c>
      <c r="G13" s="8">
        <v>57.0</v>
      </c>
      <c r="H13" s="43">
        <v>0.0</v>
      </c>
      <c r="I13" s="43">
        <v>0.0</v>
      </c>
      <c r="J13" s="43">
        <v>0.0</v>
      </c>
      <c r="K13" s="43">
        <v>0.0</v>
      </c>
      <c r="L13" s="43">
        <v>0.0</v>
      </c>
      <c r="M13" s="43">
        <v>0.0</v>
      </c>
      <c r="N13" s="43">
        <v>0.0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3.5" customHeight="1">
      <c r="A14" s="4" t="s">
        <v>91</v>
      </c>
      <c r="B14" s="27" t="s">
        <v>92</v>
      </c>
      <c r="C14" s="30">
        <v>13.0</v>
      </c>
      <c r="D14" s="8">
        <v>3.0</v>
      </c>
      <c r="E14" s="8">
        <v>1.0</v>
      </c>
      <c r="F14" s="8">
        <v>8.0</v>
      </c>
      <c r="G14" s="8">
        <v>12.0</v>
      </c>
      <c r="H14" s="43">
        <v>0.0</v>
      </c>
      <c r="I14" s="43">
        <v>0.0</v>
      </c>
      <c r="J14" s="43">
        <v>0.0</v>
      </c>
      <c r="K14" s="43">
        <v>0.0</v>
      </c>
      <c r="L14" s="43">
        <v>0.0</v>
      </c>
      <c r="M14" s="43">
        <v>0.0</v>
      </c>
      <c r="N14" s="43">
        <v>0.0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3.5" customHeight="1">
      <c r="A15" s="4" t="s">
        <v>36</v>
      </c>
      <c r="B15" s="27" t="s">
        <v>37</v>
      </c>
      <c r="C15" s="30">
        <v>2.0</v>
      </c>
      <c r="D15" s="8">
        <v>2.0</v>
      </c>
      <c r="E15" s="8">
        <v>9.0</v>
      </c>
      <c r="F15" s="8">
        <v>9.0</v>
      </c>
      <c r="G15" s="8">
        <v>12.0</v>
      </c>
      <c r="H15" s="43">
        <v>0.0</v>
      </c>
      <c r="I15" s="43">
        <v>0.0</v>
      </c>
      <c r="J15" s="43">
        <v>0.0</v>
      </c>
      <c r="K15" s="43">
        <v>0.0</v>
      </c>
      <c r="L15" s="43">
        <v>0.0</v>
      </c>
      <c r="M15" s="43">
        <v>0.0</v>
      </c>
      <c r="N15" s="43">
        <v>0.0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3.5" customHeight="1">
      <c r="A16" s="4" t="s">
        <v>422</v>
      </c>
      <c r="B16" s="27" t="s">
        <v>147</v>
      </c>
      <c r="C16" s="44">
        <v>2.0</v>
      </c>
      <c r="D16" s="45">
        <v>5.0</v>
      </c>
      <c r="E16" s="45">
        <v>0.0</v>
      </c>
      <c r="F16" s="45">
        <v>5.0</v>
      </c>
      <c r="G16" s="45">
        <v>0.0</v>
      </c>
      <c r="H16" s="43">
        <v>0.0</v>
      </c>
      <c r="I16" s="43">
        <v>0.0</v>
      </c>
      <c r="J16" s="43">
        <v>0.0</v>
      </c>
      <c r="K16" s="43">
        <v>0.0</v>
      </c>
      <c r="L16" s="43">
        <v>0.0</v>
      </c>
      <c r="M16" s="43">
        <v>0.0</v>
      </c>
      <c r="N16" s="43">
        <v>0.0</v>
      </c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3.5" customHeight="1">
      <c r="A17" s="34" t="s">
        <v>140</v>
      </c>
      <c r="B17" s="27" t="s">
        <v>152</v>
      </c>
      <c r="C17" s="30">
        <v>1.0</v>
      </c>
      <c r="D17" s="8">
        <v>16.0</v>
      </c>
      <c r="E17" s="8">
        <v>34.0</v>
      </c>
      <c r="F17" s="8">
        <v>82.0</v>
      </c>
      <c r="G17" s="8">
        <v>18.0</v>
      </c>
      <c r="H17" s="43">
        <v>0.0</v>
      </c>
      <c r="I17" s="43">
        <v>0.0</v>
      </c>
      <c r="J17" s="43">
        <v>0.0</v>
      </c>
      <c r="K17" s="43">
        <v>0.0</v>
      </c>
      <c r="L17" s="43">
        <v>0.0</v>
      </c>
      <c r="M17" s="43">
        <v>0.0</v>
      </c>
      <c r="N17" s="43">
        <v>0.0</v>
      </c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3.5" customHeight="1">
      <c r="A18" s="4" t="s">
        <v>39</v>
      </c>
      <c r="B18" s="27" t="s">
        <v>40</v>
      </c>
      <c r="C18" s="30">
        <v>22.0</v>
      </c>
      <c r="D18" s="8">
        <v>19.0</v>
      </c>
      <c r="E18" s="8">
        <v>74.0</v>
      </c>
      <c r="F18" s="8">
        <v>68.0</v>
      </c>
      <c r="G18" s="8">
        <v>55.0</v>
      </c>
      <c r="H18" s="43">
        <v>0.0</v>
      </c>
      <c r="I18" s="43">
        <v>0.0</v>
      </c>
      <c r="J18" s="43">
        <v>0.0</v>
      </c>
      <c r="K18" s="43">
        <v>0.0</v>
      </c>
      <c r="L18" s="43">
        <v>0.0</v>
      </c>
      <c r="M18" s="43">
        <v>0.0</v>
      </c>
      <c r="N18" s="43">
        <v>0.0</v>
      </c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3.5" customHeight="1">
      <c r="A19" s="4" t="s">
        <v>59</v>
      </c>
      <c r="B19" s="27" t="s">
        <v>54</v>
      </c>
      <c r="C19" s="30">
        <v>295.0</v>
      </c>
      <c r="D19" s="8">
        <v>285.0</v>
      </c>
      <c r="E19" s="8">
        <v>310.0</v>
      </c>
      <c r="F19" s="8">
        <v>312.0</v>
      </c>
      <c r="G19" s="8">
        <v>339.0</v>
      </c>
      <c r="H19" s="43">
        <v>0.0</v>
      </c>
      <c r="I19" s="43">
        <v>0.0</v>
      </c>
      <c r="J19" s="43">
        <v>0.0</v>
      </c>
      <c r="K19" s="43">
        <v>0.0</v>
      </c>
      <c r="L19" s="43">
        <v>0.0</v>
      </c>
      <c r="M19" s="43">
        <v>0.0</v>
      </c>
      <c r="N19" s="43">
        <v>0.0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3.5" customHeight="1">
      <c r="A20" s="34" t="s">
        <v>140</v>
      </c>
      <c r="B20" s="27" t="s">
        <v>423</v>
      </c>
      <c r="C20" s="30">
        <v>0.0</v>
      </c>
      <c r="D20" s="8">
        <v>0.0</v>
      </c>
      <c r="E20" s="8">
        <v>0.0</v>
      </c>
      <c r="F20" s="8">
        <v>1.0</v>
      </c>
      <c r="G20" s="8">
        <v>1.0</v>
      </c>
      <c r="H20" s="43">
        <v>0.0</v>
      </c>
      <c r="I20" s="43">
        <v>0.0</v>
      </c>
      <c r="J20" s="43">
        <v>0.0</v>
      </c>
      <c r="K20" s="43">
        <v>0.0</v>
      </c>
      <c r="L20" s="43">
        <v>0.0</v>
      </c>
      <c r="M20" s="43">
        <v>0.0</v>
      </c>
      <c r="N20" s="43">
        <v>0.0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3.5" customHeight="1">
      <c r="A21" s="4" t="s">
        <v>93</v>
      </c>
      <c r="B21" s="27" t="s">
        <v>94</v>
      </c>
      <c r="C21" s="30">
        <v>28.0</v>
      </c>
      <c r="D21" s="8">
        <v>162.0</v>
      </c>
      <c r="E21" s="8">
        <v>124.0</v>
      </c>
      <c r="F21" s="8">
        <v>94.0</v>
      </c>
      <c r="G21" s="8">
        <v>164.0</v>
      </c>
      <c r="H21" s="43">
        <v>0.0</v>
      </c>
      <c r="I21" s="43">
        <v>0.0</v>
      </c>
      <c r="J21" s="43">
        <v>0.0</v>
      </c>
      <c r="K21" s="43">
        <v>0.0</v>
      </c>
      <c r="L21" s="43">
        <v>0.0</v>
      </c>
      <c r="M21" s="43">
        <v>0.0</v>
      </c>
      <c r="N21" s="43">
        <v>0.0</v>
      </c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3.5" customHeight="1">
      <c r="A22" s="4" t="s">
        <v>61</v>
      </c>
      <c r="B22" s="27" t="s">
        <v>62</v>
      </c>
      <c r="C22" s="30">
        <v>1.0</v>
      </c>
      <c r="D22" s="8">
        <v>3.0</v>
      </c>
      <c r="E22" s="8">
        <v>11.0</v>
      </c>
      <c r="F22" s="8">
        <v>4.0</v>
      </c>
      <c r="G22" s="8">
        <v>17.0</v>
      </c>
      <c r="H22" s="43">
        <v>0.0</v>
      </c>
      <c r="I22" s="43">
        <v>0.0</v>
      </c>
      <c r="J22" s="43">
        <v>0.0</v>
      </c>
      <c r="K22" s="43">
        <v>0.0</v>
      </c>
      <c r="L22" s="43">
        <v>0.0</v>
      </c>
      <c r="M22" s="43">
        <v>0.0</v>
      </c>
      <c r="N22" s="43">
        <v>0.0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3.5" customHeight="1">
      <c r="A23" s="4" t="s">
        <v>96</v>
      </c>
      <c r="B23" s="27" t="s">
        <v>97</v>
      </c>
      <c r="C23" s="30">
        <v>6.0</v>
      </c>
      <c r="D23" s="8">
        <v>9.0</v>
      </c>
      <c r="E23" s="8">
        <v>6.0</v>
      </c>
      <c r="F23" s="8">
        <v>6.0</v>
      </c>
      <c r="G23" s="8">
        <v>8.0</v>
      </c>
      <c r="H23" s="43">
        <v>0.0</v>
      </c>
      <c r="I23" s="43">
        <v>0.0</v>
      </c>
      <c r="J23" s="43">
        <v>0.0</v>
      </c>
      <c r="K23" s="43">
        <v>0.0</v>
      </c>
      <c r="L23" s="43">
        <v>0.0</v>
      </c>
      <c r="M23" s="43">
        <v>0.0</v>
      </c>
      <c r="N23" s="43">
        <v>0.0</v>
      </c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3.5" customHeight="1">
      <c r="A24" s="4" t="s">
        <v>63</v>
      </c>
      <c r="B24" s="27" t="s">
        <v>64</v>
      </c>
      <c r="C24" s="30">
        <v>8.0</v>
      </c>
      <c r="D24" s="8">
        <v>6.0</v>
      </c>
      <c r="E24" s="8">
        <v>1.0</v>
      </c>
      <c r="F24" s="8">
        <v>13.0</v>
      </c>
      <c r="G24" s="8">
        <v>6.0</v>
      </c>
      <c r="H24" s="43">
        <v>0.0</v>
      </c>
      <c r="I24" s="43">
        <v>0.0</v>
      </c>
      <c r="J24" s="43">
        <v>0.0</v>
      </c>
      <c r="K24" s="43">
        <v>0.0</v>
      </c>
      <c r="L24" s="43">
        <v>0.0</v>
      </c>
      <c r="M24" s="43">
        <v>0.0</v>
      </c>
      <c r="N24" s="43">
        <v>0.0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3.5" customHeight="1">
      <c r="A25" s="4" t="s">
        <v>98</v>
      </c>
      <c r="B25" s="27" t="s">
        <v>99</v>
      </c>
      <c r="C25" s="30">
        <v>8.0</v>
      </c>
      <c r="D25" s="8">
        <v>6.0</v>
      </c>
      <c r="E25" s="8">
        <v>8.0</v>
      </c>
      <c r="F25" s="8">
        <v>50.0</v>
      </c>
      <c r="G25" s="8">
        <v>36.0</v>
      </c>
      <c r="H25" s="43">
        <v>0.0</v>
      </c>
      <c r="I25" s="43">
        <v>0.0</v>
      </c>
      <c r="J25" s="43">
        <v>0.0</v>
      </c>
      <c r="K25" s="43">
        <v>0.0</v>
      </c>
      <c r="L25" s="43">
        <v>0.0</v>
      </c>
      <c r="M25" s="43">
        <v>0.0</v>
      </c>
      <c r="N25" s="43">
        <v>0.0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3.5" customHeight="1">
      <c r="A26" s="4" t="s">
        <v>66</v>
      </c>
      <c r="B26" s="27" t="s">
        <v>67</v>
      </c>
      <c r="C26" s="30">
        <v>17.0</v>
      </c>
      <c r="D26" s="8">
        <v>1.0</v>
      </c>
      <c r="E26" s="8">
        <v>13.0</v>
      </c>
      <c r="F26" s="8">
        <v>8.0</v>
      </c>
      <c r="G26" s="8">
        <v>13.0</v>
      </c>
      <c r="H26" s="43">
        <v>0.0</v>
      </c>
      <c r="I26" s="43">
        <v>0.0</v>
      </c>
      <c r="J26" s="43">
        <v>0.0</v>
      </c>
      <c r="K26" s="43">
        <v>0.0</v>
      </c>
      <c r="L26" s="43">
        <v>0.0</v>
      </c>
      <c r="M26" s="43">
        <v>0.0</v>
      </c>
      <c r="N26" s="43">
        <v>0.0</v>
      </c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3.5" customHeight="1">
      <c r="A27" s="4" t="s">
        <v>101</v>
      </c>
      <c r="B27" s="27" t="s">
        <v>102</v>
      </c>
      <c r="C27" s="30">
        <v>9.0</v>
      </c>
      <c r="D27" s="8">
        <v>14.0</v>
      </c>
      <c r="E27" s="8">
        <v>39.0</v>
      </c>
      <c r="F27" s="8">
        <v>7.0</v>
      </c>
      <c r="G27" s="8">
        <v>14.0</v>
      </c>
      <c r="H27" s="43">
        <v>0.0</v>
      </c>
      <c r="I27" s="43">
        <v>0.0</v>
      </c>
      <c r="J27" s="43">
        <v>0.0</v>
      </c>
      <c r="K27" s="43">
        <v>0.0</v>
      </c>
      <c r="L27" s="43">
        <v>0.0</v>
      </c>
      <c r="M27" s="43">
        <v>0.0</v>
      </c>
      <c r="N27" s="43">
        <v>0.0</v>
      </c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3.5" customHeight="1">
      <c r="A28" s="4" t="s">
        <v>69</v>
      </c>
      <c r="B28" s="27" t="s">
        <v>70</v>
      </c>
      <c r="C28" s="30">
        <v>15.0</v>
      </c>
      <c r="D28" s="8">
        <v>5.0</v>
      </c>
      <c r="E28" s="8">
        <v>17.0</v>
      </c>
      <c r="F28" s="8">
        <v>22.0</v>
      </c>
      <c r="G28" s="8">
        <v>3.0</v>
      </c>
      <c r="H28" s="43">
        <v>0.0</v>
      </c>
      <c r="I28" s="43">
        <v>0.0</v>
      </c>
      <c r="J28" s="43">
        <v>0.0</v>
      </c>
      <c r="K28" s="43">
        <v>0.0</v>
      </c>
      <c r="L28" s="43">
        <v>0.0</v>
      </c>
      <c r="M28" s="43">
        <v>0.0</v>
      </c>
      <c r="N28" s="43">
        <v>0.0</v>
      </c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3.5" customHeight="1">
      <c r="A29" s="4" t="s">
        <v>103</v>
      </c>
      <c r="B29" s="27" t="s">
        <v>104</v>
      </c>
      <c r="C29" s="30">
        <v>10.0</v>
      </c>
      <c r="D29" s="8">
        <v>61.0</v>
      </c>
      <c r="E29" s="8">
        <v>18.0</v>
      </c>
      <c r="F29" s="8">
        <v>27.0</v>
      </c>
      <c r="G29" s="8">
        <v>18.0</v>
      </c>
      <c r="H29" s="43">
        <v>0.0</v>
      </c>
      <c r="I29" s="43">
        <v>0.0</v>
      </c>
      <c r="J29" s="43">
        <v>0.0</v>
      </c>
      <c r="K29" s="43">
        <v>0.0</v>
      </c>
      <c r="L29" s="43">
        <v>0.0</v>
      </c>
      <c r="M29" s="43">
        <v>0.0</v>
      </c>
      <c r="N29" s="43">
        <v>0.0</v>
      </c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3.5" customHeight="1">
      <c r="A30" s="4" t="s">
        <v>24</v>
      </c>
      <c r="B30" s="27" t="s">
        <v>25</v>
      </c>
      <c r="C30" s="30">
        <v>0.0</v>
      </c>
      <c r="D30" s="8">
        <v>0.0</v>
      </c>
      <c r="E30" s="8">
        <v>0.0</v>
      </c>
      <c r="F30" s="8">
        <v>4.0</v>
      </c>
      <c r="G30" s="8">
        <v>1.0</v>
      </c>
      <c r="H30" s="43">
        <v>0.0</v>
      </c>
      <c r="I30" s="43">
        <v>0.0</v>
      </c>
      <c r="J30" s="43">
        <v>0.0</v>
      </c>
      <c r="K30" s="43">
        <v>0.0</v>
      </c>
      <c r="L30" s="43">
        <v>0.0</v>
      </c>
      <c r="M30" s="43">
        <v>0.0</v>
      </c>
      <c r="N30" s="43">
        <v>0.0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3.5" customHeight="1">
      <c r="A31" s="4" t="s">
        <v>72</v>
      </c>
      <c r="B31" s="27" t="s">
        <v>73</v>
      </c>
      <c r="C31" s="30">
        <v>10.0</v>
      </c>
      <c r="D31" s="8">
        <v>4.0</v>
      </c>
      <c r="E31" s="8">
        <v>13.0</v>
      </c>
      <c r="F31" s="8">
        <v>4.0</v>
      </c>
      <c r="G31" s="8">
        <v>0.0</v>
      </c>
      <c r="H31" s="43">
        <v>0.0</v>
      </c>
      <c r="I31" s="43">
        <v>0.0</v>
      </c>
      <c r="J31" s="43">
        <v>0.0</v>
      </c>
      <c r="K31" s="43">
        <v>0.0</v>
      </c>
      <c r="L31" s="43">
        <v>0.0</v>
      </c>
      <c r="M31" s="43">
        <v>0.0</v>
      </c>
      <c r="N31" s="43">
        <v>0.0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3.5" customHeight="1">
      <c r="A32" s="4" t="s">
        <v>105</v>
      </c>
      <c r="B32" s="27" t="s">
        <v>106</v>
      </c>
      <c r="C32" s="30">
        <v>15.0</v>
      </c>
      <c r="D32" s="8">
        <v>28.0</v>
      </c>
      <c r="E32" s="8">
        <v>27.0</v>
      </c>
      <c r="F32" s="8">
        <v>24.0</v>
      </c>
      <c r="G32" s="8">
        <v>15.0</v>
      </c>
      <c r="H32" s="43">
        <v>0.0</v>
      </c>
      <c r="I32" s="43">
        <v>0.0</v>
      </c>
      <c r="J32" s="43">
        <v>0.0</v>
      </c>
      <c r="K32" s="43">
        <v>0.0</v>
      </c>
      <c r="L32" s="43">
        <v>0.0</v>
      </c>
      <c r="M32" s="43">
        <v>0.0</v>
      </c>
      <c r="N32" s="43">
        <v>0.0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3.5" customHeight="1">
      <c r="A33" s="4" t="s">
        <v>108</v>
      </c>
      <c r="B33" s="27" t="s">
        <v>109</v>
      </c>
      <c r="C33" s="30">
        <v>12.0</v>
      </c>
      <c r="D33" s="8">
        <v>15.0</v>
      </c>
      <c r="E33" s="8">
        <v>15.0</v>
      </c>
      <c r="F33" s="8">
        <v>4.0</v>
      </c>
      <c r="G33" s="8">
        <v>0.0</v>
      </c>
      <c r="H33" s="43">
        <v>0.0</v>
      </c>
      <c r="I33" s="43">
        <v>0.0</v>
      </c>
      <c r="J33" s="43">
        <v>0.0</v>
      </c>
      <c r="K33" s="43">
        <v>0.0</v>
      </c>
      <c r="L33" s="43">
        <v>0.0</v>
      </c>
      <c r="M33" s="43">
        <v>0.0</v>
      </c>
      <c r="N33" s="43">
        <v>0.0</v>
      </c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4.2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4.2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4.2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4.2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4.2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4.2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4.2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4.2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4.2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4.2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4.2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4.2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4.2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4.2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4.2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4.2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4.2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4.2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4.2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4.2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4.2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4.2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4.2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4.2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4.2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4.2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4.2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4.2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4.2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4.2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4.2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4.2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4.2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4.2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4.2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4.2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4.2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4.2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4.2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4.2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4.2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4.2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4.2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4.2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4.2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4.2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4.2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4.2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4.2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4.2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4.2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4.2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4.2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4.2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4.2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4.2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4.2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4.2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4.2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4.2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4.2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4.2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4.2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4.2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4.2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4.2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4.2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4.2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4.2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4.2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4.2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4.2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4.2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4.2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4.2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4.2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4.2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4.2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4.2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4.2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4.2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4.2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4.2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4.2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4.2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4.2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4.2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4.2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4.2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4.2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4.2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4.2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4.2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4.2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4.2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4.2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4.2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4.2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4.2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4.2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4.2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4.2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4.2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4.2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4.2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4.2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4.2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4.2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4.2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4.2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4.2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4.2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4.2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4.2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4.2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4.2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4.2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4.2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4.2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4.2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4.2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4.2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4.2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4.2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4.2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4.2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4.2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4.2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4.2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4.2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4.2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4.2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4.2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4.2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4.2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4.2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4.2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4.2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4.2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4.2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4.2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4.2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4.2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4.2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4.2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4.2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4.2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4.2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4.2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4.2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4.2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4.2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4.2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4.2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4.2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4.2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4.2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4.2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4.2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4.2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4.2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4.2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4.2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4.2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4.2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4.2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4.2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4.2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4.2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4.2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4.2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4.2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4.2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4.2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4.2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4.2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4.2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4.2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4.2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4.2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4.2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4.2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4.2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4.2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4.2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4.2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4.2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4.2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4.2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4.2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4.2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4.2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4.2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4.2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4.2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4.2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4.2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4.2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4.2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4.2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4.2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4.2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4.2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4.2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4.2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4.2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4.2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4.2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4.2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4.2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4.2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4.2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4.2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4.2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4.2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4.2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4.2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4.2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4.2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4.2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4.2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4.2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4.2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4.2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4.2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4.2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4.2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4.2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4.2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4.2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4.2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4.2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4.2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4.2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4.2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4.2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4.2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4.2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4.2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4.2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4.2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4.2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4.2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4.2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4.2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4.2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4.2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4.2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4.2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4.2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4.2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4.2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4.2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4.2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4.2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4.2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4.2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4.2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4.2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4.2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4.2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4.2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4.2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4.2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4.2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4.2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4.2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4.2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4.2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4.2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4.2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4.2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4.2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4.2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4.2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4.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4.2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4.2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4.2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4.2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4.2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4.2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4.2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4.2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4.2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4.2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4.2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4.2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4.2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4.2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4.2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4.2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4.2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4.2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4.2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4.2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4.2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4.2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4.2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4.2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4.2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4.2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4.2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4.2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4.2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4.2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4.2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4.2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4.2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4.2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4.2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4.2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4.2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4.2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4.2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4.2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4.2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4.2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4.2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4.2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4.2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4.2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4.2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4.2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4.2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4.2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4.2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4.2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4.2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4.2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4.2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4.2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4.2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4.2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4.2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4.2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4.2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4.2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4.2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4.2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4.2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4.2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4.2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4.2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4.2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4.2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4.2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4.2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4.2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4.2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4.2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4.2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4.2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4.2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4.2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4.2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4.2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4.2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4.2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4.2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4.2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4.2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4.2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4.2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4.2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4.2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4.2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4.2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4.2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4.2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4.2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4.2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4.2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4.2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4.2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4.2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4.2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4.2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4.2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4.2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4.2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4.2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4.2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4.2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4.2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4.2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4.2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4.2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4.2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4.2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4.2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4.2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4.2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4.2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4.2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4.2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4.2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4.2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4.2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4.2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4.2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4.2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4.2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4.2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4.2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4.2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4.2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4.2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4.2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4.2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4.2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4.2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4.2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4.2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4.2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4.2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4.2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4.2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4.2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4.2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4.2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4.2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4.2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4.2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4.2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4.2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4.2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4.2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4.2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4.2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4.2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4.2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4.2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4.2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4.2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4.2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4.2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4.2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4.2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4.2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4.2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4.2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4.2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4.2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4.2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4.2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4.2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4.2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4.2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4.2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4.2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4.2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4.2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4.2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4.2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4.2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4.2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4.2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4.2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4.2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4.2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4.2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4.2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4.2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4.2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4.2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4.2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4.2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4.2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4.2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4.2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4.2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4.2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4.2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4.2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4.2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4.2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4.2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4.2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4.2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4.2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4.2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4.2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4.2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4.2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4.2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4.2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4.2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4.2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4.2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4.2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4.2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4.2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4.2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4.2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4.2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4.2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4.2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4.2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4.2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4.2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4.2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4.2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4.2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4.2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4.2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4.2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4.2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4.2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4.2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4.2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4.2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4.2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4.2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4.2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4.2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4.2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4.2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4.2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4.2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4.2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4.2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4.2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4.2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4.2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4.2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4.2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4.2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4.2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4.2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4.2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4.2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4.2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4.2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4.2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4.2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4.2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4.2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4.2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4.2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4.2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4.2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4.2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4.2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4.2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4.2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4.2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4.2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4.2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4.2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4.2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4.2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4.2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4.2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4.2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4.2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4.2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4.2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4.2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4.2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4.2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4.2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4.2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4.2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4.2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4.2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4.2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4.2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4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4.2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4.2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4.2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4.2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4.2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4.2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4.2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4.2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4.2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4.2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4.2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4.2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4.2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4.2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4.2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4.2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4.2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4.2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4.2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4.2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4.2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4.2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4.2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4.2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4.2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4.2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4.2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4.2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4.2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4.2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4.2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4.2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4.2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4.2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4.2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4.2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4.2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4.2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4.2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4.2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4.2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4.2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4.2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4.2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4.2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4.2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4.2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4.2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4.2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4.2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4.2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4.2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4.2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4.2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4.2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4.2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4.2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4.2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4.2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4.2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4.2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4.2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4.2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4.2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4.2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4.2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4.2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4.2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4.2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4.2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4.2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4.2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4.2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4.2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4.2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4.2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4.2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4.2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4.2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4.2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4.2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4.2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4.2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4.2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4.2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4.2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4.2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4.2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4.2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4.2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4.2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4.2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4.2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4.2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4.2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4.2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4.2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4.2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4.2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4.2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4.2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4.2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4.2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4.2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4.2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4.2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4.2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4.2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4.2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4.2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4.2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4.2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4.2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4.2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4.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4.2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4.2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4.2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4.2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4.2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4.2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4.2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4.2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4.2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4.2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4.2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4.2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4.2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4.2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4.2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4.2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4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4.2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4.2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4.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4.2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4.2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4.2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4.2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4.2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4.2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4.2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4.2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4.2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4.2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4.2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4.2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4.2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4.2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4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4.2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4.2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4.2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4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4.2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4.2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4.2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4.2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4.2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4.2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4.2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4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4.2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4.2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4.2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4.2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4.2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4.2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4.2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4.2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4.2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4.2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4.2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4.2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4.2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4.2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4.2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4.2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4.2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4.2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4.2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4.2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4.2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4.2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4.2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4.2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4.2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4.2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4.2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4.2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4.2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4.2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4.2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4.2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4.2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4.2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4.2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4.2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4.2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4.2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4.2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4.2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4.2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4.2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4.2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4.2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4.2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4.2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4.2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4.2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4.2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4.2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4.2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4.2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4.2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4.2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4.2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4.2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4.2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4.2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4.2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4.2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4.2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4.2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4.2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4.2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4.2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4.2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4.2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4.2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4.2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4.2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4.2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4.2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4.2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4.2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4.2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4.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4.2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4.2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4.2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4.2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4.2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4.2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4.2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4.2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4.2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4.2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4.2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4.2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4.2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4.2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4.2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4.2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4.2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4.2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4.2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4.2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4.2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4.2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4.2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4.2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4.2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4.2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4.2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4.2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4.2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4.2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4.2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4.2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4.2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4.2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4.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4.2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4.2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4.2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4.2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4.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4.2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4.2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4.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4.2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4.2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4.2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4.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4.2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4.2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4.2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4.2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4.2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4.2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4.2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4.2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4.2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4.2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4.2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4.2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4.2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4.2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4.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4.2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4.2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4.2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4.2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4.2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4.2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4.2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4.2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4.2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4.2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4.2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4.2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4.2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4.2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4.2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4.2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4.2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4.2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4.2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4.2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4.2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4.2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4.2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4.2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4.2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4.2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4.2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4.2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4.2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4.2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4.2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4.2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4.2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4.2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4.2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4.2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4.2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4.2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4.2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4.2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4.2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4.2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4.2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4.2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4.2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4.2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4.2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4.2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4.2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4.2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4.2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4.2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4.2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4.2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4.2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4.2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4.2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4.2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4.2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4.2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4.2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4.2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4.2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4.2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4.2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4.2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4.2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4.2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4.2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4.2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4.2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4.2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4.2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4.2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4.2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4.2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4.2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4.2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4.2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4.2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4.2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4.2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4.2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4.2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4.2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4.2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4.2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4.2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4.2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4.2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4.2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4.2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4.2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4.2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4.2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4.2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4.2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4.2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">
    <mergeCell ref="A1:N1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6.83" defaultRowHeight="15.0"/>
  <cols>
    <col customWidth="1" min="1" max="2" width="21.33"/>
    <col customWidth="1" min="3" max="14" width="13.5"/>
    <col customWidth="1" min="15" max="26" width="19.67"/>
  </cols>
  <sheetData>
    <row r="1" ht="15.0" customHeight="1">
      <c r="A1" s="1" t="s">
        <v>425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2.75" customHeight="1">
      <c r="A2" s="12" t="s">
        <v>408</v>
      </c>
      <c r="B2" s="12" t="s">
        <v>409</v>
      </c>
      <c r="C2" s="12" t="s">
        <v>410</v>
      </c>
      <c r="D2" s="12" t="s">
        <v>411</v>
      </c>
      <c r="E2" s="12" t="s">
        <v>412</v>
      </c>
      <c r="F2" s="12" t="s">
        <v>413</v>
      </c>
      <c r="G2" s="12" t="s">
        <v>414</v>
      </c>
      <c r="H2" s="12" t="s">
        <v>415</v>
      </c>
      <c r="I2" s="12" t="s">
        <v>416</v>
      </c>
      <c r="J2" s="12" t="s">
        <v>417</v>
      </c>
      <c r="K2" s="12" t="s">
        <v>418</v>
      </c>
      <c r="L2" s="12" t="s">
        <v>419</v>
      </c>
      <c r="M2" s="12" t="s">
        <v>420</v>
      </c>
      <c r="N2" s="12" t="s">
        <v>421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2.75" customHeight="1">
      <c r="A3" s="22" t="s">
        <v>116</v>
      </c>
      <c r="B3" s="23" t="s">
        <v>117</v>
      </c>
      <c r="C3" s="26">
        <v>0.0</v>
      </c>
      <c r="D3" s="15">
        <v>0.0</v>
      </c>
      <c r="E3" s="15">
        <v>0.0</v>
      </c>
      <c r="F3" s="15">
        <v>0.0</v>
      </c>
      <c r="G3" s="15">
        <v>0.0</v>
      </c>
      <c r="H3" s="15">
        <v>0.0</v>
      </c>
      <c r="I3" s="15">
        <v>500.0</v>
      </c>
      <c r="J3" s="15">
        <v>600.0</v>
      </c>
      <c r="K3" s="15">
        <v>750.0</v>
      </c>
      <c r="L3" s="15">
        <v>900.0</v>
      </c>
      <c r="M3" s="15">
        <v>800.0</v>
      </c>
      <c r="N3" s="15">
        <v>450.0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2.75" customHeight="1">
      <c r="A4" s="4" t="s">
        <v>118</v>
      </c>
      <c r="B4" s="27" t="s">
        <v>33</v>
      </c>
      <c r="C4" s="30">
        <v>0.0</v>
      </c>
      <c r="D4" s="8">
        <v>0.0</v>
      </c>
      <c r="E4" s="8">
        <v>0.0</v>
      </c>
      <c r="F4" s="8">
        <v>0.0</v>
      </c>
      <c r="G4" s="8">
        <v>0.0</v>
      </c>
      <c r="H4" s="8">
        <v>0.0</v>
      </c>
      <c r="I4" s="7">
        <v>120.0</v>
      </c>
      <c r="J4" s="7">
        <v>120.0</v>
      </c>
      <c r="K4" s="7">
        <v>250.0</v>
      </c>
      <c r="L4" s="7">
        <v>250.0</v>
      </c>
      <c r="M4" s="7">
        <v>200.0</v>
      </c>
      <c r="N4" s="7">
        <v>150.0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2.75" customHeight="1">
      <c r="A5" s="4" t="s">
        <v>111</v>
      </c>
      <c r="B5" s="27" t="s">
        <v>112</v>
      </c>
      <c r="C5" s="30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7">
        <v>400.0</v>
      </c>
      <c r="J5" s="7">
        <v>350.0</v>
      </c>
      <c r="K5" s="7">
        <v>550.0</v>
      </c>
      <c r="L5" s="7">
        <v>500.0</v>
      </c>
      <c r="M5" s="7">
        <v>420.0</v>
      </c>
      <c r="N5" s="7">
        <v>250.0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2.75" customHeight="1">
      <c r="A6" s="4" t="s">
        <v>114</v>
      </c>
      <c r="B6" s="27" t="s">
        <v>115</v>
      </c>
      <c r="C6" s="30">
        <v>0.0</v>
      </c>
      <c r="D6" s="8">
        <v>0.0</v>
      </c>
      <c r="E6" s="8">
        <v>0.0</v>
      </c>
      <c r="F6" s="8">
        <v>0.0</v>
      </c>
      <c r="G6" s="8">
        <v>0.0</v>
      </c>
      <c r="H6" s="8">
        <v>0.0</v>
      </c>
      <c r="I6" s="7">
        <v>100.0</v>
      </c>
      <c r="J6" s="7">
        <v>130.0</v>
      </c>
      <c r="K6" s="7">
        <v>200.0</v>
      </c>
      <c r="L6" s="7">
        <v>200.0</v>
      </c>
      <c r="M6" s="7">
        <v>200.0</v>
      </c>
      <c r="N6" s="7">
        <v>150.0</v>
      </c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4.2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4.2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4.2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4.2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4.2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4.2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4.2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4.2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4.2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4.2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4.2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4.2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4.2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4.2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4.2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4.2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4.2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4.2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4.2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4.2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4.2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4.2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4.2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4.2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4.2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4.2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4.2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4.2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4.2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4.2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4.2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4.2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4.2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4.2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4.2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4.2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4.2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4.2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4.2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4.2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4.2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4.2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4.2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4.2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4.2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4.2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4.2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4.2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4.2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4.2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4.2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4.2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4.2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4.2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4.2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4.2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4.2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4.2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4.2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4.2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4.2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4.2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4.2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4.2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4.2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4.2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4.2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4.2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4.2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4.2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4.2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4.2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4.2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4.2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4.2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4.2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4.2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4.2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4.2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4.2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4.2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4.2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4.2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4.2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4.2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4.2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4.2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4.2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4.2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4.2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4.2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4.2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4.2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4.2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4.2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4.2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4.2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4.2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4.2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4.2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4.2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4.2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4.2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4.2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4.2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4.2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4.2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4.2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4.2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4.2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4.2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4.2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4.2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4.2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4.2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4.2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4.2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4.2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4.2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4.2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4.2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4.2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4.2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4.2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4.2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4.2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4.2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4.2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4.2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4.2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4.2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4.2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4.2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4.2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4.2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4.2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4.2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4.2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4.2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4.2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4.2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4.2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4.2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4.2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4.2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4.2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4.2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4.2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4.2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4.2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4.2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4.2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4.2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4.2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4.2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4.2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4.2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4.2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4.2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4.2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4.2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4.2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4.2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4.2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4.2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4.2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4.2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4.2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4.2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4.2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4.2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4.2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4.2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4.2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4.2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4.2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4.2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4.2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4.2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4.2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4.2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4.2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4.2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4.2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4.2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4.2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4.2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4.2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4.2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4.2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4.2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4.2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4.2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4.2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4.2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4.2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4.2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4.2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4.2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4.2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4.2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4.2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4.2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4.2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4.2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4.2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4.2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4.2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4.2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4.2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4.2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4.2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4.2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4.2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4.2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4.2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4.2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4.2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4.2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4.2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4.2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4.2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4.2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4.2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4.2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4.2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4.2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4.2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4.2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4.2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4.2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4.2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4.2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4.2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4.2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4.2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4.2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4.2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4.2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4.2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4.2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4.2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4.2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4.2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4.2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4.2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4.2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4.2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4.2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4.2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4.2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4.2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4.2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4.2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4.2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4.2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4.2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4.2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4.2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4.2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4.2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4.2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4.2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4.2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4.2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4.2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4.2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4.2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4.2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4.2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4.2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4.2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4.2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4.2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4.2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4.2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4.2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4.2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4.2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4.2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4.2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4.2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4.2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4.2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4.2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4.2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4.2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4.2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4.2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4.2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4.2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4.2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4.2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4.2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4.2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4.2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4.2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4.2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4.2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4.2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4.2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4.2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4.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4.2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4.2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4.2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4.2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4.2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4.2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4.2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4.2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4.2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4.2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4.2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4.2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4.2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4.2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4.2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4.2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4.2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4.2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4.2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4.2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4.2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4.2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4.2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4.2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4.2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4.2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4.2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4.2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4.2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4.2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4.2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4.2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4.2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4.2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4.2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4.2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4.2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4.2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4.2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4.2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4.2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4.2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4.2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4.2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4.2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4.2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4.2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4.2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4.2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4.2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4.2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4.2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4.2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4.2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4.2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4.2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4.2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4.2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4.2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4.2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4.2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4.2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4.2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4.2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4.2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4.2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4.2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4.2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4.2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4.2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4.2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4.2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4.2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4.2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4.2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4.2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4.2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4.2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4.2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4.2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4.2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4.2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4.2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4.2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4.2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4.2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4.2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4.2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4.2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4.2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4.2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4.2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4.2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4.2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4.2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4.2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4.2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4.2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4.2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4.2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4.2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4.2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4.2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4.2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4.2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4.2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4.2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4.2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4.2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4.2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4.2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4.2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4.2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4.2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4.2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4.2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4.2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4.2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4.2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4.2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4.2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4.2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4.2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4.2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4.2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4.2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4.2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4.2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4.2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4.2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4.2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4.2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4.2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4.2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4.2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4.2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4.2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4.2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4.2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4.2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4.2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4.2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4.2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4.2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4.2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4.2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4.2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4.2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4.2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4.2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4.2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4.2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4.2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4.2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4.2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4.2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4.2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4.2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4.2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4.2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4.2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4.2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4.2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4.2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4.2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4.2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4.2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4.2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4.2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4.2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4.2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4.2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4.2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4.2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4.2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4.2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4.2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4.2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4.2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4.2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4.2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4.2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4.2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4.2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4.2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4.2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4.2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4.2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4.2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4.2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4.2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4.2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4.2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4.2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4.2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4.2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4.2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4.2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4.2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4.2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4.2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4.2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4.2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4.2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4.2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4.2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4.2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4.2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4.2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4.2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4.2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4.2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4.2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4.2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4.2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4.2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4.2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4.2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4.2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4.2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4.2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4.2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4.2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4.2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4.2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4.2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4.2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4.2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4.2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4.2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4.2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4.2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4.2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4.2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4.2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4.2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4.2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4.2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4.2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4.2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4.2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4.2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4.2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4.2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4.2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4.2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4.2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4.2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4.2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4.2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4.2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4.2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4.2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4.2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4.2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4.2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4.2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4.2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4.2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4.2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4.2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4.2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4.2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4.2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4.2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4.2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4.2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4.2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4.2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4.2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4.2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4.2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4.2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4.2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4.2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4.2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4.2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4.2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4.2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4.2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4.2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4.2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4.2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4.2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4.2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4.2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4.2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4.2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4.2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4.2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4.2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4.2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4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4.2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4.2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4.2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4.2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4.2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4.2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4.2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4.2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4.2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4.2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4.2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4.2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4.2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4.2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4.2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4.2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4.2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4.2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4.2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4.2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4.2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4.2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4.2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4.2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4.2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4.2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4.2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4.2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4.2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4.2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4.2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4.2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4.2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4.2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4.2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4.2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4.2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4.2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4.2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4.2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4.2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4.2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4.2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4.2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4.2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4.2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4.2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4.2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4.2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4.2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4.2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4.2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4.2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4.2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4.2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4.2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4.2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4.2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4.2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4.2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4.2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4.2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4.2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4.2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4.2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4.2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4.2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4.2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4.2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4.2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4.2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4.2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4.2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4.2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4.2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4.2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4.2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4.2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4.2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4.2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4.2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4.2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4.2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4.2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4.2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4.2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4.2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4.2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4.2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4.2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4.2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4.2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4.2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4.2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4.2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4.2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4.2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4.2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4.2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4.2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4.2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4.2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4.2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4.2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4.2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4.2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4.2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4.2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4.2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4.2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4.2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4.2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4.2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4.2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4.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4.2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4.2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4.2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4.2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4.2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4.2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4.2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4.2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4.2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4.2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4.2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4.2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4.2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4.2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4.2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4.2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4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4.2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4.2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4.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4.2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4.2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4.2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4.2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4.2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4.2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4.2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4.2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4.2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4.2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4.2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4.2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4.2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4.2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4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4.2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4.2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4.2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4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4.2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4.2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4.2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4.2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4.2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4.2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4.2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4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4.2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4.2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4.2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4.2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4.2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4.2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4.2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4.2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4.2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4.2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4.2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4.2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4.2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4.2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4.2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4.2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4.2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4.2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4.2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4.2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4.2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4.2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4.2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4.2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4.2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4.2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4.2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4.2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4.2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4.2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4.2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4.2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4.2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4.2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4.2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4.2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4.2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4.2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4.2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4.2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4.2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4.2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4.2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4.2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4.2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4.2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4.2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4.2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4.2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4.2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4.2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4.2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4.2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4.2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4.2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4.2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4.2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4.2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4.2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4.2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4.2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4.2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4.2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4.2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4.2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4.2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4.2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4.2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4.2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4.2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4.2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4.2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4.2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4.2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4.2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4.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4.2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4.2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4.2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4.2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4.2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4.2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4.2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4.2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4.2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4.2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4.2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4.2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4.2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4.2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4.2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4.2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4.2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4.2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4.2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4.2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4.2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4.2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4.2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4.2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4.2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4.2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4.2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4.2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4.2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4.2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4.2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4.2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4.2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4.2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4.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4.2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4.2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4.2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4.2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4.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4.2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4.2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4.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4.2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4.2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4.2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4.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4.2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4.2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4.2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4.2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4.2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4.2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4.2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4.2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4.2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4.2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4.2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4.2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4.2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4.2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4.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4.2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4.2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4.2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4.2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4.2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4.2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4.2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4.2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4.2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4.2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4.2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4.2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4.2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4.2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4.2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4.2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4.2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4.2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4.2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4.2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4.2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4.2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4.2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4.2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4.2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4.2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4.2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4.2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4.2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4.2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4.2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4.2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4.2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4.2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4.2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4.2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4.2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4.2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4.2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4.2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4.2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4.2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4.2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4.2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4.2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4.2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4.2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4.2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4.2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4.2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4.2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4.2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4.2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4.2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4.2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4.2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4.2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4.2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4.2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4.2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4.2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4.2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4.2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4.2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4.2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4.2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4.2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4.2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4.2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4.2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4.2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4.2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4.2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4.2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4.2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4.2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4.2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4.2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4.2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4.2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4.2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4.2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4.2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4.2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4.2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4.2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4.2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4.2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4.2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4.2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4.2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4.2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4.2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4.2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4.2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4.2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4.2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4.2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">
    <mergeCell ref="A1:N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6.83" defaultRowHeight="15.0"/>
  <cols>
    <col customWidth="1" min="1" max="2" width="21.33"/>
    <col customWidth="1" min="3" max="14" width="13.5"/>
    <col customWidth="1" min="15" max="26" width="19.67"/>
  </cols>
  <sheetData>
    <row r="1" ht="15.0" customHeight="1">
      <c r="A1" s="1" t="s">
        <v>426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2.75" customHeight="1">
      <c r="A2" s="12" t="s">
        <v>408</v>
      </c>
      <c r="B2" s="12" t="s">
        <v>409</v>
      </c>
      <c r="C2" s="12" t="s">
        <v>410</v>
      </c>
      <c r="D2" s="12" t="s">
        <v>411</v>
      </c>
      <c r="E2" s="12" t="s">
        <v>412</v>
      </c>
      <c r="F2" s="12" t="s">
        <v>413</v>
      </c>
      <c r="G2" s="12" t="s">
        <v>414</v>
      </c>
      <c r="H2" s="12" t="s">
        <v>415</v>
      </c>
      <c r="I2" s="12" t="s">
        <v>416</v>
      </c>
      <c r="J2" s="12" t="s">
        <v>417</v>
      </c>
      <c r="K2" s="12" t="s">
        <v>418</v>
      </c>
      <c r="L2" s="12" t="s">
        <v>419</v>
      </c>
      <c r="M2" s="12" t="s">
        <v>420</v>
      </c>
      <c r="N2" s="12" t="s">
        <v>421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2.75" customHeight="1">
      <c r="A3" s="22" t="s">
        <v>116</v>
      </c>
      <c r="B3" s="23" t="s">
        <v>117</v>
      </c>
      <c r="C3" s="26">
        <v>0.0</v>
      </c>
      <c r="D3" s="15">
        <v>0.0</v>
      </c>
      <c r="E3" s="15">
        <v>0.0</v>
      </c>
      <c r="F3" s="15">
        <v>0.0</v>
      </c>
      <c r="G3" s="15">
        <v>0.0</v>
      </c>
      <c r="H3" s="15">
        <v>0.0</v>
      </c>
      <c r="I3" s="15">
        <v>0.0</v>
      </c>
      <c r="J3" s="15">
        <v>0.0</v>
      </c>
      <c r="K3" s="15">
        <v>0.0</v>
      </c>
      <c r="L3" s="15">
        <v>0.0</v>
      </c>
      <c r="M3" s="15">
        <v>0.0</v>
      </c>
      <c r="N3" s="15">
        <v>0.0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2.75" customHeight="1">
      <c r="A4" s="4" t="s">
        <v>118</v>
      </c>
      <c r="B4" s="27" t="s">
        <v>33</v>
      </c>
      <c r="C4" s="30">
        <v>0.0</v>
      </c>
      <c r="D4" s="8">
        <v>0.0</v>
      </c>
      <c r="E4" s="8">
        <v>0.0</v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2.75" customHeight="1">
      <c r="A5" s="4" t="s">
        <v>111</v>
      </c>
      <c r="B5" s="27" t="s">
        <v>112</v>
      </c>
      <c r="C5" s="30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2.75" customHeight="1">
      <c r="A6" s="4" t="s">
        <v>114</v>
      </c>
      <c r="B6" s="27" t="s">
        <v>115</v>
      </c>
      <c r="C6" s="30">
        <v>0.0</v>
      </c>
      <c r="D6" s="8">
        <v>0.0</v>
      </c>
      <c r="E6" s="8">
        <v>0.0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4.2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4.2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4.2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4.2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4.2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4.2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4.2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4.2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4.2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4.2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4.2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4.2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4.2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4.2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4.2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4.2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4.2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4.2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4.2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4.2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4.2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4.2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4.2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4.2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4.2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4.2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4.2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4.2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4.2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4.2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4.2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4.2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4.2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4.2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4.2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4.2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4.2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4.2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4.2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4.2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4.2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4.2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4.2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4.2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4.2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4.2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4.2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4.2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4.2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4.2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4.2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4.2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4.2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4.2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4.2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4.2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4.2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4.2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4.2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4.2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4.2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4.2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4.2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4.2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4.2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4.2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4.2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4.2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4.2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4.2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4.2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4.2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4.2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4.2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4.2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4.2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4.2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4.2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4.2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4.2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4.2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4.2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4.2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4.2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4.2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4.2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4.2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4.2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4.2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4.2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4.2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4.2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4.2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4.2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4.2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4.2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4.2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4.2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4.2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4.2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4.2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4.2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4.2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4.2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4.2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4.2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4.2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4.2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4.2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4.2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4.2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4.2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4.2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4.2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4.2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4.2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4.2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4.2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4.2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4.2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4.2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4.2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4.2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4.2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4.2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4.2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4.2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4.2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4.2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4.2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4.2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4.2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4.2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4.2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4.2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4.2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4.2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4.2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4.2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4.2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4.2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4.2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4.2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4.2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4.2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4.2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4.2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4.2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4.2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4.2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4.2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4.2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4.2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4.2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4.2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4.2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4.2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4.2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4.2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4.2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4.2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4.2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4.2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4.2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4.2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4.2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4.2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4.2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4.2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4.2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4.2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4.2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4.2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4.2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4.2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4.2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4.2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4.2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4.2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4.2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4.2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4.2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4.2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4.2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4.2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4.2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4.2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4.2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4.2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4.2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4.2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4.2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4.2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4.2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4.2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4.2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4.2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4.2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4.2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4.2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4.2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4.2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4.2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4.2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4.2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4.2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4.2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4.2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4.2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4.2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4.2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4.2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4.2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4.2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4.2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4.2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4.2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4.2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4.2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4.2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4.2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4.2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4.2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4.2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4.2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4.2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4.2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4.2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4.2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4.2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4.2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4.2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4.2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4.2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4.2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4.2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4.2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4.2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4.2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4.2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4.2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4.2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4.2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4.2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4.2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4.2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4.2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4.2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4.2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4.2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4.2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4.2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4.2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4.2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4.2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4.2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4.2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4.2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4.2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4.2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4.2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4.2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4.2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4.2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4.2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4.2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4.2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4.2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4.2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4.2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4.2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4.2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4.2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4.2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4.2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4.2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4.2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4.2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4.2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4.2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4.2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4.2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4.2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4.2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4.2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4.2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4.2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4.2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4.2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4.2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4.2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4.2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4.2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4.2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4.2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4.2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4.2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4.2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4.2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4.2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4.2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4.2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4.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4.2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4.2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4.2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4.2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4.2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4.2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4.2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4.2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4.2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4.2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4.2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4.2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4.2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4.2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4.2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4.2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4.2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4.2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4.2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4.2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4.2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4.2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4.2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4.2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4.2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4.2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4.2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4.2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4.2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4.2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4.2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4.2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4.2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4.2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4.2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4.2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4.2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4.2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4.2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4.2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4.2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4.2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4.2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4.2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4.2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4.2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4.2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4.2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4.2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4.2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4.2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4.2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4.2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4.2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4.2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4.2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4.2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4.2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4.2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4.2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4.2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4.2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4.2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4.2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4.2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4.2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4.2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4.2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4.2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4.2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4.2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4.2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4.2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4.2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4.2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4.2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4.2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4.2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4.2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4.2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4.2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4.2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4.2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4.2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4.2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4.2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4.2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4.2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4.2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4.2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4.2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4.2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4.2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4.2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4.2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4.2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4.2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4.2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4.2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4.2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4.2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4.2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4.2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4.2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4.2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4.2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4.2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4.2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4.2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4.2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4.2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4.2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4.2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4.2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4.2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4.2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4.2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4.2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4.2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4.2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4.2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4.2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4.2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4.2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4.2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4.2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4.2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4.2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4.2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4.2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4.2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4.2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4.2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4.2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4.2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4.2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4.2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4.2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4.2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4.2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4.2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4.2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4.2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4.2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4.2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4.2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4.2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4.2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4.2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4.2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4.2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4.2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4.2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4.2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4.2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4.2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4.2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4.2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4.2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4.2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4.2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4.2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4.2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4.2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4.2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4.2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4.2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4.2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4.2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4.2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4.2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4.2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4.2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4.2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4.2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4.2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4.2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4.2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4.2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4.2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4.2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4.2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4.2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4.2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4.2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4.2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4.2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4.2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4.2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4.2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4.2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4.2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4.2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4.2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4.2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4.2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4.2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4.2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4.2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4.2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4.2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4.2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4.2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4.2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4.2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4.2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4.2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4.2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4.2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4.2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4.2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4.2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4.2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4.2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4.2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4.2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4.2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4.2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4.2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4.2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4.2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4.2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4.2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4.2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4.2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4.2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4.2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4.2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4.2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4.2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4.2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4.2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4.2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4.2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4.2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4.2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4.2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4.2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4.2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4.2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4.2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4.2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4.2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4.2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4.2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4.2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4.2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4.2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4.2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4.2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4.2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4.2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4.2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4.2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4.2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4.2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4.2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4.2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4.2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4.2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4.2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4.2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4.2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4.2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4.2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4.2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4.2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4.2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4.2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4.2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4.2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4.2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4.2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4.2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4.2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4.2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4.2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4.2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4.2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4.2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4.2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4.2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4.2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4.2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4.2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4.2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4.2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4.2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4.2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4.2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4.2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4.2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4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4.2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4.2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4.2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4.2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4.2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4.2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4.2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4.2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4.2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4.2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4.2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4.2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4.2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4.2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4.2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4.2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4.2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4.2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4.2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4.2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4.2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4.2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4.2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4.2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4.2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4.2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4.2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4.2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4.2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4.2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4.2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4.2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4.2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4.2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4.2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4.2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4.2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4.2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4.2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4.2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4.2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4.2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4.2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4.2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4.2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4.2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4.2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4.2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4.2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4.2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4.2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4.2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4.2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4.2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4.2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4.2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4.2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4.2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4.2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4.2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4.2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4.2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4.2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4.2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4.2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4.2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4.2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4.2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4.2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4.2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4.2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4.2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4.2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4.2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4.2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4.2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4.2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4.2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4.2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4.2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4.2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4.2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4.2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4.2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4.2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4.2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4.2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4.2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4.2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4.2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4.2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4.2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4.2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4.2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4.2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4.2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4.2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4.2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4.2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4.2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4.2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4.2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4.2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4.2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4.2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4.2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4.2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4.2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4.2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4.2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4.2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4.2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4.2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4.2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4.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4.2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4.2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4.2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4.2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4.2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4.2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4.2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4.2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4.2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4.2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4.2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4.2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4.2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4.2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4.2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4.2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4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4.2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4.2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4.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4.2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4.2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4.2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4.2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4.2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4.2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4.2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4.2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4.2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4.2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4.2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4.2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4.2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4.2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4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4.2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4.2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4.2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4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4.2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4.2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4.2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4.2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4.2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4.2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4.2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4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4.2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4.2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4.2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4.2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4.2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4.2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4.2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4.2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4.2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4.2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4.2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4.2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4.2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4.2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4.2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4.2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4.2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4.2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4.2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4.2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4.2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4.2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4.2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4.2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4.2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4.2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4.2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4.2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4.2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4.2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4.2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4.2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4.2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4.2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4.2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4.2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4.2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4.2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4.2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4.2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4.2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4.2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4.2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4.2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4.2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4.2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4.2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4.2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4.2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4.2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4.2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4.2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4.2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4.2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4.2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4.2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4.2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4.2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4.2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4.2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4.2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4.2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4.2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4.2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4.2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4.2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4.2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4.2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4.2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4.2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4.2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4.2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4.2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4.2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4.2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4.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4.2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4.2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4.2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4.2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4.2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4.2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4.2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4.2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4.2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4.2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4.2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4.2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4.2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4.2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4.2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4.2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4.2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4.2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4.2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4.2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4.2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4.2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4.2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4.2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4.2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4.2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4.2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4.2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4.2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4.2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4.2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4.2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4.2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4.2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4.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4.2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4.2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4.2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4.2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4.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4.2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4.2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4.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4.2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4.2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4.2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4.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4.2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4.2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4.2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4.2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4.2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4.2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4.2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4.2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4.2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4.2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4.2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4.2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4.2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4.2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4.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4.2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4.2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4.2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4.2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4.2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4.2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4.2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4.2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4.2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4.2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4.2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4.2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4.2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4.2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4.2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4.2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4.2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4.2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4.2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4.2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4.2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4.2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4.2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4.2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4.2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4.2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4.2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4.2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4.2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4.2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4.2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4.2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4.2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4.2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4.2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4.2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4.2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4.2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4.2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4.2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4.2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4.2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4.2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4.2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4.2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4.2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4.2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4.2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4.2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4.2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4.2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4.2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4.2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4.2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4.2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4.2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4.2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4.2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4.2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4.2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4.2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4.2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4.2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4.2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4.2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4.2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4.2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4.2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4.2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4.2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4.2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4.2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4.2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4.2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4.2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4.2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4.2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4.2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4.2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4.2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4.2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4.2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4.2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4.2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4.2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4.2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4.2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4.2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4.2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4.2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4.2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4.2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4.2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4.2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4.2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4.2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4.2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4.2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">
    <mergeCell ref="A1:N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1" width="5.67"/>
    <col customWidth="1" min="2" max="2" width="20.83"/>
    <col customWidth="1" min="3" max="3" width="16.17"/>
    <col customWidth="1" min="4" max="4" width="22.5"/>
    <col customWidth="1" min="5" max="5" width="6.17"/>
    <col customWidth="1" min="6" max="6" width="20.5"/>
    <col customWidth="1" min="7" max="7" width="28.0"/>
    <col customWidth="1" min="8" max="8" width="22.5"/>
    <col customWidth="1" min="9" max="9" width="8.0"/>
    <col customWidth="1" min="10" max="10" width="23.67"/>
    <col customWidth="1" min="11" max="11" width="46.67"/>
    <col customWidth="1" min="12" max="12" width="23.67"/>
    <col customWidth="1" min="13" max="26" width="10.83"/>
  </cols>
  <sheetData>
    <row r="1" ht="15.0" customHeight="1">
      <c r="A1" s="1" t="s">
        <v>427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25.5" customHeight="1">
      <c r="A2" s="46"/>
      <c r="B2" s="47" t="s">
        <v>428</v>
      </c>
      <c r="C2" s="48"/>
      <c r="D2" s="49"/>
      <c r="E2" s="50"/>
      <c r="F2" s="47" t="s">
        <v>429</v>
      </c>
      <c r="G2" s="48"/>
      <c r="H2" s="49"/>
      <c r="I2" s="51"/>
      <c r="J2" s="52" t="s">
        <v>430</v>
      </c>
      <c r="K2" s="53"/>
      <c r="L2" s="54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4.25" customHeight="1">
      <c r="A3" s="46"/>
      <c r="B3" s="55" t="s">
        <v>431</v>
      </c>
      <c r="C3" s="56" t="s">
        <v>432</v>
      </c>
      <c r="D3" s="56" t="s">
        <v>433</v>
      </c>
      <c r="E3" s="50"/>
      <c r="F3" s="55" t="s">
        <v>431</v>
      </c>
      <c r="G3" s="56" t="s">
        <v>432</v>
      </c>
      <c r="H3" s="56" t="s">
        <v>433</v>
      </c>
      <c r="I3" s="50"/>
      <c r="J3" s="55" t="s">
        <v>434</v>
      </c>
      <c r="K3" s="56" t="s">
        <v>435</v>
      </c>
      <c r="L3" s="56" t="s">
        <v>433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4.25" customHeight="1">
      <c r="A4" s="46"/>
      <c r="B4" s="57" t="s">
        <v>110</v>
      </c>
      <c r="C4" s="58" t="s">
        <v>112</v>
      </c>
      <c r="D4" s="58" t="s">
        <v>111</v>
      </c>
      <c r="E4" s="50"/>
      <c r="F4" s="59" t="s">
        <v>436</v>
      </c>
      <c r="G4" s="58" t="s">
        <v>325</v>
      </c>
      <c r="H4" s="58" t="s">
        <v>324</v>
      </c>
      <c r="I4" s="50"/>
      <c r="J4" s="58" t="s">
        <v>437</v>
      </c>
      <c r="K4" s="58" t="s">
        <v>438</v>
      </c>
      <c r="L4" s="58" t="s">
        <v>439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4.25" customHeight="1">
      <c r="A5" s="46"/>
      <c r="B5" s="60"/>
      <c r="C5" s="58" t="s">
        <v>117</v>
      </c>
      <c r="D5" s="58" t="s">
        <v>116</v>
      </c>
      <c r="E5" s="50"/>
      <c r="F5" s="60"/>
      <c r="G5" s="58" t="s">
        <v>287</v>
      </c>
      <c r="H5" s="58" t="s">
        <v>286</v>
      </c>
      <c r="I5" s="50"/>
      <c r="J5" s="58" t="s">
        <v>440</v>
      </c>
      <c r="K5" s="58" t="s">
        <v>441</v>
      </c>
      <c r="L5" s="58" t="s">
        <v>331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4.25" customHeight="1">
      <c r="A6" s="46"/>
      <c r="B6" s="60"/>
      <c r="C6" s="58" t="s">
        <v>115</v>
      </c>
      <c r="D6" s="58" t="s">
        <v>114</v>
      </c>
      <c r="E6" s="50"/>
      <c r="F6" s="61"/>
      <c r="G6" s="58" t="s">
        <v>442</v>
      </c>
      <c r="H6" s="58" t="s">
        <v>443</v>
      </c>
      <c r="I6" s="50"/>
      <c r="J6" s="58" t="s">
        <v>444</v>
      </c>
      <c r="K6" s="58" t="s">
        <v>441</v>
      </c>
      <c r="L6" s="58" t="s">
        <v>378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4.25" customHeight="1">
      <c r="A7" s="46"/>
      <c r="B7" s="61"/>
      <c r="C7" s="58" t="s">
        <v>33</v>
      </c>
      <c r="D7" s="58" t="s">
        <v>118</v>
      </c>
      <c r="E7" s="50"/>
      <c r="F7" s="59" t="s">
        <v>445</v>
      </c>
      <c r="G7" s="58" t="s">
        <v>446</v>
      </c>
      <c r="H7" s="58" t="s">
        <v>269</v>
      </c>
      <c r="I7" s="62"/>
      <c r="J7" s="63"/>
      <c r="K7" s="63"/>
      <c r="L7" s="63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4.25" customHeight="1">
      <c r="A8" s="46"/>
      <c r="B8" s="59" t="s">
        <v>447</v>
      </c>
      <c r="C8" s="58" t="s">
        <v>49</v>
      </c>
      <c r="D8" s="58" t="s">
        <v>48</v>
      </c>
      <c r="E8" s="50"/>
      <c r="F8" s="60"/>
      <c r="G8" s="58" t="s">
        <v>448</v>
      </c>
      <c r="H8" s="58" t="s">
        <v>295</v>
      </c>
      <c r="I8" s="62"/>
      <c r="J8" s="64"/>
      <c r="K8" s="64"/>
      <c r="L8" s="64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4.25" customHeight="1">
      <c r="A9" s="46"/>
      <c r="B9" s="60"/>
      <c r="C9" s="58" t="s">
        <v>51</v>
      </c>
      <c r="D9" s="58" t="s">
        <v>50</v>
      </c>
      <c r="E9" s="50"/>
      <c r="F9" s="61"/>
      <c r="G9" s="58" t="s">
        <v>449</v>
      </c>
      <c r="H9" s="58" t="s">
        <v>204</v>
      </c>
      <c r="I9" s="51"/>
      <c r="J9" s="65" t="s">
        <v>450</v>
      </c>
      <c r="K9" s="66"/>
      <c r="L9" s="67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4.25" customHeight="1">
      <c r="A10" s="46"/>
      <c r="B10" s="60"/>
      <c r="C10" s="58" t="s">
        <v>451</v>
      </c>
      <c r="D10" s="58" t="s">
        <v>59</v>
      </c>
      <c r="E10" s="50"/>
      <c r="F10" s="59" t="s">
        <v>452</v>
      </c>
      <c r="G10" s="58" t="s">
        <v>453</v>
      </c>
      <c r="H10" s="58" t="s">
        <v>208</v>
      </c>
      <c r="I10" s="51"/>
      <c r="J10" s="68"/>
      <c r="K10" s="69"/>
      <c r="L10" s="7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4.25" customHeight="1">
      <c r="A11" s="46"/>
      <c r="B11" s="60"/>
      <c r="C11" s="71" t="s">
        <v>454</v>
      </c>
      <c r="D11" s="72">
        <v>0.0</v>
      </c>
      <c r="E11" s="50"/>
      <c r="F11" s="61"/>
      <c r="G11" s="58" t="s">
        <v>455</v>
      </c>
      <c r="H11" s="58" t="s">
        <v>214</v>
      </c>
      <c r="I11" s="50"/>
      <c r="J11" s="55" t="s">
        <v>434</v>
      </c>
      <c r="K11" s="56" t="s">
        <v>435</v>
      </c>
      <c r="L11" s="56" t="s">
        <v>433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4.25" customHeight="1">
      <c r="A12" s="46"/>
      <c r="B12" s="60"/>
      <c r="C12" s="58" t="s">
        <v>456</v>
      </c>
      <c r="D12" s="58" t="s">
        <v>53</v>
      </c>
      <c r="E12" s="50"/>
      <c r="F12" s="59" t="s">
        <v>457</v>
      </c>
      <c r="G12" s="58" t="s">
        <v>220</v>
      </c>
      <c r="H12" s="58" t="s">
        <v>219</v>
      </c>
      <c r="I12" s="50"/>
      <c r="J12" s="73" t="s">
        <v>458</v>
      </c>
      <c r="K12" s="73" t="s">
        <v>459</v>
      </c>
      <c r="L12" s="73" t="s">
        <v>231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4.25" customHeight="1">
      <c r="A13" s="46"/>
      <c r="B13" s="60"/>
      <c r="C13" s="58" t="s">
        <v>460</v>
      </c>
      <c r="D13" s="58" t="s">
        <v>58</v>
      </c>
      <c r="E13" s="50"/>
      <c r="F13" s="60"/>
      <c r="G13" s="58" t="s">
        <v>461</v>
      </c>
      <c r="H13" s="58" t="s">
        <v>462</v>
      </c>
      <c r="I13" s="50"/>
      <c r="J13" s="73" t="s">
        <v>290</v>
      </c>
      <c r="K13" s="73" t="s">
        <v>463</v>
      </c>
      <c r="L13" s="73" t="s">
        <v>464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4.25" customHeight="1">
      <c r="A14" s="46"/>
      <c r="B14" s="60"/>
      <c r="C14" s="58" t="s">
        <v>465</v>
      </c>
      <c r="D14" s="58" t="s">
        <v>56</v>
      </c>
      <c r="E14" s="50"/>
      <c r="F14" s="60"/>
      <c r="G14" s="58" t="s">
        <v>223</v>
      </c>
      <c r="H14" s="58" t="s">
        <v>222</v>
      </c>
      <c r="I14" s="62"/>
      <c r="J14" s="63"/>
      <c r="K14" s="63"/>
      <c r="L14" s="63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4.25" customHeight="1">
      <c r="A15" s="46"/>
      <c r="B15" s="60"/>
      <c r="C15" s="58" t="s">
        <v>62</v>
      </c>
      <c r="D15" s="58" t="s">
        <v>61</v>
      </c>
      <c r="E15" s="50"/>
      <c r="F15" s="61"/>
      <c r="G15" s="58" t="s">
        <v>212</v>
      </c>
      <c r="H15" s="58" t="s">
        <v>211</v>
      </c>
      <c r="I15" s="62"/>
      <c r="J15" s="74"/>
      <c r="K15" s="74"/>
      <c r="L15" s="74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4.25" customHeight="1">
      <c r="A16" s="46"/>
      <c r="B16" s="60"/>
      <c r="C16" s="58" t="s">
        <v>466</v>
      </c>
      <c r="D16" s="58" t="s">
        <v>66</v>
      </c>
      <c r="E16" s="50"/>
      <c r="F16" s="59" t="s">
        <v>467</v>
      </c>
      <c r="G16" s="58" t="s">
        <v>468</v>
      </c>
      <c r="H16" s="58" t="s">
        <v>469</v>
      </c>
      <c r="I16" s="62"/>
      <c r="J16" s="74"/>
      <c r="K16" s="74"/>
      <c r="L16" s="74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4.25" customHeight="1">
      <c r="A17" s="46"/>
      <c r="B17" s="60"/>
      <c r="C17" s="58" t="s">
        <v>70</v>
      </c>
      <c r="D17" s="58" t="s">
        <v>69</v>
      </c>
      <c r="E17" s="50"/>
      <c r="F17" s="60"/>
      <c r="G17" s="58" t="s">
        <v>470</v>
      </c>
      <c r="H17" s="58" t="s">
        <v>471</v>
      </c>
      <c r="I17" s="62"/>
      <c r="J17" s="74"/>
      <c r="K17" s="74"/>
      <c r="L17" s="74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4.25" customHeight="1">
      <c r="A18" s="46"/>
      <c r="B18" s="61"/>
      <c r="C18" s="58" t="s">
        <v>73</v>
      </c>
      <c r="D18" s="58" t="s">
        <v>72</v>
      </c>
      <c r="E18" s="50"/>
      <c r="F18" s="60"/>
      <c r="G18" s="58" t="s">
        <v>293</v>
      </c>
      <c r="H18" s="58" t="s">
        <v>292</v>
      </c>
      <c r="I18" s="62"/>
      <c r="J18" s="74"/>
      <c r="K18" s="74"/>
      <c r="L18" s="74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4.25" customHeight="1">
      <c r="A19" s="46"/>
      <c r="B19" s="59" t="s">
        <v>34</v>
      </c>
      <c r="C19" s="58" t="s">
        <v>37</v>
      </c>
      <c r="D19" s="58" t="s">
        <v>36</v>
      </c>
      <c r="E19" s="50"/>
      <c r="F19" s="60"/>
      <c r="G19" s="58" t="s">
        <v>472</v>
      </c>
      <c r="H19" s="58" t="s">
        <v>473</v>
      </c>
      <c r="I19" s="62"/>
      <c r="J19" s="74"/>
      <c r="K19" s="74"/>
      <c r="L19" s="74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4.25" customHeight="1">
      <c r="A20" s="46"/>
      <c r="B20" s="61"/>
      <c r="C20" s="58" t="s">
        <v>474</v>
      </c>
      <c r="D20" s="58" t="s">
        <v>39</v>
      </c>
      <c r="E20" s="50"/>
      <c r="F20" s="61"/>
      <c r="G20" s="58" t="s">
        <v>475</v>
      </c>
      <c r="H20" s="58" t="s">
        <v>476</v>
      </c>
      <c r="I20" s="62"/>
      <c r="J20" s="75" t="s">
        <v>477</v>
      </c>
      <c r="K20" s="75" t="s">
        <v>478</v>
      </c>
      <c r="L20" s="75" t="s">
        <v>479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4.25" customHeight="1">
      <c r="A21" s="46"/>
      <c r="B21" s="59" t="s">
        <v>74</v>
      </c>
      <c r="C21" s="58" t="s">
        <v>480</v>
      </c>
      <c r="D21" s="58" t="s">
        <v>91</v>
      </c>
      <c r="E21" s="50"/>
      <c r="F21" s="59" t="s">
        <v>481</v>
      </c>
      <c r="G21" s="58" t="s">
        <v>482</v>
      </c>
      <c r="H21" s="58" t="s">
        <v>483</v>
      </c>
      <c r="I21" s="62"/>
      <c r="J21" s="75" t="s">
        <v>484</v>
      </c>
      <c r="K21" s="75" t="s">
        <v>485</v>
      </c>
      <c r="L21" s="75" t="s">
        <v>486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4.25" customHeight="1">
      <c r="A22" s="46"/>
      <c r="B22" s="60"/>
      <c r="C22" s="58" t="s">
        <v>487</v>
      </c>
      <c r="D22" s="58" t="s">
        <v>83</v>
      </c>
      <c r="E22" s="50"/>
      <c r="F22" s="60"/>
      <c r="G22" s="58" t="s">
        <v>488</v>
      </c>
      <c r="H22" s="58" t="s">
        <v>489</v>
      </c>
      <c r="I22" s="62"/>
      <c r="J22" s="75" t="s">
        <v>490</v>
      </c>
      <c r="K22" s="75" t="s">
        <v>491</v>
      </c>
      <c r="L22" s="75" t="s">
        <v>492</v>
      </c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4.25" customHeight="1">
      <c r="A23" s="46"/>
      <c r="B23" s="60"/>
      <c r="C23" s="58" t="s">
        <v>493</v>
      </c>
      <c r="D23" s="58" t="s">
        <v>93</v>
      </c>
      <c r="E23" s="50"/>
      <c r="F23" s="60"/>
      <c r="G23" s="58" t="s">
        <v>494</v>
      </c>
      <c r="H23" s="58" t="s">
        <v>495</v>
      </c>
      <c r="I23" s="62"/>
      <c r="J23" s="75" t="s">
        <v>496</v>
      </c>
      <c r="K23" s="75" t="s">
        <v>491</v>
      </c>
      <c r="L23" s="75" t="s">
        <v>497</v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4.25" customHeight="1">
      <c r="A24" s="46"/>
      <c r="B24" s="60"/>
      <c r="C24" s="58" t="s">
        <v>97</v>
      </c>
      <c r="D24" s="58" t="s">
        <v>96</v>
      </c>
      <c r="E24" s="50"/>
      <c r="F24" s="60"/>
      <c r="G24" s="58" t="s">
        <v>498</v>
      </c>
      <c r="H24" s="58" t="s">
        <v>499</v>
      </c>
      <c r="I24" s="62"/>
      <c r="J24" s="74"/>
      <c r="K24" s="74"/>
      <c r="L24" s="74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4.25" customHeight="1">
      <c r="A25" s="46"/>
      <c r="B25" s="60"/>
      <c r="C25" s="58" t="s">
        <v>102</v>
      </c>
      <c r="D25" s="58" t="s">
        <v>101</v>
      </c>
      <c r="E25" s="50"/>
      <c r="F25" s="61"/>
      <c r="G25" s="58" t="s">
        <v>500</v>
      </c>
      <c r="H25" s="58" t="s">
        <v>501</v>
      </c>
      <c r="I25" s="62"/>
      <c r="J25" s="74"/>
      <c r="K25" s="74"/>
      <c r="L25" s="74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4.25" customHeight="1">
      <c r="A26" s="46"/>
      <c r="B26" s="60"/>
      <c r="C26" s="58" t="s">
        <v>502</v>
      </c>
      <c r="D26" s="58" t="s">
        <v>103</v>
      </c>
      <c r="E26" s="50"/>
      <c r="F26" s="59" t="s">
        <v>457</v>
      </c>
      <c r="G26" s="58" t="s">
        <v>458</v>
      </c>
      <c r="H26" s="58" t="s">
        <v>503</v>
      </c>
      <c r="I26" s="62"/>
      <c r="J26" s="74"/>
      <c r="K26" s="74"/>
      <c r="L26" s="74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4.25" customHeight="1">
      <c r="A27" s="46"/>
      <c r="B27" s="60"/>
      <c r="C27" s="58" t="s">
        <v>504</v>
      </c>
      <c r="D27" s="58" t="s">
        <v>105</v>
      </c>
      <c r="E27" s="50"/>
      <c r="F27" s="61"/>
      <c r="G27" s="58" t="s">
        <v>290</v>
      </c>
      <c r="H27" s="58" t="s">
        <v>289</v>
      </c>
      <c r="I27" s="62"/>
      <c r="J27" s="74"/>
      <c r="K27" s="74"/>
      <c r="L27" s="74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4.25" customHeight="1">
      <c r="A28" s="46"/>
      <c r="B28" s="61"/>
      <c r="C28" s="58" t="s">
        <v>505</v>
      </c>
      <c r="D28" s="58" t="s">
        <v>108</v>
      </c>
      <c r="E28" s="62"/>
      <c r="F28" s="63"/>
      <c r="G28" s="63"/>
      <c r="H28" s="63"/>
      <c r="I28" s="74"/>
      <c r="J28" s="74"/>
      <c r="K28" s="74"/>
      <c r="L28" s="74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4.25" customHeight="1">
      <c r="A29" s="46"/>
      <c r="B29" s="59" t="s">
        <v>16</v>
      </c>
      <c r="C29" s="58" t="s">
        <v>506</v>
      </c>
      <c r="D29" s="58" t="s">
        <v>18</v>
      </c>
      <c r="E29" s="62"/>
      <c r="F29" s="74"/>
      <c r="G29" s="74"/>
      <c r="H29" s="74"/>
      <c r="I29" s="74"/>
      <c r="J29" s="74"/>
      <c r="K29" s="74"/>
      <c r="L29" s="74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4.25" customHeight="1">
      <c r="A30" s="46"/>
      <c r="B30" s="61"/>
      <c r="C30" s="58" t="s">
        <v>25</v>
      </c>
      <c r="D30" s="58" t="s">
        <v>24</v>
      </c>
      <c r="E30" s="62"/>
      <c r="F30" s="74"/>
      <c r="G30" s="74"/>
      <c r="H30" s="74"/>
      <c r="I30" s="74"/>
      <c r="J30" s="74"/>
      <c r="K30" s="74"/>
      <c r="L30" s="74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4.25" customHeight="1">
      <c r="A31" s="46"/>
      <c r="B31" s="59" t="s">
        <v>26</v>
      </c>
      <c r="C31" s="58" t="s">
        <v>29</v>
      </c>
      <c r="D31" s="58" t="s">
        <v>28</v>
      </c>
      <c r="E31" s="62"/>
      <c r="F31" s="74"/>
      <c r="G31" s="74"/>
      <c r="H31" s="74"/>
      <c r="I31" s="74"/>
      <c r="J31" s="74"/>
      <c r="K31" s="74"/>
      <c r="L31" s="74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4.25" customHeight="1">
      <c r="A32" s="46"/>
      <c r="B32" s="60"/>
      <c r="C32" s="58" t="s">
        <v>33</v>
      </c>
      <c r="D32" s="76" t="s">
        <v>32</v>
      </c>
      <c r="E32" s="62"/>
      <c r="F32" s="74"/>
      <c r="G32" s="74"/>
      <c r="H32" s="74"/>
      <c r="I32" s="74"/>
      <c r="J32" s="74"/>
      <c r="K32" s="74"/>
      <c r="L32" s="74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4.25" customHeight="1">
      <c r="A33" s="46"/>
      <c r="B33" s="60"/>
      <c r="C33" s="58" t="s">
        <v>31</v>
      </c>
      <c r="D33" s="58" t="s">
        <v>30</v>
      </c>
      <c r="E33" s="62"/>
      <c r="F33" s="74"/>
      <c r="G33" s="74"/>
      <c r="H33" s="74"/>
      <c r="I33" s="74"/>
      <c r="J33" s="74"/>
      <c r="K33" s="74"/>
      <c r="L33" s="74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3.5" customHeight="1">
      <c r="A34" s="46"/>
      <c r="B34" s="61"/>
      <c r="C34" s="58" t="s">
        <v>94</v>
      </c>
      <c r="D34" s="58" t="s">
        <v>158</v>
      </c>
      <c r="E34" s="62"/>
      <c r="F34" s="74"/>
      <c r="G34" s="74"/>
      <c r="H34" s="74"/>
      <c r="I34" s="74"/>
      <c r="J34" s="74"/>
      <c r="K34" s="74"/>
      <c r="L34" s="74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3.5" customHeight="1">
      <c r="A35" s="77"/>
      <c r="B35" s="78"/>
      <c r="C35" s="79"/>
      <c r="D35" s="63"/>
      <c r="E35" s="74"/>
      <c r="F35" s="74"/>
      <c r="G35" s="74"/>
      <c r="H35" s="74"/>
      <c r="I35" s="74"/>
      <c r="J35" s="74"/>
      <c r="K35" s="74"/>
      <c r="L35" s="74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3.5" customHeight="1">
      <c r="A36" s="74"/>
      <c r="B36" s="80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3.5" customHeight="1">
      <c r="A37" s="74"/>
      <c r="B37" s="81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3.5" customHeight="1">
      <c r="A38" s="74"/>
      <c r="B38" s="81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3.5" customHeight="1">
      <c r="A39" s="74"/>
      <c r="B39" s="81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3.5" customHeight="1">
      <c r="A40" s="74"/>
      <c r="B40" s="82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3.5" customHeight="1">
      <c r="A41" s="74"/>
      <c r="B41" s="82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3.5" customHeight="1">
      <c r="A42" s="74"/>
      <c r="B42" s="82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3.5" customHeight="1">
      <c r="A43" s="74"/>
      <c r="B43" s="82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3.5" customHeight="1">
      <c r="A44" s="74"/>
      <c r="B44" s="82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3.5" customHeight="1">
      <c r="A45" s="74"/>
      <c r="B45" s="82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3.5" customHeight="1">
      <c r="A46" s="74"/>
      <c r="B46" s="82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3.5" customHeight="1">
      <c r="A47" s="74"/>
      <c r="B47" s="82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3.5" customHeight="1">
      <c r="A48" s="74"/>
      <c r="B48" s="82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3.5" customHeight="1">
      <c r="A49" s="74"/>
      <c r="B49" s="82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3.5" customHeight="1">
      <c r="A50" s="74"/>
      <c r="B50" s="82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3.5" customHeight="1">
      <c r="A51" s="74"/>
      <c r="B51" s="82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3.5" customHeight="1">
      <c r="A52" s="74"/>
      <c r="B52" s="82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3.5" customHeight="1">
      <c r="A53" s="74"/>
      <c r="B53" s="82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3.5" customHeight="1">
      <c r="A54" s="74"/>
      <c r="B54" s="82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3.5" customHeight="1">
      <c r="A55" s="74"/>
      <c r="B55" s="82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3.5" customHeight="1">
      <c r="A56" s="74"/>
      <c r="B56" s="82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3.5" customHeight="1">
      <c r="A57" s="74"/>
      <c r="B57" s="82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3.5" customHeight="1">
      <c r="A58" s="74"/>
      <c r="B58" s="82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3.5" customHeight="1">
      <c r="A59" s="74"/>
      <c r="B59" s="82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3.5" customHeight="1">
      <c r="A60" s="74"/>
      <c r="B60" s="82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3.5" customHeight="1">
      <c r="A61" s="74"/>
      <c r="B61" s="82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3.5" customHeight="1">
      <c r="A62" s="74"/>
      <c r="B62" s="82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3.5" customHeight="1">
      <c r="A63" s="74"/>
      <c r="B63" s="82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3.5" customHeight="1">
      <c r="A64" s="74"/>
      <c r="B64" s="82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3.5" customHeight="1">
      <c r="A65" s="74"/>
      <c r="B65" s="82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3.5" customHeight="1">
      <c r="A66" s="74"/>
      <c r="B66" s="82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3.5" customHeight="1">
      <c r="A67" s="74"/>
      <c r="B67" s="82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3.5" customHeight="1">
      <c r="A68" s="74"/>
      <c r="B68" s="82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3.5" customHeight="1">
      <c r="A69" s="74"/>
      <c r="B69" s="82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3.5" customHeight="1">
      <c r="A70" s="74"/>
      <c r="B70" s="82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3.5" customHeight="1">
      <c r="A71" s="74"/>
      <c r="B71" s="82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3.5" customHeight="1">
      <c r="A72" s="74"/>
      <c r="B72" s="83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3.5" customHeight="1">
      <c r="A73" s="77"/>
      <c r="B73" s="84"/>
      <c r="C73" s="85"/>
      <c r="D73" s="74"/>
      <c r="E73" s="74"/>
      <c r="F73" s="74"/>
      <c r="G73" s="74"/>
      <c r="H73" s="74"/>
      <c r="I73" s="74"/>
      <c r="J73" s="74"/>
      <c r="K73" s="74"/>
      <c r="L73" s="74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3.5" customHeight="1">
      <c r="A74" s="77"/>
      <c r="B74" s="84"/>
      <c r="C74" s="85"/>
      <c r="D74" s="74"/>
      <c r="E74" s="74"/>
      <c r="F74" s="74"/>
      <c r="G74" s="74"/>
      <c r="H74" s="74"/>
      <c r="I74" s="74"/>
      <c r="J74" s="74"/>
      <c r="K74" s="74"/>
      <c r="L74" s="74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3.5" customHeight="1">
      <c r="A75" s="74"/>
      <c r="B75" s="86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3.5" customHeight="1">
      <c r="A76" s="77"/>
      <c r="B76" s="87"/>
      <c r="C76" s="85"/>
      <c r="D76" s="74"/>
      <c r="E76" s="74"/>
      <c r="F76" s="74"/>
      <c r="G76" s="74"/>
      <c r="H76" s="74"/>
      <c r="I76" s="74"/>
      <c r="J76" s="74"/>
      <c r="K76" s="74"/>
      <c r="L76" s="74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3.5" customHeight="1">
      <c r="A77" s="74"/>
      <c r="B77" s="88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3.5" customHeight="1">
      <c r="A78" s="74"/>
      <c r="B78" s="82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3.5" customHeight="1">
      <c r="A79" s="74"/>
      <c r="B79" s="82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3.5" customHeight="1">
      <c r="A80" s="74"/>
      <c r="B80" s="82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3.5" customHeight="1">
      <c r="A81" s="74"/>
      <c r="B81" s="82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3.5" customHeight="1">
      <c r="A82" s="74"/>
      <c r="B82" s="82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3.5" customHeight="1">
      <c r="A83" s="74"/>
      <c r="B83" s="82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3.5" customHeight="1">
      <c r="A84" s="74"/>
      <c r="B84" s="82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3.5" customHeight="1">
      <c r="A85" s="74"/>
      <c r="B85" s="82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3.5" customHeight="1">
      <c r="A86" s="74"/>
      <c r="B86" s="82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3.5" customHeight="1">
      <c r="A87" s="74"/>
      <c r="B87" s="82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3.5" customHeight="1">
      <c r="A88" s="74"/>
      <c r="B88" s="82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3.5" customHeight="1">
      <c r="A89" s="74"/>
      <c r="B89" s="82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3.5" customHeight="1">
      <c r="A90" s="74"/>
      <c r="B90" s="82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3.5" customHeight="1">
      <c r="A91" s="74"/>
      <c r="B91" s="82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3.5" customHeight="1">
      <c r="A92" s="74"/>
      <c r="B92" s="82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3.5" customHeight="1">
      <c r="A93" s="74"/>
      <c r="B93" s="81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4.2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4.2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4.2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4.2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4.2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4.2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4.2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4.2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4.2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4.2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4.2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4.2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4.2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4.2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4.2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4.2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4.2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4.2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4.2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4.2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4.2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4.2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4.2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4.2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4.2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4.2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4.2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4.2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4.2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4.2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4.2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4.2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4.2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4.2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4.2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4.2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4.2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4.2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4.2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4.2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4.2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4.2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4.2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4.2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4.2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4.2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4.2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4.2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4.2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4.2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4.2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4.2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4.2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4.2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4.2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4.2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4.2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4.2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4.2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4.2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4.2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4.2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4.2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4.2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4.2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4.2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4.2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4.2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4.2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4.2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4.2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4.2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4.2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4.2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4.2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4.2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4.2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4.2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4.2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4.2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4.2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4.2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4.2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4.2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4.2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4.2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4.2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4.2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4.2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4.2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4.2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4.2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4.2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4.2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4.2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4.2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4.2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4.2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4.2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4.2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4.2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4.2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4.2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4.2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4.2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4.2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4.2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4.2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4.2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4.2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4.2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4.2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4.2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4.2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4.2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4.2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4.2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4.2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4.2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4.2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4.2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4.2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4.2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4.2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4.2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4.2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4.2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4.2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4.2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4.2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4.2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4.2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4.2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4.2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4.2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4.2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4.2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4.2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4.2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4.2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4.2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4.2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4.2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4.2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4.2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4.2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4.2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4.2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4.2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4.2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4.2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4.2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4.2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4.2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4.2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4.2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4.2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4.2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4.2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4.2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4.2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4.2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4.2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4.2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4.2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4.2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4.2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4.2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4.2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4.2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4.2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4.2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4.2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4.2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4.2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4.2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4.2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4.2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4.2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4.2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4.2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4.2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4.2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4.2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4.2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4.2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4.2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4.2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4.2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4.2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4.2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4.2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4.2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4.2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4.2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4.2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4.2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4.2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4.2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4.2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4.2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4.2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4.2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4.2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4.2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4.2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4.2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4.2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4.2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4.2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4.2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4.2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4.2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4.2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4.2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4.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4.2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4.2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4.2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4.2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4.2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4.2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4.2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4.2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4.2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4.2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4.2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4.2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4.2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4.2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4.2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4.2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4.2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4.2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4.2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4.2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4.2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4.2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4.2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4.2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4.2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4.2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4.2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4.2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4.2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4.2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4.2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4.2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4.2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4.2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4.2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4.2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4.2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4.2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4.2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4.2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4.2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4.2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4.2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4.2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4.2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4.2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4.2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4.2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4.2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4.2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4.2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4.2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4.2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4.2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4.2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4.2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4.2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4.2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4.2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4.2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4.2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4.2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4.2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4.2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4.2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4.2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4.2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4.2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4.2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4.2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4.2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4.2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4.2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4.2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4.2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4.2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4.2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4.2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4.2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4.2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4.2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4.2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4.2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4.2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4.2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4.2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4.2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4.2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4.2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4.2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4.2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4.2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4.2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4.2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4.2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4.2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4.2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4.2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4.2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4.2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4.2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4.2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4.2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4.2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4.2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4.2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4.2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4.2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4.2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4.2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4.2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4.2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4.2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4.2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4.2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4.2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4.2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4.2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4.2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4.2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4.2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4.2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4.2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4.2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4.2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4.2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4.2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4.2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4.2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4.2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4.2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4.2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4.2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4.2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4.2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4.2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4.2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4.2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4.2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4.2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4.2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4.2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4.2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4.2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4.2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4.2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4.2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4.2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4.2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4.2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4.2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4.2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4.2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4.2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4.2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4.2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4.2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4.2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4.2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4.2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4.2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4.2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4.2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4.2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4.2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4.2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4.2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4.2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4.2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4.2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4.2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4.2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4.2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4.2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4.2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4.2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4.2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4.2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4.2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4.2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4.2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4.2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4.2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4.2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4.2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4.2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4.2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4.2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4.2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4.2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4.2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4.2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4.2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4.2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4.2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4.2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4.2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4.2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4.2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4.2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4.2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4.2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4.2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4.2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4.2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4.2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4.2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4.2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4.2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4.2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4.2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4.2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4.2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4.2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4.2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4.2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4.2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4.2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4.2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4.2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4.2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4.2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4.2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4.2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4.2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4.2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4.2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4.2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4.2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4.2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4.2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4.2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4.2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4.2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4.2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4.2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4.2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4.2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4.2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4.2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4.2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4.2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4.2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4.2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4.2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4.2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4.2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4.2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4.2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4.2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4.2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4.2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4.2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4.2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4.2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4.2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4.2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4.2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4.2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4.2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4.2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4.2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4.2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4.2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4.2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4.2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4.2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4.2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4.2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4.2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4.2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4.2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4.2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4.2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4.2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4.2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4.2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4.2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4.2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4.2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4.2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4.2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4.2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4.2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4.2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4.2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4.2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4.2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4.2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4.2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4.2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4.2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4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4.2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4.2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4.2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4.2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4.2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4.2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4.2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4.2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4.2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4.2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4.2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4.2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4.2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4.2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4.2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4.2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4.2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4.2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4.2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4.2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4.2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4.2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4.2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4.2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4.2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4.2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4.2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4.2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4.2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4.2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4.2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4.2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4.2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4.2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4.2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4.2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4.2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4.2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4.2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4.2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4.2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4.2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4.2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4.2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4.2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4.2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4.2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4.2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4.2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4.2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4.2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4.2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4.2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4.2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4.2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4.2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4.2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4.2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4.2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4.2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4.2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4.2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4.2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4.2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4.2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4.2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4.2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4.2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4.2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4.2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4.2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4.2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4.2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4.2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4.2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4.2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4.2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4.2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4.2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4.2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4.2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4.2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4.2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4.2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4.2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4.2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4.2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4.2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4.2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4.2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4.2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4.2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4.2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4.2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4.2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4.2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4.2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4.2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4.2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4.2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4.2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4.2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4.2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4.2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4.2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4.2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4.2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4.2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4.2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4.2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4.2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4.2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4.2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4.2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4.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4.2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4.2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4.2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4.2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4.2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4.2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4.2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4.2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4.2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4.2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4.2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4.2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4.2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4.2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4.2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4.2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4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4.2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4.2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4.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4.2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4.2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4.2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4.2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4.2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4.2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4.2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4.2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4.2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4.2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4.2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4.2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4.2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4.2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4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4.2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4.2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4.2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4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4.2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4.2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4.2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4.2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4.2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4.2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4.2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4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4.2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4.2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4.2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4.2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4.2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4.2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4.2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4.2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4.2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4.2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4.2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4.2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4.2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4.2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4.2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4.2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4.2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4.2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4.2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4.2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4.2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4.2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4.2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4.2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4.2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4.2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4.2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4.2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4.2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4.2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4.2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4.2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4.2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4.2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4.2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4.2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4.2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4.2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4.2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4.2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4.2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4.2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4.2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4.2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4.2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4.2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4.2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4.2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4.2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4.2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4.2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4.2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4.2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4.2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4.2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4.2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4.2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4.2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4.2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4.2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4.2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4.2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4.2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4.2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4.2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4.2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4.2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4.2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4.2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4.2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4.2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4.2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4.2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4.2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4.2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4.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4.2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4.2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4.2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4.2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4.2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4.2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4.2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4.2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4.2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4.2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4.2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4.2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4.2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4.2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4.2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4.2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4.2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4.2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4.2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4.2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4.2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4.2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4.2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4.2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4.2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4.2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4.2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4.2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4.2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4.2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4.2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4.2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4.2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4.2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4.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4.2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4.2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4.2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4.2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4.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4.2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4.2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4.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4.2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4.2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4.2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4.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4.2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4.2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4.2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4.2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4.2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4.2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4.2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4.2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4.2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4.2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4.2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4.2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4.2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4.2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4.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4.2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4.2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4.2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4.2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4.2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4.2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4.2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4.2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4.2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4.2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4.2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4.2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4.2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4.2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4.2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4.2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4.2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4.2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4.2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4.2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4.2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4.2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4.2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4.2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4.2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4.2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4.2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4.2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4.2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4.2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4.2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4.2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4.2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4.2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4.2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4.2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4.2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4.2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4.2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4.2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4.2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4.2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4.2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4.2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4.2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4.2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4.2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4.2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4.2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4.2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4.2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4.2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4.2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4.2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4.2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4.2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4.2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4.2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4.2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4.2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4.2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4.2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4.2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4.2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4.2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4.2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4.2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4.2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4.2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4.2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4.2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4.2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4.2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4.2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4.2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4.2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4.2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4.2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4.2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4.2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4.2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4.2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4.2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4.2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4.2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4.2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4.2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4.2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4.2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4.2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4.2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4.2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4.2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4.2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4.2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4.2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4.2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4.2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8">
    <mergeCell ref="J2:L2"/>
    <mergeCell ref="J9:L10"/>
    <mergeCell ref="F10:F11"/>
    <mergeCell ref="F12:F15"/>
    <mergeCell ref="F16:F20"/>
    <mergeCell ref="B21:B28"/>
    <mergeCell ref="F21:F25"/>
    <mergeCell ref="F26:F27"/>
    <mergeCell ref="B29:B30"/>
    <mergeCell ref="B31:B34"/>
    <mergeCell ref="A1:L1"/>
    <mergeCell ref="B2:D2"/>
    <mergeCell ref="F2:H2"/>
    <mergeCell ref="B4:B7"/>
    <mergeCell ref="F4:F6"/>
    <mergeCell ref="F7:F9"/>
    <mergeCell ref="B8:B18"/>
    <mergeCell ref="B19:B20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