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326"/>
  <workbookPr/>
  <mc:AlternateContent xmlns:mc="http://schemas.openxmlformats.org/markup-compatibility/2006">
    <mc:Choice Requires="x15">
      <x15ac:absPath xmlns:x15ac="http://schemas.microsoft.com/office/spreadsheetml/2010/11/ac" url="C:\Git\RBTCS\package\Tests\"/>
    </mc:Choice>
  </mc:AlternateContent>
  <bookViews>
    <workbookView xWindow="0" yWindow="0" windowWidth="19200" windowHeight="7510" xr2:uid="{00000000-000D-0000-FFFF-FFFF00000000}"/>
  </bookViews>
  <sheets>
    <sheet name="Risk Based Calculation" sheetId="33" r:id="rId1"/>
    <sheet name="Instructions" sheetId="34" r:id="rId2"/>
  </sheets>
  <definedNames>
    <definedName name="_xlnm._FilterDatabase" localSheetId="0" hidden="1">'Risk Based Calculation'!$C$4:$T$4</definedName>
    <definedName name="Effort" localSheetId="1">#REF!</definedName>
    <definedName name="Effort" localSheetId="0">#REF!</definedName>
    <definedName name="Effort">#REF!</definedName>
    <definedName name="Occurance" localSheetId="1">#REF!</definedName>
    <definedName name="Occurance" localSheetId="0">#REF!</definedName>
    <definedName name="Occurance">#REF!</definedName>
    <definedName name="TC_Type" localSheetId="1">#REF!</definedName>
    <definedName name="TC_Type" localSheetId="0">#REF!</definedName>
    <definedName name="TC_Type">#REF!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3" i="33" l="1"/>
  <c r="S3" i="33"/>
  <c r="P3" i="33"/>
  <c r="M15" i="33" l="1"/>
  <c r="N15" i="33"/>
  <c r="O15" i="33"/>
  <c r="P15" i="33"/>
  <c r="M16" i="33"/>
  <c r="N16" i="33"/>
  <c r="O16" i="33"/>
  <c r="P16" i="33"/>
  <c r="M17" i="33"/>
  <c r="N17" i="33"/>
  <c r="O17" i="33"/>
  <c r="P17" i="33"/>
  <c r="M18" i="33"/>
  <c r="N18" i="33"/>
  <c r="O18" i="33"/>
  <c r="P18" i="33"/>
  <c r="M19" i="33"/>
  <c r="N19" i="33"/>
  <c r="O19" i="33"/>
  <c r="P19" i="33"/>
  <c r="Q19" i="33" l="1"/>
  <c r="R19" i="33" s="1"/>
  <c r="Q18" i="33"/>
  <c r="R18" i="33" s="1"/>
  <c r="Q15" i="33"/>
  <c r="R15" i="33" s="1"/>
  <c r="Q17" i="33"/>
  <c r="R17" i="33" s="1"/>
  <c r="Q16" i="33"/>
  <c r="R16" i="33" s="1"/>
  <c r="O6" i="33" l="1"/>
  <c r="O7" i="33"/>
  <c r="O8" i="33"/>
  <c r="O9" i="33"/>
  <c r="O10" i="33"/>
  <c r="O11" i="33"/>
  <c r="O12" i="33"/>
  <c r="O13" i="33"/>
  <c r="O14" i="33"/>
  <c r="O5" i="33"/>
  <c r="N13" i="33"/>
  <c r="N14" i="33"/>
  <c r="N6" i="33"/>
  <c r="N7" i="33"/>
  <c r="N8" i="33"/>
  <c r="N9" i="33"/>
  <c r="N10" i="33"/>
  <c r="N11" i="33"/>
  <c r="N12" i="33"/>
  <c r="N5" i="33"/>
  <c r="M12" i="33"/>
  <c r="M13" i="33"/>
  <c r="M14" i="33"/>
  <c r="M7" i="33"/>
  <c r="Q7" i="33" s="1"/>
  <c r="M8" i="33"/>
  <c r="M9" i="33"/>
  <c r="M10" i="33"/>
  <c r="M11" i="33"/>
  <c r="M6" i="33"/>
  <c r="M5" i="33"/>
  <c r="Q6" i="33" l="1"/>
  <c r="R6" i="33" s="1"/>
  <c r="Q11" i="33"/>
  <c r="R11" i="33" s="1"/>
  <c r="R7" i="33"/>
  <c r="Q10" i="33"/>
  <c r="R10" i="33" s="1"/>
  <c r="Q9" i="33"/>
  <c r="R9" i="33" s="1"/>
  <c r="Q14" i="33"/>
  <c r="R14" i="33" s="1"/>
  <c r="Q13" i="33"/>
  <c r="R13" i="33" s="1"/>
  <c r="Q5" i="33"/>
  <c r="Q8" i="33"/>
  <c r="R8" i="33" s="1"/>
  <c r="Q12" i="33"/>
  <c r="R12" i="33" s="1"/>
  <c r="P14" i="33"/>
  <c r="P11" i="33"/>
  <c r="P9" i="33"/>
  <c r="P7" i="33"/>
  <c r="P8" i="33"/>
  <c r="P12" i="33"/>
  <c r="P10" i="33"/>
  <c r="P6" i="33"/>
  <c r="P5" i="33"/>
  <c r="P13" i="33"/>
  <c r="R3" i="33" l="1"/>
  <c r="Q3" i="33"/>
  <c r="R5" i="3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Vladimir Kokshenev</author>
  </authors>
  <commentList>
    <comment ref="U9" authorId="0" shapeId="0" xr:uid="{FC13BB4F-6773-446F-89AE-6BFEEDE3C736}">
      <text>
        <r>
          <rPr>
            <b/>
            <sz val="9"/>
            <color indexed="81"/>
            <rFont val="Tahoma"/>
            <charset val="1"/>
          </rPr>
          <t>Vladimir Kokshenev:</t>
        </r>
        <r>
          <rPr>
            <sz val="9"/>
            <color indexed="81"/>
            <rFont val="Tahoma"/>
            <charset val="1"/>
          </rPr>
          <t xml:space="preserve">
Functional requirement "5" has two types of preconditions. It requires functional requirement "1", and it requires environment "11".</t>
        </r>
      </text>
    </comment>
    <comment ref="U13" authorId="0" shapeId="0" xr:uid="{7E37A4CE-0AF9-4EAD-B8AD-99FE463E0089}">
      <text>
        <r>
          <rPr>
            <b/>
            <sz val="9"/>
            <color indexed="81"/>
            <rFont val="Tahoma"/>
            <charset val="1"/>
          </rPr>
          <t>Vladimir Kokshenev:</t>
        </r>
        <r>
          <rPr>
            <sz val="9"/>
            <color indexed="81"/>
            <rFont val="Tahoma"/>
            <charset val="1"/>
          </rPr>
          <t xml:space="preserve">
This is example of pure environmental precondition.</t>
        </r>
      </text>
    </comment>
    <comment ref="U14" authorId="0" shapeId="0" xr:uid="{6108C551-B5F3-4495-BA8A-01D4E2B59F3A}">
      <text>
        <r>
          <rPr>
            <b/>
            <sz val="9"/>
            <color indexed="81"/>
            <rFont val="Tahoma"/>
            <charset val="1"/>
          </rPr>
          <t>Vladimir Kokshenev:</t>
        </r>
        <r>
          <rPr>
            <sz val="9"/>
            <color indexed="81"/>
            <rFont val="Tahoma"/>
            <charset val="1"/>
          </rPr>
          <t xml:space="preserve">
This is example of pure functional precondition relationship. </t>
        </r>
      </text>
    </comment>
    <comment ref="D15" authorId="0" shapeId="0" xr:uid="{3AFC2440-A582-4A2A-8FD9-B52413DCE5E8}">
      <text>
        <r>
          <rPr>
            <b/>
            <sz val="9"/>
            <color indexed="81"/>
            <rFont val="Tahoma"/>
            <charset val="1"/>
          </rPr>
          <t>Vladimir Kokshenev:</t>
        </r>
        <r>
          <rPr>
            <sz val="9"/>
            <color indexed="81"/>
            <rFont val="Tahoma"/>
            <charset val="1"/>
          </rPr>
          <t xml:space="preserve">
Environment requirements do not have risk assessment associated with them, and they always have risk value of 0. But at the same time environment requirements have a preparation cost which should be provided in column "EXECost (MH)".</t>
        </r>
      </text>
    </comment>
    <comment ref="L15" authorId="0" shapeId="0" xr:uid="{F2A793DE-2E8F-412A-97E1-AD214C6D1E95}">
      <text>
        <r>
          <rPr>
            <b/>
            <sz val="9"/>
            <color indexed="81"/>
            <rFont val="Tahoma"/>
            <charset val="1"/>
          </rPr>
          <t>Vladimir Kokshenev:</t>
        </r>
        <r>
          <rPr>
            <sz val="9"/>
            <color indexed="81"/>
            <rFont val="Tahoma"/>
            <charset val="1"/>
          </rPr>
          <t xml:space="preserve">
Environment requirements have a preparation cost which should be provided in column "EXECost (MH)". However, environment requirements do not have risk assessment associated with them, and they always have risk value of 0.</t>
        </r>
      </text>
    </comment>
    <comment ref="U18" authorId="0" shapeId="0" xr:uid="{65C6FBA1-8F0B-425C-868A-ABD641A87EEA}">
      <text>
        <r>
          <rPr>
            <b/>
            <sz val="9"/>
            <color indexed="81"/>
            <rFont val="Tahoma"/>
            <charset val="1"/>
          </rPr>
          <t>Vladimir Kokshenev:</t>
        </r>
        <r>
          <rPr>
            <sz val="9"/>
            <color indexed="81"/>
            <rFont val="Tahoma"/>
            <charset val="1"/>
          </rPr>
          <t xml:space="preserve">
One environment may become a precondition for another environment. For example, Environment "14" requires environment "13" as a precondition.</t>
        </r>
      </text>
    </comment>
  </commentList>
</comments>
</file>

<file path=xl/sharedStrings.xml><?xml version="1.0" encoding="utf-8"?>
<sst xmlns="http://schemas.openxmlformats.org/spreadsheetml/2006/main" count="104" uniqueCount="99">
  <si>
    <t>Priority</t>
  </si>
  <si>
    <t>Impact</t>
  </si>
  <si>
    <t>Dev</t>
  </si>
  <si>
    <t>PM</t>
  </si>
  <si>
    <t>Total Impact</t>
  </si>
  <si>
    <t>Test</t>
  </si>
  <si>
    <t>Usage</t>
  </si>
  <si>
    <t>Total Usage</t>
  </si>
  <si>
    <t>TTL MH</t>
  </si>
  <si>
    <t>OPT MH</t>
  </si>
  <si>
    <t>Worksheet Input Columns:</t>
  </si>
  <si>
    <t>Worksheet Calculation Fields:</t>
  </si>
  <si>
    <t>Execution Steps:</t>
  </si>
  <si>
    <t>Weight</t>
  </si>
  <si>
    <t xml:space="preserve"> [ 1 = XSmall (&lt;= 2 hrs),  2 = Small (&lt;= 4 hrs),  3 = Medium (&lt;= 8hrs),  4 = Large (&lt;= 12hrs),  5 = XLarge (&gt; 12hrs) ]</t>
  </si>
  <si>
    <r>
      <t xml:space="preserve">Relative Weights </t>
    </r>
    <r>
      <rPr>
        <i/>
        <sz val="10"/>
        <color theme="1"/>
        <rFont val="Calibri"/>
        <family val="2"/>
        <scheme val="minor"/>
      </rPr>
      <t>(1-low, 5-high)</t>
    </r>
  </si>
  <si>
    <t>EXECost (MH)</t>
  </si>
  <si>
    <t>EXECost Scale</t>
  </si>
  <si>
    <t>Total PoF</t>
  </si>
  <si>
    <t>T-PoF</t>
  </si>
  <si>
    <t>D-PoF</t>
  </si>
  <si>
    <t>Risk Based Coverage process instructions</t>
  </si>
  <si>
    <t>Risk%</t>
  </si>
  <si>
    <t>Risk Values</t>
  </si>
  <si>
    <t>Covered (n)?</t>
  </si>
  <si>
    <r>
      <t>1.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Copy this (template) workbook into a new workbook.</t>
    </r>
  </si>
  <si>
    <r>
      <t>a.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Name the new workbook, “&lt;RQ#&gt; Approved Risk Based Coverage”</t>
    </r>
  </si>
  <si>
    <r>
      <t>7.</t>
    </r>
    <r>
      <rPr>
        <sz val="7"/>
        <color theme="1"/>
        <rFont val="Times New Roman"/>
        <family val="1"/>
      </rPr>
      <t xml:space="preserve">      </t>
    </r>
    <r>
      <rPr>
        <sz val="10"/>
        <color theme="1"/>
        <rFont val="Arial"/>
        <family val="2"/>
      </rPr>
      <t xml:space="preserve">After test case execution is completed, the Test Focal </t>
    </r>
    <r>
      <rPr>
        <sz val="11"/>
        <color theme="1"/>
        <rFont val="Calibri"/>
        <family val="2"/>
        <scheme val="minor"/>
      </rPr>
      <t>downloads the “&lt;RQ#&gt; Approved Risk Based Coverage” workbook and creates a new workbook from it.</t>
    </r>
  </si>
  <si>
    <r>
      <t>a.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Name the new workbook, “&lt;RQ#&gt; Final Risk Based Coverage”.</t>
    </r>
  </si>
  <si>
    <t>Owner</t>
  </si>
  <si>
    <t>Test SUF%</t>
  </si>
  <si>
    <t>AVG SUF%</t>
  </si>
  <si>
    <t>Coverge%</t>
  </si>
  <si>
    <r>
      <rPr>
        <i/>
        <u/>
        <sz val="11"/>
        <color theme="1"/>
        <rFont val="Calibri"/>
        <family val="2"/>
        <scheme val="minor"/>
      </rPr>
      <t>Weight</t>
    </r>
    <r>
      <rPr>
        <sz val="11"/>
        <color theme="1"/>
        <rFont val="Calibri"/>
        <family val="2"/>
        <scheme val="minor"/>
      </rPr>
      <t xml:space="preserve"> - </t>
    </r>
    <r>
      <rPr>
        <sz val="11"/>
        <color theme="1"/>
        <rFont val="Calibri"/>
        <family val="2"/>
        <scheme val="minor"/>
      </rPr>
      <t xml:space="preserve">the relative weight for each stakeholder in the decision-making process </t>
    </r>
  </si>
  <si>
    <r>
      <rPr>
        <i/>
        <sz val="11"/>
        <color theme="1"/>
        <rFont val="Calibri"/>
        <family val="2"/>
        <scheme val="minor"/>
      </rPr>
      <t>FRID</t>
    </r>
    <r>
      <rPr>
        <sz val="11"/>
        <color theme="1"/>
        <rFont val="Calibri"/>
        <family val="2"/>
        <scheme val="minor"/>
      </rPr>
      <t xml:space="preserve"> -</t>
    </r>
    <r>
      <rPr>
        <sz val="11"/>
        <color theme="1"/>
        <rFont val="Calibri"/>
        <family val="2"/>
        <scheme val="minor"/>
      </rPr>
      <t xml:space="preserve"> the unique Functional Requirement Identifier for a functional requirement in the Test Plans' "Functional Requirements " table.</t>
    </r>
  </si>
  <si>
    <r>
      <rPr>
        <b/>
        <sz val="11"/>
        <color theme="1"/>
        <rFont val="Calibri"/>
        <family val="2"/>
        <scheme val="minor"/>
      </rPr>
      <t>Impact</t>
    </r>
    <r>
      <rPr>
        <b/>
        <sz val="11"/>
        <color theme="1"/>
        <rFont val="Calibri"/>
        <family val="2"/>
        <scheme val="minor"/>
      </rPr>
      <t xml:space="preserve"> -</t>
    </r>
    <r>
      <rPr>
        <sz val="11"/>
        <color theme="1"/>
        <rFont val="Calibri"/>
        <family val="2"/>
        <scheme val="minor"/>
      </rPr>
      <t xml:space="preserve"> defines the operational impact on customer (i.e. primary user scenarios) if this functional behavior does not work.</t>
    </r>
  </si>
  <si>
    <r>
      <rPr>
        <b/>
        <sz val="11"/>
        <color theme="1"/>
        <rFont val="Calibri"/>
        <family val="2"/>
        <scheme val="minor"/>
      </rPr>
      <t>Usage</t>
    </r>
    <r>
      <rPr>
        <sz val="11"/>
        <color theme="1"/>
        <rFont val="Calibri"/>
        <family val="2"/>
        <scheme val="minor"/>
      </rPr>
      <t xml:space="preserve"> - defines how often a behavior is triggered. </t>
    </r>
  </si>
  <si>
    <r>
      <t>D-PoF</t>
    </r>
    <r>
      <rPr>
        <sz val="11"/>
        <color theme="1"/>
        <rFont val="Calibri"/>
        <family val="2"/>
        <scheme val="minor"/>
      </rPr>
      <t xml:space="preserve"> - defines the "Dev Probability of Failure" measurement (expectation)  of a failure  (from known structural complexity or issues)</t>
    </r>
  </si>
  <si>
    <r>
      <rPr>
        <b/>
        <sz val="11"/>
        <color theme="1"/>
        <rFont val="Calibri"/>
        <family val="2"/>
        <scheme val="minor"/>
      </rPr>
      <t>T-PoF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- defines "Test Probability of Failure" measurement (expectation) of a failure ( e.g. area is known to be problematic from our previous test experience)</t>
    </r>
  </si>
  <si>
    <r>
      <rPr>
        <b/>
        <i/>
        <u/>
        <sz val="11"/>
        <color theme="1"/>
        <rFont val="Calibri"/>
        <family val="2"/>
        <scheme val="minor"/>
      </rPr>
      <t xml:space="preserve">EXECost MH </t>
    </r>
    <r>
      <rPr>
        <sz val="11"/>
        <color theme="1"/>
        <rFont val="Calibri"/>
        <family val="2"/>
        <scheme val="minor"/>
      </rPr>
      <t>- the estimated Execution Cost in Man Hours to verify a functional requirement</t>
    </r>
  </si>
  <si>
    <r>
      <rPr>
        <b/>
        <i/>
        <u/>
        <sz val="11"/>
        <color theme="1"/>
        <rFont val="Calibri"/>
        <family val="2"/>
        <scheme val="minor"/>
      </rPr>
      <t>Covered (n)?</t>
    </r>
    <r>
      <rPr>
        <b/>
        <i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-  the selection of Functional requirements to be </t>
    </r>
    <r>
      <rPr>
        <b/>
        <sz val="12"/>
        <color theme="1"/>
        <rFont val="Calibri"/>
        <family val="2"/>
        <scheme val="minor"/>
      </rPr>
      <t>removed</t>
    </r>
    <r>
      <rPr>
        <sz val="11"/>
        <color theme="1"/>
        <rFont val="Calibri"/>
        <family val="2"/>
        <scheme val="minor"/>
      </rPr>
      <t xml:space="preserve"> from the coverage plan</t>
    </r>
  </si>
  <si>
    <r>
      <rPr>
        <b/>
        <i/>
        <u/>
        <sz val="11"/>
        <color theme="1"/>
        <rFont val="Calibri"/>
        <family val="2"/>
        <scheme val="minor"/>
      </rPr>
      <t xml:space="preserve">Test SUF% </t>
    </r>
    <r>
      <rPr>
        <sz val="11"/>
        <color theme="1"/>
        <rFont val="Calibri"/>
        <family val="2"/>
        <scheme val="minor"/>
      </rPr>
      <t xml:space="preserve">- an rating of the Test coverage Sufficiency that was achieved in verifying a functional requirement  </t>
    </r>
  </si>
  <si>
    <r>
      <rPr>
        <b/>
        <i/>
        <u/>
        <sz val="11"/>
        <color theme="1"/>
        <rFont val="Calibri"/>
        <family val="2"/>
        <scheme val="minor"/>
      </rPr>
      <t>Total Impact</t>
    </r>
    <r>
      <rPr>
        <sz val="11"/>
        <color theme="1"/>
        <rFont val="Calibri"/>
        <family val="2"/>
        <scheme val="minor"/>
      </rPr>
      <t xml:space="preserve"> = the weighted average of all Impact ratings</t>
    </r>
  </si>
  <si>
    <r>
      <rPr>
        <b/>
        <i/>
        <u/>
        <sz val="11"/>
        <color theme="1"/>
        <rFont val="Calibri"/>
        <family val="2"/>
        <scheme val="minor"/>
      </rPr>
      <t>Total Usage</t>
    </r>
    <r>
      <rPr>
        <sz val="11"/>
        <color theme="1"/>
        <rFont val="Calibri"/>
        <family val="2"/>
        <scheme val="minor"/>
      </rPr>
      <t xml:space="preserve"> = the weighted average of all Usage ratings</t>
    </r>
  </si>
  <si>
    <r>
      <rPr>
        <b/>
        <i/>
        <u/>
        <sz val="11"/>
        <color theme="1"/>
        <rFont val="Calibri"/>
        <family val="2"/>
        <scheme val="minor"/>
      </rPr>
      <t>EXECost Scale</t>
    </r>
    <r>
      <rPr>
        <b/>
        <i/>
        <sz val="11"/>
        <color theme="1"/>
        <rFont val="Calibri"/>
        <family val="2"/>
        <scheme val="minor"/>
      </rPr>
      <t xml:space="preserve"> = </t>
    </r>
    <r>
      <rPr>
        <sz val="11"/>
        <color theme="1"/>
        <rFont val="Calibri"/>
        <family val="2"/>
        <scheme val="minor"/>
      </rPr>
      <t xml:space="preserve">the relative scale of the Execution Cost Man Hours to verify this functional requirement </t>
    </r>
  </si>
  <si>
    <r>
      <rPr>
        <b/>
        <sz val="11"/>
        <color theme="1"/>
        <rFont val="Calibri"/>
        <family val="2"/>
        <scheme val="minor"/>
      </rPr>
      <t>Risk Value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= the relative weight of functional risk associated to each Functional requirement  ( Impact + Usage * PoF )</t>
    </r>
  </si>
  <si>
    <r>
      <rPr>
        <b/>
        <i/>
        <u/>
        <sz val="11"/>
        <color theme="1"/>
        <rFont val="Calibri"/>
        <family val="2"/>
        <scheme val="minor"/>
      </rPr>
      <t>Priority</t>
    </r>
    <r>
      <rPr>
        <sz val="11"/>
        <color theme="1"/>
        <rFont val="Calibri"/>
        <family val="2"/>
        <scheme val="minor"/>
      </rPr>
      <t xml:space="preserve"> = the relative priority of its weighted risk ( Risk / Cost )</t>
    </r>
  </si>
  <si>
    <r>
      <rPr>
        <b/>
        <i/>
        <u/>
        <sz val="11"/>
        <color theme="1"/>
        <rFont val="Calibri"/>
        <family val="2"/>
        <scheme val="minor"/>
      </rPr>
      <t>TTL MH</t>
    </r>
    <r>
      <rPr>
        <sz val="11"/>
        <color theme="1"/>
        <rFont val="Calibri"/>
        <family val="2"/>
        <scheme val="minor"/>
      </rPr>
      <t xml:space="preserve"> = the Total estimatedin Time in Man Hours for all the Functional requirements</t>
    </r>
  </si>
  <si>
    <r>
      <rPr>
        <b/>
        <i/>
        <u/>
        <sz val="11"/>
        <color theme="1"/>
        <rFont val="Calibri"/>
        <family val="2"/>
        <scheme val="minor"/>
      </rPr>
      <t xml:space="preserve">Risk% </t>
    </r>
    <r>
      <rPr>
        <sz val="11"/>
        <color theme="1"/>
        <rFont val="Calibri"/>
        <family val="2"/>
        <scheme val="minor"/>
      </rPr>
      <t>= the total risk percentage associated with all the functional requirements that will NOT be verified</t>
    </r>
  </si>
  <si>
    <r>
      <rPr>
        <b/>
        <i/>
        <u/>
        <sz val="11"/>
        <color theme="1"/>
        <rFont val="Calibri"/>
        <family val="2"/>
        <scheme val="minor"/>
      </rPr>
      <t>Coverage%</t>
    </r>
    <r>
      <rPr>
        <sz val="11"/>
        <color theme="1"/>
        <rFont val="Calibri"/>
        <family val="2"/>
        <scheme val="minor"/>
      </rPr>
      <t xml:space="preserve"> = the total percentage of functional requirements test verification</t>
    </r>
  </si>
  <si>
    <r>
      <rPr>
        <b/>
        <i/>
        <u/>
        <sz val="11"/>
        <color theme="1"/>
        <rFont val="Calibri"/>
        <family val="2"/>
        <scheme val="minor"/>
      </rPr>
      <t>OPT MH</t>
    </r>
    <r>
      <rPr>
        <sz val="11"/>
        <color theme="1"/>
        <rFont val="Calibri"/>
        <family val="2"/>
        <scheme val="minor"/>
      </rPr>
      <t xml:space="preserve"> = the total time in Man Hours for the  Optimized list of functional requirements to be verified</t>
    </r>
  </si>
  <si>
    <r>
      <rPr>
        <b/>
        <i/>
        <u/>
        <sz val="11"/>
        <color theme="1"/>
        <rFont val="Calibri"/>
        <family val="2"/>
        <scheme val="minor"/>
      </rPr>
      <t xml:space="preserve">SUF AVG% </t>
    </r>
    <r>
      <rPr>
        <sz val="11"/>
        <color theme="1"/>
        <rFont val="Calibri"/>
        <family val="2"/>
        <scheme val="minor"/>
      </rPr>
      <t>= the Average Sufficiency achieved in test coverge achieved across all functional requirements</t>
    </r>
  </si>
  <si>
    <r>
      <t>a.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 xml:space="preserve">In the worksheet, insert blank rows as necessary to get enough space to handle all the functional requirements; </t>
    </r>
  </si>
  <si>
    <r>
      <t>a.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Each stakeholder (PM, Dev, Test) will rate their separately assigned input fields ( Impact, Usage, PoF, EXECost ) on a relative scale from 1-5 (5 = highest)</t>
    </r>
  </si>
  <si>
    <r>
      <t>4.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Test Focal selects those functional requirement to remove from the coverage to meet the scheduling constraints.</t>
    </r>
  </si>
  <si>
    <r>
      <t>5.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Test Manager executes a review process with Dev (Dev Focal and Dev Manager) to get their approval on the selected requirements and the risk being incurred.</t>
    </r>
  </si>
  <si>
    <r>
      <t>6.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Upon approval, Test Focal uploads the approved “&lt;RQ&gt; Approved Risk Based Coverage” workbook as a Test Plan attachment.</t>
    </r>
  </si>
  <si>
    <r>
      <t>a.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The "Risk Based Calculation" worksheet from the workbook is copied under the "Risk Based Coverage" section of the Test Plan (Section 2.2.13) in the location indicated in the test plan.</t>
    </r>
  </si>
  <si>
    <r>
      <t>b.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In the RQ’s PM Project, update the "Risk Based Coverage" milestones’ "Approved %" field with the approved risk (i.e. “Risk%” field value in the worksheet)</t>
    </r>
  </si>
  <si>
    <r>
      <t>8.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In the “&lt;RQ#&gt; Final Risk Based Coverage” workbook, update the “Risk Based Calculation” worksheet with the actual functional requirements coverage achieved.</t>
    </r>
  </si>
  <si>
    <r>
      <t>a.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As necessary update which functional requirements were covered in the actual testing (column R).</t>
    </r>
  </si>
  <si>
    <r>
      <t>c.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In the RQ’s PM Project, update the "Risk Based Coverage" milestones’ "Final %" field with the final risk percentage achieved (i.e. “Final%” field value in the worksheet)</t>
    </r>
  </si>
  <si>
    <r>
      <t>d.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Copy the “Risk Based Calculation” worksheet under the "Risk Based Coverage" section of the Test Plan (Section 2.2.13) in the location indicated in the test plan.</t>
    </r>
  </si>
  <si>
    <r>
      <t>e.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Upload the completed “&lt;RQ#&gt; Final Risk Based Coverage” workbook as a Test Plan attachment.</t>
    </r>
  </si>
  <si>
    <r>
      <t>d.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Test Focal meets with their manager to conduct an internal review of the completed optimized coverage plan.</t>
    </r>
  </si>
  <si>
    <r>
      <t>b.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For each tested functional requirement update your "Test Sufficiency" rating with what was achieved (column S).</t>
    </r>
  </si>
  <si>
    <t>Preconditions</t>
  </si>
  <si>
    <t>ID</t>
  </si>
  <si>
    <t>Functional 
Requirements</t>
  </si>
  <si>
    <t>Environment 
Requirements</t>
  </si>
  <si>
    <t>15</t>
  </si>
  <si>
    <t>14</t>
  </si>
  <si>
    <t>1</t>
  </si>
  <si>
    <t>13</t>
  </si>
  <si>
    <r>
      <rPr>
        <b/>
        <i/>
        <u/>
        <sz val="11"/>
        <color theme="1"/>
        <rFont val="Calibri"/>
        <family val="2"/>
        <scheme val="minor"/>
      </rPr>
      <t xml:space="preserve">Preconditions </t>
    </r>
    <r>
      <rPr>
        <sz val="11"/>
        <color theme="1"/>
        <rFont val="Calibri"/>
        <family val="2"/>
        <scheme val="minor"/>
      </rPr>
      <t xml:space="preserve">- a list of preconditions for a functional requirement (other functional requirements or environmental requirements can be preconditions of a functional requirement or environmental requirement).  </t>
    </r>
  </si>
  <si>
    <t>Manual process:</t>
  </si>
  <si>
    <r>
      <t>a.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Run rbtcs.py tool and specify input file name and available time budget (for example, "python rbtcs.py rq-abc.xlsx -b 60")</t>
    </r>
  </si>
  <si>
    <r>
      <t>b.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The tool will produce output into "rbtcs_results.xls" file.</t>
    </r>
  </si>
  <si>
    <r>
      <t>c.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Enter the "Test Sufficiency" rating being planned for each requirement to be tested (column T).</t>
    </r>
  </si>
  <si>
    <r>
      <t>a.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Sort the "Priority" column in descending order to obtain the top priority requirements at the top of the list (column R).</t>
    </r>
  </si>
  <si>
    <r>
      <t>3.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Test Focal requests that all RQ Focals (Dev, PM) complete their portion of the "Risk Based Calculation" worksheet (columns D:L)</t>
    </r>
  </si>
  <si>
    <r>
      <t>2.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From the Test Plan’s Functional Requirements table copy Functional Requirement ID (FRID) into the worksheet, “Risk Based Calculation”. (column C)</t>
    </r>
  </si>
  <si>
    <r>
      <t>b.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In the new line copy down the formulas from the row above it (columns M:R)</t>
    </r>
  </si>
  <si>
    <r>
      <t>b.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Select functional requirements to remove from coverage (column S); be cognizant of requirement dependencies in your selection.</t>
    </r>
  </si>
  <si>
    <t xml:space="preserve">              Tool-assisted process (generates test coverage using risk values, execution time, and preconditions):</t>
  </si>
  <si>
    <r>
      <t>c.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Copy suggested coverage into coverage column (column S), review it and consider modification if necessary.</t>
    </r>
  </si>
  <si>
    <t xml:space="preserve">            Note: do not forget to specify preconditions column name using "-p" key if you have precodnition releations between your requirements (for example, "python rbtcs.py rq-abc.xlsx -b 60 -p Preconditions")</t>
  </si>
  <si>
    <t xml:space="preserve">            where "rq-abc.xlsx" is the name of your risk-based assessment worksheet, and "60" is your timebudget available for this RQ. 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</si>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</sst>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Geneva"/>
    </font>
    <font>
      <sz val="11"/>
      <color rgb="FF0061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5"/>
      <name val="Calibri"/>
      <family val="2"/>
      <scheme val="minor"/>
    </font>
    <font>
      <sz val="11"/>
      <color rgb="FF9C0006"/>
      <name val="Calibri"/>
      <family val="2"/>
      <scheme val="minor"/>
    </font>
    <font>
      <sz val="10"/>
      <color theme="1"/>
      <name val="Arial"/>
      <family val="2"/>
    </font>
    <font>
      <i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7"/>
      <color theme="1"/>
      <name val="Times New Roman"/>
      <family val="1"/>
    </font>
    <font>
      <b/>
      <sz val="11"/>
      <color theme="0"/>
      <name val="Calibri"/>
      <family val="2"/>
      <scheme val="minor"/>
    </font>
    <font>
      <i/>
      <u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name val="Arial"/>
      <family val="2"/>
    </font>
    <font>
      <b/>
      <u/>
      <sz val="14"/>
      <name val="Arial"/>
      <family val="2"/>
    </font>
    <font>
      <sz val="11"/>
      <name val="Calibri"/>
      <family val="2"/>
      <scheme val="minor"/>
    </font>
    <font>
      <b/>
      <sz val="12"/>
      <color rgb="FF0070C0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i/>
      <u/>
      <sz val="1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i/>
      <u/>
      <sz val="10"/>
      <name val="Arial"/>
      <family val="2"/>
    </font>
    <font>
      <b/>
      <sz val="10"/>
      <color rgb="FF0070C0"/>
      <name val="Arial"/>
      <family val="2"/>
    </font>
    <font>
      <sz val="11"/>
      <color theme="1"/>
      <name val="Calibri"/>
      <family val="2"/>
      <scheme val="minor"/>
    </font>
    <font>
      <i/>
      <sz val="1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</patternFill>
    </fill>
    <fill>
      <patternFill patternType="solid">
        <fgColor rgb="FFFFFFCC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3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9">
    <xf numFmtId="0" fontId="0" fillId="0" borderId="0"/>
    <xf numFmtId="0" fontId="2" fillId="2" borderId="0" applyNumberFormat="0" applyBorder="0" applyAlignment="0" applyProtection="0"/>
    <xf numFmtId="0" fontId="3" fillId="3" borderId="1" applyNumberFormat="0" applyAlignment="0" applyProtection="0"/>
    <xf numFmtId="0" fontId="5" fillId="0" borderId="0"/>
    <xf numFmtId="0" fontId="6" fillId="0" borderId="0"/>
    <xf numFmtId="0" fontId="5" fillId="4" borderId="2" applyNumberFormat="0" applyFont="0" applyAlignment="0" applyProtection="0"/>
    <xf numFmtId="0" fontId="1" fillId="4" borderId="2" applyNumberFormat="0" applyFont="0" applyAlignment="0" applyProtection="0"/>
    <xf numFmtId="0" fontId="7" fillId="6" borderId="0" applyNumberFormat="0" applyBorder="0" applyAlignment="0" applyProtection="0"/>
    <xf numFmtId="0" fontId="11" fillId="10" borderId="0" applyNumberFormat="0" applyBorder="0" applyAlignment="0" applyProtection="0"/>
  </cellStyleXfs>
  <cellXfs count="128">
    <xf numFmtId="0" fontId="0" fillId="0" borderId="0" xfId="0"/>
    <xf numFmtId="0" fontId="9" fillId="5" borderId="0" xfId="3" applyFont="1" applyFill="1" applyAlignment="1" applyProtection="1">
      <alignment horizontal="center"/>
    </xf>
    <xf numFmtId="0" fontId="9" fillId="0" borderId="0" xfId="3" applyFont="1" applyProtection="1"/>
    <xf numFmtId="0" fontId="0" fillId="0" borderId="0" xfId="0" applyProtection="1"/>
    <xf numFmtId="0" fontId="9" fillId="0" borderId="0" xfId="3" applyFont="1" applyAlignment="1" applyProtection="1">
      <alignment vertical="top" wrapText="1"/>
    </xf>
    <xf numFmtId="2" fontId="0" fillId="0" borderId="0" xfId="0" applyNumberFormat="1" applyProtection="1"/>
    <xf numFmtId="2" fontId="9" fillId="0" borderId="0" xfId="3" applyNumberFormat="1" applyFont="1" applyProtection="1"/>
    <xf numFmtId="0" fontId="9" fillId="0" borderId="0" xfId="3" applyFont="1" applyAlignment="1" applyProtection="1">
      <alignment horizontal="center"/>
    </xf>
    <xf numFmtId="0" fontId="1" fillId="0" borderId="0" xfId="0" applyFont="1" applyProtection="1"/>
    <xf numFmtId="2" fontId="1" fillId="0" borderId="0" xfId="0" applyNumberFormat="1" applyFont="1" applyProtection="1"/>
    <xf numFmtId="0" fontId="4" fillId="8" borderId="8" xfId="0" applyFont="1" applyFill="1" applyBorder="1" applyAlignment="1">
      <alignment horizontal="center"/>
    </xf>
    <xf numFmtId="0" fontId="8" fillId="8" borderId="8" xfId="3" applyFont="1" applyFill="1" applyBorder="1" applyAlignment="1" applyProtection="1">
      <alignment horizontal="center"/>
    </xf>
    <xf numFmtId="1" fontId="4" fillId="8" borderId="9" xfId="0" applyNumberFormat="1" applyFont="1" applyFill="1" applyBorder="1" applyAlignment="1">
      <alignment horizontal="center"/>
    </xf>
    <xf numFmtId="0" fontId="9" fillId="0" borderId="0" xfId="3" applyFont="1" applyFill="1" applyAlignment="1" applyProtection="1">
      <alignment horizontal="center"/>
    </xf>
    <xf numFmtId="0" fontId="13" fillId="0" borderId="0" xfId="0" applyFont="1"/>
    <xf numFmtId="10" fontId="9" fillId="5" borderId="0" xfId="3" applyNumberFormat="1" applyFont="1" applyFill="1" applyAlignment="1" applyProtection="1">
      <alignment horizontal="center"/>
    </xf>
    <xf numFmtId="0" fontId="9" fillId="5" borderId="0" xfId="3" applyNumberFormat="1" applyFont="1" applyFill="1" applyAlignment="1" applyProtection="1">
      <alignment horizontal="center"/>
    </xf>
    <xf numFmtId="0" fontId="4" fillId="8" borderId="8" xfId="0" applyFont="1" applyFill="1" applyBorder="1" applyAlignment="1" applyProtection="1">
      <alignment horizontal="center"/>
    </xf>
    <xf numFmtId="164" fontId="16" fillId="12" borderId="1" xfId="2" applyNumberFormat="1" applyFont="1" applyFill="1" applyAlignment="1" applyProtection="1">
      <alignment horizontal="center"/>
    </xf>
    <xf numFmtId="164" fontId="16" fillId="12" borderId="4" xfId="0" applyNumberFormat="1" applyFont="1" applyFill="1" applyBorder="1" applyAlignment="1" applyProtection="1">
      <alignment horizontal="center"/>
    </xf>
    <xf numFmtId="2" fontId="10" fillId="11" borderId="4" xfId="3" applyNumberFormat="1" applyFont="1" applyFill="1" applyBorder="1" applyAlignment="1" applyProtection="1">
      <alignment horizontal="center"/>
    </xf>
    <xf numFmtId="10" fontId="10" fillId="11" borderId="4" xfId="0" applyNumberFormat="1" applyFont="1" applyFill="1" applyBorder="1" applyAlignment="1" applyProtection="1">
      <alignment horizontal="center"/>
    </xf>
    <xf numFmtId="2" fontId="10" fillId="11" borderId="4" xfId="0" applyNumberFormat="1" applyFont="1" applyFill="1" applyBorder="1" applyAlignment="1">
      <alignment horizontal="center"/>
    </xf>
    <xf numFmtId="10" fontId="10" fillId="11" borderId="4" xfId="3" applyNumberFormat="1" applyFont="1" applyFill="1" applyBorder="1" applyAlignment="1" applyProtection="1">
      <alignment horizontal="center"/>
    </xf>
    <xf numFmtId="0" fontId="21" fillId="0" borderId="0" xfId="3" applyFont="1" applyBorder="1" applyAlignment="1" applyProtection="1"/>
    <xf numFmtId="0" fontId="22" fillId="0" borderId="0" xfId="3" applyFont="1" applyBorder="1" applyAlignment="1" applyProtection="1"/>
    <xf numFmtId="0" fontId="23" fillId="5" borderId="0" xfId="3" applyFont="1" applyFill="1" applyAlignment="1" applyProtection="1">
      <alignment horizontal="center"/>
    </xf>
    <xf numFmtId="0" fontId="23" fillId="0" borderId="0" xfId="3" applyFont="1" applyProtection="1"/>
    <xf numFmtId="0" fontId="22" fillId="0" borderId="0" xfId="3" applyFont="1" applyBorder="1" applyAlignment="1" applyProtection="1">
      <alignment horizontal="center"/>
    </xf>
    <xf numFmtId="0" fontId="24" fillId="0" borderId="0" xfId="3" applyFont="1" applyBorder="1" applyAlignment="1" applyProtection="1">
      <alignment horizontal="left"/>
    </xf>
    <xf numFmtId="0" fontId="25" fillId="0" borderId="0" xfId="3" applyFont="1" applyBorder="1" applyAlignment="1" applyProtection="1">
      <alignment horizontal="left" indent="1"/>
    </xf>
    <xf numFmtId="0" fontId="26" fillId="0" borderId="0" xfId="3" applyFont="1" applyBorder="1" applyAlignment="1" applyProtection="1">
      <alignment horizontal="left" indent="1"/>
    </xf>
    <xf numFmtId="0" fontId="27" fillId="0" borderId="0" xfId="0" applyFont="1" applyAlignment="1" applyProtection="1">
      <alignment horizontal="left" vertical="top" indent="1"/>
    </xf>
    <xf numFmtId="0" fontId="28" fillId="0" borderId="0" xfId="3" applyFont="1" applyAlignment="1" applyProtection="1">
      <alignment horizontal="center"/>
    </xf>
    <xf numFmtId="0" fontId="29" fillId="0" borderId="0" xfId="0" applyFont="1" applyProtection="1"/>
    <xf numFmtId="0" fontId="30" fillId="0" borderId="0" xfId="0" applyFont="1" applyAlignment="1" applyProtection="1">
      <alignment horizontal="left" vertical="top" indent="1"/>
    </xf>
    <xf numFmtId="0" fontId="31" fillId="0" borderId="0" xfId="3" applyFont="1" applyAlignment="1" applyProtection="1">
      <alignment horizontal="center"/>
    </xf>
    <xf numFmtId="0" fontId="28" fillId="0" borderId="0" xfId="0" applyFont="1" applyAlignment="1" applyProtection="1">
      <alignment horizontal="left" vertical="top" indent="1"/>
    </xf>
    <xf numFmtId="0" fontId="28" fillId="0" borderId="0" xfId="0" applyFont="1" applyProtection="1"/>
    <xf numFmtId="164" fontId="28" fillId="0" borderId="0" xfId="3" applyNumberFormat="1" applyFont="1" applyAlignment="1" applyProtection="1">
      <alignment horizontal="center"/>
    </xf>
    <xf numFmtId="0" fontId="28" fillId="0" borderId="0" xfId="3" applyFont="1" applyFill="1" applyAlignment="1" applyProtection="1">
      <alignment horizontal="center"/>
    </xf>
    <xf numFmtId="0" fontId="32" fillId="5" borderId="0" xfId="8" applyFont="1" applyFill="1" applyAlignment="1" applyProtection="1">
      <alignment horizontal="center"/>
    </xf>
    <xf numFmtId="0" fontId="28" fillId="0" borderId="0" xfId="3" applyFont="1" applyProtection="1"/>
    <xf numFmtId="0" fontId="27" fillId="0" borderId="0" xfId="0" applyFont="1" applyAlignment="1" applyProtection="1">
      <alignment vertical="top"/>
    </xf>
    <xf numFmtId="0" fontId="24" fillId="0" borderId="0" xfId="0" applyFont="1" applyAlignment="1" applyProtection="1">
      <alignment vertical="top"/>
    </xf>
    <xf numFmtId="0" fontId="33" fillId="0" borderId="0" xfId="0" applyFont="1" applyAlignment="1" applyProtection="1">
      <alignment horizontal="left" vertical="top" indent="1"/>
    </xf>
    <xf numFmtId="0" fontId="32" fillId="0" borderId="0" xfId="0" applyFont="1" applyProtection="1"/>
    <xf numFmtId="0" fontId="28" fillId="0" borderId="0" xfId="0" applyFont="1" applyAlignment="1" applyProtection="1">
      <alignment vertical="top"/>
    </xf>
    <xf numFmtId="0" fontId="32" fillId="0" borderId="0" xfId="0" applyFont="1" applyAlignment="1">
      <alignment horizontal="left" vertical="center" indent="5"/>
    </xf>
    <xf numFmtId="0" fontId="23" fillId="0" borderId="0" xfId="3" applyFont="1" applyAlignment="1" applyProtection="1">
      <alignment horizontal="center"/>
    </xf>
    <xf numFmtId="0" fontId="32" fillId="0" borderId="0" xfId="0" applyFont="1" applyAlignment="1">
      <alignment horizontal="left" vertical="center" indent="10"/>
    </xf>
    <xf numFmtId="0" fontId="29" fillId="0" borderId="0" xfId="0" applyFont="1" applyAlignment="1">
      <alignment horizontal="left" vertical="center" indent="5"/>
    </xf>
    <xf numFmtId="0" fontId="29" fillId="0" borderId="0" xfId="0" applyFont="1" applyAlignment="1">
      <alignment horizontal="left" vertical="center" indent="10"/>
    </xf>
    <xf numFmtId="0" fontId="32" fillId="0" borderId="0" xfId="0" applyFont="1" applyAlignment="1">
      <alignment vertical="center"/>
    </xf>
    <xf numFmtId="0" fontId="8" fillId="7" borderId="17" xfId="1" applyFont="1" applyFill="1" applyBorder="1" applyAlignment="1" applyProtection="1">
      <alignment horizontal="center" vertical="top" wrapText="1"/>
    </xf>
    <xf numFmtId="0" fontId="4" fillId="7" borderId="17" xfId="0" applyFont="1" applyFill="1" applyBorder="1" applyAlignment="1" applyProtection="1">
      <alignment horizontal="center" vertical="top" wrapText="1"/>
    </xf>
    <xf numFmtId="0" fontId="4" fillId="7" borderId="17" xfId="5" applyFont="1" applyFill="1" applyBorder="1" applyAlignment="1" applyProtection="1">
      <alignment horizontal="center" vertical="top" wrapText="1"/>
    </xf>
    <xf numFmtId="0" fontId="4" fillId="7" borderId="18" xfId="5" applyFont="1" applyFill="1" applyBorder="1" applyAlignment="1" applyProtection="1">
      <alignment horizontal="center" vertical="top" wrapText="1"/>
    </xf>
    <xf numFmtId="0" fontId="0" fillId="5" borderId="4" xfId="1" applyFont="1" applyFill="1" applyBorder="1" applyAlignment="1" applyProtection="1">
      <alignment horizontal="center"/>
    </xf>
    <xf numFmtId="2" fontId="10" fillId="4" borderId="4" xfId="6" applyNumberFormat="1" applyFont="1" applyBorder="1" applyAlignment="1" applyProtection="1">
      <alignment horizontal="center"/>
    </xf>
    <xf numFmtId="0" fontId="10" fillId="11" borderId="4" xfId="0" applyFont="1" applyFill="1" applyBorder="1" applyAlignment="1" applyProtection="1">
      <alignment horizontal="center"/>
    </xf>
    <xf numFmtId="2" fontId="8" fillId="5" borderId="4" xfId="5" applyNumberFormat="1" applyFont="1" applyFill="1" applyBorder="1" applyAlignment="1" applyProtection="1">
      <alignment horizontal="center"/>
    </xf>
    <xf numFmtId="10" fontId="9" fillId="5" borderId="4" xfId="3" applyNumberFormat="1" applyFont="1" applyFill="1" applyBorder="1" applyAlignment="1" applyProtection="1">
      <alignment horizontal="center"/>
    </xf>
    <xf numFmtId="0" fontId="0" fillId="0" borderId="21" xfId="0" applyBorder="1" applyProtection="1"/>
    <xf numFmtId="1" fontId="4" fillId="8" borderId="14" xfId="0" applyNumberFormat="1" applyFont="1" applyFill="1" applyBorder="1" applyAlignment="1">
      <alignment horizontal="center"/>
    </xf>
    <xf numFmtId="10" fontId="10" fillId="11" borderId="10" xfId="3" applyNumberFormat="1" applyFont="1" applyFill="1" applyBorder="1" applyAlignment="1" applyProtection="1">
      <alignment horizontal="center"/>
    </xf>
    <xf numFmtId="0" fontId="8" fillId="7" borderId="18" xfId="3" applyFont="1" applyFill="1" applyBorder="1" applyAlignment="1" applyProtection="1">
      <alignment horizontal="center" vertical="top" wrapText="1"/>
    </xf>
    <xf numFmtId="1" fontId="4" fillId="8" borderId="11" xfId="0" applyNumberFormat="1" applyFont="1" applyFill="1" applyBorder="1" applyAlignment="1">
      <alignment horizontal="center"/>
    </xf>
    <xf numFmtId="0" fontId="9" fillId="0" borderId="22" xfId="3" applyFont="1" applyBorder="1" applyAlignment="1" applyProtection="1">
      <alignment horizontal="center"/>
    </xf>
    <xf numFmtId="0" fontId="8" fillId="9" borderId="16" xfId="3" applyFont="1" applyFill="1" applyBorder="1" applyAlignment="1" applyProtection="1">
      <alignment horizontal="center"/>
    </xf>
    <xf numFmtId="0" fontId="16" fillId="12" borderId="19" xfId="3" applyFont="1" applyFill="1" applyBorder="1" applyAlignment="1" applyProtection="1">
      <alignment horizontal="center"/>
    </xf>
    <xf numFmtId="0" fontId="8" fillId="7" borderId="20" xfId="3" applyFont="1" applyFill="1" applyBorder="1" applyAlignment="1" applyProtection="1">
      <alignment horizontal="center" vertical="top" wrapText="1"/>
    </xf>
    <xf numFmtId="0" fontId="8" fillId="5" borderId="19" xfId="3" applyFont="1" applyFill="1" applyBorder="1" applyAlignment="1" applyProtection="1">
      <alignment horizontal="center" vertical="center"/>
    </xf>
    <xf numFmtId="0" fontId="9" fillId="0" borderId="4" xfId="3" applyFont="1" applyBorder="1" applyAlignment="1" applyProtection="1">
      <alignment horizontal="center"/>
    </xf>
    <xf numFmtId="0" fontId="9" fillId="5" borderId="4" xfId="3" applyFont="1" applyFill="1" applyBorder="1" applyAlignment="1" applyProtection="1">
      <alignment horizontal="center"/>
    </xf>
    <xf numFmtId="0" fontId="0" fillId="0" borderId="4" xfId="0" applyFont="1" applyBorder="1" applyAlignment="1" applyProtection="1">
      <alignment horizontal="center"/>
    </xf>
    <xf numFmtId="0" fontId="9" fillId="0" borderId="17" xfId="3" applyFont="1" applyBorder="1" applyAlignment="1" applyProtection="1"/>
    <xf numFmtId="0" fontId="9" fillId="0" borderId="23" xfId="3" applyFont="1" applyBorder="1" applyAlignment="1" applyProtection="1"/>
    <xf numFmtId="0" fontId="9" fillId="5" borderId="8" xfId="3" applyFont="1" applyFill="1" applyBorder="1" applyAlignment="1" applyProtection="1">
      <alignment horizontal="center"/>
    </xf>
    <xf numFmtId="0" fontId="0" fillId="0" borderId="8" xfId="0" applyBorder="1"/>
    <xf numFmtId="0" fontId="8" fillId="7" borderId="17" xfId="3" applyFont="1" applyFill="1" applyBorder="1" applyAlignment="1" applyProtection="1">
      <alignment horizontal="center" vertical="top" wrapText="1"/>
    </xf>
    <xf numFmtId="0" fontId="8" fillId="5" borderId="16" xfId="3" applyFont="1" applyFill="1" applyBorder="1" applyAlignment="1" applyProtection="1">
      <alignment horizontal="center" vertical="center"/>
    </xf>
    <xf numFmtId="0" fontId="0" fillId="5" borderId="8" xfId="1" applyFont="1" applyFill="1" applyBorder="1" applyAlignment="1" applyProtection="1">
      <alignment horizontal="center"/>
    </xf>
    <xf numFmtId="2" fontId="10" fillId="4" borderId="8" xfId="6" applyNumberFormat="1" applyFont="1" applyBorder="1" applyAlignment="1" applyProtection="1">
      <alignment horizontal="center"/>
    </xf>
    <xf numFmtId="0" fontId="10" fillId="11" borderId="8" xfId="0" applyFont="1" applyFill="1" applyBorder="1" applyAlignment="1" applyProtection="1">
      <alignment horizontal="center"/>
    </xf>
    <xf numFmtId="2" fontId="8" fillId="5" borderId="8" xfId="5" applyNumberFormat="1" applyFont="1" applyFill="1" applyBorder="1" applyAlignment="1" applyProtection="1">
      <alignment horizontal="center"/>
    </xf>
    <xf numFmtId="10" fontId="9" fillId="5" borderId="8" xfId="3" applyNumberFormat="1" applyFont="1" applyFill="1" applyBorder="1" applyAlignment="1" applyProtection="1">
      <alignment horizontal="center"/>
    </xf>
    <xf numFmtId="0" fontId="8" fillId="5" borderId="25" xfId="3" applyFont="1" applyFill="1" applyBorder="1" applyAlignment="1" applyProtection="1">
      <alignment horizontal="center" vertical="center"/>
    </xf>
    <xf numFmtId="0" fontId="0" fillId="5" borderId="5" xfId="1" applyFont="1" applyFill="1" applyBorder="1" applyAlignment="1" applyProtection="1">
      <alignment horizontal="center"/>
    </xf>
    <xf numFmtId="2" fontId="10" fillId="4" borderId="5" xfId="6" applyNumberFormat="1" applyFont="1" applyBorder="1" applyAlignment="1" applyProtection="1">
      <alignment horizontal="center"/>
    </xf>
    <xf numFmtId="0" fontId="10" fillId="11" borderId="5" xfId="0" applyFont="1" applyFill="1" applyBorder="1" applyAlignment="1" applyProtection="1">
      <alignment horizontal="center"/>
    </xf>
    <xf numFmtId="2" fontId="8" fillId="5" borderId="5" xfId="5" applyNumberFormat="1" applyFont="1" applyFill="1" applyBorder="1" applyAlignment="1" applyProtection="1">
      <alignment horizontal="center"/>
    </xf>
    <xf numFmtId="10" fontId="9" fillId="5" borderId="5" xfId="3" applyNumberFormat="1" applyFont="1" applyFill="1" applyBorder="1" applyAlignment="1" applyProtection="1">
      <alignment horizontal="center"/>
    </xf>
    <xf numFmtId="0" fontId="8" fillId="0" borderId="8" xfId="3" applyFont="1" applyBorder="1" applyAlignment="1" applyProtection="1">
      <alignment horizontal="center"/>
    </xf>
    <xf numFmtId="0" fontId="8" fillId="0" borderId="4" xfId="3" applyFont="1" applyBorder="1" applyAlignment="1" applyProtection="1">
      <alignment horizontal="center"/>
    </xf>
    <xf numFmtId="0" fontId="0" fillId="0" borderId="8" xfId="0" applyBorder="1" applyAlignment="1" applyProtection="1">
      <alignment horizontal="center"/>
    </xf>
    <xf numFmtId="0" fontId="1" fillId="0" borderId="4" xfId="0" applyFont="1" applyBorder="1" applyAlignment="1" applyProtection="1">
      <alignment horizontal="center"/>
    </xf>
    <xf numFmtId="49" fontId="9" fillId="5" borderId="9" xfId="3" applyNumberFormat="1" applyFont="1" applyFill="1" applyBorder="1" applyAlignment="1" applyProtection="1">
      <alignment horizontal="left"/>
    </xf>
    <xf numFmtId="49" fontId="9" fillId="5" borderId="24" xfId="3" applyNumberFormat="1" applyFont="1" applyFill="1" applyBorder="1" applyAlignment="1" applyProtection="1">
      <alignment horizontal="left"/>
    </xf>
    <xf numFmtId="49" fontId="9" fillId="5" borderId="13" xfId="3" applyNumberFormat="1" applyFont="1" applyFill="1" applyBorder="1" applyAlignment="1" applyProtection="1">
      <alignment horizontal="left"/>
    </xf>
    <xf numFmtId="49" fontId="0" fillId="0" borderId="9" xfId="0" applyNumberFormat="1" applyBorder="1" applyAlignment="1">
      <alignment horizontal="left"/>
    </xf>
    <xf numFmtId="49" fontId="9" fillId="0" borderId="24" xfId="3" applyNumberFormat="1" applyFont="1" applyBorder="1" applyAlignment="1" applyProtection="1">
      <alignment horizontal="left"/>
    </xf>
    <xf numFmtId="0" fontId="0" fillId="0" borderId="0" xfId="0" applyFont="1" applyAlignment="1" applyProtection="1">
      <alignment horizontal="left" vertical="top" indent="1"/>
    </xf>
    <xf numFmtId="0" fontId="12" fillId="0" borderId="0" xfId="0" applyFont="1" applyAlignment="1">
      <alignment horizontal="left" vertical="center" indent="5"/>
    </xf>
    <xf numFmtId="0" fontId="12" fillId="0" borderId="0" xfId="0" applyFont="1" applyAlignment="1">
      <alignment horizontal="left" vertical="center" indent="10"/>
    </xf>
    <xf numFmtId="0" fontId="12" fillId="0" borderId="0" xfId="0" applyFont="1" applyAlignment="1">
      <alignment vertical="center"/>
    </xf>
    <xf numFmtId="0" fontId="9" fillId="0" borderId="7" xfId="3" applyFont="1" applyBorder="1" applyAlignment="1" applyProtection="1">
      <alignment vertical="center" textRotation="90" wrapText="1"/>
    </xf>
    <xf numFmtId="0" fontId="9" fillId="0" borderId="3" xfId="3" applyFont="1" applyBorder="1" applyAlignment="1" applyProtection="1">
      <alignment vertical="center" textRotation="90"/>
    </xf>
    <xf numFmtId="0" fontId="9" fillId="0" borderId="6" xfId="3" applyFont="1" applyBorder="1" applyAlignment="1" applyProtection="1">
      <alignment vertical="center" textRotation="90"/>
    </xf>
    <xf numFmtId="0" fontId="4" fillId="8" borderId="14" xfId="0" applyFont="1" applyFill="1" applyBorder="1" applyAlignment="1" applyProtection="1">
      <alignment horizontal="center"/>
    </xf>
    <xf numFmtId="0" fontId="4" fillId="8" borderId="15" xfId="0" applyFont="1" applyFill="1" applyBorder="1" applyAlignment="1" applyProtection="1">
      <alignment horizontal="center"/>
    </xf>
    <xf numFmtId="0" fontId="4" fillId="8" borderId="16" xfId="0" applyFont="1" applyFill="1" applyBorder="1" applyAlignment="1" applyProtection="1">
      <alignment horizontal="center"/>
    </xf>
    <xf numFmtId="164" fontId="16" fillId="12" borderId="10" xfId="2" applyNumberFormat="1" applyFont="1" applyFill="1" applyBorder="1" applyAlignment="1" applyProtection="1">
      <alignment horizontal="center"/>
    </xf>
    <xf numFmtId="164" fontId="16" fillId="12" borderId="12" xfId="2" applyNumberFormat="1" applyFont="1" applyFill="1" applyBorder="1" applyAlignment="1" applyProtection="1">
      <alignment horizontal="center"/>
    </xf>
    <xf numFmtId="164" fontId="16" fillId="12" borderId="4" xfId="7" applyNumberFormat="1" applyFont="1" applyFill="1" applyBorder="1" applyAlignment="1" applyProtection="1">
      <alignment horizontal="center"/>
    </xf>
    <xf numFmtId="0" fontId="8" fillId="9" borderId="8" xfId="7" applyFont="1" applyFill="1" applyBorder="1" applyAlignment="1" applyProtection="1">
      <alignment horizontal="center"/>
    </xf>
    <xf numFmtId="0" fontId="8" fillId="9" borderId="8" xfId="1" applyFont="1" applyFill="1" applyBorder="1" applyAlignment="1" applyProtection="1">
      <alignment horizontal="center"/>
    </xf>
    <xf numFmtId="164" fontId="16" fillId="12" borderId="4" xfId="1" applyNumberFormat="1" applyFont="1" applyFill="1" applyBorder="1" applyAlignment="1" applyProtection="1">
      <alignment horizontal="center"/>
    </xf>
    <xf numFmtId="0" fontId="4" fillId="9" borderId="8" xfId="0" applyFont="1" applyFill="1" applyBorder="1" applyAlignment="1" applyProtection="1">
      <alignment horizontal="center"/>
    </xf>
    <xf numFmtId="0" fontId="9" fillId="13" borderId="26" xfId="3" applyFont="1" applyFill="1" applyBorder="1" applyAlignment="1" applyProtection="1">
      <alignment horizontal="center"/>
    </xf>
    <xf numFmtId="0" fontId="9" fillId="13" borderId="27" xfId="3" applyFont="1" applyFill="1" applyBorder="1" applyAlignment="1" applyProtection="1">
      <alignment horizontal="center"/>
    </xf>
    <xf numFmtId="0" fontId="9" fillId="13" borderId="28" xfId="3" applyFont="1" applyFill="1" applyBorder="1" applyAlignment="1" applyProtection="1">
      <alignment horizontal="center"/>
    </xf>
    <xf numFmtId="0" fontId="9" fillId="13" borderId="21" xfId="3" applyFont="1" applyFill="1" applyBorder="1" applyAlignment="1" applyProtection="1">
      <alignment horizontal="center"/>
    </xf>
    <xf numFmtId="0" fontId="9" fillId="13" borderId="0" xfId="3" applyFont="1" applyFill="1" applyBorder="1" applyAlignment="1" applyProtection="1">
      <alignment horizontal="center"/>
    </xf>
    <xf numFmtId="0" fontId="9" fillId="13" borderId="29" xfId="3" applyFont="1" applyFill="1" applyBorder="1" applyAlignment="1" applyProtection="1">
      <alignment horizontal="center"/>
    </xf>
    <xf numFmtId="0" fontId="9" fillId="13" borderId="30" xfId="3" applyFont="1" applyFill="1" applyBorder="1" applyAlignment="1" applyProtection="1">
      <alignment horizontal="center"/>
    </xf>
    <xf numFmtId="0" fontId="9" fillId="13" borderId="31" xfId="3" applyFont="1" applyFill="1" applyBorder="1" applyAlignment="1" applyProtection="1">
      <alignment horizontal="center"/>
    </xf>
    <xf numFmtId="0" fontId="9" fillId="13" borderId="32" xfId="3" applyFont="1" applyFill="1" applyBorder="1" applyAlignment="1" applyProtection="1">
      <alignment horizontal="center"/>
    </xf>
  </cellXfs>
  <cellStyles count="9">
    <cellStyle name="Bad" xfId="8" builtinId="27"/>
    <cellStyle name="Good" xfId="7" builtinId="26"/>
    <cellStyle name="Input" xfId="2" builtinId="20"/>
    <cellStyle name="Neutral" xfId="1" builtinId="28"/>
    <cellStyle name="Normal" xfId="0" builtinId="0"/>
    <cellStyle name="Normal 2" xfId="3" xr:uid="{00000000-0005-0000-0000-000005000000}"/>
    <cellStyle name="Normal 3" xfId="4" xr:uid="{00000000-0005-0000-0000-000006000000}"/>
    <cellStyle name="Note" xfId="6" builtinId="10"/>
    <cellStyle name="Note 2" xfId="5" xr:uid="{00000000-0005-0000-0000-000008000000}"/>
  </cellStyles>
  <dxfs count="0"/>
  <tableStyles count="0" defaultTableStyle="TableStyleMedium2" defaultPivotStyle="PivotStyleLight16"/>
  <colors>
    <mruColors>
      <color rgb="FFFFFFCC"/>
      <color rgb="FFFF6600"/>
      <color rgb="FFFF9900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AB19"/>
  <sheetViews>
    <sheetView showGridLines="0" tabSelected="1" zoomScale="85" zoomScaleNormal="85" workbookViewId="0">
      <selection activeCell="U20" sqref="U20"/>
    </sheetView>
  </sheetViews>
  <sheetFormatPr defaultColWidth="8.90625" defaultRowHeight="14.5"/>
  <cols>
    <col min="1" max="1" width="2.36328125" style="2" customWidth="1"/>
    <col min="2" max="2" width="6.453125" style="2" customWidth="1"/>
    <col min="3" max="3" width="10.6328125" style="2" customWidth="1"/>
    <col min="4" max="4" width="7.6328125" style="7" customWidth="1"/>
    <col min="5" max="5" width="6.54296875" style="7" customWidth="1"/>
    <col min="6" max="6" width="7.453125" style="7" customWidth="1"/>
    <col min="7" max="7" width="7.1796875" style="7" customWidth="1"/>
    <col min="8" max="8" width="6.26953125" style="8" customWidth="1"/>
    <col min="9" max="9" width="7.81640625" style="7" customWidth="1"/>
    <col min="10" max="10" width="6.6328125" style="7" customWidth="1"/>
    <col min="11" max="11" width="7.08984375" style="8" customWidth="1"/>
    <col min="12" max="12" width="8.26953125" style="8" customWidth="1"/>
    <col min="13" max="14" width="10" style="8" customWidth="1"/>
    <col min="15" max="15" width="8" style="8" customWidth="1"/>
    <col min="16" max="16" width="8.6328125" style="8" customWidth="1"/>
    <col min="17" max="17" width="8.90625" style="8" customWidth="1"/>
    <col min="18" max="18" width="9.6328125" style="8" customWidth="1"/>
    <col min="19" max="19" width="9" style="1" customWidth="1"/>
    <col min="20" max="20" width="11.6328125" style="7" customWidth="1"/>
    <col min="21" max="21" width="14.08984375" style="7" customWidth="1"/>
    <col min="22" max="22" width="8.90625" style="2"/>
    <col min="23" max="23" width="21.08984375" style="2" bestFit="1" customWidth="1"/>
    <col min="24" max="24" width="5.1796875" style="2" bestFit="1" customWidth="1"/>
    <col min="25" max="25" width="4" style="2" bestFit="1" customWidth="1"/>
    <col min="26" max="26" width="4.26953125" style="2" bestFit="1" customWidth="1"/>
    <col min="27" max="27" width="3.26953125" style="2" bestFit="1" customWidth="1"/>
    <col min="28" max="16384" width="8.90625" style="2"/>
  </cols>
  <sheetData>
    <row r="1" spans="2:28" ht="15" thickBot="1">
      <c r="C1" s="14" t="s">
        <v>15</v>
      </c>
      <c r="H1" s="13"/>
      <c r="K1" s="13"/>
      <c r="L1" s="13"/>
      <c r="M1" s="13"/>
      <c r="N1" s="13"/>
      <c r="O1" s="13"/>
      <c r="P1" s="13"/>
      <c r="U1" s="68"/>
    </row>
    <row r="2" spans="2:28">
      <c r="B2" s="76"/>
      <c r="C2" s="69" t="s">
        <v>29</v>
      </c>
      <c r="D2" s="115" t="s">
        <v>3</v>
      </c>
      <c r="E2" s="115"/>
      <c r="F2" s="116" t="s">
        <v>2</v>
      </c>
      <c r="G2" s="116"/>
      <c r="H2" s="116"/>
      <c r="I2" s="118" t="s">
        <v>5</v>
      </c>
      <c r="J2" s="118"/>
      <c r="K2" s="118"/>
      <c r="L2" s="118"/>
      <c r="M2" s="109"/>
      <c r="N2" s="110"/>
      <c r="O2" s="111"/>
      <c r="P2" s="11" t="s">
        <v>8</v>
      </c>
      <c r="Q2" s="10" t="s">
        <v>22</v>
      </c>
      <c r="R2" s="17" t="s">
        <v>32</v>
      </c>
      <c r="S2" s="12" t="s">
        <v>9</v>
      </c>
      <c r="T2" s="64" t="s">
        <v>31</v>
      </c>
      <c r="U2" s="67"/>
      <c r="V2" s="3"/>
      <c r="X2" s="3"/>
      <c r="Y2" s="3"/>
      <c r="Z2" s="3"/>
      <c r="AA2" s="3"/>
      <c r="AB2" s="3"/>
    </row>
    <row r="3" spans="2:28">
      <c r="B3" s="77"/>
      <c r="C3" s="70" t="s">
        <v>13</v>
      </c>
      <c r="D3" s="114">
        <v>1</v>
      </c>
      <c r="E3" s="114"/>
      <c r="F3" s="117">
        <v>1</v>
      </c>
      <c r="G3" s="117"/>
      <c r="H3" s="117"/>
      <c r="I3" s="112">
        <v>1</v>
      </c>
      <c r="J3" s="113"/>
      <c r="K3" s="113"/>
      <c r="L3" s="18">
        <v>1</v>
      </c>
      <c r="M3" s="19">
        <v>1</v>
      </c>
      <c r="N3" s="19">
        <v>1</v>
      </c>
      <c r="O3" s="19">
        <v>1</v>
      </c>
      <c r="P3" s="20">
        <f>IF(SUM(L5:L19)=0,"0",SUM(L5:L19))</f>
        <v>79</v>
      </c>
      <c r="Q3" s="21">
        <f>IFERROR(IF(SUM(Q5:Q19)=0,"0.00",(SUMIF(S5:S19, "n",Q5:Q19)/SUM(Q5:Q19)+(1-( SUMIF(S5:S19, "n",Q5:Q19)/SUM(Q5:Q19)))-(1-( SUMIF(S5:S19, "n",Q5:Q19)/SUM(Q5:Q19)))*AVERAGEIF(S5:S19,"&lt;&gt;n",T5:T19))),"0.00")</f>
        <v>5.0000000000000044E-2</v>
      </c>
      <c r="R3" s="21">
        <f>IFERROR(IF(SUM(Q5:Q19)=0,"",1-( SUMIF(S5:S19, "n",Q5:Q19)/SUM(Q5:Q19)))*AVERAGEIF(S5:S19,"&lt;&gt;n",T5:T19),"0.00")</f>
        <v>0.95</v>
      </c>
      <c r="S3" s="22">
        <f>IF(SUM(L5:L19)=0,"0",SUMIF(S5:S19, "y",L5:L19)+SUMIF(S5:S19,"",L5:L19))</f>
        <v>79</v>
      </c>
      <c r="T3" s="65">
        <f>IFERROR(AVERAGEIF(S5:S19,"&lt;&gt;n",T5:T19),"0.00")</f>
        <v>0.95</v>
      </c>
      <c r="U3" s="23"/>
      <c r="V3" s="3"/>
      <c r="X3" s="3"/>
      <c r="Y3" s="3"/>
      <c r="Z3" s="3"/>
      <c r="AA3" s="3"/>
      <c r="AB3" s="3"/>
    </row>
    <row r="4" spans="2:28" s="4" customFormat="1" ht="30" customHeight="1" thickBot="1">
      <c r="B4" s="77"/>
      <c r="C4" s="71" t="s">
        <v>67</v>
      </c>
      <c r="D4" s="54" t="s">
        <v>1</v>
      </c>
      <c r="E4" s="54" t="s">
        <v>6</v>
      </c>
      <c r="F4" s="54" t="s">
        <v>1</v>
      </c>
      <c r="G4" s="54" t="s">
        <v>6</v>
      </c>
      <c r="H4" s="55" t="s">
        <v>20</v>
      </c>
      <c r="I4" s="54" t="s">
        <v>1</v>
      </c>
      <c r="J4" s="54" t="s">
        <v>6</v>
      </c>
      <c r="K4" s="55" t="s">
        <v>19</v>
      </c>
      <c r="L4" s="55" t="s">
        <v>16</v>
      </c>
      <c r="M4" s="56" t="s">
        <v>4</v>
      </c>
      <c r="N4" s="56" t="s">
        <v>7</v>
      </c>
      <c r="O4" s="56" t="s">
        <v>18</v>
      </c>
      <c r="P4" s="56" t="s">
        <v>17</v>
      </c>
      <c r="Q4" s="56" t="s">
        <v>23</v>
      </c>
      <c r="R4" s="56" t="s">
        <v>0</v>
      </c>
      <c r="S4" s="57" t="s">
        <v>24</v>
      </c>
      <c r="T4" s="66" t="s">
        <v>30</v>
      </c>
      <c r="U4" s="80" t="s">
        <v>66</v>
      </c>
      <c r="V4" s="63"/>
      <c r="W4" s="3"/>
      <c r="X4" s="3"/>
      <c r="Y4" s="3"/>
      <c r="Z4" s="3"/>
      <c r="AA4" s="3"/>
      <c r="AB4" s="3"/>
    </row>
    <row r="5" spans="2:28">
      <c r="B5" s="106" t="s">
        <v>68</v>
      </c>
      <c r="C5" s="81">
        <v>1</v>
      </c>
      <c r="D5" s="82">
        <v>1</v>
      </c>
      <c r="E5" s="82">
        <v>1</v>
      </c>
      <c r="F5" s="82">
        <v>1</v>
      </c>
      <c r="G5" s="82">
        <v>1</v>
      </c>
      <c r="H5" s="82">
        <v>1</v>
      </c>
      <c r="I5" s="82">
        <v>1</v>
      </c>
      <c r="J5" s="82">
        <v>1</v>
      </c>
      <c r="K5" s="82">
        <v>1</v>
      </c>
      <c r="L5" s="82">
        <v>2</v>
      </c>
      <c r="M5" s="83">
        <f t="shared" ref="M5:M14" si="0">((F5*$F$3)/($F$3+$D$3+$I$3))+((D5*$D$3)/($F$3+$D$3+$I$3))+((I5*$I$3)/($F$3+$D$3+$I$3))</f>
        <v>1</v>
      </c>
      <c r="N5" s="83">
        <f t="shared" ref="N5:N14" si="1">((G5*$F$3)/($F$3+$D$3+$I$3))+((E5*$D$3)/($F$3+$D$3+$I$3))+((J5*$I$3)/($F$3+$D$3+$I$3))</f>
        <v>1</v>
      </c>
      <c r="O5" s="83">
        <f t="shared" ref="O5:O14" si="2">((H5*$F$3)/($F$3+$I$3))+((K5*$I$3)/($F$3+$I$3))</f>
        <v>1</v>
      </c>
      <c r="P5" s="84" t="str">
        <f t="shared" ref="P5:P14" si="3">IF(L5=0,"",IF(L5&lt;=2,"1", IF(L5&lt;=4, "2", IF(L5&lt;=8, "3", IF(L5&lt;=12, "4", "5")))))</f>
        <v>1</v>
      </c>
      <c r="Q5" s="83">
        <f t="shared" ref="Q5:Q14" si="4">((M5*$M$3)+(N5*$N$3))*(O5*$O$3)</f>
        <v>2</v>
      </c>
      <c r="R5" s="83">
        <f>IFERROR(Q5/(L5*$L$3),"0.00")</f>
        <v>1</v>
      </c>
      <c r="S5" s="85"/>
      <c r="T5" s="86">
        <v>1</v>
      </c>
      <c r="U5" s="97" t="s">
        <v>88</v>
      </c>
      <c r="V5" s="3"/>
      <c r="W5" s="15"/>
      <c r="X5" s="3"/>
      <c r="Y5" s="3"/>
      <c r="Z5" s="3"/>
      <c r="AA5" s="3"/>
      <c r="AB5" s="3"/>
    </row>
    <row r="6" spans="2:28">
      <c r="B6" s="107"/>
      <c r="C6" s="72">
        <v>2</v>
      </c>
      <c r="D6" s="58">
        <v>2</v>
      </c>
      <c r="E6" s="58">
        <v>2</v>
      </c>
      <c r="F6" s="58">
        <v>2</v>
      </c>
      <c r="G6" s="58">
        <v>2</v>
      </c>
      <c r="H6" s="58">
        <v>2</v>
      </c>
      <c r="I6" s="58">
        <v>2</v>
      </c>
      <c r="J6" s="58">
        <v>2</v>
      </c>
      <c r="K6" s="58">
        <v>2</v>
      </c>
      <c r="L6" s="58">
        <v>4</v>
      </c>
      <c r="M6" s="59">
        <f t="shared" si="0"/>
        <v>2</v>
      </c>
      <c r="N6" s="59">
        <f t="shared" si="1"/>
        <v>2</v>
      </c>
      <c r="O6" s="59">
        <f t="shared" si="2"/>
        <v>2</v>
      </c>
      <c r="P6" s="60" t="str">
        <f t="shared" si="3"/>
        <v>2</v>
      </c>
      <c r="Q6" s="59">
        <f t="shared" si="4"/>
        <v>8</v>
      </c>
      <c r="R6" s="59">
        <f t="shared" ref="R6:R14" si="5">IFERROR(Q6/(L6*$L$3),"0.00")</f>
        <v>2</v>
      </c>
      <c r="S6" s="61"/>
      <c r="T6" s="62">
        <v>1</v>
      </c>
      <c r="U6" s="98" t="s">
        <v>89</v>
      </c>
      <c r="V6" s="5"/>
      <c r="W6" s="16"/>
      <c r="X6" s="3"/>
      <c r="Y6" s="3"/>
      <c r="Z6" s="3"/>
      <c r="AA6" s="3"/>
      <c r="AB6" s="3"/>
    </row>
    <row r="7" spans="2:28">
      <c r="B7" s="107"/>
      <c r="C7" s="72">
        <v>3</v>
      </c>
      <c r="D7" s="58">
        <v>3</v>
      </c>
      <c r="E7" s="58">
        <v>3</v>
      </c>
      <c r="F7" s="58">
        <v>3</v>
      </c>
      <c r="G7" s="58">
        <v>3</v>
      </c>
      <c r="H7" s="58">
        <v>3</v>
      </c>
      <c r="I7" s="58">
        <v>3</v>
      </c>
      <c r="J7" s="58">
        <v>3</v>
      </c>
      <c r="K7" s="58">
        <v>3</v>
      </c>
      <c r="L7" s="58">
        <v>6</v>
      </c>
      <c r="M7" s="59">
        <f t="shared" si="0"/>
        <v>3</v>
      </c>
      <c r="N7" s="59">
        <f t="shared" si="1"/>
        <v>3</v>
      </c>
      <c r="O7" s="59">
        <f t="shared" si="2"/>
        <v>3</v>
      </c>
      <c r="P7" s="60" t="str">
        <f t="shared" si="3"/>
        <v>3</v>
      </c>
      <c r="Q7" s="59">
        <f>((M7*$M$3)+(N7*$N$3))*(O7*$O$3)</f>
        <v>18</v>
      </c>
      <c r="R7" s="59">
        <f t="shared" si="5"/>
        <v>3</v>
      </c>
      <c r="S7" s="61"/>
      <c r="T7" s="62">
        <v>1</v>
      </c>
      <c r="U7" s="98" t="s">
        <v>90</v>
      </c>
      <c r="W7" s="15"/>
      <c r="X7" s="3"/>
      <c r="Y7" s="3"/>
      <c r="Z7" s="3"/>
      <c r="AA7" s="3"/>
      <c r="AB7" s="3"/>
    </row>
    <row r="8" spans="2:28">
      <c r="B8" s="107"/>
      <c r="C8" s="72">
        <v>4</v>
      </c>
      <c r="D8" s="58">
        <v>4</v>
      </c>
      <c r="E8" s="58">
        <v>4</v>
      </c>
      <c r="F8" s="58">
        <v>4</v>
      </c>
      <c r="G8" s="58">
        <v>4</v>
      </c>
      <c r="H8" s="58">
        <v>4</v>
      </c>
      <c r="I8" s="58">
        <v>4</v>
      </c>
      <c r="J8" s="58">
        <v>4</v>
      </c>
      <c r="K8" s="58">
        <v>4</v>
      </c>
      <c r="L8" s="58">
        <v>8</v>
      </c>
      <c r="M8" s="59">
        <f t="shared" si="0"/>
        <v>4</v>
      </c>
      <c r="N8" s="59">
        <f t="shared" si="1"/>
        <v>4</v>
      </c>
      <c r="O8" s="59">
        <f t="shared" si="2"/>
        <v>4</v>
      </c>
      <c r="P8" s="60" t="str">
        <f t="shared" si="3"/>
        <v>3</v>
      </c>
      <c r="Q8" s="59">
        <f t="shared" si="4"/>
        <v>32</v>
      </c>
      <c r="R8" s="59">
        <f t="shared" si="5"/>
        <v>4</v>
      </c>
      <c r="S8" s="61"/>
      <c r="T8" s="62">
        <v>1</v>
      </c>
      <c r="U8" s="98" t="s">
        <v>91</v>
      </c>
      <c r="W8" s="3"/>
      <c r="X8" s="3"/>
      <c r="Y8" s="3"/>
      <c r="Z8" s="3"/>
      <c r="AA8" s="3"/>
      <c r="AB8" s="3"/>
    </row>
    <row r="9" spans="2:28">
      <c r="B9" s="107"/>
      <c r="C9" s="72">
        <v>5</v>
      </c>
      <c r="D9" s="58">
        <v>5</v>
      </c>
      <c r="E9" s="58">
        <v>5</v>
      </c>
      <c r="F9" s="58">
        <v>5</v>
      </c>
      <c r="G9" s="58">
        <v>5</v>
      </c>
      <c r="H9" s="58">
        <v>5</v>
      </c>
      <c r="I9" s="58">
        <v>5</v>
      </c>
      <c r="J9" s="58">
        <v>5</v>
      </c>
      <c r="K9" s="58">
        <v>5</v>
      </c>
      <c r="L9" s="58">
        <v>10</v>
      </c>
      <c r="M9" s="59">
        <f t="shared" si="0"/>
        <v>5</v>
      </c>
      <c r="N9" s="59">
        <f t="shared" si="1"/>
        <v>5</v>
      </c>
      <c r="O9" s="59">
        <f t="shared" si="2"/>
        <v>5</v>
      </c>
      <c r="P9" s="60" t="str">
        <f t="shared" si="3"/>
        <v>4</v>
      </c>
      <c r="Q9" s="59">
        <f t="shared" si="4"/>
        <v>50</v>
      </c>
      <c r="R9" s="59">
        <f t="shared" si="5"/>
        <v>5</v>
      </c>
      <c r="S9" s="61"/>
      <c r="T9" s="62">
        <v>1</v>
      </c>
      <c r="U9" s="98" t="s">
        <v>92</v>
      </c>
      <c r="V9" s="3"/>
      <c r="W9" s="3"/>
      <c r="X9" s="3"/>
      <c r="Y9" s="3"/>
      <c r="Z9" s="3"/>
      <c r="AA9" s="3"/>
      <c r="AB9" s="3"/>
    </row>
    <row r="10" spans="2:28">
      <c r="B10" s="107"/>
      <c r="C10" s="72">
        <v>6</v>
      </c>
      <c r="D10" s="58">
        <v>5</v>
      </c>
      <c r="E10" s="58">
        <v>5</v>
      </c>
      <c r="F10" s="58">
        <v>5</v>
      </c>
      <c r="G10" s="58">
        <v>5</v>
      </c>
      <c r="H10" s="58">
        <v>2</v>
      </c>
      <c r="I10" s="58">
        <v>5</v>
      </c>
      <c r="J10" s="58">
        <v>5</v>
      </c>
      <c r="K10" s="58">
        <v>3</v>
      </c>
      <c r="L10" s="58">
        <v>10</v>
      </c>
      <c r="M10" s="59">
        <f t="shared" si="0"/>
        <v>5</v>
      </c>
      <c r="N10" s="59">
        <f t="shared" si="1"/>
        <v>5</v>
      </c>
      <c r="O10" s="59">
        <f t="shared" si="2"/>
        <v>2.5</v>
      </c>
      <c r="P10" s="60" t="str">
        <f t="shared" si="3"/>
        <v>4</v>
      </c>
      <c r="Q10" s="59">
        <f t="shared" si="4"/>
        <v>25</v>
      </c>
      <c r="R10" s="59">
        <f t="shared" si="5"/>
        <v>2.5</v>
      </c>
      <c r="S10" s="61"/>
      <c r="T10" s="62">
        <v>0.5</v>
      </c>
      <c r="U10" s="98" t="s">
        <v>93</v>
      </c>
      <c r="V10" s="3"/>
      <c r="W10" s="3"/>
      <c r="X10" s="3"/>
      <c r="Y10" s="3"/>
      <c r="Z10" s="3"/>
      <c r="AA10" s="3"/>
      <c r="AB10" s="3"/>
    </row>
    <row r="11" spans="2:28">
      <c r="B11" s="107"/>
      <c r="C11" s="72">
        <v>7</v>
      </c>
      <c r="D11" s="58">
        <v>3</v>
      </c>
      <c r="E11" s="58">
        <v>1</v>
      </c>
      <c r="F11" s="58">
        <v>3</v>
      </c>
      <c r="G11" s="58">
        <v>1</v>
      </c>
      <c r="H11" s="58">
        <v>3</v>
      </c>
      <c r="I11" s="58">
        <v>3</v>
      </c>
      <c r="J11" s="58">
        <v>1</v>
      </c>
      <c r="K11" s="58">
        <v>3</v>
      </c>
      <c r="L11" s="58">
        <v>5</v>
      </c>
      <c r="M11" s="59">
        <f t="shared" si="0"/>
        <v>3</v>
      </c>
      <c r="N11" s="59">
        <f t="shared" si="1"/>
        <v>1</v>
      </c>
      <c r="O11" s="59">
        <f t="shared" si="2"/>
        <v>3</v>
      </c>
      <c r="P11" s="60" t="str">
        <f t="shared" si="3"/>
        <v>3</v>
      </c>
      <c r="Q11" s="59">
        <f t="shared" si="4"/>
        <v>12</v>
      </c>
      <c r="R11" s="59">
        <f t="shared" si="5"/>
        <v>2.4</v>
      </c>
      <c r="S11" s="61"/>
      <c r="T11" s="62">
        <v>1</v>
      </c>
      <c r="U11" s="98" t="s">
        <v>94</v>
      </c>
      <c r="V11" s="3"/>
      <c r="W11" s="3"/>
      <c r="X11" s="3"/>
      <c r="Y11" s="3"/>
      <c r="Z11" s="3"/>
      <c r="AA11" s="3"/>
      <c r="AB11" s="3"/>
    </row>
    <row r="12" spans="2:28">
      <c r="B12" s="107"/>
      <c r="C12" s="72">
        <v>8</v>
      </c>
      <c r="D12" s="58">
        <v>2</v>
      </c>
      <c r="E12" s="58">
        <v>4</v>
      </c>
      <c r="F12" s="58">
        <v>2</v>
      </c>
      <c r="G12" s="58">
        <v>4</v>
      </c>
      <c r="H12" s="58">
        <v>2</v>
      </c>
      <c r="I12" s="58">
        <v>2</v>
      </c>
      <c r="J12" s="58">
        <v>4</v>
      </c>
      <c r="K12" s="58">
        <v>3</v>
      </c>
      <c r="L12" s="58">
        <v>2</v>
      </c>
      <c r="M12" s="59">
        <f t="shared" si="0"/>
        <v>2</v>
      </c>
      <c r="N12" s="59">
        <f t="shared" si="1"/>
        <v>4</v>
      </c>
      <c r="O12" s="59">
        <f t="shared" si="2"/>
        <v>2.5</v>
      </c>
      <c r="P12" s="60" t="str">
        <f t="shared" si="3"/>
        <v>1</v>
      </c>
      <c r="Q12" s="59">
        <f t="shared" si="4"/>
        <v>15</v>
      </c>
      <c r="R12" s="59">
        <f t="shared" si="5"/>
        <v>7.5</v>
      </c>
      <c r="S12" s="61"/>
      <c r="T12" s="62">
        <v>1</v>
      </c>
      <c r="U12" s="98" t="s">
        <v>95</v>
      </c>
      <c r="V12" s="3"/>
      <c r="W12" s="3"/>
      <c r="Y12" s="3"/>
      <c r="Z12" s="3"/>
      <c r="AA12" s="3"/>
      <c r="AB12" s="3"/>
    </row>
    <row r="13" spans="2:28">
      <c r="B13" s="107"/>
      <c r="C13" s="72">
        <v>9</v>
      </c>
      <c r="D13" s="58">
        <v>4</v>
      </c>
      <c r="E13" s="58">
        <v>4</v>
      </c>
      <c r="F13" s="58">
        <v>4</v>
      </c>
      <c r="G13" s="58">
        <v>3</v>
      </c>
      <c r="H13" s="58">
        <v>2</v>
      </c>
      <c r="I13" s="58">
        <v>5</v>
      </c>
      <c r="J13" s="58">
        <v>2</v>
      </c>
      <c r="K13" s="58">
        <v>3</v>
      </c>
      <c r="L13" s="58">
        <v>3</v>
      </c>
      <c r="M13" s="59">
        <f t="shared" si="0"/>
        <v>4.333333333333333</v>
      </c>
      <c r="N13" s="59">
        <f t="shared" si="1"/>
        <v>2.9999999999999996</v>
      </c>
      <c r="O13" s="59">
        <f t="shared" si="2"/>
        <v>2.5</v>
      </c>
      <c r="P13" s="60" t="str">
        <f t="shared" si="3"/>
        <v>2</v>
      </c>
      <c r="Q13" s="59">
        <f t="shared" si="4"/>
        <v>18.333333333333329</v>
      </c>
      <c r="R13" s="59">
        <f t="shared" si="5"/>
        <v>6.1111111111111098</v>
      </c>
      <c r="S13" s="61"/>
      <c r="T13" s="62">
        <v>1</v>
      </c>
      <c r="U13" s="98" t="s">
        <v>96</v>
      </c>
      <c r="V13" s="3"/>
      <c r="W13" s="3"/>
      <c r="X13" s="3"/>
      <c r="Y13" s="3"/>
      <c r="Z13" s="3"/>
      <c r="AA13" s="3"/>
      <c r="AB13" s="3"/>
    </row>
    <row r="14" spans="2:28" ht="15" thickBot="1">
      <c r="B14" s="108"/>
      <c r="C14" s="87">
        <v>10</v>
      </c>
      <c r="D14" s="88">
        <v>1</v>
      </c>
      <c r="E14" s="88">
        <v>2</v>
      </c>
      <c r="F14" s="88">
        <v>2</v>
      </c>
      <c r="G14" s="88">
        <v>3</v>
      </c>
      <c r="H14" s="88">
        <v>4</v>
      </c>
      <c r="I14" s="88">
        <v>3</v>
      </c>
      <c r="J14" s="88">
        <v>4</v>
      </c>
      <c r="K14" s="88">
        <v>5</v>
      </c>
      <c r="L14" s="88">
        <v>7</v>
      </c>
      <c r="M14" s="89">
        <f t="shared" si="0"/>
        <v>2</v>
      </c>
      <c r="N14" s="89">
        <f t="shared" si="1"/>
        <v>3</v>
      </c>
      <c r="O14" s="89">
        <f t="shared" si="2"/>
        <v>4.5</v>
      </c>
      <c r="P14" s="90" t="str">
        <f t="shared" si="3"/>
        <v>3</v>
      </c>
      <c r="Q14" s="89">
        <f t="shared" si="4"/>
        <v>22.5</v>
      </c>
      <c r="R14" s="89">
        <f t="shared" si="5"/>
        <v>3.2142857142857144</v>
      </c>
      <c r="S14" s="91"/>
      <c r="T14" s="92">
        <v>1</v>
      </c>
      <c r="U14" s="99" t="s">
        <v>97</v>
      </c>
      <c r="W14" s="6"/>
    </row>
    <row r="15" spans="2:28" ht="15" thickBot="1">
      <c r="B15" s="106" t="s">
        <v>69</v>
      </c>
      <c r="C15" s="93">
        <v>11</v>
      </c>
      <c r="D15" s="119"/>
      <c r="E15" s="120"/>
      <c r="F15" s="120"/>
      <c r="G15" s="120"/>
      <c r="H15" s="120"/>
      <c r="I15" s="120"/>
      <c r="J15" s="120"/>
      <c r="K15" s="121"/>
      <c r="L15" s="95">
        <v>10</v>
      </c>
      <c r="M15" s="89">
        <f t="shared" ref="M15:M19" si="6">((F15*$F$3)/($F$3+$D$3+$I$3))+((D15*$D$3)/($F$3+$D$3+$I$3))+((I15*$I$3)/($F$3+$D$3+$I$3))</f>
        <v>0</v>
      </c>
      <c r="N15" s="89">
        <f t="shared" ref="N15:N19" si="7">((G15*$F$3)/($F$3+$D$3+$I$3))+((E15*$D$3)/($F$3+$D$3+$I$3))+((J15*$I$3)/($F$3+$D$3+$I$3))</f>
        <v>0</v>
      </c>
      <c r="O15" s="89">
        <f t="shared" ref="O15:O19" si="8">((H15*$F$3)/($F$3+$I$3))+((K15*$I$3)/($F$3+$I$3))</f>
        <v>0</v>
      </c>
      <c r="P15" s="90" t="str">
        <f t="shared" ref="P15:P19" si="9">IF(L15=0,"",IF(L15&lt;=2,"1", IF(L15&lt;=4, "2", IF(L15&lt;=8, "3", IF(L15&lt;=12, "4", "5")))))</f>
        <v>4</v>
      </c>
      <c r="Q15" s="89">
        <f t="shared" ref="Q15:Q19" si="10">((M15*$M$3)+(N15*$N$3))*(O15*$O$3)</f>
        <v>0</v>
      </c>
      <c r="R15" s="89">
        <f t="shared" ref="R15:R19" si="11">IFERROR(Q15/(L15*$L$3),"0.00")</f>
        <v>0</v>
      </c>
      <c r="S15" s="78"/>
      <c r="T15" s="79"/>
      <c r="U15" s="100" t="s">
        <v>98</v>
      </c>
    </row>
    <row r="16" spans="2:28" ht="15" thickBot="1">
      <c r="B16" s="107"/>
      <c r="C16" s="94">
        <v>12</v>
      </c>
      <c r="D16" s="122"/>
      <c r="E16" s="123"/>
      <c r="F16" s="123"/>
      <c r="G16" s="123"/>
      <c r="H16" s="123"/>
      <c r="I16" s="123"/>
      <c r="J16" s="123"/>
      <c r="K16" s="124"/>
      <c r="L16" s="96">
        <v>6</v>
      </c>
      <c r="M16" s="89">
        <f t="shared" si="6"/>
        <v>0</v>
      </c>
      <c r="N16" s="89">
        <f t="shared" si="7"/>
        <v>0</v>
      </c>
      <c r="O16" s="89">
        <f t="shared" si="8"/>
        <v>0</v>
      </c>
      <c r="P16" s="90" t="str">
        <f t="shared" si="9"/>
        <v>3</v>
      </c>
      <c r="Q16" s="89">
        <f t="shared" si="10"/>
        <v>0</v>
      </c>
      <c r="R16" s="89">
        <f t="shared" si="11"/>
        <v>0</v>
      </c>
      <c r="S16" s="74"/>
      <c r="T16" s="73"/>
      <c r="U16" s="101" t="s">
        <v>73</v>
      </c>
    </row>
    <row r="17" spans="2:23" ht="15" thickBot="1">
      <c r="B17" s="107"/>
      <c r="C17" s="94">
        <v>13</v>
      </c>
      <c r="D17" s="122"/>
      <c r="E17" s="123"/>
      <c r="F17" s="123"/>
      <c r="G17" s="123"/>
      <c r="H17" s="123"/>
      <c r="I17" s="123"/>
      <c r="J17" s="123"/>
      <c r="K17" s="124"/>
      <c r="L17" s="75">
        <v>3</v>
      </c>
      <c r="M17" s="89">
        <f t="shared" si="6"/>
        <v>0</v>
      </c>
      <c r="N17" s="89">
        <f t="shared" si="7"/>
        <v>0</v>
      </c>
      <c r="O17" s="89">
        <f t="shared" si="8"/>
        <v>0</v>
      </c>
      <c r="P17" s="90" t="str">
        <f t="shared" si="9"/>
        <v>2</v>
      </c>
      <c r="Q17" s="89">
        <f t="shared" si="10"/>
        <v>0</v>
      </c>
      <c r="R17" s="89">
        <f t="shared" si="11"/>
        <v>0</v>
      </c>
      <c r="S17" s="74"/>
      <c r="T17" s="73"/>
      <c r="U17" s="101" t="s">
        <v>71</v>
      </c>
      <c r="W17" s="9"/>
    </row>
    <row r="18" spans="2:23" ht="15" thickBot="1">
      <c r="B18" s="107"/>
      <c r="C18" s="94">
        <v>14</v>
      </c>
      <c r="D18" s="122"/>
      <c r="E18" s="123"/>
      <c r="F18" s="123"/>
      <c r="G18" s="123"/>
      <c r="H18" s="123"/>
      <c r="I18" s="123"/>
      <c r="J18" s="123"/>
      <c r="K18" s="124"/>
      <c r="L18" s="96">
        <v>2</v>
      </c>
      <c r="M18" s="89">
        <f t="shared" si="6"/>
        <v>0</v>
      </c>
      <c r="N18" s="89">
        <f t="shared" si="7"/>
        <v>0</v>
      </c>
      <c r="O18" s="89">
        <f t="shared" si="8"/>
        <v>0</v>
      </c>
      <c r="P18" s="90" t="str">
        <f t="shared" si="9"/>
        <v>1</v>
      </c>
      <c r="Q18" s="89">
        <f t="shared" si="10"/>
        <v>0</v>
      </c>
      <c r="R18" s="89">
        <f t="shared" si="11"/>
        <v>0</v>
      </c>
      <c r="S18" s="74"/>
      <c r="T18" s="73"/>
      <c r="U18" s="101" t="s">
        <v>70</v>
      </c>
    </row>
    <row r="19" spans="2:23" ht="15" thickBot="1">
      <c r="B19" s="107"/>
      <c r="C19" s="94">
        <v>15</v>
      </c>
      <c r="D19" s="125"/>
      <c r="E19" s="126"/>
      <c r="F19" s="126"/>
      <c r="G19" s="126"/>
      <c r="H19" s="126"/>
      <c r="I19" s="126"/>
      <c r="J19" s="126"/>
      <c r="K19" s="127"/>
      <c r="L19" s="96">
        <v>1</v>
      </c>
      <c r="M19" s="89">
        <f t="shared" si="6"/>
        <v>0</v>
      </c>
      <c r="N19" s="89">
        <f t="shared" si="7"/>
        <v>0</v>
      </c>
      <c r="O19" s="89">
        <f t="shared" si="8"/>
        <v>0</v>
      </c>
      <c r="P19" s="90" t="str">
        <f t="shared" si="9"/>
        <v>1</v>
      </c>
      <c r="Q19" s="89">
        <f t="shared" si="10"/>
        <v>0</v>
      </c>
      <c r="R19" s="89">
        <f t="shared" si="11"/>
        <v>0</v>
      </c>
      <c r="S19" s="74"/>
      <c r="T19" s="73"/>
      <c r="U19" s="101" t="s">
        <v>72</v>
      </c>
    </row>
  </sheetData>
  <autoFilter ref="C4:T4" xr:uid="{00000000-0009-0000-0000-000001000000}">
    <sortState ref="C5:T14">
      <sortCondition descending="1" ref="R4"/>
    </sortState>
  </autoFilter>
  <mergeCells count="10">
    <mergeCell ref="B15:B19"/>
    <mergeCell ref="B5:B14"/>
    <mergeCell ref="M2:O2"/>
    <mergeCell ref="I3:K3"/>
    <mergeCell ref="D3:E3"/>
    <mergeCell ref="D2:E2"/>
    <mergeCell ref="F2:H2"/>
    <mergeCell ref="F3:H3"/>
    <mergeCell ref="I2:L2"/>
    <mergeCell ref="D15:K19"/>
  </mergeCells>
  <pageMargins left="0.75" right="0.75" top="1" bottom="1" header="0.5" footer="0.5"/>
  <pageSetup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A61"/>
  <sheetViews>
    <sheetView showGridLines="0" topLeftCell="A34" zoomScale="115" zoomScaleNormal="115" workbookViewId="0">
      <selection activeCell="B42" sqref="B42"/>
    </sheetView>
  </sheetViews>
  <sheetFormatPr defaultColWidth="8.90625" defaultRowHeight="14.5"/>
  <cols>
    <col min="1" max="1" width="2.08984375" style="27" customWidth="1"/>
    <col min="2" max="2" width="20.08984375" style="27" customWidth="1"/>
    <col min="3" max="3" width="7.453125" style="49" customWidth="1"/>
    <col min="4" max="4" width="7.1796875" style="49" customWidth="1"/>
    <col min="5" max="5" width="7.6328125" style="49" customWidth="1"/>
    <col min="6" max="6" width="6.54296875" style="49" customWidth="1"/>
    <col min="7" max="7" width="7.81640625" style="49" customWidth="1"/>
    <col min="8" max="8" width="6.6328125" style="49" customWidth="1"/>
    <col min="9" max="9" width="10.1796875" style="46" customWidth="1"/>
    <col min="10" max="10" width="10.453125" style="46" customWidth="1"/>
    <col min="11" max="12" width="10" style="46" customWidth="1"/>
    <col min="13" max="13" width="8.90625" style="46" customWidth="1"/>
    <col min="14" max="14" width="8.26953125" style="46" customWidth="1"/>
    <col min="15" max="15" width="10.26953125" style="26" customWidth="1"/>
    <col min="16" max="17" width="8.90625" style="27"/>
    <col min="18" max="18" width="4.6328125" style="27" bestFit="1" customWidth="1"/>
    <col min="19" max="19" width="5.1796875" style="27" bestFit="1" customWidth="1"/>
    <col min="20" max="20" width="4" style="27" bestFit="1" customWidth="1"/>
    <col min="21" max="21" width="4.26953125" style="27" bestFit="1" customWidth="1"/>
    <col min="22" max="22" width="3.26953125" style="27" bestFit="1" customWidth="1"/>
    <col min="23" max="16384" width="8.90625" style="27"/>
  </cols>
  <sheetData>
    <row r="1" spans="2:27" ht="18">
      <c r="B1" s="24" t="s">
        <v>21</v>
      </c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</row>
    <row r="2" spans="2:27" ht="18"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</row>
    <row r="3" spans="2:27" ht="18">
      <c r="B3" s="29" t="s">
        <v>10</v>
      </c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</row>
    <row r="4" spans="2:27" ht="18">
      <c r="B4" s="30" t="s">
        <v>33</v>
      </c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</row>
    <row r="5" spans="2:27" ht="13.75" customHeight="1">
      <c r="B5" s="31" t="s">
        <v>34</v>
      </c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</row>
    <row r="6" spans="2:27">
      <c r="B6" s="32" t="s">
        <v>35</v>
      </c>
      <c r="C6" s="33"/>
      <c r="D6" s="33"/>
      <c r="E6" s="33"/>
      <c r="F6" s="33"/>
      <c r="G6" s="33"/>
      <c r="H6" s="33"/>
      <c r="I6" s="34"/>
      <c r="J6" s="34"/>
      <c r="K6" s="34"/>
      <c r="L6" s="34"/>
      <c r="M6" s="34"/>
      <c r="N6" s="34"/>
    </row>
    <row r="7" spans="2:27">
      <c r="B7" s="32" t="s">
        <v>36</v>
      </c>
      <c r="C7" s="33"/>
      <c r="D7" s="33"/>
      <c r="E7" s="33"/>
      <c r="F7" s="33"/>
      <c r="G7" s="33"/>
      <c r="H7" s="33"/>
      <c r="I7" s="34"/>
      <c r="J7" s="34"/>
      <c r="K7" s="34"/>
      <c r="L7" s="34"/>
      <c r="M7" s="34"/>
      <c r="N7" s="34"/>
    </row>
    <row r="8" spans="2:27">
      <c r="B8" s="35" t="s">
        <v>37</v>
      </c>
      <c r="C8" s="36"/>
      <c r="D8" s="36"/>
      <c r="E8" s="36"/>
      <c r="F8" s="33"/>
      <c r="G8" s="33"/>
      <c r="H8" s="33"/>
      <c r="I8" s="34"/>
      <c r="J8" s="34"/>
      <c r="K8" s="34"/>
      <c r="L8" s="34"/>
      <c r="M8" s="34"/>
      <c r="N8" s="34"/>
    </row>
    <row r="9" spans="2:27">
      <c r="B9" s="32" t="s">
        <v>38</v>
      </c>
      <c r="C9" s="36"/>
      <c r="D9" s="36"/>
      <c r="E9" s="36"/>
      <c r="F9" s="33"/>
      <c r="G9" s="33"/>
      <c r="H9" s="33"/>
      <c r="I9" s="34"/>
      <c r="J9" s="34"/>
      <c r="K9" s="34"/>
      <c r="L9" s="34"/>
      <c r="M9" s="34"/>
      <c r="N9" s="34"/>
    </row>
    <row r="10" spans="2:27">
      <c r="B10" s="37" t="s">
        <v>39</v>
      </c>
      <c r="C10" s="33"/>
      <c r="D10" s="33"/>
      <c r="E10" s="33"/>
      <c r="F10" s="33"/>
      <c r="G10" s="33"/>
      <c r="H10" s="33"/>
      <c r="I10" s="34"/>
      <c r="J10" s="34"/>
      <c r="K10" s="34"/>
      <c r="L10" s="34"/>
      <c r="M10" s="34"/>
      <c r="N10" s="34"/>
    </row>
    <row r="11" spans="2:27" s="42" customFormat="1" ht="15.5">
      <c r="B11" s="37" t="s">
        <v>40</v>
      </c>
      <c r="C11" s="38"/>
      <c r="D11" s="38"/>
      <c r="E11" s="33"/>
      <c r="F11" s="33"/>
      <c r="G11" s="33"/>
      <c r="H11" s="33"/>
      <c r="I11" s="33"/>
      <c r="J11" s="33"/>
      <c r="K11" s="39"/>
      <c r="L11" s="39"/>
      <c r="M11" s="39"/>
      <c r="N11" s="33"/>
      <c r="O11" s="40"/>
      <c r="P11" s="40"/>
      <c r="Q11" s="41"/>
      <c r="R11" s="40"/>
      <c r="S11" s="40"/>
      <c r="T11" s="33"/>
      <c r="U11" s="33"/>
      <c r="V11" s="40"/>
      <c r="W11" s="33"/>
      <c r="X11" s="40"/>
      <c r="Y11" s="40"/>
      <c r="Z11" s="33"/>
      <c r="AA11" s="33"/>
    </row>
    <row r="12" spans="2:27" s="42" customFormat="1">
      <c r="B12" s="37" t="s">
        <v>41</v>
      </c>
      <c r="C12" s="38"/>
      <c r="D12" s="38"/>
      <c r="E12" s="33"/>
      <c r="F12" s="33"/>
      <c r="G12" s="33"/>
      <c r="H12" s="33"/>
      <c r="I12" s="33"/>
      <c r="J12" s="33"/>
      <c r="K12" s="39"/>
      <c r="L12" s="39"/>
      <c r="M12" s="39"/>
      <c r="N12" s="33"/>
      <c r="O12" s="40"/>
      <c r="P12" s="40"/>
      <c r="Q12" s="41"/>
      <c r="R12" s="40"/>
      <c r="S12" s="40"/>
      <c r="T12" s="33"/>
      <c r="U12" s="33"/>
      <c r="V12" s="40"/>
      <c r="W12" s="33"/>
      <c r="X12" s="40"/>
      <c r="Y12" s="40"/>
      <c r="Z12" s="33"/>
      <c r="AA12" s="33"/>
    </row>
    <row r="13" spans="2:27" s="42" customFormat="1">
      <c r="B13" s="102" t="s">
        <v>74</v>
      </c>
      <c r="C13" s="38"/>
      <c r="D13" s="38"/>
      <c r="E13" s="33"/>
      <c r="F13" s="33"/>
      <c r="G13" s="33"/>
      <c r="H13" s="33"/>
      <c r="I13" s="33"/>
      <c r="J13" s="33"/>
      <c r="K13" s="39"/>
      <c r="L13" s="39"/>
      <c r="M13" s="39"/>
      <c r="N13" s="33"/>
      <c r="O13" s="40"/>
      <c r="P13" s="40"/>
      <c r="Q13" s="41"/>
      <c r="R13" s="40"/>
      <c r="S13" s="40"/>
      <c r="T13" s="33"/>
      <c r="U13" s="33"/>
      <c r="V13" s="40"/>
      <c r="W13" s="33"/>
      <c r="X13" s="40"/>
      <c r="Y13" s="40"/>
      <c r="Z13" s="33"/>
      <c r="AA13" s="33"/>
    </row>
    <row r="14" spans="2:27">
      <c r="B14" s="43"/>
      <c r="C14" s="36"/>
      <c r="D14" s="36"/>
      <c r="E14" s="36"/>
      <c r="F14" s="33"/>
      <c r="G14" s="33"/>
      <c r="H14" s="33"/>
      <c r="I14" s="34"/>
      <c r="J14" s="34"/>
      <c r="K14" s="34"/>
      <c r="L14" s="34"/>
      <c r="M14" s="34"/>
      <c r="N14" s="34"/>
    </row>
    <row r="15" spans="2:27" ht="15.5">
      <c r="B15" s="44" t="s">
        <v>11</v>
      </c>
      <c r="C15" s="36"/>
      <c r="D15" s="36"/>
      <c r="E15" s="36"/>
      <c r="F15" s="33"/>
      <c r="G15" s="33"/>
      <c r="H15" s="33"/>
      <c r="I15" s="34"/>
      <c r="J15" s="34"/>
      <c r="K15" s="34"/>
      <c r="L15" s="34"/>
      <c r="M15" s="34"/>
      <c r="N15" s="34"/>
    </row>
    <row r="16" spans="2:27">
      <c r="B16" s="37" t="s">
        <v>42</v>
      </c>
      <c r="C16" s="36"/>
      <c r="D16" s="36"/>
      <c r="E16" s="36"/>
      <c r="F16" s="33"/>
      <c r="G16" s="33"/>
      <c r="H16" s="33"/>
      <c r="I16" s="34"/>
      <c r="J16" s="34"/>
      <c r="K16" s="34"/>
      <c r="L16" s="34"/>
      <c r="M16" s="34"/>
      <c r="N16" s="34"/>
    </row>
    <row r="17" spans="2:27">
      <c r="B17" s="37" t="s">
        <v>43</v>
      </c>
      <c r="C17" s="36"/>
      <c r="D17" s="36"/>
      <c r="E17" s="36"/>
      <c r="F17" s="33"/>
      <c r="G17" s="33"/>
      <c r="H17" s="33"/>
      <c r="I17" s="34"/>
      <c r="J17" s="34"/>
      <c r="K17" s="34"/>
      <c r="L17" s="34"/>
      <c r="M17" s="34"/>
      <c r="N17" s="34"/>
    </row>
    <row r="18" spans="2:27">
      <c r="B18" s="37" t="s">
        <v>44</v>
      </c>
      <c r="C18" s="36"/>
      <c r="D18" s="36"/>
      <c r="E18" s="36"/>
      <c r="F18" s="33"/>
      <c r="G18" s="33"/>
      <c r="H18" s="33"/>
      <c r="I18" s="34"/>
      <c r="J18" s="34"/>
      <c r="K18" s="34"/>
      <c r="L18" s="34"/>
      <c r="M18" s="34"/>
      <c r="N18" s="34"/>
    </row>
    <row r="19" spans="2:27">
      <c r="B19" s="45" t="s">
        <v>14</v>
      </c>
      <c r="C19" s="36"/>
      <c r="D19" s="36"/>
      <c r="E19" s="36"/>
      <c r="F19" s="33"/>
      <c r="G19" s="33"/>
      <c r="H19" s="33"/>
      <c r="I19" s="34"/>
      <c r="J19" s="34"/>
      <c r="K19" s="34"/>
      <c r="L19" s="34"/>
      <c r="M19" s="34"/>
      <c r="N19" s="34"/>
    </row>
    <row r="20" spans="2:27">
      <c r="B20" s="32" t="s">
        <v>45</v>
      </c>
      <c r="C20" s="36"/>
      <c r="D20" s="36"/>
      <c r="E20" s="36"/>
      <c r="F20" s="33"/>
      <c r="G20" s="33"/>
      <c r="H20" s="33"/>
      <c r="I20" s="34"/>
      <c r="J20" s="34"/>
      <c r="K20" s="34"/>
      <c r="L20" s="34"/>
      <c r="M20" s="34"/>
      <c r="N20" s="34"/>
    </row>
    <row r="21" spans="2:27" s="42" customFormat="1">
      <c r="B21" s="37" t="s">
        <v>46</v>
      </c>
      <c r="C21" s="38"/>
      <c r="D21" s="38"/>
      <c r="E21" s="33"/>
      <c r="F21" s="33"/>
      <c r="G21" s="33"/>
      <c r="H21" s="33"/>
      <c r="I21" s="33"/>
      <c r="J21" s="33"/>
      <c r="K21" s="39"/>
      <c r="L21" s="39"/>
      <c r="M21" s="39"/>
      <c r="N21" s="33"/>
      <c r="O21" s="40"/>
      <c r="P21" s="40"/>
      <c r="Q21" s="41"/>
      <c r="R21" s="40"/>
      <c r="S21" s="40"/>
      <c r="T21" s="33"/>
      <c r="U21" s="33"/>
      <c r="V21" s="40"/>
      <c r="W21" s="33"/>
      <c r="X21" s="40"/>
      <c r="Y21" s="40"/>
      <c r="Z21" s="33"/>
      <c r="AA21" s="33"/>
    </row>
    <row r="22" spans="2:27">
      <c r="B22" s="37" t="s">
        <v>47</v>
      </c>
      <c r="C22" s="33"/>
      <c r="D22" s="33"/>
      <c r="E22" s="33"/>
      <c r="F22" s="33"/>
      <c r="G22" s="33"/>
      <c r="H22" s="33"/>
      <c r="I22" s="34"/>
      <c r="J22" s="34"/>
      <c r="K22" s="34"/>
      <c r="L22" s="34"/>
      <c r="M22" s="34"/>
    </row>
    <row r="23" spans="2:27" s="42" customFormat="1">
      <c r="B23" s="37" t="s">
        <v>48</v>
      </c>
      <c r="C23" s="38"/>
      <c r="D23" s="38"/>
      <c r="E23" s="33"/>
      <c r="F23" s="33"/>
      <c r="G23" s="33"/>
      <c r="H23" s="33"/>
      <c r="I23" s="33"/>
      <c r="J23" s="33"/>
      <c r="K23" s="39"/>
      <c r="L23" s="39"/>
      <c r="M23" s="39"/>
      <c r="N23" s="33"/>
      <c r="O23" s="40"/>
      <c r="P23" s="40"/>
      <c r="Q23" s="41"/>
      <c r="R23" s="40"/>
      <c r="S23" s="40"/>
      <c r="T23" s="33"/>
      <c r="U23" s="33"/>
      <c r="V23" s="40"/>
      <c r="W23" s="33"/>
      <c r="X23" s="40"/>
      <c r="Y23" s="40"/>
      <c r="Z23" s="33"/>
      <c r="AA23" s="33"/>
    </row>
    <row r="24" spans="2:27" s="42" customFormat="1">
      <c r="B24" s="37" t="s">
        <v>49</v>
      </c>
      <c r="C24" s="38"/>
      <c r="D24" s="38"/>
      <c r="E24" s="33"/>
      <c r="F24" s="33"/>
      <c r="G24" s="33"/>
      <c r="H24" s="33"/>
      <c r="I24" s="33"/>
      <c r="J24" s="33"/>
      <c r="K24" s="39"/>
      <c r="L24" s="39"/>
      <c r="M24" s="39"/>
      <c r="N24" s="33"/>
      <c r="O24" s="40"/>
      <c r="P24" s="40"/>
      <c r="Q24" s="41"/>
      <c r="R24" s="40"/>
      <c r="S24" s="40"/>
      <c r="T24" s="33"/>
      <c r="U24" s="33"/>
      <c r="V24" s="40"/>
      <c r="W24" s="33"/>
      <c r="X24" s="40"/>
      <c r="Y24" s="40"/>
      <c r="Z24" s="33"/>
      <c r="AA24" s="33"/>
    </row>
    <row r="25" spans="2:27">
      <c r="B25" s="37" t="s">
        <v>50</v>
      </c>
      <c r="C25" s="33"/>
      <c r="D25" s="33"/>
      <c r="E25" s="33"/>
      <c r="F25" s="33"/>
      <c r="G25" s="33"/>
      <c r="H25" s="33"/>
      <c r="I25" s="34"/>
      <c r="J25" s="34"/>
      <c r="K25" s="34"/>
      <c r="L25" s="34"/>
      <c r="M25" s="34"/>
    </row>
    <row r="26" spans="2:27">
      <c r="B26" s="37" t="s">
        <v>51</v>
      </c>
      <c r="C26" s="33"/>
      <c r="D26" s="33"/>
      <c r="E26" s="33"/>
      <c r="F26" s="33"/>
      <c r="G26" s="33"/>
      <c r="H26" s="33"/>
      <c r="I26" s="34"/>
      <c r="J26" s="34"/>
      <c r="K26" s="34"/>
      <c r="L26" s="34"/>
      <c r="M26" s="34"/>
    </row>
    <row r="27" spans="2:27" s="42" customFormat="1">
      <c r="B27" s="47"/>
      <c r="C27" s="38"/>
      <c r="D27" s="38"/>
      <c r="E27" s="33"/>
      <c r="F27" s="33"/>
      <c r="G27" s="33"/>
      <c r="H27" s="33"/>
      <c r="I27" s="33"/>
      <c r="J27" s="33"/>
      <c r="K27" s="39"/>
      <c r="L27" s="39"/>
      <c r="M27" s="39"/>
      <c r="N27" s="33"/>
      <c r="O27" s="40"/>
      <c r="P27" s="40"/>
      <c r="Q27" s="41"/>
      <c r="R27" s="40"/>
      <c r="S27" s="40"/>
      <c r="T27" s="33"/>
      <c r="U27" s="33"/>
      <c r="V27" s="40"/>
      <c r="W27" s="33"/>
      <c r="X27" s="40"/>
      <c r="Y27" s="40"/>
      <c r="Z27" s="33"/>
      <c r="AA27" s="33"/>
    </row>
    <row r="28" spans="2:27" s="42" customFormat="1" ht="15.5">
      <c r="B28" s="44" t="s">
        <v>12</v>
      </c>
      <c r="C28" s="38"/>
      <c r="D28" s="38"/>
      <c r="E28" s="33"/>
      <c r="F28" s="33"/>
      <c r="G28" s="33"/>
      <c r="H28" s="33"/>
      <c r="I28" s="33"/>
      <c r="J28" s="33"/>
      <c r="K28" s="39"/>
      <c r="L28" s="39"/>
      <c r="M28" s="39"/>
      <c r="N28" s="33"/>
      <c r="O28" s="40"/>
      <c r="P28" s="40"/>
      <c r="Q28" s="41"/>
      <c r="R28" s="40"/>
      <c r="S28" s="40"/>
      <c r="T28" s="33"/>
      <c r="U28" s="33"/>
      <c r="V28" s="40"/>
      <c r="W28" s="33"/>
      <c r="X28" s="40"/>
      <c r="Y28" s="40"/>
      <c r="Z28" s="33"/>
      <c r="AA28" s="33"/>
    </row>
    <row r="29" spans="2:27">
      <c r="B29" s="48" t="s">
        <v>25</v>
      </c>
    </row>
    <row r="30" spans="2:27">
      <c r="B30" s="50" t="s">
        <v>26</v>
      </c>
    </row>
    <row r="31" spans="2:27">
      <c r="B31" s="103" t="s">
        <v>81</v>
      </c>
    </row>
    <row r="32" spans="2:27">
      <c r="B32" s="52" t="s">
        <v>52</v>
      </c>
    </row>
    <row r="33" spans="2:2">
      <c r="B33" s="104" t="s">
        <v>82</v>
      </c>
    </row>
    <row r="34" spans="2:2">
      <c r="B34" s="103" t="s">
        <v>80</v>
      </c>
    </row>
    <row r="35" spans="2:2">
      <c r="B35" s="52" t="s">
        <v>53</v>
      </c>
    </row>
    <row r="36" spans="2:2">
      <c r="B36" s="51" t="s">
        <v>54</v>
      </c>
    </row>
    <row r="37" spans="2:2">
      <c r="B37" s="103" t="s">
        <v>75</v>
      </c>
    </row>
    <row r="38" spans="2:2">
      <c r="B38" s="104" t="s">
        <v>79</v>
      </c>
    </row>
    <row r="39" spans="2:2">
      <c r="B39" s="104" t="s">
        <v>83</v>
      </c>
    </row>
    <row r="40" spans="2:2">
      <c r="B40" s="104" t="s">
        <v>78</v>
      </c>
    </row>
    <row r="41" spans="2:2">
      <c r="B41" s="52" t="s">
        <v>64</v>
      </c>
    </row>
    <row r="42" spans="2:2">
      <c r="B42" s="105" t="s">
        <v>84</v>
      </c>
    </row>
    <row r="43" spans="2:2">
      <c r="B43" s="104" t="s">
        <v>76</v>
      </c>
    </row>
    <row r="44" spans="2:2">
      <c r="B44" s="104" t="s">
        <v>87</v>
      </c>
    </row>
    <row r="45" spans="2:2">
      <c r="B45" s="104" t="s">
        <v>86</v>
      </c>
    </row>
    <row r="46" spans="2:2">
      <c r="B46" s="104" t="s">
        <v>77</v>
      </c>
    </row>
    <row r="47" spans="2:2">
      <c r="B47" s="104" t="s">
        <v>85</v>
      </c>
    </row>
    <row r="48" spans="2:2">
      <c r="B48" s="52" t="s">
        <v>64</v>
      </c>
    </row>
    <row r="49" spans="2:2">
      <c r="B49" s="51" t="s">
        <v>55</v>
      </c>
    </row>
    <row r="50" spans="2:2">
      <c r="B50" s="51" t="s">
        <v>56</v>
      </c>
    </row>
    <row r="51" spans="2:2">
      <c r="B51" s="52" t="s">
        <v>57</v>
      </c>
    </row>
    <row r="52" spans="2:2">
      <c r="B52" s="52" t="s">
        <v>58</v>
      </c>
    </row>
    <row r="53" spans="2:2">
      <c r="B53" s="48" t="s">
        <v>27</v>
      </c>
    </row>
    <row r="54" spans="2:2">
      <c r="B54" s="50" t="s">
        <v>28</v>
      </c>
    </row>
    <row r="55" spans="2:2">
      <c r="B55" s="51" t="s">
        <v>59</v>
      </c>
    </row>
    <row r="56" spans="2:2">
      <c r="B56" s="52" t="s">
        <v>60</v>
      </c>
    </row>
    <row r="57" spans="2:2">
      <c r="B57" s="52" t="s">
        <v>65</v>
      </c>
    </row>
    <row r="58" spans="2:2">
      <c r="B58" s="52" t="s">
        <v>61</v>
      </c>
    </row>
    <row r="59" spans="2:2">
      <c r="B59" s="52" t="s">
        <v>62</v>
      </c>
    </row>
    <row r="60" spans="2:2">
      <c r="B60" s="52" t="s">
        <v>63</v>
      </c>
    </row>
    <row r="61" spans="2:2">
      <c r="B61" s="53"/>
    </row>
  </sheetData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Risk Based Calculation</vt:lpstr>
      <vt:lpstr>Instructions</vt:lpstr>
    </vt:vector>
  </TitlesOfParts>
  <Company>F5 Networks,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 Griffeth</dc:creator>
  <cp:lastModifiedBy>Vladimir Kokshenev</cp:lastModifiedBy>
  <dcterms:created xsi:type="dcterms:W3CDTF">2017-05-23T19:04:19Z</dcterms:created>
  <dcterms:modified xsi:type="dcterms:W3CDTF">2017-10-12T22:55:02Z</dcterms:modified>
</cp:coreProperties>
</file>