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Git\RBTCS\package\Tests\"/>
    </mc:Choice>
  </mc:AlternateContent>
  <bookViews>
    <workbookView xWindow="0" yWindow="0" windowWidth="19200" windowHeight="7510" xr2:uid="{00000000-000D-0000-FFFF-FFFF00000000}"/>
  </bookViews>
  <sheets>
    <sheet name="Risk Based Calculation" sheetId="33" r:id="rId1"/>
  </sheets>
  <definedNames>
    <definedName name="_xlnm._FilterDatabase" localSheetId="0" hidden="1">'Risk Based Calculation'!$C$4:$T$4</definedName>
    <definedName name="Effort" localSheetId="0">#REF!</definedName>
    <definedName name="Effort">#REF!</definedName>
    <definedName name="Occurance" localSheetId="0">#REF!</definedName>
    <definedName name="Occurance">#REF!</definedName>
    <definedName name="TC_Type" localSheetId="0">#REF!</definedName>
    <definedName name="TC_Type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33" l="1"/>
  <c r="S3" i="33"/>
  <c r="P3" i="33"/>
  <c r="M15" i="33" l="1"/>
  <c r="N15" i="33"/>
  <c r="O15" i="33"/>
  <c r="P15" i="33"/>
  <c r="M16" i="33"/>
  <c r="N16" i="33"/>
  <c r="O16" i="33"/>
  <c r="P16" i="33"/>
  <c r="M17" i="33"/>
  <c r="N17" i="33"/>
  <c r="O17" i="33"/>
  <c r="P17" i="33"/>
  <c r="M18" i="33"/>
  <c r="N18" i="33"/>
  <c r="O18" i="33"/>
  <c r="P18" i="33"/>
  <c r="M19" i="33"/>
  <c r="N19" i="33"/>
  <c r="O19" i="33"/>
  <c r="P19" i="33"/>
  <c r="Q19" i="33" l="1"/>
  <c r="R19" i="33" s="1"/>
  <c r="Q18" i="33"/>
  <c r="R18" i="33" s="1"/>
  <c r="Q15" i="33"/>
  <c r="R15" i="33" s="1"/>
  <c r="Q17" i="33"/>
  <c r="R17" i="33" s="1"/>
  <c r="Q16" i="33"/>
  <c r="R16" i="33" s="1"/>
  <c r="O6" i="33" l="1"/>
  <c r="O7" i="33"/>
  <c r="O8" i="33"/>
  <c r="O9" i="33"/>
  <c r="O10" i="33"/>
  <c r="O11" i="33"/>
  <c r="O12" i="33"/>
  <c r="O13" i="33"/>
  <c r="O14" i="33"/>
  <c r="O5" i="33"/>
  <c r="N13" i="33"/>
  <c r="N14" i="33"/>
  <c r="N6" i="33"/>
  <c r="N7" i="33"/>
  <c r="N8" i="33"/>
  <c r="N9" i="33"/>
  <c r="N10" i="33"/>
  <c r="N11" i="33"/>
  <c r="N12" i="33"/>
  <c r="N5" i="33"/>
  <c r="M12" i="33"/>
  <c r="M13" i="33"/>
  <c r="M14" i="33"/>
  <c r="M7" i="33"/>
  <c r="Q7" i="33" s="1"/>
  <c r="M8" i="33"/>
  <c r="M9" i="33"/>
  <c r="M10" i="33"/>
  <c r="M11" i="33"/>
  <c r="M6" i="33"/>
  <c r="M5" i="33"/>
  <c r="Q6" i="33" l="1"/>
  <c r="R6" i="33" s="1"/>
  <c r="Q11" i="33"/>
  <c r="R11" i="33" s="1"/>
  <c r="R7" i="33"/>
  <c r="Q10" i="33"/>
  <c r="R10" i="33" s="1"/>
  <c r="Q9" i="33"/>
  <c r="R9" i="33" s="1"/>
  <c r="Q14" i="33"/>
  <c r="R14" i="33" s="1"/>
  <c r="Q13" i="33"/>
  <c r="R13" i="33" s="1"/>
  <c r="Q5" i="33"/>
  <c r="Q8" i="33"/>
  <c r="R8" i="33" s="1"/>
  <c r="Q12" i="33"/>
  <c r="R12" i="33" s="1"/>
  <c r="P14" i="33"/>
  <c r="P11" i="33"/>
  <c r="P9" i="33"/>
  <c r="P7" i="33"/>
  <c r="P8" i="33"/>
  <c r="P12" i="33"/>
  <c r="P10" i="33"/>
  <c r="P6" i="33"/>
  <c r="P5" i="33"/>
  <c r="P13" i="33"/>
  <c r="R3" i="33" l="1"/>
  <c r="Q3" i="33"/>
  <c r="R5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Vladimir Kokshenev</author>
  </authors>
  <commentList>
    <comment ref="U9" authorId="0" shapeId="0" xr:uid="{FC13BB4F-6773-446F-89AE-6BFEEDE3C736}">
      <text>
        <r>
          <rPr>
            <b/>
            <sz val="9"/>
            <color indexed="81"/>
            <rFont val="Tahoma"/>
            <charset val="1"/>
          </rPr>
          <t>Vladimir Kokshenev:</t>
        </r>
        <r>
          <rPr>
            <sz val="9"/>
            <color indexed="81"/>
            <rFont val="Tahoma"/>
            <charset val="1"/>
          </rPr>
          <t xml:space="preserve">
Functional requirement "5" has two types of preconditions. It requires functional requirement "1", and it requires environment "11".</t>
        </r>
      </text>
    </comment>
    <comment ref="U13" authorId="0" shapeId="0" xr:uid="{7E37A4CE-0AF9-4EAD-B8AD-99FE463E0089}">
      <text>
        <r>
          <rPr>
            <b/>
            <sz val="9"/>
            <color indexed="81"/>
            <rFont val="Tahoma"/>
            <charset val="1"/>
          </rPr>
          <t>Vladimir Kokshenev:</t>
        </r>
        <r>
          <rPr>
            <sz val="9"/>
            <color indexed="81"/>
            <rFont val="Tahoma"/>
            <charset val="1"/>
          </rPr>
          <t xml:space="preserve">
This is example of pure environmental precondition.</t>
        </r>
      </text>
    </comment>
    <comment ref="U14" authorId="0" shapeId="0" xr:uid="{6108C551-B5F3-4495-BA8A-01D4E2B59F3A}">
      <text>
        <r>
          <rPr>
            <b/>
            <sz val="9"/>
            <color indexed="81"/>
            <rFont val="Tahoma"/>
            <charset val="1"/>
          </rPr>
          <t>Vladimir Kokshenev:</t>
        </r>
        <r>
          <rPr>
            <sz val="9"/>
            <color indexed="81"/>
            <rFont val="Tahoma"/>
            <charset val="1"/>
          </rPr>
          <t xml:space="preserve">
This is example of pure functional precondition relationship. </t>
        </r>
      </text>
    </comment>
    <comment ref="D15" authorId="0" shapeId="0" xr:uid="{3AFC2440-A582-4A2A-8FD9-B52413DCE5E8}">
      <text>
        <r>
          <rPr>
            <b/>
            <sz val="9"/>
            <color indexed="81"/>
            <rFont val="Tahoma"/>
            <charset val="1"/>
          </rPr>
          <t>Vladimir Kokshenev:</t>
        </r>
        <r>
          <rPr>
            <sz val="9"/>
            <color indexed="81"/>
            <rFont val="Tahoma"/>
            <charset val="1"/>
          </rPr>
          <t xml:space="preserve">
Environment requirements do not have risk assessment associated with them, and they always have risk value of 0. But at the same time environment requirements have a preparation cost which should be provided in column "EXECost (MH)".</t>
        </r>
      </text>
    </comment>
    <comment ref="L15" authorId="0" shapeId="0" xr:uid="{F2A793DE-2E8F-412A-97E1-AD214C6D1E95}">
      <text>
        <r>
          <rPr>
            <b/>
            <sz val="9"/>
            <color indexed="81"/>
            <rFont val="Tahoma"/>
            <charset val="1"/>
          </rPr>
          <t>Vladimir Kokshenev:</t>
        </r>
        <r>
          <rPr>
            <sz val="9"/>
            <color indexed="81"/>
            <rFont val="Tahoma"/>
            <charset val="1"/>
          </rPr>
          <t xml:space="preserve">
Environment requirements have a preparation cost which should be provided in column "EXECost (MH)". However, environment requirements do not have risk assessment associated with them, and they always have risk value of 0.</t>
        </r>
      </text>
    </comment>
    <comment ref="U18" authorId="0" shapeId="0" xr:uid="{65C6FBA1-8F0B-425C-868A-ABD641A87EEA}">
      <text>
        <r>
          <rPr>
            <b/>
            <sz val="9"/>
            <color indexed="81"/>
            <rFont val="Tahoma"/>
            <charset val="1"/>
          </rPr>
          <t>Vladimir Kokshenev:</t>
        </r>
        <r>
          <rPr>
            <sz val="9"/>
            <color indexed="81"/>
            <rFont val="Tahoma"/>
            <charset val="1"/>
          </rPr>
          <t xml:space="preserve">
One environment may become a precondition for another environment. For example, Environment "14" requires environment "13" as a precondition.</t>
        </r>
      </text>
    </comment>
  </commentList>
</comments>
</file>

<file path=xl/sharedStrings.xml><?xml version="1.0" encoding="utf-8"?>
<sst xmlns="http://schemas.openxmlformats.org/spreadsheetml/2006/main" count="47" uniqueCount="39">
  <si>
    <t>Priority</t>
  </si>
  <si>
    <t>Impact</t>
  </si>
  <si>
    <t>Dev</t>
  </si>
  <si>
    <t>PM</t>
  </si>
  <si>
    <t>Total Impact</t>
  </si>
  <si>
    <t>Test</t>
  </si>
  <si>
    <t>Usage</t>
  </si>
  <si>
    <t>Total Usage</t>
  </si>
  <si>
    <t>TTL MH</t>
  </si>
  <si>
    <t>OPT MH</t>
  </si>
  <si>
    <t>Weight</t>
  </si>
  <si>
    <r>
      <t xml:space="preserve">Relative Weights </t>
    </r>
    <r>
      <rPr>
        <i/>
        <sz val="10"/>
        <color theme="1"/>
        <rFont val="Calibri"/>
        <family val="2"/>
        <scheme val="minor"/>
      </rPr>
      <t>(1-low, 5-high)</t>
    </r>
  </si>
  <si>
    <t>EXECost (MH)</t>
  </si>
  <si>
    <t>EXECost Scale</t>
  </si>
  <si>
    <t>Total PoF</t>
  </si>
  <si>
    <t>T-PoF</t>
  </si>
  <si>
    <t>D-PoF</t>
  </si>
  <si>
    <t>Risk%</t>
  </si>
  <si>
    <t>Risk Values</t>
  </si>
  <si>
    <t>Covered (n)?</t>
  </si>
  <si>
    <t>Owner</t>
  </si>
  <si>
    <t>Test SUF%</t>
  </si>
  <si>
    <t>AVG SUF%</t>
  </si>
  <si>
    <t>Coverge%</t>
  </si>
  <si>
    <t>Preconditions</t>
  </si>
  <si>
    <t>ID</t>
  </si>
  <si>
    <t>Functional 
Requirements</t>
  </si>
  <si>
    <t>Environment 
Requirements</t>
  </si>
  <si>
    <t>1,11</t>
  </si>
  <si>
    <t>15</t>
  </si>
  <si>
    <t>1,2,12</t>
  </si>
  <si>
    <t>3,4,13</t>
  </si>
  <si>
    <t>14</t>
  </si>
  <si>
    <t>1</t>
  </si>
  <si>
    <t>13</t>
  </si>
  <si>
    <t>y</t>
  </si>
  <si>
    <t>n</t>
  </si>
  <si>
    <t>CC</t>
  </si>
  <si>
    <t>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</si>
</sst>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Geneva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5" fillId="0" borderId="0"/>
    <xf numFmtId="0" fontId="6" fillId="0" borderId="0"/>
    <xf numFmtId="0" fontId="5" fillId="4" borderId="2" applyNumberFormat="0" applyFont="0" applyAlignment="0" applyProtection="0"/>
    <xf numFmtId="0" fontId="1" fillId="4" borderId="2" applyNumberFormat="0" applyFont="0" applyAlignment="0" applyProtection="0"/>
    <xf numFmtId="0" fontId="7" fillId="6" borderId="0" applyNumberFormat="0" applyBorder="0" applyAlignment="0" applyProtection="0"/>
  </cellStyleXfs>
  <cellXfs count="95">
    <xf numFmtId="0" fontId="0" fillId="0" borderId="0" xfId="0"/>
    <xf numFmtId="0" fontId="9" fillId="5" borderId="0" xfId="3" applyFont="1" applyFill="1" applyAlignment="1" applyProtection="1">
      <alignment horizontal="center"/>
    </xf>
    <xf numFmtId="0" fontId="9" fillId="0" borderId="0" xfId="3" applyFont="1" applyProtection="1"/>
    <xf numFmtId="0" fontId="0" fillId="0" borderId="0" xfId="0" applyProtection="1"/>
    <xf numFmtId="0" fontId="9" fillId="0" borderId="0" xfId="3" applyFont="1" applyAlignment="1" applyProtection="1">
      <alignment vertical="top" wrapText="1"/>
    </xf>
    <xf numFmtId="2" fontId="0" fillId="0" borderId="0" xfId="0" applyNumberFormat="1" applyProtection="1"/>
    <xf numFmtId="2" fontId="9" fillId="0" borderId="0" xfId="3" applyNumberFormat="1" applyFont="1" applyProtection="1"/>
    <xf numFmtId="0" fontId="9" fillId="0" borderId="0" xfId="3" applyFont="1" applyAlignment="1" applyProtection="1">
      <alignment horizontal="center"/>
    </xf>
    <xf numFmtId="0" fontId="1" fillId="0" borderId="0" xfId="0" applyFont="1" applyProtection="1"/>
    <xf numFmtId="0" fontId="4" fillId="8" borderId="8" xfId="0" applyFont="1" applyFill="1" applyBorder="1" applyAlignment="1">
      <alignment horizontal="center"/>
    </xf>
    <xf numFmtId="0" fontId="8" fillId="8" borderId="8" xfId="3" applyFont="1" applyFill="1" applyBorder="1" applyAlignment="1" applyProtection="1">
      <alignment horizontal="center"/>
    </xf>
    <xf numFmtId="1" fontId="4" fillId="8" borderId="9" xfId="0" applyNumberFormat="1" applyFont="1" applyFill="1" applyBorder="1" applyAlignment="1">
      <alignment horizontal="center"/>
    </xf>
    <xf numFmtId="0" fontId="9" fillId="0" borderId="0" xfId="3" applyFont="1" applyFill="1" applyAlignment="1" applyProtection="1">
      <alignment horizontal="center"/>
    </xf>
    <xf numFmtId="0" fontId="11" fillId="0" borderId="0" xfId="0" applyFont="1"/>
    <xf numFmtId="10" fontId="9" fillId="5" borderId="0" xfId="3" applyNumberFormat="1" applyFont="1" applyFill="1" applyAlignment="1" applyProtection="1">
      <alignment horizontal="center"/>
    </xf>
    <xf numFmtId="0" fontId="9" fillId="5" borderId="0" xfId="3" applyNumberFormat="1" applyFont="1" applyFill="1" applyAlignment="1" applyProtection="1">
      <alignment horizontal="center"/>
    </xf>
    <xf numFmtId="0" fontId="4" fillId="8" borderId="8" xfId="0" applyFont="1" applyFill="1" applyBorder="1" applyAlignment="1" applyProtection="1">
      <alignment horizontal="center"/>
    </xf>
    <xf numFmtId="164" fontId="13" fillId="11" borderId="1" xfId="2" applyNumberFormat="1" applyFont="1" applyFill="1" applyAlignment="1" applyProtection="1">
      <alignment horizontal="center"/>
    </xf>
    <xf numFmtId="164" fontId="13" fillId="11" borderId="4" xfId="0" applyNumberFormat="1" applyFont="1" applyFill="1" applyBorder="1" applyAlignment="1" applyProtection="1">
      <alignment horizontal="center"/>
    </xf>
    <xf numFmtId="2" fontId="10" fillId="10" borderId="4" xfId="3" applyNumberFormat="1" applyFont="1" applyFill="1" applyBorder="1" applyAlignment="1" applyProtection="1">
      <alignment horizontal="center"/>
    </xf>
    <xf numFmtId="10" fontId="10" fillId="10" borderId="4" xfId="0" applyNumberFormat="1" applyFont="1" applyFill="1" applyBorder="1" applyAlignment="1" applyProtection="1">
      <alignment horizontal="center"/>
    </xf>
    <xf numFmtId="2" fontId="10" fillId="10" borderId="4" xfId="0" applyNumberFormat="1" applyFont="1" applyFill="1" applyBorder="1" applyAlignment="1">
      <alignment horizontal="center"/>
    </xf>
    <xf numFmtId="10" fontId="10" fillId="10" borderId="4" xfId="3" applyNumberFormat="1" applyFont="1" applyFill="1" applyBorder="1" applyAlignment="1" applyProtection="1">
      <alignment horizontal="center"/>
    </xf>
    <xf numFmtId="0" fontId="8" fillId="7" borderId="17" xfId="1" applyFont="1" applyFill="1" applyBorder="1" applyAlignment="1" applyProtection="1">
      <alignment horizontal="center" vertical="top" wrapText="1"/>
    </xf>
    <xf numFmtId="0" fontId="4" fillId="7" borderId="17" xfId="0" applyFont="1" applyFill="1" applyBorder="1" applyAlignment="1" applyProtection="1">
      <alignment horizontal="center" vertical="top" wrapText="1"/>
    </xf>
    <xf numFmtId="0" fontId="4" fillId="7" borderId="17" xfId="5" applyFont="1" applyFill="1" applyBorder="1" applyAlignment="1" applyProtection="1">
      <alignment horizontal="center" vertical="top" wrapText="1"/>
    </xf>
    <xf numFmtId="0" fontId="4" fillId="7" borderId="18" xfId="5" applyFont="1" applyFill="1" applyBorder="1" applyAlignment="1" applyProtection="1">
      <alignment horizontal="center" vertical="top" wrapText="1"/>
    </xf>
    <xf numFmtId="0" fontId="0" fillId="5" borderId="4" xfId="1" applyFont="1" applyFill="1" applyBorder="1" applyAlignment="1" applyProtection="1">
      <alignment horizontal="center"/>
    </xf>
    <xf numFmtId="2" fontId="10" fillId="4" borderId="4" xfId="6" applyNumberFormat="1" applyFont="1" applyBorder="1" applyAlignment="1" applyProtection="1">
      <alignment horizontal="center"/>
    </xf>
    <xf numFmtId="0" fontId="10" fillId="10" borderId="4" xfId="0" applyFont="1" applyFill="1" applyBorder="1" applyAlignment="1" applyProtection="1">
      <alignment horizontal="center"/>
    </xf>
    <xf numFmtId="2" fontId="8" fillId="5" borderId="4" xfId="5" applyNumberFormat="1" applyFont="1" applyFill="1" applyBorder="1" applyAlignment="1" applyProtection="1">
      <alignment horizontal="center"/>
    </xf>
    <xf numFmtId="10" fontId="9" fillId="5" borderId="4" xfId="3" applyNumberFormat="1" applyFont="1" applyFill="1" applyBorder="1" applyAlignment="1" applyProtection="1">
      <alignment horizontal="center"/>
    </xf>
    <xf numFmtId="0" fontId="0" fillId="0" borderId="21" xfId="0" applyBorder="1" applyProtection="1"/>
    <xf numFmtId="1" fontId="4" fillId="8" borderId="14" xfId="0" applyNumberFormat="1" applyFont="1" applyFill="1" applyBorder="1" applyAlignment="1">
      <alignment horizontal="center"/>
    </xf>
    <xf numFmtId="10" fontId="10" fillId="10" borderId="10" xfId="3" applyNumberFormat="1" applyFont="1" applyFill="1" applyBorder="1" applyAlignment="1" applyProtection="1">
      <alignment horizontal="center"/>
    </xf>
    <xf numFmtId="0" fontId="8" fillId="7" borderId="18" xfId="3" applyFont="1" applyFill="1" applyBorder="1" applyAlignment="1" applyProtection="1">
      <alignment horizontal="center" vertical="top" wrapText="1"/>
    </xf>
    <xf numFmtId="1" fontId="4" fillId="8" borderId="11" xfId="0" applyNumberFormat="1" applyFont="1" applyFill="1" applyBorder="1" applyAlignment="1">
      <alignment horizontal="center"/>
    </xf>
    <xf numFmtId="0" fontId="9" fillId="0" borderId="22" xfId="3" applyFont="1" applyBorder="1" applyAlignment="1" applyProtection="1">
      <alignment horizontal="center"/>
    </xf>
    <xf numFmtId="0" fontId="8" fillId="9" borderId="16" xfId="3" applyFont="1" applyFill="1" applyBorder="1" applyAlignment="1" applyProtection="1">
      <alignment horizontal="center"/>
    </xf>
    <xf numFmtId="0" fontId="13" fillId="11" borderId="19" xfId="3" applyFont="1" applyFill="1" applyBorder="1" applyAlignment="1" applyProtection="1">
      <alignment horizontal="center"/>
    </xf>
    <xf numFmtId="0" fontId="8" fillId="7" borderId="20" xfId="3" applyFont="1" applyFill="1" applyBorder="1" applyAlignment="1" applyProtection="1">
      <alignment horizontal="center" vertical="top" wrapText="1"/>
    </xf>
    <xf numFmtId="0" fontId="8" fillId="5" borderId="19" xfId="3" applyFont="1" applyFill="1" applyBorder="1" applyAlignment="1" applyProtection="1">
      <alignment horizontal="center" vertical="center"/>
    </xf>
    <xf numFmtId="0" fontId="9" fillId="0" borderId="4" xfId="3" applyFont="1" applyBorder="1" applyAlignment="1" applyProtection="1">
      <alignment horizontal="center"/>
    </xf>
    <xf numFmtId="0" fontId="9" fillId="5" borderId="4" xfId="3" applyFont="1" applyFill="1" applyBorder="1" applyAlignment="1" applyProtection="1">
      <alignment horizontal="center"/>
    </xf>
    <xf numFmtId="0" fontId="0" fillId="0" borderId="4" xfId="0" applyFont="1" applyBorder="1" applyAlignment="1" applyProtection="1">
      <alignment horizontal="center"/>
    </xf>
    <xf numFmtId="0" fontId="9" fillId="0" borderId="17" xfId="3" applyFont="1" applyBorder="1" applyAlignment="1" applyProtection="1"/>
    <xf numFmtId="0" fontId="9" fillId="0" borderId="23" xfId="3" applyFont="1" applyBorder="1" applyAlignment="1" applyProtection="1"/>
    <xf numFmtId="0" fontId="9" fillId="5" borderId="8" xfId="3" applyFont="1" applyFill="1" applyBorder="1" applyAlignment="1" applyProtection="1">
      <alignment horizontal="center"/>
    </xf>
    <xf numFmtId="0" fontId="0" fillId="0" borderId="8" xfId="0" applyBorder="1"/>
    <xf numFmtId="0" fontId="8" fillId="7" borderId="17" xfId="3" applyFont="1" applyFill="1" applyBorder="1" applyAlignment="1" applyProtection="1">
      <alignment horizontal="center" vertical="top" wrapText="1"/>
    </xf>
    <xf numFmtId="0" fontId="8" fillId="5" borderId="16" xfId="3" applyFont="1" applyFill="1" applyBorder="1" applyAlignment="1" applyProtection="1">
      <alignment horizontal="center" vertical="center"/>
    </xf>
    <xf numFmtId="0" fontId="0" fillId="5" borderId="8" xfId="1" applyFont="1" applyFill="1" applyBorder="1" applyAlignment="1" applyProtection="1">
      <alignment horizontal="center"/>
    </xf>
    <xf numFmtId="2" fontId="10" fillId="4" borderId="8" xfId="6" applyNumberFormat="1" applyFont="1" applyBorder="1" applyAlignment="1" applyProtection="1">
      <alignment horizontal="center"/>
    </xf>
    <xf numFmtId="0" fontId="10" fillId="10" borderId="8" xfId="0" applyFont="1" applyFill="1" applyBorder="1" applyAlignment="1" applyProtection="1">
      <alignment horizontal="center"/>
    </xf>
    <xf numFmtId="2" fontId="8" fillId="5" borderId="8" xfId="5" applyNumberFormat="1" applyFont="1" applyFill="1" applyBorder="1" applyAlignment="1" applyProtection="1">
      <alignment horizontal="center"/>
    </xf>
    <xf numFmtId="10" fontId="9" fillId="5" borderId="8" xfId="3" applyNumberFormat="1" applyFont="1" applyFill="1" applyBorder="1" applyAlignment="1" applyProtection="1">
      <alignment horizontal="center"/>
    </xf>
    <xf numFmtId="0" fontId="8" fillId="5" borderId="25" xfId="3" applyFont="1" applyFill="1" applyBorder="1" applyAlignment="1" applyProtection="1">
      <alignment horizontal="center" vertical="center"/>
    </xf>
    <xf numFmtId="0" fontId="0" fillId="5" borderId="5" xfId="1" applyFont="1" applyFill="1" applyBorder="1" applyAlignment="1" applyProtection="1">
      <alignment horizontal="center"/>
    </xf>
    <xf numFmtId="2" fontId="10" fillId="4" borderId="5" xfId="6" applyNumberFormat="1" applyFont="1" applyBorder="1" applyAlignment="1" applyProtection="1">
      <alignment horizontal="center"/>
    </xf>
    <xf numFmtId="0" fontId="10" fillId="10" borderId="5" xfId="0" applyFont="1" applyFill="1" applyBorder="1" applyAlignment="1" applyProtection="1">
      <alignment horizontal="center"/>
    </xf>
    <xf numFmtId="2" fontId="8" fillId="5" borderId="5" xfId="5" applyNumberFormat="1" applyFont="1" applyFill="1" applyBorder="1" applyAlignment="1" applyProtection="1">
      <alignment horizontal="center"/>
    </xf>
    <xf numFmtId="10" fontId="9" fillId="5" borderId="5" xfId="3" applyNumberFormat="1" applyFont="1" applyFill="1" applyBorder="1" applyAlignment="1" applyProtection="1">
      <alignment horizontal="center"/>
    </xf>
    <xf numFmtId="0" fontId="8" fillId="0" borderId="8" xfId="3" applyFont="1" applyBorder="1" applyAlignment="1" applyProtection="1">
      <alignment horizontal="center"/>
    </xf>
    <xf numFmtId="0" fontId="8" fillId="0" borderId="4" xfId="3" applyFont="1" applyBorder="1" applyAlignment="1" applyProtection="1">
      <alignment horizontal="center"/>
    </xf>
    <xf numFmtId="0" fontId="0" fillId="0" borderId="8" xfId="0" applyBorder="1" applyAlignment="1" applyProtection="1">
      <alignment horizontal="center"/>
    </xf>
    <xf numFmtId="0" fontId="1" fillId="0" borderId="4" xfId="0" applyFont="1" applyBorder="1" applyAlignment="1" applyProtection="1">
      <alignment horizontal="center"/>
    </xf>
    <xf numFmtId="49" fontId="9" fillId="5" borderId="9" xfId="3" applyNumberFormat="1" applyFont="1" applyFill="1" applyBorder="1" applyAlignment="1" applyProtection="1">
      <alignment horizontal="left"/>
    </xf>
    <xf numFmtId="49" fontId="9" fillId="5" borderId="24" xfId="3" applyNumberFormat="1" applyFont="1" applyFill="1" applyBorder="1" applyAlignment="1" applyProtection="1">
      <alignment horizontal="left"/>
    </xf>
    <xf numFmtId="49" fontId="9" fillId="5" borderId="13" xfId="3" applyNumberFormat="1" applyFont="1" applyFill="1" applyBorder="1" applyAlignment="1" applyProtection="1">
      <alignment horizontal="left"/>
    </xf>
    <xf numFmtId="49" fontId="0" fillId="0" borderId="9" xfId="0" applyNumberFormat="1" applyBorder="1" applyAlignment="1">
      <alignment horizontal="left"/>
    </xf>
    <xf numFmtId="49" fontId="9" fillId="0" borderId="24" xfId="3" applyNumberFormat="1" applyFont="1" applyBorder="1" applyAlignment="1" applyProtection="1">
      <alignment horizontal="left"/>
    </xf>
    <xf numFmtId="0" fontId="0" fillId="0" borderId="0" xfId="0" applyFont="1" applyProtection="1"/>
    <xf numFmtId="0" fontId="9" fillId="0" borderId="7" xfId="3" applyFont="1" applyBorder="1" applyAlignment="1" applyProtection="1">
      <alignment vertical="center" textRotation="90" wrapText="1"/>
    </xf>
    <xf numFmtId="0" fontId="9" fillId="0" borderId="3" xfId="3" applyFont="1" applyBorder="1" applyAlignment="1" applyProtection="1">
      <alignment vertical="center" textRotation="90"/>
    </xf>
    <xf numFmtId="0" fontId="9" fillId="0" borderId="6" xfId="3" applyFont="1" applyBorder="1" applyAlignment="1" applyProtection="1">
      <alignment vertical="center" textRotation="90"/>
    </xf>
    <xf numFmtId="0" fontId="4" fillId="8" borderId="14" xfId="0" applyFont="1" applyFill="1" applyBorder="1" applyAlignment="1" applyProtection="1">
      <alignment horizontal="center"/>
    </xf>
    <xf numFmtId="0" fontId="4" fillId="8" borderId="15" xfId="0" applyFont="1" applyFill="1" applyBorder="1" applyAlignment="1" applyProtection="1">
      <alignment horizontal="center"/>
    </xf>
    <xf numFmtId="0" fontId="4" fillId="8" borderId="16" xfId="0" applyFont="1" applyFill="1" applyBorder="1" applyAlignment="1" applyProtection="1">
      <alignment horizontal="center"/>
    </xf>
    <xf numFmtId="164" fontId="13" fillId="11" borderId="10" xfId="2" applyNumberFormat="1" applyFont="1" applyFill="1" applyBorder="1" applyAlignment="1" applyProtection="1">
      <alignment horizontal="center"/>
    </xf>
    <xf numFmtId="164" fontId="13" fillId="11" borderId="12" xfId="2" applyNumberFormat="1" applyFont="1" applyFill="1" applyBorder="1" applyAlignment="1" applyProtection="1">
      <alignment horizontal="center"/>
    </xf>
    <xf numFmtId="164" fontId="13" fillId="11" borderId="4" xfId="7" applyNumberFormat="1" applyFont="1" applyFill="1" applyBorder="1" applyAlignment="1" applyProtection="1">
      <alignment horizontal="center"/>
    </xf>
    <xf numFmtId="0" fontId="8" fillId="9" borderId="8" xfId="7" applyFont="1" applyFill="1" applyBorder="1" applyAlignment="1" applyProtection="1">
      <alignment horizontal="center"/>
    </xf>
    <xf numFmtId="0" fontId="8" fillId="9" borderId="8" xfId="1" applyFont="1" applyFill="1" applyBorder="1" applyAlignment="1" applyProtection="1">
      <alignment horizontal="center"/>
    </xf>
    <xf numFmtId="164" fontId="13" fillId="11" borderId="4" xfId="1" applyNumberFormat="1" applyFont="1" applyFill="1" applyBorder="1" applyAlignment="1" applyProtection="1">
      <alignment horizontal="center"/>
    </xf>
    <xf numFmtId="0" fontId="4" fillId="9" borderId="8" xfId="0" applyFont="1" applyFill="1" applyBorder="1" applyAlignment="1" applyProtection="1">
      <alignment horizontal="center"/>
    </xf>
    <xf numFmtId="0" fontId="9" fillId="12" borderId="26" xfId="3" applyFont="1" applyFill="1" applyBorder="1" applyAlignment="1" applyProtection="1">
      <alignment horizontal="center"/>
    </xf>
    <xf numFmtId="0" fontId="9" fillId="12" borderId="27" xfId="3" applyFont="1" applyFill="1" applyBorder="1" applyAlignment="1" applyProtection="1">
      <alignment horizontal="center"/>
    </xf>
    <xf numFmtId="0" fontId="9" fillId="12" borderId="28" xfId="3" applyFont="1" applyFill="1" applyBorder="1" applyAlignment="1" applyProtection="1">
      <alignment horizontal="center"/>
    </xf>
    <xf numFmtId="0" fontId="9" fillId="12" borderId="21" xfId="3" applyFont="1" applyFill="1" applyBorder="1" applyAlignment="1" applyProtection="1">
      <alignment horizontal="center"/>
    </xf>
    <xf numFmtId="0" fontId="9" fillId="12" borderId="0" xfId="3" applyFont="1" applyFill="1" applyBorder="1" applyAlignment="1" applyProtection="1">
      <alignment horizontal="center"/>
    </xf>
    <xf numFmtId="0" fontId="9" fillId="12" borderId="29" xfId="3" applyFont="1" applyFill="1" applyBorder="1" applyAlignment="1" applyProtection="1">
      <alignment horizontal="center"/>
    </xf>
    <xf numFmtId="0" fontId="9" fillId="12" borderId="30" xfId="3" applyFont="1" applyFill="1" applyBorder="1" applyAlignment="1" applyProtection="1">
      <alignment horizontal="center"/>
    </xf>
    <xf numFmtId="0" fontId="9" fillId="12" borderId="31" xfId="3" applyFont="1" applyFill="1" applyBorder="1" applyAlignment="1" applyProtection="1">
      <alignment horizontal="center"/>
    </xf>
    <xf numFmtId="0" fontId="9" fillId="12" borderId="32" xfId="3" applyFont="1" applyFill="1" applyBorder="1" applyAlignment="1" applyProtection="1">
      <alignment horizontal="center"/>
    </xf>
    <xf numFmtId="2" fontId="1" fillId="0" borderId="0" xfId="0" applyNumberFormat="1" applyFont="1" applyProtection="1"/>
  </cellXfs>
  <cellStyles count="8">
    <cellStyle name="Good" xfId="7" builtinId="26"/>
    <cellStyle name="Input" xfId="2" builtinId="20"/>
    <cellStyle name="Neutral" xfId="1" builtinId="28"/>
    <cellStyle name="Normal" xfId="0" builtinId="0"/>
    <cellStyle name="Normal 2" xfId="3" xr:uid="{00000000-0005-0000-0000-000005000000}"/>
    <cellStyle name="Normal 3" xfId="4" xr:uid="{00000000-0005-0000-0000-000006000000}"/>
    <cellStyle name="Note" xfId="6" builtinId="10"/>
    <cellStyle name="Note 2" xfId="5" xr:uid="{00000000-0005-0000-0000-000008000000}"/>
  </cellStyles>
  <dxfs count="0"/>
  <tableStyles count="0" defaultTableStyle="TableStyleMedium2" defaultPivotStyle="PivotStyleLight16"/>
  <colors>
    <mruColors>
      <color rgb="FFFFFFCC"/>
      <color rgb="FFFF6600"/>
      <color rgb="FFFF99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B22"/>
  <sheetViews>
    <sheetView showGridLines="0" tabSelected="1" topLeftCell="C2" zoomScale="85" zoomScaleNormal="85" workbookViewId="0">
      <selection activeCell="X13" sqref="X13"/>
    </sheetView>
  </sheetViews>
  <sheetFormatPr defaultColWidth="8.90625" defaultRowHeight="14.5"/>
  <cols>
    <col min="1" max="1" width="2.36328125" style="2" customWidth="1"/>
    <col min="2" max="2" width="6.453125" style="2" customWidth="1"/>
    <col min="3" max="3" width="10.6328125" style="2" customWidth="1"/>
    <col min="4" max="4" width="7.6328125" style="7" customWidth="1"/>
    <col min="5" max="5" width="6.54296875" style="7" customWidth="1"/>
    <col min="6" max="6" width="7.453125" style="7" customWidth="1"/>
    <col min="7" max="7" width="7.1796875" style="7" customWidth="1"/>
    <col min="8" max="8" width="6.26953125" style="8" customWidth="1"/>
    <col min="9" max="9" width="7.81640625" style="7" customWidth="1"/>
    <col min="10" max="10" width="6.6328125" style="7" customWidth="1"/>
    <col min="11" max="11" width="7.08984375" style="8" customWidth="1"/>
    <col min="12" max="12" width="8.26953125" style="8" customWidth="1"/>
    <col min="13" max="14" width="10" style="8" customWidth="1"/>
    <col min="15" max="15" width="8" style="8" customWidth="1"/>
    <col min="16" max="16" width="8.6328125" style="8" customWidth="1"/>
    <col min="17" max="17" width="8.90625" style="8" customWidth="1"/>
    <col min="18" max="18" width="9.6328125" style="8" customWidth="1"/>
    <col min="19" max="19" width="9" style="1" customWidth="1"/>
    <col min="20" max="20" width="11.6328125" style="7" customWidth="1"/>
    <col min="21" max="21" width="14.08984375" style="7" customWidth="1"/>
    <col min="22" max="22" width="8.90625" style="2"/>
    <col min="23" max="23" width="8.54296875" style="2" customWidth="1"/>
    <col min="24" max="24" width="5.1796875" style="2" bestFit="1" customWidth="1"/>
    <col min="25" max="25" width="4" style="2" bestFit="1" customWidth="1"/>
    <col min="26" max="26" width="4.26953125" style="2" bestFit="1" customWidth="1"/>
    <col min="27" max="27" width="3.26953125" style="2" bestFit="1" customWidth="1"/>
    <col min="28" max="16384" width="8.90625" style="2"/>
  </cols>
  <sheetData>
    <row r="1" spans="2:28" ht="15" thickBot="1">
      <c r="C1" s="13" t="s">
        <v>11</v>
      </c>
      <c r="H1" s="12"/>
      <c r="K1" s="12"/>
      <c r="L1" s="12"/>
      <c r="M1" s="12"/>
      <c r="N1" s="12"/>
      <c r="O1" s="12"/>
      <c r="P1" s="12"/>
      <c r="U1" s="37"/>
      <c r="V1" s="2" t="s">
        <v>37</v>
      </c>
      <c r="W1" s="2" t="s">
        <v>38</v>
      </c>
    </row>
    <row r="2" spans="2:28">
      <c r="B2" s="45"/>
      <c r="C2" s="38" t="s">
        <v>20</v>
      </c>
      <c r="D2" s="81" t="s">
        <v>3</v>
      </c>
      <c r="E2" s="81"/>
      <c r="F2" s="82" t="s">
        <v>2</v>
      </c>
      <c r="G2" s="82"/>
      <c r="H2" s="82"/>
      <c r="I2" s="84" t="s">
        <v>5</v>
      </c>
      <c r="J2" s="84"/>
      <c r="K2" s="84"/>
      <c r="L2" s="84"/>
      <c r="M2" s="75"/>
      <c r="N2" s="76"/>
      <c r="O2" s="77"/>
      <c r="P2" s="10" t="s">
        <v>8</v>
      </c>
      <c r="Q2" s="9" t="s">
        <v>17</v>
      </c>
      <c r="R2" s="16" t="s">
        <v>23</v>
      </c>
      <c r="S2" s="11" t="s">
        <v>9</v>
      </c>
      <c r="T2" s="33" t="s">
        <v>22</v>
      </c>
      <c r="U2" s="36"/>
      <c r="V2" s="3"/>
      <c r="X2" s="3"/>
      <c r="Y2" s="3"/>
      <c r="Z2" s="3"/>
      <c r="AA2" s="3"/>
      <c r="AB2" s="3"/>
    </row>
    <row r="3" spans="2:28">
      <c r="B3" s="46"/>
      <c r="C3" s="39" t="s">
        <v>10</v>
      </c>
      <c r="D3" s="80">
        <v>1</v>
      </c>
      <c r="E3" s="80"/>
      <c r="F3" s="83">
        <v>1</v>
      </c>
      <c r="G3" s="83"/>
      <c r="H3" s="83"/>
      <c r="I3" s="78">
        <v>1</v>
      </c>
      <c r="J3" s="79"/>
      <c r="K3" s="79"/>
      <c r="L3" s="17">
        <v>1</v>
      </c>
      <c r="M3" s="18">
        <v>1</v>
      </c>
      <c r="N3" s="18">
        <v>1</v>
      </c>
      <c r="O3" s="18">
        <v>1</v>
      </c>
      <c r="P3" s="19">
        <f>IF(SUM(L5:L19)=0,"0",SUM(L5:L19))</f>
        <v>79</v>
      </c>
      <c r="Q3" s="20">
        <f>IFERROR(IF(SUM(Q5:Q19)=0,"0.00",(SUMIF(S5:S19, "n",Q5:Q19)/SUM(Q5:Q19)+(1-( SUMIF(S5:S19, "n",Q5:Q19)/SUM(Q5:Q19)))-(1-( SUMIF(S5:S19, "n",Q5:Q19)/SUM(Q5:Q19)))*AVERAGEIF(S5:S19,"&lt;&gt;n",T5:T19))),"0.00")</f>
        <v>0.2958093672966311</v>
      </c>
      <c r="R3" s="20">
        <f>IFERROR(IF(SUM(Q5:Q19)=0,"",1-( SUMIF(S5:S19, "n",Q5:Q19)/SUM(Q5:Q19)))*AVERAGEIF(S5:S19,"&lt;&gt;n",T5:T19),"0.00")</f>
        <v>0.7041906327033689</v>
      </c>
      <c r="S3" s="21">
        <f>IF(SUM(L5:L19)=0,"0",SUMIF(S5:S19, "y",L5:L19)+SUMIF(S5:S19,"",L5:L19))</f>
        <v>59</v>
      </c>
      <c r="T3" s="34">
        <f>IFERROR(AVERAGEIF(S5:S19,"&lt;&gt;n",T5:T19),"0.00")</f>
        <v>1</v>
      </c>
      <c r="U3" s="22"/>
      <c r="V3" s="3"/>
      <c r="X3" s="3"/>
      <c r="Y3" s="3"/>
      <c r="Z3" s="3"/>
      <c r="AA3" s="3"/>
      <c r="AB3" s="3"/>
    </row>
    <row r="4" spans="2:28" s="4" customFormat="1" ht="30" customHeight="1" thickBot="1">
      <c r="B4" s="46"/>
      <c r="C4" s="40" t="s">
        <v>25</v>
      </c>
      <c r="D4" s="23" t="s">
        <v>1</v>
      </c>
      <c r="E4" s="23" t="s">
        <v>6</v>
      </c>
      <c r="F4" s="23" t="s">
        <v>1</v>
      </c>
      <c r="G4" s="23" t="s">
        <v>6</v>
      </c>
      <c r="H4" s="24" t="s">
        <v>16</v>
      </c>
      <c r="I4" s="23" t="s">
        <v>1</v>
      </c>
      <c r="J4" s="23" t="s">
        <v>6</v>
      </c>
      <c r="K4" s="24" t="s">
        <v>15</v>
      </c>
      <c r="L4" s="24" t="s">
        <v>12</v>
      </c>
      <c r="M4" s="25" t="s">
        <v>4</v>
      </c>
      <c r="N4" s="25" t="s">
        <v>7</v>
      </c>
      <c r="O4" s="25" t="s">
        <v>14</v>
      </c>
      <c r="P4" s="25" t="s">
        <v>13</v>
      </c>
      <c r="Q4" s="25" t="s">
        <v>18</v>
      </c>
      <c r="R4" s="25" t="s">
        <v>0</v>
      </c>
      <c r="S4" s="26" t="s">
        <v>19</v>
      </c>
      <c r="T4" s="35" t="s">
        <v>21</v>
      </c>
      <c r="U4" s="49" t="s">
        <v>24</v>
      </c>
      <c r="V4" s="32"/>
      <c r="W4" s="3"/>
      <c r="X4" s="3"/>
      <c r="Y4" s="3"/>
      <c r="Z4" s="3"/>
      <c r="AA4" s="3"/>
      <c r="AB4" s="3"/>
    </row>
    <row r="5" spans="2:28">
      <c r="B5" s="72" t="s">
        <v>26</v>
      </c>
      <c r="C5" s="50">
        <v>1</v>
      </c>
      <c r="D5" s="51">
        <v>1</v>
      </c>
      <c r="E5" s="51">
        <v>1</v>
      </c>
      <c r="F5" s="51">
        <v>1</v>
      </c>
      <c r="G5" s="51">
        <v>1</v>
      </c>
      <c r="H5" s="51">
        <v>1</v>
      </c>
      <c r="I5" s="51">
        <v>1</v>
      </c>
      <c r="J5" s="51">
        <v>1</v>
      </c>
      <c r="K5" s="51">
        <v>1</v>
      </c>
      <c r="L5" s="51">
        <v>2</v>
      </c>
      <c r="M5" s="52">
        <f t="shared" ref="M5:M14" si="0">((F5*$F$3)/($F$3+$D$3+$I$3))+((D5*$D$3)/($F$3+$D$3+$I$3))+((I5*$I$3)/($F$3+$D$3+$I$3))</f>
        <v>1</v>
      </c>
      <c r="N5" s="52">
        <f t="shared" ref="N5:N14" si="1">((G5*$F$3)/($F$3+$D$3+$I$3))+((E5*$D$3)/($F$3+$D$3+$I$3))+((J5*$I$3)/($F$3+$D$3+$I$3))</f>
        <v>1</v>
      </c>
      <c r="O5" s="52">
        <f t="shared" ref="O5:O14" si="2">((H5*$F$3)/($F$3+$I$3))+((K5*$I$3)/($F$3+$I$3))</f>
        <v>1</v>
      </c>
      <c r="P5" s="53" t="str">
        <f t="shared" ref="P5:P14" si="3">IF(L5=0,"",IF(L5&lt;=2,"1", IF(L5&lt;=4, "2", IF(L5&lt;=8, "3", IF(L5&lt;=12, "4", "5")))))</f>
        <v>1</v>
      </c>
      <c r="Q5" s="52">
        <f t="shared" ref="Q5:Q14" si="4">((M5*$M$3)+(N5*$N$3))*(O5*$O$3)</f>
        <v>2</v>
      </c>
      <c r="R5" s="52">
        <f>IFERROR(Q5/(L5*$L$3),"0.00")</f>
        <v>1</v>
      </c>
      <c r="S5" s="54" t="s">
        <v>36</v>
      </c>
      <c r="T5" s="55">
        <v>1</v>
      </c>
      <c r="U5" s="66"/>
      <c r="V5" s="3"/>
      <c r="W5" s="14"/>
      <c r="X5" s="3"/>
      <c r="Y5" s="3"/>
      <c r="Z5" s="3"/>
      <c r="AA5" s="3"/>
      <c r="AB5" s="3"/>
    </row>
    <row r="6" spans="2:28">
      <c r="B6" s="73"/>
      <c r="C6" s="41">
        <v>2</v>
      </c>
      <c r="D6" s="27">
        <v>2</v>
      </c>
      <c r="E6" s="27">
        <v>2</v>
      </c>
      <c r="F6" s="27">
        <v>2</v>
      </c>
      <c r="G6" s="27">
        <v>2</v>
      </c>
      <c r="H6" s="27">
        <v>2</v>
      </c>
      <c r="I6" s="27">
        <v>2</v>
      </c>
      <c r="J6" s="27">
        <v>2</v>
      </c>
      <c r="K6" s="27">
        <v>2</v>
      </c>
      <c r="L6" s="27">
        <v>4</v>
      </c>
      <c r="M6" s="28">
        <f t="shared" si="0"/>
        <v>2</v>
      </c>
      <c r="N6" s="28">
        <f t="shared" si="1"/>
        <v>2</v>
      </c>
      <c r="O6" s="28">
        <f t="shared" si="2"/>
        <v>2</v>
      </c>
      <c r="P6" s="29" t="str">
        <f t="shared" si="3"/>
        <v>2</v>
      </c>
      <c r="Q6" s="28">
        <f t="shared" si="4"/>
        <v>8</v>
      </c>
      <c r="R6" s="28">
        <f t="shared" ref="R6:R14" si="5">IFERROR(Q6/(L6*$L$3),"0.00")</f>
        <v>2</v>
      </c>
      <c r="S6" s="30" t="s">
        <v>36</v>
      </c>
      <c r="T6" s="31">
        <v>1</v>
      </c>
      <c r="U6" s="67"/>
      <c r="V6" s="5"/>
      <c r="W6" s="15"/>
      <c r="X6" s="3"/>
      <c r="Y6" s="3"/>
      <c r="Z6" s="3"/>
      <c r="AA6" s="3"/>
      <c r="AB6" s="3"/>
    </row>
    <row r="7" spans="2:28">
      <c r="B7" s="73"/>
      <c r="C7" s="41">
        <v>3</v>
      </c>
      <c r="D7" s="27">
        <v>3</v>
      </c>
      <c r="E7" s="27">
        <v>3</v>
      </c>
      <c r="F7" s="27">
        <v>3</v>
      </c>
      <c r="G7" s="27">
        <v>3</v>
      </c>
      <c r="H7" s="27">
        <v>3</v>
      </c>
      <c r="I7" s="27">
        <v>3</v>
      </c>
      <c r="J7" s="27">
        <v>3</v>
      </c>
      <c r="K7" s="27">
        <v>3</v>
      </c>
      <c r="L7" s="27">
        <v>6</v>
      </c>
      <c r="M7" s="28">
        <f t="shared" si="0"/>
        <v>3</v>
      </c>
      <c r="N7" s="28">
        <f t="shared" si="1"/>
        <v>3</v>
      </c>
      <c r="O7" s="28">
        <f t="shared" si="2"/>
        <v>3</v>
      </c>
      <c r="P7" s="29" t="str">
        <f t="shared" si="3"/>
        <v>3</v>
      </c>
      <c r="Q7" s="28">
        <f>((M7*$M$3)+(N7*$N$3))*(O7*$O$3)</f>
        <v>18</v>
      </c>
      <c r="R7" s="28">
        <f t="shared" si="5"/>
        <v>3</v>
      </c>
      <c r="S7" s="30" t="s">
        <v>36</v>
      </c>
      <c r="T7" s="31">
        <v>1</v>
      </c>
      <c r="U7" s="67"/>
      <c r="W7" s="14"/>
      <c r="X7" s="3"/>
      <c r="Y7" s="3"/>
      <c r="Z7" s="3"/>
      <c r="AA7" s="3"/>
      <c r="AB7" s="3"/>
    </row>
    <row r="8" spans="2:28">
      <c r="B8" s="73"/>
      <c r="C8" s="41">
        <v>4</v>
      </c>
      <c r="D8" s="27">
        <v>4</v>
      </c>
      <c r="E8" s="27">
        <v>4</v>
      </c>
      <c r="F8" s="27">
        <v>4</v>
      </c>
      <c r="G8" s="27">
        <v>4</v>
      </c>
      <c r="H8" s="27">
        <v>4</v>
      </c>
      <c r="I8" s="27">
        <v>4</v>
      </c>
      <c r="J8" s="27">
        <v>4</v>
      </c>
      <c r="K8" s="27">
        <v>4</v>
      </c>
      <c r="L8" s="27">
        <v>8</v>
      </c>
      <c r="M8" s="28">
        <f t="shared" si="0"/>
        <v>4</v>
      </c>
      <c r="N8" s="28">
        <f t="shared" si="1"/>
        <v>4</v>
      </c>
      <c r="O8" s="28">
        <f t="shared" si="2"/>
        <v>4</v>
      </c>
      <c r="P8" s="29" t="str">
        <f t="shared" si="3"/>
        <v>3</v>
      </c>
      <c r="Q8" s="28">
        <f t="shared" si="4"/>
        <v>32</v>
      </c>
      <c r="R8" s="28">
        <f t="shared" si="5"/>
        <v>4</v>
      </c>
      <c r="S8" s="30" t="s">
        <v>36</v>
      </c>
      <c r="T8" s="31">
        <v>1</v>
      </c>
      <c r="U8" s="67"/>
      <c r="W8" s="5"/>
      <c r="X8" s="3"/>
      <c r="Y8" s="3"/>
      <c r="Z8" s="3"/>
      <c r="AA8" s="3"/>
      <c r="AB8" s="3"/>
    </row>
    <row r="9" spans="2:28">
      <c r="B9" s="73"/>
      <c r="C9" s="41">
        <v>5</v>
      </c>
      <c r="D9" s="27">
        <v>5</v>
      </c>
      <c r="E9" s="27">
        <v>5</v>
      </c>
      <c r="F9" s="27">
        <v>5</v>
      </c>
      <c r="G9" s="27">
        <v>5</v>
      </c>
      <c r="H9" s="27">
        <v>5</v>
      </c>
      <c r="I9" s="27">
        <v>5</v>
      </c>
      <c r="J9" s="27">
        <v>5</v>
      </c>
      <c r="K9" s="27">
        <v>5</v>
      </c>
      <c r="L9" s="27">
        <v>10</v>
      </c>
      <c r="M9" s="28">
        <f t="shared" si="0"/>
        <v>5</v>
      </c>
      <c r="N9" s="28">
        <f t="shared" si="1"/>
        <v>5</v>
      </c>
      <c r="O9" s="28">
        <f t="shared" si="2"/>
        <v>5</v>
      </c>
      <c r="P9" s="29" t="str">
        <f t="shared" si="3"/>
        <v>4</v>
      </c>
      <c r="Q9" s="28">
        <f t="shared" si="4"/>
        <v>50</v>
      </c>
      <c r="R9" s="28">
        <f t="shared" si="5"/>
        <v>5</v>
      </c>
      <c r="S9" s="30"/>
      <c r="T9" s="31">
        <v>1</v>
      </c>
      <c r="U9" s="67" t="s">
        <v>28</v>
      </c>
      <c r="V9" s="3"/>
      <c r="W9" s="3"/>
      <c r="X9" s="3"/>
      <c r="Y9" s="3"/>
      <c r="Z9" s="3"/>
      <c r="AA9" s="3"/>
      <c r="AB9" s="3"/>
    </row>
    <row r="10" spans="2:28">
      <c r="B10" s="73"/>
      <c r="C10" s="41">
        <v>6</v>
      </c>
      <c r="D10" s="27">
        <v>5</v>
      </c>
      <c r="E10" s="27">
        <v>5</v>
      </c>
      <c r="F10" s="27">
        <v>5</v>
      </c>
      <c r="G10" s="27">
        <v>5</v>
      </c>
      <c r="H10" s="27">
        <v>2</v>
      </c>
      <c r="I10" s="27">
        <v>5</v>
      </c>
      <c r="J10" s="27">
        <v>5</v>
      </c>
      <c r="K10" s="27">
        <v>3</v>
      </c>
      <c r="L10" s="27">
        <v>10</v>
      </c>
      <c r="M10" s="28">
        <f t="shared" si="0"/>
        <v>5</v>
      </c>
      <c r="N10" s="28">
        <f t="shared" si="1"/>
        <v>5</v>
      </c>
      <c r="O10" s="28">
        <f t="shared" si="2"/>
        <v>2.5</v>
      </c>
      <c r="P10" s="29" t="str">
        <f t="shared" si="3"/>
        <v>4</v>
      </c>
      <c r="Q10" s="28">
        <f t="shared" si="4"/>
        <v>25</v>
      </c>
      <c r="R10" s="28">
        <f t="shared" si="5"/>
        <v>2.5</v>
      </c>
      <c r="S10" s="30" t="s">
        <v>35</v>
      </c>
      <c r="T10" s="31">
        <v>1</v>
      </c>
      <c r="U10" s="67" t="s">
        <v>29</v>
      </c>
      <c r="V10" s="3"/>
      <c r="W10" s="5"/>
      <c r="X10" s="3"/>
      <c r="Y10" s="3"/>
      <c r="Z10" s="3"/>
      <c r="AA10" s="3"/>
      <c r="AB10" s="3"/>
    </row>
    <row r="11" spans="2:28">
      <c r="B11" s="73"/>
      <c r="C11" s="41">
        <v>7</v>
      </c>
      <c r="D11" s="27">
        <v>3</v>
      </c>
      <c r="E11" s="27">
        <v>1</v>
      </c>
      <c r="F11" s="27">
        <v>3</v>
      </c>
      <c r="G11" s="27">
        <v>1</v>
      </c>
      <c r="H11" s="27">
        <v>3</v>
      </c>
      <c r="I11" s="27">
        <v>3</v>
      </c>
      <c r="J11" s="27">
        <v>1</v>
      </c>
      <c r="K11" s="27">
        <v>3</v>
      </c>
      <c r="L11" s="27">
        <v>5</v>
      </c>
      <c r="M11" s="28">
        <f t="shared" si="0"/>
        <v>3</v>
      </c>
      <c r="N11" s="28">
        <f t="shared" si="1"/>
        <v>1</v>
      </c>
      <c r="O11" s="28">
        <f t="shared" si="2"/>
        <v>3</v>
      </c>
      <c r="P11" s="29" t="str">
        <f t="shared" si="3"/>
        <v>3</v>
      </c>
      <c r="Q11" s="28">
        <f t="shared" si="4"/>
        <v>12</v>
      </c>
      <c r="R11" s="28">
        <f t="shared" si="5"/>
        <v>2.4</v>
      </c>
      <c r="S11" s="30"/>
      <c r="T11" s="31">
        <v>1</v>
      </c>
      <c r="U11" s="67" t="s">
        <v>30</v>
      </c>
      <c r="V11" s="3"/>
      <c r="W11" s="3"/>
      <c r="X11" s="3"/>
      <c r="Y11" s="3"/>
      <c r="Z11" s="3"/>
      <c r="AA11" s="3"/>
      <c r="AB11" s="3"/>
    </row>
    <row r="12" spans="2:28">
      <c r="B12" s="73"/>
      <c r="C12" s="41">
        <v>8</v>
      </c>
      <c r="D12" s="27">
        <v>2</v>
      </c>
      <c r="E12" s="27">
        <v>4</v>
      </c>
      <c r="F12" s="27">
        <v>2</v>
      </c>
      <c r="G12" s="27">
        <v>4</v>
      </c>
      <c r="H12" s="27">
        <v>2</v>
      </c>
      <c r="I12" s="27">
        <v>2</v>
      </c>
      <c r="J12" s="27">
        <v>4</v>
      </c>
      <c r="K12" s="27">
        <v>3</v>
      </c>
      <c r="L12" s="27">
        <v>2</v>
      </c>
      <c r="M12" s="28">
        <f t="shared" si="0"/>
        <v>2</v>
      </c>
      <c r="N12" s="28">
        <f t="shared" si="1"/>
        <v>4</v>
      </c>
      <c r="O12" s="28">
        <f t="shared" si="2"/>
        <v>2.5</v>
      </c>
      <c r="P12" s="29" t="str">
        <f t="shared" si="3"/>
        <v>1</v>
      </c>
      <c r="Q12" s="28">
        <f t="shared" si="4"/>
        <v>15</v>
      </c>
      <c r="R12" s="28">
        <f t="shared" si="5"/>
        <v>7.5</v>
      </c>
      <c r="S12" s="30"/>
      <c r="T12" s="31">
        <v>1</v>
      </c>
      <c r="U12" s="67" t="s">
        <v>31</v>
      </c>
      <c r="V12" s="3"/>
      <c r="W12" s="3"/>
      <c r="X12" s="3"/>
      <c r="Y12" s="3"/>
      <c r="Z12" s="3"/>
      <c r="AA12" s="3"/>
      <c r="AB12" s="3"/>
    </row>
    <row r="13" spans="2:28">
      <c r="B13" s="73"/>
      <c r="C13" s="41">
        <v>9</v>
      </c>
      <c r="D13" s="27">
        <v>4</v>
      </c>
      <c r="E13" s="27">
        <v>4</v>
      </c>
      <c r="F13" s="27">
        <v>4</v>
      </c>
      <c r="G13" s="27">
        <v>3</v>
      </c>
      <c r="H13" s="27">
        <v>2</v>
      </c>
      <c r="I13" s="27">
        <v>5</v>
      </c>
      <c r="J13" s="27">
        <v>2</v>
      </c>
      <c r="K13" s="27">
        <v>3</v>
      </c>
      <c r="L13" s="27">
        <v>3</v>
      </c>
      <c r="M13" s="28">
        <f t="shared" si="0"/>
        <v>4.333333333333333</v>
      </c>
      <c r="N13" s="28">
        <f t="shared" si="1"/>
        <v>2.9999999999999996</v>
      </c>
      <c r="O13" s="28">
        <f t="shared" si="2"/>
        <v>2.5</v>
      </c>
      <c r="P13" s="29" t="str">
        <f t="shared" si="3"/>
        <v>2</v>
      </c>
      <c r="Q13" s="28">
        <f t="shared" si="4"/>
        <v>18.333333333333329</v>
      </c>
      <c r="R13" s="28">
        <f t="shared" si="5"/>
        <v>6.1111111111111098</v>
      </c>
      <c r="S13" s="30" t="s">
        <v>35</v>
      </c>
      <c r="T13" s="31">
        <v>1</v>
      </c>
      <c r="U13" s="67" t="s">
        <v>32</v>
      </c>
      <c r="V13" s="3"/>
      <c r="W13" s="5"/>
      <c r="X13" s="3"/>
      <c r="Y13" s="3"/>
      <c r="Z13" s="3"/>
      <c r="AA13" s="3"/>
      <c r="AB13" s="3"/>
    </row>
    <row r="14" spans="2:28" ht="15" thickBot="1">
      <c r="B14" s="74"/>
      <c r="C14" s="56">
        <v>10</v>
      </c>
      <c r="D14" s="57">
        <v>1</v>
      </c>
      <c r="E14" s="57">
        <v>2</v>
      </c>
      <c r="F14" s="57">
        <v>2</v>
      </c>
      <c r="G14" s="57">
        <v>3</v>
      </c>
      <c r="H14" s="57">
        <v>4</v>
      </c>
      <c r="I14" s="57">
        <v>3</v>
      </c>
      <c r="J14" s="57">
        <v>4</v>
      </c>
      <c r="K14" s="57">
        <v>5</v>
      </c>
      <c r="L14" s="57">
        <v>7</v>
      </c>
      <c r="M14" s="58">
        <f t="shared" si="0"/>
        <v>2</v>
      </c>
      <c r="N14" s="58">
        <f t="shared" si="1"/>
        <v>3</v>
      </c>
      <c r="O14" s="58">
        <f t="shared" si="2"/>
        <v>4.5</v>
      </c>
      <c r="P14" s="59" t="str">
        <f t="shared" si="3"/>
        <v>3</v>
      </c>
      <c r="Q14" s="58">
        <f t="shared" si="4"/>
        <v>22.5</v>
      </c>
      <c r="R14" s="58">
        <f t="shared" si="5"/>
        <v>3.2142857142857144</v>
      </c>
      <c r="S14" s="60"/>
      <c r="T14" s="61">
        <v>1</v>
      </c>
      <c r="U14" s="68" t="s">
        <v>33</v>
      </c>
      <c r="W14" s="6"/>
      <c r="X14" s="3"/>
    </row>
    <row r="15" spans="2:28" ht="15" thickBot="1">
      <c r="B15" s="72" t="s">
        <v>27</v>
      </c>
      <c r="C15" s="62">
        <v>11</v>
      </c>
      <c r="D15" s="85"/>
      <c r="E15" s="86"/>
      <c r="F15" s="86"/>
      <c r="G15" s="86"/>
      <c r="H15" s="86"/>
      <c r="I15" s="86"/>
      <c r="J15" s="86"/>
      <c r="K15" s="87"/>
      <c r="L15" s="64">
        <v>10</v>
      </c>
      <c r="M15" s="58">
        <f t="shared" ref="M15:M19" si="6">((F15*$F$3)/($F$3+$D$3+$I$3))+((D15*$D$3)/($F$3+$D$3+$I$3))+((I15*$I$3)/($F$3+$D$3+$I$3))</f>
        <v>0</v>
      </c>
      <c r="N15" s="58">
        <f t="shared" ref="N15:N19" si="7">((G15*$F$3)/($F$3+$D$3+$I$3))+((E15*$D$3)/($F$3+$D$3+$I$3))+((J15*$I$3)/($F$3+$D$3+$I$3))</f>
        <v>0</v>
      </c>
      <c r="O15" s="58">
        <f t="shared" ref="O15:O19" si="8">((H15*$F$3)/($F$3+$I$3))+((K15*$I$3)/($F$3+$I$3))</f>
        <v>0</v>
      </c>
      <c r="P15" s="59" t="str">
        <f t="shared" ref="P15:P19" si="9">IF(L15=0,"",IF(L15&lt;=2,"1", IF(L15&lt;=4, "2", IF(L15&lt;=8, "3", IF(L15&lt;=12, "4", "5")))))</f>
        <v>4</v>
      </c>
      <c r="Q15" s="58">
        <f t="shared" ref="Q15:Q19" si="10">((M15*$M$3)+(N15*$N$3))*(O15*$O$3)</f>
        <v>0</v>
      </c>
      <c r="R15" s="58">
        <f t="shared" ref="R15:R19" si="11">IFERROR(Q15/(L15*$L$3),"0.00")</f>
        <v>0</v>
      </c>
      <c r="S15" s="47"/>
      <c r="T15" s="48"/>
      <c r="U15" s="69"/>
      <c r="X15" s="3"/>
    </row>
    <row r="16" spans="2:28" ht="15" thickBot="1">
      <c r="B16" s="73"/>
      <c r="C16" s="63">
        <v>12</v>
      </c>
      <c r="D16" s="88"/>
      <c r="E16" s="89"/>
      <c r="F16" s="89"/>
      <c r="G16" s="89"/>
      <c r="H16" s="89"/>
      <c r="I16" s="89"/>
      <c r="J16" s="89"/>
      <c r="K16" s="90"/>
      <c r="L16" s="65">
        <v>6</v>
      </c>
      <c r="M16" s="58">
        <f t="shared" si="6"/>
        <v>0</v>
      </c>
      <c r="N16" s="58">
        <f t="shared" si="7"/>
        <v>0</v>
      </c>
      <c r="O16" s="58">
        <f t="shared" si="8"/>
        <v>0</v>
      </c>
      <c r="P16" s="59" t="str">
        <f t="shared" si="9"/>
        <v>3</v>
      </c>
      <c r="Q16" s="58">
        <f t="shared" si="10"/>
        <v>0</v>
      </c>
      <c r="R16" s="58">
        <f t="shared" si="11"/>
        <v>0</v>
      </c>
      <c r="S16" s="43"/>
      <c r="T16" s="42"/>
      <c r="U16" s="70"/>
      <c r="W16" s="6"/>
      <c r="X16" s="3"/>
    </row>
    <row r="17" spans="2:24" ht="15" thickBot="1">
      <c r="B17" s="73"/>
      <c r="C17" s="63">
        <v>13</v>
      </c>
      <c r="D17" s="88"/>
      <c r="E17" s="89"/>
      <c r="F17" s="89"/>
      <c r="G17" s="89"/>
      <c r="H17" s="89"/>
      <c r="I17" s="89"/>
      <c r="J17" s="89"/>
      <c r="K17" s="90"/>
      <c r="L17" s="44">
        <v>3</v>
      </c>
      <c r="M17" s="58">
        <f t="shared" si="6"/>
        <v>0</v>
      </c>
      <c r="N17" s="58">
        <f t="shared" si="7"/>
        <v>0</v>
      </c>
      <c r="O17" s="58">
        <f t="shared" si="8"/>
        <v>0</v>
      </c>
      <c r="P17" s="59" t="str">
        <f t="shared" si="9"/>
        <v>2</v>
      </c>
      <c r="Q17" s="58">
        <f t="shared" si="10"/>
        <v>0</v>
      </c>
      <c r="R17" s="58">
        <f t="shared" si="11"/>
        <v>0</v>
      </c>
      <c r="S17" s="43"/>
      <c r="T17" s="42"/>
      <c r="U17" s="70"/>
      <c r="W17" s="6"/>
      <c r="X17" s="3"/>
    </row>
    <row r="18" spans="2:24" ht="15" thickBot="1">
      <c r="B18" s="73"/>
      <c r="C18" s="63">
        <v>14</v>
      </c>
      <c r="D18" s="88"/>
      <c r="E18" s="89"/>
      <c r="F18" s="89"/>
      <c r="G18" s="89"/>
      <c r="H18" s="89"/>
      <c r="I18" s="89"/>
      <c r="J18" s="89"/>
      <c r="K18" s="90"/>
      <c r="L18" s="65">
        <v>2</v>
      </c>
      <c r="M18" s="58">
        <f t="shared" si="6"/>
        <v>0</v>
      </c>
      <c r="N18" s="58">
        <f t="shared" si="7"/>
        <v>0</v>
      </c>
      <c r="O18" s="58">
        <f t="shared" si="8"/>
        <v>0</v>
      </c>
      <c r="P18" s="59" t="str">
        <f t="shared" si="9"/>
        <v>1</v>
      </c>
      <c r="Q18" s="58">
        <f t="shared" si="10"/>
        <v>0</v>
      </c>
      <c r="R18" s="58">
        <f t="shared" si="11"/>
        <v>0</v>
      </c>
      <c r="S18" s="43"/>
      <c r="T18" s="42"/>
      <c r="U18" s="70" t="s">
        <v>34</v>
      </c>
      <c r="W18" s="6"/>
      <c r="X18" s="3"/>
    </row>
    <row r="19" spans="2:24" ht="15" thickBot="1">
      <c r="B19" s="73"/>
      <c r="C19" s="63">
        <v>15</v>
      </c>
      <c r="D19" s="91"/>
      <c r="E19" s="92"/>
      <c r="F19" s="92"/>
      <c r="G19" s="92"/>
      <c r="H19" s="92"/>
      <c r="I19" s="92"/>
      <c r="J19" s="92"/>
      <c r="K19" s="93"/>
      <c r="L19" s="65">
        <v>1</v>
      </c>
      <c r="M19" s="58">
        <f t="shared" si="6"/>
        <v>0</v>
      </c>
      <c r="N19" s="58">
        <f t="shared" si="7"/>
        <v>0</v>
      </c>
      <c r="O19" s="58">
        <f t="shared" si="8"/>
        <v>0</v>
      </c>
      <c r="P19" s="59" t="str">
        <f t="shared" si="9"/>
        <v>1</v>
      </c>
      <c r="Q19" s="58">
        <f t="shared" si="10"/>
        <v>0</v>
      </c>
      <c r="R19" s="58">
        <f t="shared" si="11"/>
        <v>0</v>
      </c>
      <c r="S19" s="43"/>
      <c r="T19" s="42"/>
      <c r="U19" s="70"/>
      <c r="W19" s="6"/>
      <c r="X19" s="3"/>
    </row>
    <row r="20" spans="2:24">
      <c r="Q20" s="94"/>
    </row>
    <row r="21" spans="2:24">
      <c r="Q21" s="94"/>
    </row>
    <row r="22" spans="2:24">
      <c r="O22" s="71"/>
    </row>
  </sheetData>
  <autoFilter ref="C4:T4" xr:uid="{00000000-0009-0000-0000-000001000000}">
    <sortState ref="C5:T14">
      <sortCondition descending="1" ref="R4"/>
    </sortState>
  </autoFilter>
  <mergeCells count="10">
    <mergeCell ref="B15:B19"/>
    <mergeCell ref="B5:B14"/>
    <mergeCell ref="M2:O2"/>
    <mergeCell ref="I3:K3"/>
    <mergeCell ref="D3:E3"/>
    <mergeCell ref="D2:E2"/>
    <mergeCell ref="F2:H2"/>
    <mergeCell ref="F3:H3"/>
    <mergeCell ref="I2:L2"/>
    <mergeCell ref="D15:K19"/>
  </mergeCells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Based Calculation</vt:lpstr>
    </vt:vector>
  </TitlesOfParts>
  <Company>F5 Networks,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Griffeth</dc:creator>
  <cp:lastModifiedBy>Vladimir Kokshenev</cp:lastModifiedBy>
  <dcterms:created xsi:type="dcterms:W3CDTF">2017-05-23T19:04:19Z</dcterms:created>
  <dcterms:modified xsi:type="dcterms:W3CDTF">2017-10-20T17:04:48Z</dcterms:modified>
</cp:coreProperties>
</file>