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pce\YABPL - Bakalářská práce\Git\Statistics\"/>
    </mc:Choice>
  </mc:AlternateContent>
  <xr:revisionPtr revIDLastSave="0" documentId="13_ncr:1_{CC760A30-4A71-47BC-AE09-145208E631CB}" xr6:coauthVersionLast="47" xr6:coauthVersionMax="47" xr10:uidLastSave="{00000000-0000-0000-0000-000000000000}"/>
  <bookViews>
    <workbookView xWindow="-120" yWindow="-120" windowWidth="27645" windowHeight="16440" xr2:uid="{2FA5AED2-F48C-4419-BD59-A2C431A1A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T10" i="1"/>
  <c r="U10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O7" i="1"/>
  <c r="O6" i="1"/>
  <c r="O5" i="1"/>
  <c r="O4" i="1"/>
  <c r="O3" i="1"/>
  <c r="C14" i="1"/>
  <c r="C13" i="1"/>
  <c r="C12" i="1"/>
  <c r="C11" i="1"/>
  <c r="C10" i="1"/>
  <c r="M3" i="1"/>
  <c r="L10" i="1" s="1"/>
  <c r="L7" i="1"/>
  <c r="K7" i="1"/>
  <c r="J7" i="1"/>
  <c r="H7" i="1"/>
  <c r="G7" i="1"/>
  <c r="E6" i="1"/>
  <c r="F6" i="1"/>
  <c r="F5" i="1"/>
  <c r="I4" i="1"/>
  <c r="I7" i="1" s="1"/>
  <c r="F4" i="1"/>
  <c r="E4" i="1"/>
  <c r="M6" i="1" l="1"/>
  <c r="J13" i="1" s="1"/>
  <c r="E7" i="1"/>
  <c r="F13" i="1"/>
  <c r="E13" i="1"/>
  <c r="E10" i="1"/>
  <c r="F7" i="1"/>
  <c r="M7" i="1" s="1"/>
  <c r="I10" i="1"/>
  <c r="K13" i="1"/>
  <c r="J10" i="1"/>
  <c r="H13" i="1"/>
  <c r="M4" i="1"/>
  <c r="G10" i="1"/>
  <c r="K10" i="1"/>
  <c r="I13" i="1"/>
  <c r="M13" i="1"/>
  <c r="G13" i="1"/>
  <c r="F10" i="1"/>
  <c r="L13" i="1"/>
  <c r="M5" i="1"/>
  <c r="M10" i="1"/>
  <c r="H10" i="1"/>
  <c r="H14" i="1" l="1"/>
  <c r="I14" i="1"/>
  <c r="G14" i="1"/>
  <c r="K12" i="1"/>
  <c r="G12" i="1"/>
  <c r="M12" i="1"/>
  <c r="E12" i="1"/>
  <c r="H12" i="1"/>
  <c r="J12" i="1"/>
  <c r="I12" i="1"/>
  <c r="L12" i="1"/>
  <c r="M14" i="1"/>
  <c r="K14" i="1"/>
  <c r="J14" i="1"/>
  <c r="L11" i="1"/>
  <c r="H11" i="1"/>
  <c r="F11" i="1"/>
  <c r="I11" i="1"/>
  <c r="K11" i="1"/>
  <c r="G11" i="1"/>
  <c r="J11" i="1"/>
  <c r="M11" i="1"/>
  <c r="E11" i="1"/>
  <c r="F12" i="1"/>
  <c r="F14" i="1"/>
  <c r="L14" i="1"/>
  <c r="E14" i="1"/>
</calcChain>
</file>

<file path=xl/sharedStrings.xml><?xml version="1.0" encoding="utf-8"?>
<sst xmlns="http://schemas.openxmlformats.org/spreadsheetml/2006/main" count="30" uniqueCount="28">
  <si>
    <t>D</t>
  </si>
  <si>
    <t>B</t>
  </si>
  <si>
    <t>MB</t>
  </si>
  <si>
    <t>M</t>
  </si>
  <si>
    <t>Legerová</t>
  </si>
  <si>
    <t>Ulice</t>
  </si>
  <si>
    <t>Směr</t>
  </si>
  <si>
    <t>Sokolská</t>
  </si>
  <si>
    <t>z centru</t>
  </si>
  <si>
    <t>Ječná</t>
  </si>
  <si>
    <t>centrum</t>
  </si>
  <si>
    <t>Žitná</t>
  </si>
  <si>
    <t>Celkem</t>
  </si>
  <si>
    <t>Počet</t>
  </si>
  <si>
    <t>%</t>
  </si>
  <si>
    <t>Datum</t>
  </si>
  <si>
    <t>Čas zahájení</t>
  </si>
  <si>
    <t>Délka pozorování - 15 minut</t>
  </si>
  <si>
    <t>Procenta</t>
  </si>
  <si>
    <t>Dodávky</t>
  </si>
  <si>
    <t>Počty v osobním autě</t>
  </si>
  <si>
    <t>Bus</t>
  </si>
  <si>
    <t>Minibus</t>
  </si>
  <si>
    <t>Motocykl</t>
  </si>
  <si>
    <t>Pouze osobní</t>
  </si>
  <si>
    <t>celkem</t>
  </si>
  <si>
    <t>Všeho druhu</t>
  </si>
  <si>
    <t>Procenta kumulovaně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</si>
</sst>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9" fontId="3" fillId="0" borderId="0" xfId="1" applyFont="1"/>
    <xf numFmtId="1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1" xfId="0" applyFont="1" applyBorder="1"/>
    <xf numFmtId="1" fontId="3" fillId="0" borderId="1" xfId="1" applyNumberFormat="1" applyFont="1" applyBorder="1"/>
    <xf numFmtId="2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6699"/>
      <color rgb="FFFF66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Legerová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Sheet1!$E$3:$L$3</c:f>
              <c:numCache>
                <c:formatCode>General</c:formatCode>
                <c:ptCount val="8"/>
                <c:pt idx="0">
                  <c:v>187</c:v>
                </c:pt>
                <c:pt idx="1">
                  <c:v>45</c:v>
                </c:pt>
                <c:pt idx="2">
                  <c:v>5</c:v>
                </c:pt>
                <c:pt idx="3">
                  <c:v>2</c:v>
                </c:pt>
                <c:pt idx="4">
                  <c:v>22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1-4785-80F7-DD760863277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Sokolská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Sheet1!$E$4:$L$4</c:f>
              <c:numCache>
                <c:formatCode>General</c:formatCode>
                <c:ptCount val="8"/>
                <c:pt idx="0">
                  <c:v>306</c:v>
                </c:pt>
                <c:pt idx="1">
                  <c:v>131</c:v>
                </c:pt>
                <c:pt idx="2">
                  <c:v>11</c:v>
                </c:pt>
                <c:pt idx="3">
                  <c:v>4</c:v>
                </c:pt>
                <c:pt idx="4">
                  <c:v>38</c:v>
                </c:pt>
                <c:pt idx="5">
                  <c:v>6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1-4785-80F7-DD760863277A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Ječná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Sheet1!$E$5:$L$5</c:f>
              <c:numCache>
                <c:formatCode>General</c:formatCode>
                <c:ptCount val="8"/>
                <c:pt idx="0">
                  <c:v>204</c:v>
                </c:pt>
                <c:pt idx="1">
                  <c:v>78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1-4785-80F7-DD760863277A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Žitná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Sheet1!$E$6:$L$6</c:f>
              <c:numCache>
                <c:formatCode>General</c:formatCode>
                <c:ptCount val="8"/>
                <c:pt idx="0">
                  <c:v>201</c:v>
                </c:pt>
                <c:pt idx="1">
                  <c:v>82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1-4785-80F7-DD760863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04672"/>
        <c:axId val="268505152"/>
      </c:barChart>
      <c:catAx>
        <c:axId val="2685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505152"/>
        <c:crosses val="autoZero"/>
        <c:auto val="1"/>
        <c:lblAlgn val="ctr"/>
        <c:lblOffset val="100"/>
        <c:noMultiLvlLbl val="0"/>
      </c:catAx>
      <c:valAx>
        <c:axId val="268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5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Směr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Sheet1!$D$3:$D$6</c:f>
            </c:numRef>
          </c:val>
          <c:extLst>
            <c:ext xmlns:c16="http://schemas.microsoft.com/office/drawing/2014/chart" uri="{C3380CC4-5D6E-409C-BE32-E72D297353CC}">
              <c16:uniqueId val="{00000000-1472-434B-BBD2-F19001281B7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187</c:v>
                </c:pt>
                <c:pt idx="1">
                  <c:v>306</c:v>
                </c:pt>
                <c:pt idx="2">
                  <c:v>204</c:v>
                </c:pt>
                <c:pt idx="3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2-434B-BBD2-F19001281B7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45</c:v>
                </c:pt>
                <c:pt idx="1">
                  <c:v>131</c:v>
                </c:pt>
                <c:pt idx="2">
                  <c:v>78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2-434B-BBD2-F19001281B75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2-434B-BBD2-F19001281B75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2-434B-BBD2-F19001281B75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22</c:v>
                </c:pt>
                <c:pt idx="1">
                  <c:v>38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2-434B-BBD2-F19001281B75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2-434B-BBD2-F19001281B75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72-434B-BBD2-F19001281B75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7</c:v>
                </c:pt>
                <c:pt idx="1">
                  <c:v>27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2-434B-BBD2-F1900128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556834416"/>
        <c:axId val="331764592"/>
      </c:barChart>
      <c:catAx>
        <c:axId val="5568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331764592"/>
        <c:crosses val="autoZero"/>
        <c:auto val="1"/>
        <c:lblAlgn val="ctr"/>
        <c:lblOffset val="100"/>
        <c:noMultiLvlLbl val="0"/>
      </c:catAx>
      <c:valAx>
        <c:axId val="331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568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386084137211"/>
          <c:y val="0.2367373547333132"/>
          <c:w val="8.1682445490990158E-2"/>
          <c:h val="0.66811790119155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707371</xdr:colOff>
      <xdr:row>32</xdr:row>
      <xdr:rowOff>121024</xdr:rowOff>
    </xdr:from>
    <xdr:to>
      <xdr:col>13</xdr:col>
      <xdr:colOff>452157</xdr:colOff>
      <xdr:row>47</xdr:row>
      <xdr:rowOff>6724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E0337-47B5-DEA5-9EEE-EB8F8A58E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318871</xdr:colOff>
      <xdr:row>15</xdr:row>
      <xdr:rowOff>114300</xdr:rowOff>
    </xdr:from>
    <xdr:to>
      <xdr:col>16</xdr:col>
      <xdr:colOff>28792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AE163-A2AA-4816-8CC7-AF9DF6D86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560295</xdr:colOff>
      <xdr:row>21</xdr:row>
      <xdr:rowOff>11205</xdr:rowOff>
    </xdr:from>
    <xdr:to>
      <xdr:col>8</xdr:col>
      <xdr:colOff>459441</xdr:colOff>
      <xdr:row>22</xdr:row>
      <xdr:rowOff>33617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84B8B8-3473-6963-BB20-6F784993344D}"/>
            </a:ext>
          </a:extLst>
        </xdr:cNvPr>
        <xdr:cNvSpPr txBox="1"/>
      </xdr:nvSpPr>
      <xdr:spPr>
        <a:xfrm>
          <a:off x="4829736" y="4235823"/>
          <a:ext cx="504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</xdr:txBody>
    </xdr:sp>
    <xdr:clientData/>
  </xdr:twoCellAnchor>
  <xdr:twoCellAnchor>
    <xdr:from>
      <xdr:col>9</xdr:col>
      <xdr:colOff>466166</xdr:colOff>
      <xdr:row>16</xdr:row>
      <xdr:rowOff>62754</xdr:rowOff>
    </xdr:from>
    <xdr:to>
      <xdr:col>10</xdr:col>
      <xdr:colOff>365312</xdr:colOff>
      <xdr:row>17</xdr:row>
      <xdr:rowOff>174813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286613-900C-453B-96E3-710DDCC1BD78}"/>
            </a:ext>
          </a:extLst>
        </xdr:cNvPr>
        <xdr:cNvSpPr txBox="1"/>
      </xdr:nvSpPr>
      <xdr:spPr>
        <a:xfrm>
          <a:off x="5945842" y="3110754"/>
          <a:ext cx="504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538</a:t>
          </a:r>
        </a:p>
      </xdr:txBody>
    </xdr:sp>
    <xdr:clientData/>
  </xdr:twoCellAnchor>
  <xdr:twoCellAnchor>
    <xdr:from>
      <xdr:col>11</xdr:col>
      <xdr:colOff>392207</xdr:colOff>
      <xdr:row>20</xdr:row>
      <xdr:rowOff>89646</xdr:rowOff>
    </xdr:from>
    <xdr:to>
      <xdr:col>12</xdr:col>
      <xdr:colOff>295837</xdr:colOff>
      <xdr:row>21</xdr:row>
      <xdr:rowOff>112058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36D34D-7840-426A-A0DA-FBBDC21AEF74}"/>
            </a:ext>
          </a:extLst>
        </xdr:cNvPr>
        <xdr:cNvSpPr txBox="1"/>
      </xdr:nvSpPr>
      <xdr:spPr>
        <a:xfrm>
          <a:off x="7082119" y="4034117"/>
          <a:ext cx="5087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331</a:t>
          </a:r>
        </a:p>
      </xdr:txBody>
    </xdr:sp>
    <xdr:clientData/>
  </xdr:twoCellAnchor>
  <xdr:twoCellAnchor>
    <xdr:from>
      <xdr:col>13</xdr:col>
      <xdr:colOff>291353</xdr:colOff>
      <xdr:row>20</xdr:row>
      <xdr:rowOff>100853</xdr:rowOff>
    </xdr:from>
    <xdr:to>
      <xdr:col>14</xdr:col>
      <xdr:colOff>194982</xdr:colOff>
      <xdr:row>21</xdr:row>
      <xdr:rowOff>123265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7AA16D-28E6-4B1A-AEF8-63B6AB416FEE}"/>
            </a:ext>
          </a:extLst>
        </xdr:cNvPr>
        <xdr:cNvSpPr txBox="1"/>
      </xdr:nvSpPr>
      <xdr:spPr>
        <a:xfrm>
          <a:off x="8191500" y="4045324"/>
          <a:ext cx="5087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329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CE6C-FE3C-4BD5-BE07-D59DFC48223B}">
  <dimension ref="A1:W28"/>
  <sheetViews>
    <sheetView showGridLines="0" tabSelected="1" zoomScaleNormal="100" workbookViewId="0">
      <selection activeCell="T15" sqref="T15"/>
    </sheetView>
  </sheetViews>
  <sheetFormatPr defaultRowHeight="15" x14ac:dyDescent="0.25"/>
  <cols>
    <col min="1" max="1" width="11.7109375" bestFit="1" customWidth="1"/>
    <col min="2" max="2" width="14.28515625" bestFit="1" customWidth="1"/>
    <col min="4" max="4" width="0" hidden="1" customWidth="1"/>
    <col min="5" max="5" width="10.7109375" bestFit="1" customWidth="1"/>
  </cols>
  <sheetData>
    <row r="1" spans="1:23" x14ac:dyDescent="0.25">
      <c r="A1" t="s">
        <v>17</v>
      </c>
      <c r="E1" t="s">
        <v>20</v>
      </c>
      <c r="I1" t="s">
        <v>19</v>
      </c>
      <c r="J1" t="s">
        <v>21</v>
      </c>
      <c r="K1" t="s">
        <v>22</v>
      </c>
      <c r="L1" t="s">
        <v>23</v>
      </c>
      <c r="M1" t="s">
        <v>26</v>
      </c>
      <c r="O1" t="s">
        <v>24</v>
      </c>
    </row>
    <row r="2" spans="1:23" x14ac:dyDescent="0.25">
      <c r="A2" t="s">
        <v>15</v>
      </c>
      <c r="B2" s="2">
        <v>45072</v>
      </c>
      <c r="C2" t="s">
        <v>5</v>
      </c>
      <c r="D2" t="s">
        <v>6</v>
      </c>
      <c r="E2" s="1">
        <v>1</v>
      </c>
      <c r="F2" s="1">
        <v>2</v>
      </c>
      <c r="G2" s="1">
        <v>3</v>
      </c>
      <c r="H2" s="1">
        <v>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25</v>
      </c>
      <c r="O2" s="1" t="s">
        <v>25</v>
      </c>
    </row>
    <row r="3" spans="1:23" x14ac:dyDescent="0.25">
      <c r="A3" t="s">
        <v>16</v>
      </c>
      <c r="B3" s="10">
        <v>0.67708333333333337</v>
      </c>
      <c r="C3" t="s">
        <v>4</v>
      </c>
      <c r="D3" t="s">
        <v>10</v>
      </c>
      <c r="E3">
        <v>187</v>
      </c>
      <c r="F3">
        <v>45</v>
      </c>
      <c r="G3">
        <v>5</v>
      </c>
      <c r="H3">
        <v>2</v>
      </c>
      <c r="I3">
        <v>22</v>
      </c>
      <c r="J3">
        <v>5</v>
      </c>
      <c r="K3">
        <v>7</v>
      </c>
      <c r="L3">
        <v>7</v>
      </c>
      <c r="M3">
        <f>SUM(E3:L3)</f>
        <v>280</v>
      </c>
      <c r="O3">
        <f>SUM(E3:H3)</f>
        <v>239</v>
      </c>
    </row>
    <row r="4" spans="1:23" x14ac:dyDescent="0.25">
      <c r="B4" s="10">
        <v>0.72430555555555554</v>
      </c>
      <c r="C4" t="s">
        <v>7</v>
      </c>
      <c r="D4" t="s">
        <v>8</v>
      </c>
      <c r="E4">
        <f>61*5+1</f>
        <v>306</v>
      </c>
      <c r="F4">
        <f>26*5+1</f>
        <v>131</v>
      </c>
      <c r="G4">
        <v>11</v>
      </c>
      <c r="H4">
        <v>4</v>
      </c>
      <c r="I4">
        <f>7*5+3</f>
        <v>38</v>
      </c>
      <c r="J4">
        <v>6</v>
      </c>
      <c r="K4">
        <v>15</v>
      </c>
      <c r="L4">
        <v>27</v>
      </c>
      <c r="M4">
        <f t="shared" ref="M4:M7" si="0">SUM(E4:L4)</f>
        <v>538</v>
      </c>
      <c r="O4">
        <f t="shared" ref="O4:O7" si="1">SUM(E4:H4)</f>
        <v>452</v>
      </c>
    </row>
    <row r="5" spans="1:23" x14ac:dyDescent="0.25">
      <c r="B5" s="10">
        <v>0.69513888888888886</v>
      </c>
      <c r="C5" t="s">
        <v>9</v>
      </c>
      <c r="E5">
        <v>204</v>
      </c>
      <c r="F5">
        <f>15*5+3</f>
        <v>78</v>
      </c>
      <c r="G5">
        <v>4</v>
      </c>
      <c r="H5">
        <v>4</v>
      </c>
      <c r="I5">
        <v>19</v>
      </c>
      <c r="J5">
        <v>3</v>
      </c>
      <c r="K5">
        <v>7</v>
      </c>
      <c r="L5">
        <v>12</v>
      </c>
      <c r="M5">
        <f t="shared" si="0"/>
        <v>331</v>
      </c>
      <c r="O5">
        <f t="shared" si="1"/>
        <v>290</v>
      </c>
    </row>
    <row r="6" spans="1:23" x14ac:dyDescent="0.25">
      <c r="B6" s="10">
        <v>0.7104166666666667</v>
      </c>
      <c r="C6" t="s">
        <v>11</v>
      </c>
      <c r="E6">
        <f>39*5+6</f>
        <v>201</v>
      </c>
      <c r="F6">
        <f>16*5+2</f>
        <v>82</v>
      </c>
      <c r="G6">
        <v>3</v>
      </c>
      <c r="H6">
        <v>1</v>
      </c>
      <c r="I6">
        <v>16</v>
      </c>
      <c r="J6">
        <v>3</v>
      </c>
      <c r="K6">
        <v>10</v>
      </c>
      <c r="L6">
        <v>13</v>
      </c>
      <c r="M6">
        <f t="shared" si="0"/>
        <v>329</v>
      </c>
      <c r="O6">
        <f t="shared" si="1"/>
        <v>287</v>
      </c>
    </row>
    <row r="7" spans="1:23" x14ac:dyDescent="0.25">
      <c r="C7" t="s">
        <v>12</v>
      </c>
      <c r="E7">
        <f>SUM(E3:E6)</f>
        <v>898</v>
      </c>
      <c r="F7">
        <f t="shared" ref="F7:L7" si="2">SUM(F3:F6)</f>
        <v>336</v>
      </c>
      <c r="G7">
        <f t="shared" si="2"/>
        <v>23</v>
      </c>
      <c r="H7">
        <f t="shared" si="2"/>
        <v>11</v>
      </c>
      <c r="I7">
        <f t="shared" si="2"/>
        <v>95</v>
      </c>
      <c r="J7">
        <f t="shared" si="2"/>
        <v>17</v>
      </c>
      <c r="K7">
        <f t="shared" si="2"/>
        <v>39</v>
      </c>
      <c r="L7">
        <f t="shared" si="2"/>
        <v>59</v>
      </c>
      <c r="M7">
        <f t="shared" si="0"/>
        <v>1478</v>
      </c>
      <c r="O7">
        <f t="shared" si="1"/>
        <v>1268</v>
      </c>
    </row>
    <row r="8" spans="1:23" x14ac:dyDescent="0.25">
      <c r="O8" t="s">
        <v>18</v>
      </c>
      <c r="T8" t="s">
        <v>27</v>
      </c>
    </row>
    <row r="9" spans="1:23" x14ac:dyDescent="0.25">
      <c r="E9" t="s">
        <v>18</v>
      </c>
      <c r="O9">
        <v>1</v>
      </c>
      <c r="P9">
        <v>2</v>
      </c>
      <c r="Q9">
        <v>3</v>
      </c>
      <c r="R9">
        <v>4</v>
      </c>
      <c r="T9">
        <v>1</v>
      </c>
      <c r="U9">
        <v>2</v>
      </c>
      <c r="V9">
        <v>3</v>
      </c>
      <c r="W9">
        <v>4</v>
      </c>
    </row>
    <row r="10" spans="1:23" x14ac:dyDescent="0.25">
      <c r="C10" t="str">
        <f>C3</f>
        <v>Legerová</v>
      </c>
      <c r="E10" s="4">
        <f t="shared" ref="E10:L10" si="3">E3/$M3</f>
        <v>0.66785714285714282</v>
      </c>
      <c r="F10" s="4">
        <f t="shared" si="3"/>
        <v>0.16071428571428573</v>
      </c>
      <c r="G10" s="4">
        <f t="shared" si="3"/>
        <v>1.7857142857142856E-2</v>
      </c>
      <c r="H10" s="4">
        <f t="shared" si="3"/>
        <v>7.1428571428571426E-3</v>
      </c>
      <c r="I10" s="4">
        <f t="shared" si="3"/>
        <v>7.857142857142857E-2</v>
      </c>
      <c r="J10" s="4">
        <f t="shared" si="3"/>
        <v>1.7857142857142856E-2</v>
      </c>
      <c r="K10" s="4">
        <f t="shared" si="3"/>
        <v>2.5000000000000001E-2</v>
      </c>
      <c r="L10" s="4">
        <f t="shared" si="3"/>
        <v>2.5000000000000001E-2</v>
      </c>
      <c r="M10" s="4">
        <f>M3/$M3</f>
        <v>1</v>
      </c>
      <c r="O10" s="4">
        <f>E3/$O3</f>
        <v>0.78242677824267781</v>
      </c>
      <c r="P10" s="4">
        <f t="shared" ref="P10:R10" si="4">F3/$O3</f>
        <v>0.18828451882845187</v>
      </c>
      <c r="Q10" s="4">
        <f t="shared" si="4"/>
        <v>2.0920502092050208E-2</v>
      </c>
      <c r="R10" s="4">
        <f t="shared" si="4"/>
        <v>8.368200836820083E-3</v>
      </c>
      <c r="T10" s="11">
        <f>SUM($O10:O10)</f>
        <v>0.78242677824267781</v>
      </c>
      <c r="U10" s="11">
        <f>SUM($O10:P10)</f>
        <v>0.97071129707112969</v>
      </c>
      <c r="V10" s="11">
        <f>SUM($O10:Q10)</f>
        <v>0.99163179916317989</v>
      </c>
      <c r="W10" s="11">
        <f>SUM($O10:R10)</f>
        <v>1</v>
      </c>
    </row>
    <row r="11" spans="1:23" x14ac:dyDescent="0.25">
      <c r="C11" t="str">
        <f t="shared" ref="C11:C14" si="5">C4</f>
        <v>Sokolská</v>
      </c>
      <c r="E11" s="4">
        <f t="shared" ref="E11:M11" si="6">E4/$M4</f>
        <v>0.56877323420074355</v>
      </c>
      <c r="F11" s="4">
        <f t="shared" si="6"/>
        <v>0.24349442379182157</v>
      </c>
      <c r="G11" s="4">
        <f t="shared" si="6"/>
        <v>2.0446096654275093E-2</v>
      </c>
      <c r="H11" s="4">
        <f t="shared" si="6"/>
        <v>7.4349442379182153E-3</v>
      </c>
      <c r="I11" s="4">
        <f t="shared" si="6"/>
        <v>7.0631970260223054E-2</v>
      </c>
      <c r="J11" s="4">
        <f t="shared" si="6"/>
        <v>1.1152416356877323E-2</v>
      </c>
      <c r="K11" s="4">
        <f t="shared" si="6"/>
        <v>2.7881040892193308E-2</v>
      </c>
      <c r="L11" s="4">
        <f t="shared" si="6"/>
        <v>5.0185873605947957E-2</v>
      </c>
      <c r="M11" s="4">
        <f t="shared" si="6"/>
        <v>1</v>
      </c>
      <c r="O11" s="4">
        <f t="shared" ref="O11:R11" si="7">E4/$O4</f>
        <v>0.67699115044247793</v>
      </c>
      <c r="P11" s="4">
        <f t="shared" si="7"/>
        <v>0.28982300884955753</v>
      </c>
      <c r="Q11" s="4">
        <f t="shared" si="7"/>
        <v>2.4336283185840708E-2</v>
      </c>
      <c r="R11" s="4">
        <f t="shared" si="7"/>
        <v>8.8495575221238937E-3</v>
      </c>
      <c r="T11" s="11">
        <f>SUM($O11:O11)</f>
        <v>0.67699115044247793</v>
      </c>
      <c r="U11" s="11">
        <f>SUM($O11:P11)</f>
        <v>0.9668141592920354</v>
      </c>
      <c r="V11" s="11">
        <f>SUM($O11:Q11)</f>
        <v>0.99115044247787609</v>
      </c>
      <c r="W11" s="11">
        <f>SUM($O11:R11)</f>
        <v>1</v>
      </c>
    </row>
    <row r="12" spans="1:23" x14ac:dyDescent="0.25">
      <c r="C12" t="str">
        <f t="shared" si="5"/>
        <v>Ječná</v>
      </c>
      <c r="E12" s="4">
        <f t="shared" ref="E12:M12" si="8">E5/$M5</f>
        <v>0.61631419939577037</v>
      </c>
      <c r="F12" s="4">
        <f t="shared" si="8"/>
        <v>0.23564954682779457</v>
      </c>
      <c r="G12" s="4">
        <f t="shared" si="8"/>
        <v>1.2084592145015106E-2</v>
      </c>
      <c r="H12" s="4">
        <f t="shared" si="8"/>
        <v>1.2084592145015106E-2</v>
      </c>
      <c r="I12" s="4">
        <f t="shared" si="8"/>
        <v>5.7401812688821753E-2</v>
      </c>
      <c r="J12" s="4">
        <f t="shared" si="8"/>
        <v>9.0634441087613302E-3</v>
      </c>
      <c r="K12" s="4">
        <f t="shared" si="8"/>
        <v>2.1148036253776436E-2</v>
      </c>
      <c r="L12" s="4">
        <f t="shared" si="8"/>
        <v>3.6253776435045321E-2</v>
      </c>
      <c r="M12" s="4">
        <f t="shared" si="8"/>
        <v>1</v>
      </c>
      <c r="O12" s="4">
        <f t="shared" ref="O12:R12" si="9">E5/$O5</f>
        <v>0.70344827586206893</v>
      </c>
      <c r="P12" s="4">
        <f t="shared" si="9"/>
        <v>0.26896551724137929</v>
      </c>
      <c r="Q12" s="4">
        <f t="shared" si="9"/>
        <v>1.3793103448275862E-2</v>
      </c>
      <c r="R12" s="4">
        <f t="shared" si="9"/>
        <v>1.3793103448275862E-2</v>
      </c>
      <c r="T12" s="11">
        <f>SUM($O12:O12)</f>
        <v>0.70344827586206893</v>
      </c>
      <c r="U12" s="11">
        <f>SUM($O12:P12)</f>
        <v>0.97241379310344822</v>
      </c>
      <c r="V12" s="11">
        <f>SUM($O12:Q12)</f>
        <v>0.98620689655172411</v>
      </c>
      <c r="W12" s="11">
        <f>SUM($O12:R12)</f>
        <v>1</v>
      </c>
    </row>
    <row r="13" spans="1:23" x14ac:dyDescent="0.25">
      <c r="C13" t="str">
        <f t="shared" si="5"/>
        <v>Žitná</v>
      </c>
      <c r="E13" s="4">
        <f t="shared" ref="E13:M13" si="10">E6/$M6</f>
        <v>0.61094224924012153</v>
      </c>
      <c r="F13" s="4">
        <f t="shared" si="10"/>
        <v>0.24924012158054712</v>
      </c>
      <c r="G13" s="4">
        <f t="shared" si="10"/>
        <v>9.11854103343465E-3</v>
      </c>
      <c r="H13" s="4">
        <f t="shared" si="10"/>
        <v>3.0395136778115501E-3</v>
      </c>
      <c r="I13" s="4">
        <f t="shared" si="10"/>
        <v>4.8632218844984802E-2</v>
      </c>
      <c r="J13" s="4">
        <f t="shared" si="10"/>
        <v>9.11854103343465E-3</v>
      </c>
      <c r="K13" s="4">
        <f t="shared" si="10"/>
        <v>3.0395136778115502E-2</v>
      </c>
      <c r="L13" s="4">
        <f t="shared" si="10"/>
        <v>3.9513677811550151E-2</v>
      </c>
      <c r="M13" s="4">
        <f t="shared" si="10"/>
        <v>1</v>
      </c>
      <c r="O13" s="4">
        <f t="shared" ref="O13:R13" si="11">E6/$O6</f>
        <v>0.70034843205574915</v>
      </c>
      <c r="P13" s="4">
        <f t="shared" si="11"/>
        <v>0.2857142857142857</v>
      </c>
      <c r="Q13" s="4">
        <f t="shared" si="11"/>
        <v>1.0452961672473868E-2</v>
      </c>
      <c r="R13" s="4">
        <f t="shared" si="11"/>
        <v>3.4843205574912892E-3</v>
      </c>
      <c r="T13" s="11">
        <f>SUM($O13:O13)</f>
        <v>0.70034843205574915</v>
      </c>
      <c r="U13" s="11">
        <f>SUM($O13:P13)</f>
        <v>0.98606271777003485</v>
      </c>
      <c r="V13" s="11">
        <f>SUM($O13:Q13)</f>
        <v>0.99651567944250874</v>
      </c>
      <c r="W13" s="11">
        <f>SUM($O13:R13)</f>
        <v>1</v>
      </c>
    </row>
    <row r="14" spans="1:23" x14ac:dyDescent="0.25">
      <c r="C14" t="str">
        <f t="shared" si="5"/>
        <v>Celkem</v>
      </c>
      <c r="E14" s="4">
        <f t="shared" ref="E14:M14" si="12">E7/$M7</f>
        <v>0.60757780784844384</v>
      </c>
      <c r="F14" s="4">
        <f t="shared" si="12"/>
        <v>0.2273342354533153</v>
      </c>
      <c r="G14" s="4">
        <f t="shared" si="12"/>
        <v>1.5561569688768605E-2</v>
      </c>
      <c r="H14" s="4">
        <f t="shared" si="12"/>
        <v>7.4424898511502033E-3</v>
      </c>
      <c r="I14" s="4">
        <f t="shared" si="12"/>
        <v>6.427604871447902E-2</v>
      </c>
      <c r="J14" s="4">
        <f t="shared" si="12"/>
        <v>1.1502029769959404E-2</v>
      </c>
      <c r="K14" s="4">
        <f t="shared" si="12"/>
        <v>2.6387009472259811E-2</v>
      </c>
      <c r="L14" s="4">
        <f t="shared" si="12"/>
        <v>3.9918809201623814E-2</v>
      </c>
      <c r="M14" s="4">
        <f t="shared" si="12"/>
        <v>1</v>
      </c>
      <c r="O14" s="4">
        <f t="shared" ref="O14:R14" si="13">E7/$O7</f>
        <v>0.70820189274447953</v>
      </c>
      <c r="P14" s="4">
        <f t="shared" si="13"/>
        <v>0.26498422712933756</v>
      </c>
      <c r="Q14" s="4">
        <f t="shared" si="13"/>
        <v>1.8138801261829655E-2</v>
      </c>
      <c r="R14" s="4">
        <f t="shared" si="13"/>
        <v>8.6750788643533121E-3</v>
      </c>
      <c r="T14" s="11">
        <f>SUM($O14:O14)</f>
        <v>0.70820189274447953</v>
      </c>
      <c r="U14" s="11">
        <f>SUM($O14:P14)</f>
        <v>0.97318611987381709</v>
      </c>
      <c r="V14" s="11">
        <f>SUM($O14:Q14)</f>
        <v>0.99132492113564674</v>
      </c>
      <c r="W14" s="11">
        <f>SUM($O14:R14)</f>
        <v>1</v>
      </c>
    </row>
    <row r="19" spans="17:20" ht="18.75" x14ac:dyDescent="0.3">
      <c r="Q19" s="3" t="s">
        <v>13</v>
      </c>
      <c r="R19" s="7" t="s">
        <v>14</v>
      </c>
    </row>
    <row r="20" spans="17:20" ht="21.95" customHeight="1" x14ac:dyDescent="0.3">
      <c r="Q20" s="3">
        <v>59</v>
      </c>
      <c r="R20" s="6">
        <v>3.9918809201623815</v>
      </c>
      <c r="T20" s="5"/>
    </row>
    <row r="21" spans="17:20" ht="21.95" customHeight="1" x14ac:dyDescent="0.3">
      <c r="Q21" s="3">
        <v>39</v>
      </c>
      <c r="R21" s="6">
        <v>2.6387009472259813</v>
      </c>
      <c r="T21" s="5"/>
    </row>
    <row r="22" spans="17:20" ht="21.95" customHeight="1" x14ac:dyDescent="0.3">
      <c r="Q22" s="3">
        <v>17</v>
      </c>
      <c r="R22" s="6">
        <v>1.1502029769959403</v>
      </c>
      <c r="T22" s="5"/>
    </row>
    <row r="23" spans="17:20" ht="21.95" customHeight="1" x14ac:dyDescent="0.3">
      <c r="Q23" s="8">
        <v>95</v>
      </c>
      <c r="R23" s="9">
        <v>6.4276048714479019</v>
      </c>
      <c r="T23" s="5"/>
    </row>
    <row r="24" spans="17:20" ht="21.95" customHeight="1" x14ac:dyDescent="0.3">
      <c r="Q24" s="3">
        <v>11</v>
      </c>
      <c r="R24" s="6">
        <v>0.74424898511502036</v>
      </c>
      <c r="T24" s="5"/>
    </row>
    <row r="25" spans="17:20" ht="21.95" customHeight="1" x14ac:dyDescent="0.3">
      <c r="Q25" s="3">
        <v>23</v>
      </c>
      <c r="R25" s="6">
        <v>1.5561569688768606</v>
      </c>
      <c r="T25" s="5"/>
    </row>
    <row r="26" spans="17:20" ht="21.95" customHeight="1" x14ac:dyDescent="0.3">
      <c r="Q26" s="3">
        <v>336</v>
      </c>
      <c r="R26" s="6">
        <v>22.733423545331529</v>
      </c>
      <c r="T26" s="5"/>
    </row>
    <row r="27" spans="17:20" ht="21.95" customHeight="1" x14ac:dyDescent="0.3">
      <c r="Q27" s="3">
        <v>898</v>
      </c>
      <c r="R27" s="6">
        <v>60.757780784844385</v>
      </c>
      <c r="T27" s="5"/>
    </row>
    <row r="28" spans="17:20" ht="18" x14ac:dyDescent="0.25">
      <c r="Q28" s="3"/>
    </row>
  </sheetData>
  <sortState xmlns:xlrd2="http://schemas.microsoft.com/office/spreadsheetml/2017/richdata2" ref="S20:T27">
    <sortCondition descending="1" ref="S20:S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dcterms:created xsi:type="dcterms:W3CDTF">2023-06-05T14:21:34Z</dcterms:created>
  <dcterms:modified xsi:type="dcterms:W3CDTF">2024-05-08T16:36:44Z</dcterms:modified>
</cp:coreProperties>
</file>