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F7F68998-A116-D042-8BAA-24CA924A37B7}" xr6:coauthVersionLast="47" xr6:coauthVersionMax="47" xr10:uidLastSave="{00000000-0000-0000-0000-000000000000}"/>
  <bookViews>
    <workbookView xWindow="0" yWindow="760" windowWidth="30240" windowHeight="17720" firstSheet="4" activeTab="8" xr2:uid="{00000000-000D-0000-FFFF-FFFF00000000}"/>
  </bookViews>
  <sheets>
    <sheet name="январь кв." sheetId="392" r:id="rId1"/>
    <sheet name="январь об." sheetId="393" r:id="rId2"/>
    <sheet name="февраль кв." sheetId="394" r:id="rId3"/>
    <sheet name="февраль об." sheetId="395" r:id="rId4"/>
    <sheet name="март кв." sheetId="396" r:id="rId5"/>
    <sheet name="март об." sheetId="397" r:id="rId6"/>
    <sheet name="апрель кв." sheetId="398" r:id="rId7"/>
    <sheet name="апрель об." sheetId="399" r:id="rId8"/>
    <sheet name="май кв." sheetId="401" r:id="rId9"/>
    <sheet name="май об." sheetId="400" r:id="rId10"/>
  </sheets>
  <definedNames>
    <definedName name="_xlnm.Print_Area" localSheetId="6">'апрель кв.'!$A$1:$O$95</definedName>
    <definedName name="_xlnm.Print_Area" localSheetId="7">'апрель об.'!$A$1:$Q$38</definedName>
    <definedName name="_xlnm.Print_Area" localSheetId="8">'май кв.'!$A$1:$N$95</definedName>
    <definedName name="_xlnm.Print_Area" localSheetId="9">'май об.'!$A$1:$Q$38</definedName>
    <definedName name="_xlnm.Print_Area" localSheetId="4">'март кв.'!$A$1:$O$96</definedName>
    <definedName name="_xlnm.Print_Area" localSheetId="5">'март об.'!$A$1:$Q$39</definedName>
    <definedName name="_xlnm.Print_Area" localSheetId="2">'февраль кв.'!$A$1:$O$96</definedName>
    <definedName name="_xlnm.Print_Area" localSheetId="3">'февраль об.'!$A$1:$Q$38</definedName>
    <definedName name="_xlnm.Print_Area" localSheetId="0">'январь кв.'!$A$1:$O$96</definedName>
    <definedName name="_xlnm.Print_Area" localSheetId="1">'январь об.'!$A$1:$Q$38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400" l="1"/>
  <c r="J10" i="400"/>
  <c r="K10" i="400"/>
  <c r="L10" i="400"/>
  <c r="M10" i="400"/>
  <c r="N10" i="400"/>
  <c r="I25" i="400"/>
  <c r="L25" i="400" s="1"/>
  <c r="O30" i="400"/>
  <c r="K25" i="400"/>
  <c r="I24" i="400"/>
  <c r="L24" i="400" s="1"/>
  <c r="I23" i="400"/>
  <c r="L23" i="400" s="1"/>
  <c r="P23" i="400" s="1"/>
  <c r="K23" i="400"/>
  <c r="I22" i="400"/>
  <c r="L22" i="400" s="1"/>
  <c r="I21" i="400"/>
  <c r="L21" i="400" s="1"/>
  <c r="K21" i="400"/>
  <c r="I20" i="400"/>
  <c r="L20" i="400" s="1"/>
  <c r="I19" i="400"/>
  <c r="L19" i="400" s="1"/>
  <c r="K19" i="400"/>
  <c r="I18" i="400"/>
  <c r="L18" i="400" s="1"/>
  <c r="I17" i="400"/>
  <c r="I16" i="400"/>
  <c r="L16" i="400"/>
  <c r="I15" i="400"/>
  <c r="L15" i="400" s="1"/>
  <c r="I14" i="400"/>
  <c r="L14" i="400" s="1"/>
  <c r="I13" i="400"/>
  <c r="L13" i="400" s="1"/>
  <c r="I12" i="400"/>
  <c r="K12" i="400"/>
  <c r="I11" i="400"/>
  <c r="K11" i="400" s="1"/>
  <c r="A11" i="400"/>
  <c r="A12" i="400" s="1"/>
  <c r="A13" i="400" s="1"/>
  <c r="A14" i="400" s="1"/>
  <c r="A15" i="400" s="1"/>
  <c r="A16" i="400" s="1"/>
  <c r="A17" i="400" s="1"/>
  <c r="A18" i="400" s="1"/>
  <c r="A19" i="400" s="1"/>
  <c r="A20" i="400" s="1"/>
  <c r="A21" i="400" s="1"/>
  <c r="A22" i="400" s="1"/>
  <c r="A23" i="400" s="1"/>
  <c r="A24" i="400" s="1"/>
  <c r="A25" i="400" s="1"/>
  <c r="I25" i="399"/>
  <c r="M25" i="399" s="1"/>
  <c r="I11" i="399"/>
  <c r="K11" i="399" s="1"/>
  <c r="L11" i="399"/>
  <c r="I12" i="399"/>
  <c r="I13" i="399"/>
  <c r="N13" i="399"/>
  <c r="I14" i="399"/>
  <c r="J14" i="399" s="1"/>
  <c r="I15" i="399"/>
  <c r="M15" i="399" s="1"/>
  <c r="I16" i="399"/>
  <c r="I17" i="399"/>
  <c r="I18" i="399"/>
  <c r="J18" i="399" s="1"/>
  <c r="I19" i="399"/>
  <c r="M19" i="399"/>
  <c r="I20" i="399"/>
  <c r="I21" i="399"/>
  <c r="L21" i="399" s="1"/>
  <c r="I22" i="399"/>
  <c r="K22" i="399" s="1"/>
  <c r="I23" i="399"/>
  <c r="I24" i="399"/>
  <c r="O30" i="399"/>
  <c r="A11" i="399"/>
  <c r="A12" i="399" s="1"/>
  <c r="A13" i="399" s="1"/>
  <c r="A14" i="399" s="1"/>
  <c r="A15" i="399" s="1"/>
  <c r="A16" i="399" s="1"/>
  <c r="A17" i="399" s="1"/>
  <c r="A18" i="399" s="1"/>
  <c r="A19" i="399" s="1"/>
  <c r="A20" i="399" s="1"/>
  <c r="A21" i="399" s="1"/>
  <c r="A22" i="399" s="1"/>
  <c r="A23" i="399" s="1"/>
  <c r="A24" i="399" s="1"/>
  <c r="A25" i="399" s="1"/>
  <c r="I10" i="399"/>
  <c r="K10" i="399"/>
  <c r="M85" i="398"/>
  <c r="G81" i="398"/>
  <c r="I81" i="398" s="1"/>
  <c r="G80" i="398"/>
  <c r="L80" i="398"/>
  <c r="K80" i="398"/>
  <c r="G79" i="398"/>
  <c r="G78" i="398"/>
  <c r="L78" i="398" s="1"/>
  <c r="G77" i="398"/>
  <c r="G76" i="398"/>
  <c r="I76" i="398" s="1"/>
  <c r="G75" i="398"/>
  <c r="K75" i="398" s="1"/>
  <c r="G74" i="398"/>
  <c r="G73" i="398"/>
  <c r="G72" i="398"/>
  <c r="K72" i="398"/>
  <c r="G71" i="398"/>
  <c r="K71" i="398" s="1"/>
  <c r="G70" i="398"/>
  <c r="L70" i="398" s="1"/>
  <c r="G69" i="398"/>
  <c r="L69" i="398"/>
  <c r="G68" i="398"/>
  <c r="K68" i="398" s="1"/>
  <c r="G67" i="398"/>
  <c r="L67" i="398" s="1"/>
  <c r="G66" i="398"/>
  <c r="L66" i="398" s="1"/>
  <c r="G65" i="398"/>
  <c r="L65" i="398" s="1"/>
  <c r="G64" i="398"/>
  <c r="K64" i="398"/>
  <c r="G63" i="398"/>
  <c r="L63" i="398" s="1"/>
  <c r="G62" i="398"/>
  <c r="H62" i="398" s="1"/>
  <c r="L62" i="398"/>
  <c r="G61" i="398"/>
  <c r="G60" i="398"/>
  <c r="K60" i="398" s="1"/>
  <c r="G59" i="398"/>
  <c r="G58" i="398"/>
  <c r="L58" i="398" s="1"/>
  <c r="G57" i="398"/>
  <c r="G56" i="398"/>
  <c r="L56" i="398"/>
  <c r="G55" i="398"/>
  <c r="H55" i="398" s="1"/>
  <c r="J55" i="398"/>
  <c r="G54" i="398"/>
  <c r="J54" i="398" s="1"/>
  <c r="G53" i="398"/>
  <c r="G52" i="398"/>
  <c r="L52" i="398"/>
  <c r="G51" i="398"/>
  <c r="G50" i="398"/>
  <c r="K50" i="398" s="1"/>
  <c r="L50" i="398"/>
  <c r="G49" i="398"/>
  <c r="J49" i="398" s="1"/>
  <c r="G48" i="398"/>
  <c r="L48" i="398" s="1"/>
  <c r="G47" i="398"/>
  <c r="G46" i="398"/>
  <c r="I46" i="398" s="1"/>
  <c r="K46" i="398"/>
  <c r="G45" i="398"/>
  <c r="G44" i="398"/>
  <c r="I44" i="398" s="1"/>
  <c r="N44" i="398" s="1"/>
  <c r="L44" i="398"/>
  <c r="G43" i="398"/>
  <c r="L43" i="398" s="1"/>
  <c r="G42" i="398"/>
  <c r="G41" i="398"/>
  <c r="G40" i="398"/>
  <c r="G39" i="398"/>
  <c r="G38" i="398"/>
  <c r="G37" i="398"/>
  <c r="G36" i="398"/>
  <c r="L36" i="398" s="1"/>
  <c r="G35" i="398"/>
  <c r="K35" i="398" s="1"/>
  <c r="G34" i="398"/>
  <c r="G33" i="398"/>
  <c r="K33" i="398" s="1"/>
  <c r="G32" i="398"/>
  <c r="H32" i="398" s="1"/>
  <c r="G31" i="398"/>
  <c r="H31" i="398"/>
  <c r="G30" i="398"/>
  <c r="H30" i="398" s="1"/>
  <c r="L30" i="398"/>
  <c r="G29" i="398"/>
  <c r="K29" i="398"/>
  <c r="G28" i="398"/>
  <c r="L28" i="398" s="1"/>
  <c r="G27" i="398"/>
  <c r="H27" i="398" s="1"/>
  <c r="G26" i="398"/>
  <c r="J26" i="398" s="1"/>
  <c r="L26" i="398"/>
  <c r="G25" i="398"/>
  <c r="K25" i="398" s="1"/>
  <c r="G24" i="398"/>
  <c r="L24" i="398"/>
  <c r="G23" i="398"/>
  <c r="H23" i="398" s="1"/>
  <c r="N23" i="398" s="1"/>
  <c r="G22" i="398"/>
  <c r="L22" i="398" s="1"/>
  <c r="K22" i="398"/>
  <c r="G21" i="398"/>
  <c r="J21" i="398" s="1"/>
  <c r="K21" i="398"/>
  <c r="G20" i="398"/>
  <c r="L20" i="398" s="1"/>
  <c r="G19" i="398"/>
  <c r="L19" i="398" s="1"/>
  <c r="G18" i="398"/>
  <c r="J18" i="398" s="1"/>
  <c r="G17" i="398"/>
  <c r="K17" i="398" s="1"/>
  <c r="G16" i="398"/>
  <c r="L16" i="398"/>
  <c r="G15" i="398"/>
  <c r="I15" i="398" s="1"/>
  <c r="G14" i="398"/>
  <c r="K14" i="398" s="1"/>
  <c r="G13" i="398"/>
  <c r="H13" i="398" s="1"/>
  <c r="G12" i="398"/>
  <c r="G11" i="398"/>
  <c r="K11" i="398"/>
  <c r="A11" i="398"/>
  <c r="A12" i="398" s="1"/>
  <c r="A13" i="398"/>
  <c r="A14" i="398" s="1"/>
  <c r="A15" i="398" s="1"/>
  <c r="A16" i="398" s="1"/>
  <c r="A17" i="398" s="1"/>
  <c r="A18" i="398" s="1"/>
  <c r="A19" i="398" s="1"/>
  <c r="A20" i="398" s="1"/>
  <c r="A21" i="398" s="1"/>
  <c r="A22" i="398" s="1"/>
  <c r="A23" i="398" s="1"/>
  <c r="A24" i="398" s="1"/>
  <c r="A25" i="398" s="1"/>
  <c r="A26" i="398" s="1"/>
  <c r="A27" i="398" s="1"/>
  <c r="A28" i="398" s="1"/>
  <c r="A29" i="398" s="1"/>
  <c r="A30" i="398" s="1"/>
  <c r="A31" i="398" s="1"/>
  <c r="A32" i="398" s="1"/>
  <c r="A33" i="398" s="1"/>
  <c r="A34" i="398" s="1"/>
  <c r="A35" i="398" s="1"/>
  <c r="A36" i="398" s="1"/>
  <c r="A37" i="398" s="1"/>
  <c r="A38" i="398" s="1"/>
  <c r="A39" i="398" s="1"/>
  <c r="A40" i="398" s="1"/>
  <c r="A41" i="398" s="1"/>
  <c r="A42" i="398" s="1"/>
  <c r="A43" i="398" s="1"/>
  <c r="A44" i="398" s="1"/>
  <c r="A45" i="398" s="1"/>
  <c r="A46" i="398" s="1"/>
  <c r="A47" i="398" s="1"/>
  <c r="A48" i="398" s="1"/>
  <c r="A49" i="398" s="1"/>
  <c r="A50" i="398" s="1"/>
  <c r="A51" i="398" s="1"/>
  <c r="A52" i="398" s="1"/>
  <c r="A53" i="398" s="1"/>
  <c r="A54" i="398" s="1"/>
  <c r="A55" i="398" s="1"/>
  <c r="A56" i="398" s="1"/>
  <c r="A57" i="398" s="1"/>
  <c r="A58" i="398" s="1"/>
  <c r="A59" i="398" s="1"/>
  <c r="A60" i="398" s="1"/>
  <c r="A61" i="398" s="1"/>
  <c r="A62" i="398" s="1"/>
  <c r="A63" i="398" s="1"/>
  <c r="A64" i="398" s="1"/>
  <c r="A65" i="398" s="1"/>
  <c r="A66" i="398" s="1"/>
  <c r="A67" i="398" s="1"/>
  <c r="A68" i="398" s="1"/>
  <c r="A69" i="398" s="1"/>
  <c r="A70" i="398" s="1"/>
  <c r="A71" i="398" s="1"/>
  <c r="A72" i="398" s="1"/>
  <c r="A73" i="398" s="1"/>
  <c r="A74" i="398" s="1"/>
  <c r="A75" i="398" s="1"/>
  <c r="A76" i="398" s="1"/>
  <c r="A77" i="398" s="1"/>
  <c r="A78" i="398" s="1"/>
  <c r="A79" i="398" s="1"/>
  <c r="A80" i="398" s="1"/>
  <c r="A81" i="398" s="1"/>
  <c r="G10" i="398"/>
  <c r="G10" i="396"/>
  <c r="J10" i="396"/>
  <c r="L10" i="396"/>
  <c r="I15" i="397"/>
  <c r="N15" i="397"/>
  <c r="I14" i="397"/>
  <c r="N14" i="397" s="1"/>
  <c r="O31" i="397"/>
  <c r="I25" i="397"/>
  <c r="N25" i="397" s="1"/>
  <c r="I24" i="397"/>
  <c r="N24" i="397"/>
  <c r="I23" i="397"/>
  <c r="N23" i="397"/>
  <c r="I22" i="397"/>
  <c r="N22" i="397"/>
  <c r="I21" i="397"/>
  <c r="M21" i="397"/>
  <c r="I20" i="397"/>
  <c r="N20" i="397"/>
  <c r="I19" i="397"/>
  <c r="I18" i="397"/>
  <c r="N18" i="397"/>
  <c r="I17" i="397"/>
  <c r="I16" i="397"/>
  <c r="M16" i="397" s="1"/>
  <c r="N16" i="397"/>
  <c r="I13" i="397"/>
  <c r="N13" i="397"/>
  <c r="I12" i="397"/>
  <c r="M12" i="397" s="1"/>
  <c r="L12" i="397"/>
  <c r="I11" i="397"/>
  <c r="A11" i="397"/>
  <c r="A12" i="397" s="1"/>
  <c r="A13" i="397" s="1"/>
  <c r="A15" i="397" s="1"/>
  <c r="A16" i="397" s="1"/>
  <c r="A17" i="397" s="1"/>
  <c r="A18" i="397" s="1"/>
  <c r="A19" i="397" s="1"/>
  <c r="A20" i="397" s="1"/>
  <c r="A21" i="397" s="1"/>
  <c r="A22" i="397" s="1"/>
  <c r="A23" i="397" s="1"/>
  <c r="A24" i="397" s="1"/>
  <c r="A25" i="397" s="1"/>
  <c r="I10" i="397"/>
  <c r="L10" i="397" s="1"/>
  <c r="M86" i="396"/>
  <c r="G82" i="396"/>
  <c r="I82" i="396" s="1"/>
  <c r="G81" i="396"/>
  <c r="G80" i="396"/>
  <c r="L80" i="396"/>
  <c r="G79" i="396"/>
  <c r="H79" i="396"/>
  <c r="G78" i="396"/>
  <c r="J78" i="396"/>
  <c r="G77" i="396"/>
  <c r="L77" i="396" s="1"/>
  <c r="G76" i="396"/>
  <c r="G75" i="396"/>
  <c r="L75" i="396" s="1"/>
  <c r="G74" i="396"/>
  <c r="L74" i="396" s="1"/>
  <c r="G73" i="396"/>
  <c r="J73" i="396" s="1"/>
  <c r="G72" i="396"/>
  <c r="I72" i="396" s="1"/>
  <c r="G71" i="396"/>
  <c r="G70" i="396"/>
  <c r="I70" i="396" s="1"/>
  <c r="G69" i="396"/>
  <c r="G68" i="396"/>
  <c r="J68" i="396" s="1"/>
  <c r="N68" i="396" s="1"/>
  <c r="G67" i="396"/>
  <c r="K67" i="396" s="1"/>
  <c r="G66" i="396"/>
  <c r="I66" i="396" s="1"/>
  <c r="H66" i="396"/>
  <c r="G65" i="396"/>
  <c r="K65" i="396" s="1"/>
  <c r="G64" i="396"/>
  <c r="L64" i="396"/>
  <c r="G63" i="396"/>
  <c r="G62" i="396"/>
  <c r="J62" i="396" s="1"/>
  <c r="G61" i="396"/>
  <c r="G60" i="396"/>
  <c r="K60" i="396" s="1"/>
  <c r="G59" i="396"/>
  <c r="G58" i="396"/>
  <c r="K58" i="396" s="1"/>
  <c r="G57" i="396"/>
  <c r="I57" i="396" s="1"/>
  <c r="K57" i="396"/>
  <c r="G56" i="396"/>
  <c r="J56" i="396" s="1"/>
  <c r="G55" i="396"/>
  <c r="H55" i="396"/>
  <c r="G54" i="396"/>
  <c r="K54" i="396" s="1"/>
  <c r="G53" i="396"/>
  <c r="J53" i="396"/>
  <c r="G52" i="396"/>
  <c r="J52" i="396" s="1"/>
  <c r="G51" i="396"/>
  <c r="L51" i="396" s="1"/>
  <c r="G50" i="396"/>
  <c r="H50" i="396" s="1"/>
  <c r="I50" i="396"/>
  <c r="G49" i="396"/>
  <c r="G48" i="396"/>
  <c r="H48" i="396" s="1"/>
  <c r="G47" i="396"/>
  <c r="G46" i="396"/>
  <c r="L46" i="396" s="1"/>
  <c r="K46" i="396"/>
  <c r="G45" i="396"/>
  <c r="G44" i="396"/>
  <c r="G43" i="396"/>
  <c r="I43" i="396" s="1"/>
  <c r="J43" i="396"/>
  <c r="G42" i="396"/>
  <c r="L42" i="396" s="1"/>
  <c r="G41" i="396"/>
  <c r="H41" i="396" s="1"/>
  <c r="L41" i="396"/>
  <c r="G40" i="396"/>
  <c r="L40" i="396" s="1"/>
  <c r="G39" i="396"/>
  <c r="G38" i="396"/>
  <c r="H38" i="396"/>
  <c r="G37" i="396"/>
  <c r="K37" i="396" s="1"/>
  <c r="G36" i="396"/>
  <c r="H36" i="396" s="1"/>
  <c r="G35" i="396"/>
  <c r="L35" i="396" s="1"/>
  <c r="G34" i="396"/>
  <c r="J34" i="396" s="1"/>
  <c r="G33" i="396"/>
  <c r="K33" i="396" s="1"/>
  <c r="G32" i="396"/>
  <c r="G31" i="396"/>
  <c r="K31" i="396" s="1"/>
  <c r="G30" i="396"/>
  <c r="K30" i="396" s="1"/>
  <c r="G29" i="396"/>
  <c r="K29" i="396"/>
  <c r="G28" i="396"/>
  <c r="H28" i="396" s="1"/>
  <c r="G27" i="396"/>
  <c r="G26" i="396"/>
  <c r="G25" i="396"/>
  <c r="I25" i="396" s="1"/>
  <c r="G24" i="396"/>
  <c r="G23" i="396"/>
  <c r="K23" i="396" s="1"/>
  <c r="G22" i="396"/>
  <c r="I22" i="396" s="1"/>
  <c r="G21" i="396"/>
  <c r="H21" i="396" s="1"/>
  <c r="G20" i="396"/>
  <c r="J20" i="396"/>
  <c r="G19" i="396"/>
  <c r="J19" i="396"/>
  <c r="G18" i="396"/>
  <c r="J18" i="396" s="1"/>
  <c r="G17" i="396"/>
  <c r="G16" i="396"/>
  <c r="J16" i="396" s="1"/>
  <c r="G15" i="396"/>
  <c r="G14" i="396"/>
  <c r="L14" i="396" s="1"/>
  <c r="G13" i="396"/>
  <c r="L13" i="396" s="1"/>
  <c r="G12" i="396"/>
  <c r="L12" i="396" s="1"/>
  <c r="G11" i="396"/>
  <c r="A12" i="396"/>
  <c r="A13" i="396" s="1"/>
  <c r="A14" i="396" s="1"/>
  <c r="A15" i="396" s="1"/>
  <c r="A16" i="396" s="1"/>
  <c r="A17" i="396" s="1"/>
  <c r="A18" i="396" s="1"/>
  <c r="A19" i="396" s="1"/>
  <c r="A20" i="396" s="1"/>
  <c r="A21" i="396" s="1"/>
  <c r="A22" i="396" s="1"/>
  <c r="A23" i="396" s="1"/>
  <c r="A24" i="396" s="1"/>
  <c r="A25" i="396" s="1"/>
  <c r="A26" i="396" s="1"/>
  <c r="A27" i="396" s="1"/>
  <c r="A28" i="396" s="1"/>
  <c r="A29" i="396" s="1"/>
  <c r="A30" i="396" s="1"/>
  <c r="A31" i="396" s="1"/>
  <c r="A32" i="396" s="1"/>
  <c r="A33" i="396" s="1"/>
  <c r="A34" i="396" s="1"/>
  <c r="A35" i="396" s="1"/>
  <c r="A36" i="396" s="1"/>
  <c r="A37" i="396" s="1"/>
  <c r="A38" i="396" s="1"/>
  <c r="A39" i="396" s="1"/>
  <c r="A40" i="396" s="1"/>
  <c r="A41" i="396" s="1"/>
  <c r="A42" i="396" s="1"/>
  <c r="A43" i="396" s="1"/>
  <c r="A44" i="396" s="1"/>
  <c r="A45" i="396" s="1"/>
  <c r="A46" i="396" s="1"/>
  <c r="A47" i="396" s="1"/>
  <c r="A48" i="396" s="1"/>
  <c r="A49" i="396" s="1"/>
  <c r="A50" i="396" s="1"/>
  <c r="A51" i="396" s="1"/>
  <c r="A52" i="396" s="1"/>
  <c r="A53" i="396" s="1"/>
  <c r="A54" i="396" s="1"/>
  <c r="A55" i="396" s="1"/>
  <c r="A56" i="396" s="1"/>
  <c r="A57" i="396" s="1"/>
  <c r="A58" i="396" s="1"/>
  <c r="A59" i="396" s="1"/>
  <c r="A60" i="396" s="1"/>
  <c r="A61" i="396" s="1"/>
  <c r="A62" i="396" s="1"/>
  <c r="A63" i="396" s="1"/>
  <c r="A64" i="396" s="1"/>
  <c r="A65" i="396" s="1"/>
  <c r="A66" i="396" s="1"/>
  <c r="A67" i="396" s="1"/>
  <c r="A68" i="396" s="1"/>
  <c r="A69" i="396" s="1"/>
  <c r="A70" i="396" s="1"/>
  <c r="A71" i="396" s="1"/>
  <c r="A72" i="396" s="1"/>
  <c r="A73" i="396" s="1"/>
  <c r="A74" i="396" s="1"/>
  <c r="A75" i="396" s="1"/>
  <c r="A76" i="396" s="1"/>
  <c r="A77" i="396" s="1"/>
  <c r="A78" i="396" s="1"/>
  <c r="A79" i="396" s="1"/>
  <c r="A80" i="396" s="1"/>
  <c r="A81" i="396" s="1"/>
  <c r="A82" i="396" s="1"/>
  <c r="O30" i="395"/>
  <c r="I24" i="395"/>
  <c r="L24" i="395"/>
  <c r="I23" i="395"/>
  <c r="N23" i="395"/>
  <c r="I22" i="395"/>
  <c r="I21" i="395"/>
  <c r="J21" i="395" s="1"/>
  <c r="I20" i="395"/>
  <c r="L20" i="395"/>
  <c r="I19" i="395"/>
  <c r="I18" i="395"/>
  <c r="I17" i="395"/>
  <c r="K17" i="395" s="1"/>
  <c r="M17" i="395"/>
  <c r="I16" i="395"/>
  <c r="I15" i="395"/>
  <c r="I14" i="395"/>
  <c r="N14" i="395"/>
  <c r="I13" i="395"/>
  <c r="I12" i="395"/>
  <c r="I11" i="395"/>
  <c r="A11" i="395"/>
  <c r="A12" i="395"/>
  <c r="A13" i="395" s="1"/>
  <c r="A14" i="395" s="1"/>
  <c r="A15" i="395" s="1"/>
  <c r="A16" i="395" s="1"/>
  <c r="A17" i="395" s="1"/>
  <c r="A18" i="395" s="1"/>
  <c r="A19" i="395" s="1"/>
  <c r="A20" i="395" s="1"/>
  <c r="A21" i="395" s="1"/>
  <c r="A22" i="395" s="1"/>
  <c r="A23" i="395" s="1"/>
  <c r="A24" i="395" s="1"/>
  <c r="I10" i="395"/>
  <c r="K10" i="395" s="1"/>
  <c r="M86" i="394"/>
  <c r="G82" i="394"/>
  <c r="H82" i="394" s="1"/>
  <c r="G81" i="394"/>
  <c r="H81" i="394" s="1"/>
  <c r="G80" i="394"/>
  <c r="L80" i="394"/>
  <c r="K80" i="394"/>
  <c r="G79" i="394"/>
  <c r="I79" i="394" s="1"/>
  <c r="G78" i="394"/>
  <c r="I78" i="394" s="1"/>
  <c r="G77" i="394"/>
  <c r="G76" i="394"/>
  <c r="J76" i="394"/>
  <c r="G75" i="394"/>
  <c r="H75" i="394" s="1"/>
  <c r="G74" i="394"/>
  <c r="L74" i="394" s="1"/>
  <c r="K74" i="394"/>
  <c r="G73" i="394"/>
  <c r="K73" i="394" s="1"/>
  <c r="G72" i="394"/>
  <c r="I72" i="394" s="1"/>
  <c r="J72" i="394"/>
  <c r="G71" i="394"/>
  <c r="G70" i="394"/>
  <c r="J70" i="394" s="1"/>
  <c r="K70" i="394"/>
  <c r="G69" i="394"/>
  <c r="J68" i="394"/>
  <c r="G68" i="394"/>
  <c r="K68" i="394"/>
  <c r="G67" i="394"/>
  <c r="G66" i="394"/>
  <c r="K66" i="394" s="1"/>
  <c r="I66" i="394"/>
  <c r="G65" i="394"/>
  <c r="I65" i="394" s="1"/>
  <c r="G64" i="394"/>
  <c r="I64" i="394" s="1"/>
  <c r="G63" i="394"/>
  <c r="H63" i="394" s="1"/>
  <c r="G62" i="394"/>
  <c r="L62" i="394"/>
  <c r="G61" i="394"/>
  <c r="H61" i="394" s="1"/>
  <c r="G60" i="394"/>
  <c r="H60" i="394" s="1"/>
  <c r="G59" i="394"/>
  <c r="I59" i="394" s="1"/>
  <c r="G58" i="394"/>
  <c r="L58" i="394" s="1"/>
  <c r="I58" i="394"/>
  <c r="G57" i="394"/>
  <c r="G56" i="394"/>
  <c r="G55" i="394"/>
  <c r="J55" i="394" s="1"/>
  <c r="G54" i="394"/>
  <c r="G53" i="394"/>
  <c r="H53" i="394" s="1"/>
  <c r="G52" i="394"/>
  <c r="J52" i="394" s="1"/>
  <c r="G51" i="394"/>
  <c r="I51" i="394" s="1"/>
  <c r="G50" i="394"/>
  <c r="I50" i="394" s="1"/>
  <c r="L50" i="394"/>
  <c r="G49" i="394"/>
  <c r="H49" i="394" s="1"/>
  <c r="G48" i="394"/>
  <c r="K48" i="394"/>
  <c r="G47" i="394"/>
  <c r="H47" i="394" s="1"/>
  <c r="G46" i="394"/>
  <c r="K46" i="394" s="1"/>
  <c r="J46" i="394"/>
  <c r="L46" i="394"/>
  <c r="G45" i="394"/>
  <c r="H45" i="394" s="1"/>
  <c r="G44" i="394"/>
  <c r="J44" i="394" s="1"/>
  <c r="G43" i="394"/>
  <c r="K43" i="394" s="1"/>
  <c r="H43" i="394"/>
  <c r="G42" i="394"/>
  <c r="I42" i="394" s="1"/>
  <c r="G41" i="394"/>
  <c r="K41" i="394" s="1"/>
  <c r="G40" i="394"/>
  <c r="I40" i="394"/>
  <c r="G39" i="394"/>
  <c r="H39" i="394" s="1"/>
  <c r="G38" i="394"/>
  <c r="L38" i="394" s="1"/>
  <c r="G37" i="394"/>
  <c r="H37" i="394" s="1"/>
  <c r="G36" i="394"/>
  <c r="H36" i="394" s="1"/>
  <c r="G35" i="394"/>
  <c r="H35" i="394" s="1"/>
  <c r="G34" i="394"/>
  <c r="J34" i="394"/>
  <c r="G33" i="394"/>
  <c r="J33" i="394" s="1"/>
  <c r="J32" i="394"/>
  <c r="G32" i="394"/>
  <c r="G31" i="394"/>
  <c r="G30" i="394"/>
  <c r="G29" i="394"/>
  <c r="I29" i="394" s="1"/>
  <c r="L29" i="394"/>
  <c r="G28" i="394"/>
  <c r="I28" i="394" s="1"/>
  <c r="K28" i="394"/>
  <c r="G27" i="394"/>
  <c r="L27" i="394" s="1"/>
  <c r="G26" i="394"/>
  <c r="G25" i="394"/>
  <c r="L25" i="394" s="1"/>
  <c r="G24" i="394"/>
  <c r="J24" i="394"/>
  <c r="I24" i="394"/>
  <c r="H24" i="394"/>
  <c r="G23" i="394"/>
  <c r="K23" i="394" s="1"/>
  <c r="G22" i="394"/>
  <c r="J22" i="394"/>
  <c r="I22" i="394"/>
  <c r="G21" i="394"/>
  <c r="I21" i="394" s="1"/>
  <c r="G20" i="394"/>
  <c r="H20" i="394" s="1"/>
  <c r="G19" i="394"/>
  <c r="I19" i="394" s="1"/>
  <c r="L19" i="394"/>
  <c r="G18" i="394"/>
  <c r="G17" i="394"/>
  <c r="K17" i="394" s="1"/>
  <c r="L17" i="394"/>
  <c r="G16" i="394"/>
  <c r="H16" i="394"/>
  <c r="G15" i="394"/>
  <c r="H15" i="394"/>
  <c r="G14" i="394"/>
  <c r="L14" i="394" s="1"/>
  <c r="G13" i="394"/>
  <c r="L13" i="394" s="1"/>
  <c r="G12" i="394"/>
  <c r="G11" i="394"/>
  <c r="J11" i="394" s="1"/>
  <c r="A11" i="394"/>
  <c r="A12" i="394"/>
  <c r="A13" i="394"/>
  <c r="A14" i="394" s="1"/>
  <c r="A15" i="394" s="1"/>
  <c r="A16" i="394" s="1"/>
  <c r="A17" i="394" s="1"/>
  <c r="A18" i="394" s="1"/>
  <c r="A19" i="394" s="1"/>
  <c r="A20" i="394" s="1"/>
  <c r="A21" i="394" s="1"/>
  <c r="A22" i="394" s="1"/>
  <c r="A23" i="394" s="1"/>
  <c r="A24" i="394" s="1"/>
  <c r="A25" i="394" s="1"/>
  <c r="A26" i="394" s="1"/>
  <c r="A27" i="394" s="1"/>
  <c r="A28" i="394" s="1"/>
  <c r="A29" i="394" s="1"/>
  <c r="A30" i="394" s="1"/>
  <c r="A31" i="394" s="1"/>
  <c r="A32" i="394" s="1"/>
  <c r="A33" i="394" s="1"/>
  <c r="A34" i="394" s="1"/>
  <c r="A35" i="394" s="1"/>
  <c r="A36" i="394" s="1"/>
  <c r="A37" i="394" s="1"/>
  <c r="A38" i="394" s="1"/>
  <c r="A39" i="394" s="1"/>
  <c r="A40" i="394" s="1"/>
  <c r="A41" i="394" s="1"/>
  <c r="A42" i="394" s="1"/>
  <c r="A43" i="394" s="1"/>
  <c r="A44" i="394" s="1"/>
  <c r="A45" i="394" s="1"/>
  <c r="A46" i="394" s="1"/>
  <c r="A47" i="394" s="1"/>
  <c r="A48" i="394" s="1"/>
  <c r="A49" i="394" s="1"/>
  <c r="A50" i="394" s="1"/>
  <c r="A51" i="394" s="1"/>
  <c r="A52" i="394" s="1"/>
  <c r="A53" i="394" s="1"/>
  <c r="A54" i="394" s="1"/>
  <c r="A55" i="394" s="1"/>
  <c r="A56" i="394" s="1"/>
  <c r="A57" i="394" s="1"/>
  <c r="A58" i="394" s="1"/>
  <c r="A59" i="394" s="1"/>
  <c r="A60" i="394" s="1"/>
  <c r="A61" i="394" s="1"/>
  <c r="A62" i="394" s="1"/>
  <c r="A63" i="394" s="1"/>
  <c r="A64" i="394" s="1"/>
  <c r="A65" i="394" s="1"/>
  <c r="A66" i="394" s="1"/>
  <c r="A67" i="394" s="1"/>
  <c r="A68" i="394" s="1"/>
  <c r="A69" i="394" s="1"/>
  <c r="A70" i="394" s="1"/>
  <c r="A71" i="394" s="1"/>
  <c r="A72" i="394" s="1"/>
  <c r="A73" i="394" s="1"/>
  <c r="A74" i="394" s="1"/>
  <c r="A75" i="394" s="1"/>
  <c r="A76" i="394" s="1"/>
  <c r="A77" i="394" s="1"/>
  <c r="A78" i="394" s="1"/>
  <c r="A79" i="394" s="1"/>
  <c r="A80" i="394" s="1"/>
  <c r="A81" i="394" s="1"/>
  <c r="A82" i="394" s="1"/>
  <c r="G10" i="394"/>
  <c r="L10" i="394" s="1"/>
  <c r="O30" i="393"/>
  <c r="I24" i="393"/>
  <c r="I23" i="393"/>
  <c r="I22" i="393"/>
  <c r="J22" i="393" s="1"/>
  <c r="I21" i="393"/>
  <c r="N21" i="393" s="1"/>
  <c r="I20" i="393"/>
  <c r="L20" i="393" s="1"/>
  <c r="M20" i="393"/>
  <c r="I19" i="393"/>
  <c r="I18" i="393"/>
  <c r="M18" i="393" s="1"/>
  <c r="I17" i="393"/>
  <c r="I16" i="393"/>
  <c r="M16" i="393"/>
  <c r="I15" i="393"/>
  <c r="J15" i="393" s="1"/>
  <c r="I14" i="393"/>
  <c r="M14" i="393"/>
  <c r="I13" i="393"/>
  <c r="M13" i="393" s="1"/>
  <c r="I12" i="393"/>
  <c r="M12" i="393" s="1"/>
  <c r="I11" i="393"/>
  <c r="J11" i="393" s="1"/>
  <c r="N11" i="393"/>
  <c r="A11" i="393"/>
  <c r="A12" i="393" s="1"/>
  <c r="A13" i="393" s="1"/>
  <c r="A14" i="393" s="1"/>
  <c r="A15" i="393" s="1"/>
  <c r="A16" i="393" s="1"/>
  <c r="A17" i="393" s="1"/>
  <c r="A18" i="393" s="1"/>
  <c r="A19" i="393" s="1"/>
  <c r="A20" i="393" s="1"/>
  <c r="A21" i="393" s="1"/>
  <c r="A22" i="393" s="1"/>
  <c r="A23" i="393" s="1"/>
  <c r="A24" i="393" s="1"/>
  <c r="I10" i="393"/>
  <c r="L10" i="393"/>
  <c r="K10" i="393"/>
  <c r="M86" i="392"/>
  <c r="G82" i="392"/>
  <c r="J82" i="392" s="1"/>
  <c r="G81" i="392"/>
  <c r="L81" i="392" s="1"/>
  <c r="I81" i="392"/>
  <c r="G80" i="392"/>
  <c r="G79" i="392"/>
  <c r="G78" i="392"/>
  <c r="H78" i="392" s="1"/>
  <c r="G77" i="392"/>
  <c r="L77" i="392" s="1"/>
  <c r="G76" i="392"/>
  <c r="K76" i="392"/>
  <c r="L76" i="392"/>
  <c r="G75" i="392"/>
  <c r="I75" i="392" s="1"/>
  <c r="G74" i="392"/>
  <c r="H74" i="392"/>
  <c r="G73" i="392"/>
  <c r="L73" i="392"/>
  <c r="G72" i="392"/>
  <c r="I72" i="392" s="1"/>
  <c r="G71" i="392"/>
  <c r="L71" i="392" s="1"/>
  <c r="G70" i="392"/>
  <c r="J70" i="392" s="1"/>
  <c r="G69" i="392"/>
  <c r="G68" i="392"/>
  <c r="G67" i="392"/>
  <c r="I67" i="392" s="1"/>
  <c r="G66" i="392"/>
  <c r="H66" i="392"/>
  <c r="G65" i="392"/>
  <c r="L65" i="392"/>
  <c r="G64" i="392"/>
  <c r="G63" i="392"/>
  <c r="H63" i="392" s="1"/>
  <c r="G62" i="392"/>
  <c r="H62" i="392" s="1"/>
  <c r="G61" i="392"/>
  <c r="K61" i="392" s="1"/>
  <c r="G60" i="392"/>
  <c r="H60" i="392" s="1"/>
  <c r="G59" i="392"/>
  <c r="L59" i="392"/>
  <c r="G58" i="392"/>
  <c r="H58" i="392"/>
  <c r="G57" i="392"/>
  <c r="K57" i="392" s="1"/>
  <c r="G56" i="392"/>
  <c r="H56" i="392" s="1"/>
  <c r="G55" i="392"/>
  <c r="H55" i="392" s="1"/>
  <c r="G54" i="392"/>
  <c r="L54" i="392"/>
  <c r="K54" i="392"/>
  <c r="G53" i="392"/>
  <c r="J53" i="392" s="1"/>
  <c r="G52" i="392"/>
  <c r="L52" i="392"/>
  <c r="K52" i="392"/>
  <c r="G51" i="392"/>
  <c r="G50" i="392"/>
  <c r="J50" i="392" s="1"/>
  <c r="G49" i="392"/>
  <c r="J49" i="392" s="1"/>
  <c r="L49" i="392"/>
  <c r="G48" i="392"/>
  <c r="K48" i="392" s="1"/>
  <c r="G47" i="392"/>
  <c r="L47" i="392" s="1"/>
  <c r="G46" i="392"/>
  <c r="H46" i="392" s="1"/>
  <c r="G45" i="392"/>
  <c r="L45" i="392" s="1"/>
  <c r="K45" i="392"/>
  <c r="G44" i="392"/>
  <c r="K44" i="392" s="1"/>
  <c r="G43" i="392"/>
  <c r="G42" i="392"/>
  <c r="L42" i="392"/>
  <c r="G41" i="392"/>
  <c r="L41" i="392"/>
  <c r="K41" i="392"/>
  <c r="G40" i="392"/>
  <c r="G39" i="392"/>
  <c r="L39" i="392"/>
  <c r="K39" i="392"/>
  <c r="G38" i="392"/>
  <c r="H38" i="392" s="1"/>
  <c r="G37" i="392"/>
  <c r="K37" i="392" s="1"/>
  <c r="G36" i="392"/>
  <c r="J36" i="392"/>
  <c r="G35" i="392"/>
  <c r="L35" i="392" s="1"/>
  <c r="G34" i="392"/>
  <c r="J34" i="392" s="1"/>
  <c r="G33" i="392"/>
  <c r="H33" i="392" s="1"/>
  <c r="K33" i="392"/>
  <c r="G32" i="392"/>
  <c r="J32" i="392" s="1"/>
  <c r="G31" i="392"/>
  <c r="G30" i="392"/>
  <c r="G29" i="392"/>
  <c r="J29" i="392" s="1"/>
  <c r="G28" i="392"/>
  <c r="L28" i="392"/>
  <c r="K28" i="392"/>
  <c r="G27" i="392"/>
  <c r="L27" i="392"/>
  <c r="G26" i="392"/>
  <c r="K26" i="392"/>
  <c r="G25" i="392"/>
  <c r="H25" i="392" s="1"/>
  <c r="K25" i="392"/>
  <c r="G24" i="392"/>
  <c r="L24" i="392" s="1"/>
  <c r="G23" i="392"/>
  <c r="G22" i="392"/>
  <c r="J22" i="392" s="1"/>
  <c r="G21" i="392"/>
  <c r="K21" i="392" s="1"/>
  <c r="G20" i="392"/>
  <c r="H20" i="392"/>
  <c r="I20" i="392"/>
  <c r="G19" i="392"/>
  <c r="I19" i="392" s="1"/>
  <c r="G18" i="392"/>
  <c r="L18" i="392" s="1"/>
  <c r="G17" i="392"/>
  <c r="L17" i="392" s="1"/>
  <c r="G16" i="392"/>
  <c r="J16" i="392" s="1"/>
  <c r="G15" i="392"/>
  <c r="L15" i="392" s="1"/>
  <c r="K15" i="392"/>
  <c r="I15" i="392"/>
  <c r="G14" i="392"/>
  <c r="I14" i="392" s="1"/>
  <c r="G13" i="392"/>
  <c r="I13" i="392" s="1"/>
  <c r="G12" i="392"/>
  <c r="I12" i="392" s="1"/>
  <c r="K12" i="392"/>
  <c r="G11" i="392"/>
  <c r="J11" i="392" s="1"/>
  <c r="H11" i="392"/>
  <c r="A11" i="392"/>
  <c r="A12" i="392" s="1"/>
  <c r="A13" i="392" s="1"/>
  <c r="A14" i="392" s="1"/>
  <c r="A15" i="392" s="1"/>
  <c r="A16" i="392" s="1"/>
  <c r="A17" i="392" s="1"/>
  <c r="A18" i="392" s="1"/>
  <c r="A19" i="392" s="1"/>
  <c r="A20" i="392" s="1"/>
  <c r="A21" i="392" s="1"/>
  <c r="A22" i="392" s="1"/>
  <c r="A23" i="392" s="1"/>
  <c r="A24" i="392" s="1"/>
  <c r="A25" i="392" s="1"/>
  <c r="A26" i="392" s="1"/>
  <c r="A27" i="392" s="1"/>
  <c r="A28" i="392" s="1"/>
  <c r="A29" i="392" s="1"/>
  <c r="A30" i="392" s="1"/>
  <c r="A31" i="392" s="1"/>
  <c r="A32" i="392" s="1"/>
  <c r="A33" i="392" s="1"/>
  <c r="A34" i="392" s="1"/>
  <c r="A35" i="392" s="1"/>
  <c r="A36" i="392" s="1"/>
  <c r="A37" i="392" s="1"/>
  <c r="A38" i="392" s="1"/>
  <c r="A39" i="392" s="1"/>
  <c r="A40" i="392" s="1"/>
  <c r="A41" i="392" s="1"/>
  <c r="A42" i="392" s="1"/>
  <c r="A43" i="392" s="1"/>
  <c r="A44" i="392" s="1"/>
  <c r="A45" i="392" s="1"/>
  <c r="A46" i="392" s="1"/>
  <c r="A47" i="392" s="1"/>
  <c r="A48" i="392" s="1"/>
  <c r="A49" i="392" s="1"/>
  <c r="A50" i="392" s="1"/>
  <c r="A51" i="392" s="1"/>
  <c r="A52" i="392" s="1"/>
  <c r="A53" i="392" s="1"/>
  <c r="A54" i="392" s="1"/>
  <c r="A55" i="392" s="1"/>
  <c r="A56" i="392" s="1"/>
  <c r="A57" i="392" s="1"/>
  <c r="A58" i="392" s="1"/>
  <c r="A59" i="392" s="1"/>
  <c r="A60" i="392" s="1"/>
  <c r="A61" i="392" s="1"/>
  <c r="A62" i="392" s="1"/>
  <c r="A63" i="392" s="1"/>
  <c r="A64" i="392" s="1"/>
  <c r="A65" i="392" s="1"/>
  <c r="A66" i="392" s="1"/>
  <c r="A67" i="392" s="1"/>
  <c r="A68" i="392" s="1"/>
  <c r="A69" i="392" s="1"/>
  <c r="A70" i="392" s="1"/>
  <c r="A71" i="392" s="1"/>
  <c r="A72" i="392" s="1"/>
  <c r="A73" i="392" s="1"/>
  <c r="A74" i="392" s="1"/>
  <c r="A75" i="392" s="1"/>
  <c r="A76" i="392" s="1"/>
  <c r="A77" i="392" s="1"/>
  <c r="A78" i="392" s="1"/>
  <c r="A79" i="392" s="1"/>
  <c r="A80" i="392" s="1"/>
  <c r="A81" i="392" s="1"/>
  <c r="A82" i="392" s="1"/>
  <c r="G10" i="392"/>
  <c r="I10" i="392" s="1"/>
  <c r="J13" i="393"/>
  <c r="J14" i="393"/>
  <c r="J16" i="393"/>
  <c r="J18" i="393"/>
  <c r="J19" i="393"/>
  <c r="J23" i="393"/>
  <c r="I27" i="392"/>
  <c r="I28" i="392"/>
  <c r="I31" i="392"/>
  <c r="I33" i="392"/>
  <c r="I34" i="392"/>
  <c r="I35" i="392"/>
  <c r="I36" i="392"/>
  <c r="I39" i="392"/>
  <c r="I41" i="392"/>
  <c r="I42" i="392"/>
  <c r="I45" i="392"/>
  <c r="I46" i="392"/>
  <c r="I47" i="392"/>
  <c r="I51" i="392"/>
  <c r="I52" i="392"/>
  <c r="I54" i="392"/>
  <c r="I59" i="392"/>
  <c r="I60" i="392"/>
  <c r="J39" i="392"/>
  <c r="J41" i="392"/>
  <c r="J42" i="392"/>
  <c r="J45" i="392"/>
  <c r="J46" i="392"/>
  <c r="J47" i="392"/>
  <c r="J48" i="392"/>
  <c r="J52" i="392"/>
  <c r="J54" i="392"/>
  <c r="J59" i="392"/>
  <c r="K60" i="392"/>
  <c r="K56" i="392"/>
  <c r="K59" i="392"/>
  <c r="I15" i="394"/>
  <c r="K24" i="394"/>
  <c r="H14" i="394"/>
  <c r="J15" i="394"/>
  <c r="H18" i="394"/>
  <c r="L24" i="394"/>
  <c r="H26" i="394"/>
  <c r="H30" i="394"/>
  <c r="L32" i="394"/>
  <c r="H34" i="394"/>
  <c r="J35" i="394"/>
  <c r="H38" i="394"/>
  <c r="L44" i="394"/>
  <c r="H46" i="394"/>
  <c r="J51" i="394"/>
  <c r="L52" i="394"/>
  <c r="H58" i="394"/>
  <c r="K59" i="394"/>
  <c r="I61" i="394"/>
  <c r="I76" i="394"/>
  <c r="J10" i="394"/>
  <c r="K31" i="394"/>
  <c r="K35" i="394"/>
  <c r="J61" i="394"/>
  <c r="J73" i="394"/>
  <c r="K61" i="394"/>
  <c r="K14" i="394"/>
  <c r="I25" i="394"/>
  <c r="K30" i="394"/>
  <c r="I37" i="394"/>
  <c r="K38" i="394"/>
  <c r="I41" i="394"/>
  <c r="K42" i="394"/>
  <c r="I49" i="394"/>
  <c r="K50" i="394"/>
  <c r="I53" i="394"/>
  <c r="I57" i="394"/>
  <c r="K58" i="394"/>
  <c r="I60" i="394"/>
  <c r="N60" i="394" s="1"/>
  <c r="L73" i="394"/>
  <c r="L76" i="394"/>
  <c r="I13" i="394"/>
  <c r="I17" i="394"/>
  <c r="K26" i="394"/>
  <c r="J13" i="394"/>
  <c r="J17" i="394"/>
  <c r="J25" i="394"/>
  <c r="J29" i="394"/>
  <c r="H32" i="394"/>
  <c r="H40" i="394"/>
  <c r="J41" i="394"/>
  <c r="H44" i="394"/>
  <c r="J45" i="394"/>
  <c r="J49" i="394"/>
  <c r="H52" i="394"/>
  <c r="K60" i="394"/>
  <c r="I67" i="394"/>
  <c r="I71" i="394"/>
  <c r="K78" i="394"/>
  <c r="J67" i="394"/>
  <c r="K67" i="394"/>
  <c r="L11" i="395"/>
  <c r="M19" i="395"/>
  <c r="L17" i="395"/>
  <c r="L15" i="395"/>
  <c r="L23" i="395"/>
  <c r="M23" i="395"/>
  <c r="M18" i="395"/>
  <c r="L21" i="395"/>
  <c r="K11" i="395"/>
  <c r="L19" i="395"/>
  <c r="J18" i="395"/>
  <c r="J20" i="395"/>
  <c r="J23" i="395"/>
  <c r="J24" i="395"/>
  <c r="J10" i="395"/>
  <c r="J11" i="395"/>
  <c r="K14" i="395"/>
  <c r="K15" i="395"/>
  <c r="K18" i="395"/>
  <c r="K19" i="395"/>
  <c r="K20" i="395"/>
  <c r="K21" i="395"/>
  <c r="K23" i="395"/>
  <c r="P23" i="395" s="1"/>
  <c r="L13" i="397"/>
  <c r="L18" i="397"/>
  <c r="L20" i="397"/>
  <c r="L21" i="397"/>
  <c r="L22" i="397"/>
  <c r="L25" i="397"/>
  <c r="K50" i="396"/>
  <c r="J37" i="396"/>
  <c r="K55" i="396"/>
  <c r="M10" i="397"/>
  <c r="M11" i="397"/>
  <c r="N12" i="397"/>
  <c r="N10" i="397"/>
  <c r="J11" i="397"/>
  <c r="N11" i="397"/>
  <c r="K12" i="397"/>
  <c r="P12" i="397" s="1"/>
  <c r="K14" i="397"/>
  <c r="K18" i="397"/>
  <c r="K20" i="397"/>
  <c r="K22" i="397"/>
  <c r="K23" i="397"/>
  <c r="K25" i="397"/>
  <c r="K14" i="396"/>
  <c r="K18" i="396"/>
  <c r="K25" i="396"/>
  <c r="K27" i="396"/>
  <c r="L38" i="396"/>
  <c r="I67" i="396"/>
  <c r="K68" i="396"/>
  <c r="H75" i="396"/>
  <c r="H15" i="396"/>
  <c r="H17" i="396"/>
  <c r="H23" i="396"/>
  <c r="H24" i="396"/>
  <c r="H61" i="396"/>
  <c r="J67" i="396"/>
  <c r="I77" i="396"/>
  <c r="H77" i="396"/>
  <c r="I14" i="396"/>
  <c r="I17" i="396"/>
  <c r="L33" i="396"/>
  <c r="L37" i="396"/>
  <c r="H37" i="396"/>
  <c r="N37" i="396"/>
  <c r="J38" i="396"/>
  <c r="N38" i="396" s="1"/>
  <c r="L39" i="396"/>
  <c r="I64" i="396"/>
  <c r="K64" i="396"/>
  <c r="K75" i="396"/>
  <c r="I29" i="396"/>
  <c r="I35" i="396"/>
  <c r="I37" i="396"/>
  <c r="K48" i="396"/>
  <c r="J50" i="396"/>
  <c r="L58" i="396"/>
  <c r="H58" i="396"/>
  <c r="J58" i="396"/>
  <c r="N58" i="396" s="1"/>
  <c r="K66" i="396"/>
  <c r="H73" i="396"/>
  <c r="K74" i="396"/>
  <c r="H80" i="396"/>
  <c r="L43" i="396"/>
  <c r="H43" i="396"/>
  <c r="L49" i="396"/>
  <c r="H49" i="396"/>
  <c r="L53" i="396"/>
  <c r="H53" i="396"/>
  <c r="N53" i="396" s="1"/>
  <c r="L55" i="396"/>
  <c r="I24" i="392"/>
  <c r="H15" i="392"/>
  <c r="K27" i="392"/>
  <c r="L32" i="392"/>
  <c r="L34" i="392"/>
  <c r="H19" i="392"/>
  <c r="I17" i="392"/>
  <c r="H18" i="392"/>
  <c r="J19" i="392"/>
  <c r="H27" i="392"/>
  <c r="K29" i="392"/>
  <c r="K19" i="392"/>
  <c r="J24" i="392"/>
  <c r="J27" i="392"/>
  <c r="N27" i="392" s="1"/>
  <c r="I16" i="392"/>
  <c r="L19" i="392"/>
  <c r="H29" i="392"/>
  <c r="L33" i="392"/>
  <c r="J33" i="392"/>
  <c r="L36" i="392"/>
  <c r="I61" i="392"/>
  <c r="L78" i="392"/>
  <c r="N12" i="393"/>
  <c r="K13" i="393"/>
  <c r="K21" i="393"/>
  <c r="I14" i="394"/>
  <c r="I16" i="394"/>
  <c r="K36" i="394"/>
  <c r="L41" i="394"/>
  <c r="L45" i="394"/>
  <c r="L49" i="394"/>
  <c r="L66" i="394"/>
  <c r="L68" i="394"/>
  <c r="L70" i="394"/>
  <c r="L72" i="394"/>
  <c r="K76" i="394"/>
  <c r="N76" i="394" s="1"/>
  <c r="M20" i="395"/>
  <c r="H50" i="392"/>
  <c r="H52" i="392"/>
  <c r="N52" i="392" s="1"/>
  <c r="H54" i="392"/>
  <c r="H59" i="392"/>
  <c r="N59" i="392" s="1"/>
  <c r="J61" i="392"/>
  <c r="J79" i="392"/>
  <c r="J14" i="394"/>
  <c r="I18" i="394"/>
  <c r="I20" i="394"/>
  <c r="L53" i="394"/>
  <c r="H77" i="394"/>
  <c r="M25" i="397"/>
  <c r="M11" i="393"/>
  <c r="K13" i="394"/>
  <c r="K15" i="394"/>
  <c r="K16" i="394"/>
  <c r="K57" i="394"/>
  <c r="H59" i="394"/>
  <c r="K62" i="394"/>
  <c r="L78" i="394"/>
  <c r="M12" i="395"/>
  <c r="H65" i="392"/>
  <c r="J67" i="392"/>
  <c r="K68" i="392"/>
  <c r="H73" i="392"/>
  <c r="I74" i="392"/>
  <c r="J75" i="392"/>
  <c r="M10" i="393"/>
  <c r="N10" i="393"/>
  <c r="K12" i="393"/>
  <c r="P12" i="393" s="1"/>
  <c r="L15" i="393"/>
  <c r="L23" i="393"/>
  <c r="J21" i="397"/>
  <c r="J23" i="397"/>
  <c r="J25" i="397"/>
  <c r="K36" i="392"/>
  <c r="I65" i="392"/>
  <c r="I73" i="392"/>
  <c r="J74" i="392"/>
  <c r="K75" i="392"/>
  <c r="L12" i="393"/>
  <c r="H68" i="394"/>
  <c r="J65" i="392"/>
  <c r="K66" i="392"/>
  <c r="H71" i="392"/>
  <c r="K74" i="392"/>
  <c r="I79" i="392"/>
  <c r="J10" i="393"/>
  <c r="K11" i="393"/>
  <c r="K22" i="393"/>
  <c r="H17" i="394"/>
  <c r="H19" i="394"/>
  <c r="I43" i="394"/>
  <c r="K45" i="394"/>
  <c r="K49" i="394"/>
  <c r="J53" i="394"/>
  <c r="L60" i="394"/>
  <c r="H66" i="394"/>
  <c r="N66" i="394" s="1"/>
  <c r="I68" i="394"/>
  <c r="N68" i="394" s="1"/>
  <c r="H70" i="394"/>
  <c r="H72" i="394"/>
  <c r="H76" i="394"/>
  <c r="I81" i="394"/>
  <c r="N20" i="395"/>
  <c r="I58" i="396"/>
  <c r="H36" i="392"/>
  <c r="K65" i="392"/>
  <c r="I71" i="392"/>
  <c r="I78" i="392"/>
  <c r="L11" i="393"/>
  <c r="L14" i="393"/>
  <c r="L22" i="393"/>
  <c r="M18" i="397"/>
  <c r="J15" i="397"/>
  <c r="J20" i="397"/>
  <c r="K15" i="397"/>
  <c r="M13" i="397"/>
  <c r="L15" i="397"/>
  <c r="M15" i="397"/>
  <c r="L19" i="397"/>
  <c r="M19" i="397"/>
  <c r="N18" i="399"/>
  <c r="L10" i="399"/>
  <c r="N19" i="399"/>
  <c r="N23" i="399"/>
  <c r="K14" i="399"/>
  <c r="J23" i="399"/>
  <c r="L14" i="399"/>
  <c r="L18" i="399"/>
  <c r="L22" i="399"/>
  <c r="K23" i="399"/>
  <c r="I63" i="398"/>
  <c r="I71" i="398"/>
  <c r="I74" i="398"/>
  <c r="I75" i="398"/>
  <c r="I78" i="398"/>
  <c r="I79" i="398"/>
  <c r="L14" i="398"/>
  <c r="H66" i="398"/>
  <c r="H69" i="398"/>
  <c r="H71" i="398"/>
  <c r="H72" i="398"/>
  <c r="H74" i="398"/>
  <c r="H75" i="398"/>
  <c r="H76" i="398"/>
  <c r="H78" i="398"/>
  <c r="H79" i="398"/>
  <c r="H80" i="398"/>
  <c r="M10" i="399"/>
  <c r="M11" i="399"/>
  <c r="J10" i="399"/>
  <c r="N10" i="399"/>
  <c r="J11" i="399"/>
  <c r="P11" i="399" s="1"/>
  <c r="N11" i="399"/>
  <c r="K12" i="399"/>
  <c r="K13" i="399"/>
  <c r="H43" i="398"/>
  <c r="J45" i="398"/>
  <c r="I45" i="398"/>
  <c r="K45" i="398"/>
  <c r="H45" i="398"/>
  <c r="J47" i="398"/>
  <c r="I47" i="398"/>
  <c r="J51" i="398"/>
  <c r="I51" i="398"/>
  <c r="H51" i="398"/>
  <c r="J53" i="398"/>
  <c r="I53" i="398"/>
  <c r="K53" i="398"/>
  <c r="H53" i="398"/>
  <c r="J57" i="398"/>
  <c r="I57" i="398"/>
  <c r="N57" i="398" s="1"/>
  <c r="K59" i="398"/>
  <c r="I59" i="398"/>
  <c r="L59" i="398"/>
  <c r="H59" i="398"/>
  <c r="N59" i="398" s="1"/>
  <c r="I11" i="398"/>
  <c r="J12" i="398"/>
  <c r="I13" i="398"/>
  <c r="J16" i="398"/>
  <c r="I16" i="398"/>
  <c r="I18" i="398"/>
  <c r="J20" i="398"/>
  <c r="I20" i="398"/>
  <c r="I23" i="398"/>
  <c r="J24" i="398"/>
  <c r="I24" i="398"/>
  <c r="I26" i="398"/>
  <c r="I27" i="398"/>
  <c r="J28" i="398"/>
  <c r="I28" i="398"/>
  <c r="I29" i="398"/>
  <c r="J30" i="398"/>
  <c r="I30" i="398"/>
  <c r="I31" i="398"/>
  <c r="J32" i="398"/>
  <c r="I32" i="398"/>
  <c r="J38" i="398"/>
  <c r="I38" i="398"/>
  <c r="J40" i="398"/>
  <c r="K40" i="398"/>
  <c r="I40" i="398"/>
  <c r="N40" i="398" s="1"/>
  <c r="L45" i="398"/>
  <c r="L53" i="398"/>
  <c r="H10" i="398"/>
  <c r="L10" i="398"/>
  <c r="K12" i="398"/>
  <c r="K13" i="398"/>
  <c r="K16" i="398"/>
  <c r="K20" i="398"/>
  <c r="K24" i="398"/>
  <c r="K26" i="398"/>
  <c r="K28" i="398"/>
  <c r="K30" i="398"/>
  <c r="K31" i="398"/>
  <c r="N31" i="398" s="1"/>
  <c r="K32" i="398"/>
  <c r="K39" i="398"/>
  <c r="L40" i="398"/>
  <c r="J14" i="398"/>
  <c r="J22" i="398"/>
  <c r="I22" i="398"/>
  <c r="N22" i="398" s="1"/>
  <c r="H16" i="398"/>
  <c r="N16" i="398" s="1"/>
  <c r="H20" i="398"/>
  <c r="N20" i="398" s="1"/>
  <c r="H22" i="398"/>
  <c r="H24" i="398"/>
  <c r="H26" i="398"/>
  <c r="H28" i="398"/>
  <c r="H39" i="398"/>
  <c r="H40" i="398"/>
  <c r="I42" i="398"/>
  <c r="K42" i="398"/>
  <c r="H42" i="398"/>
  <c r="K44" i="398"/>
  <c r="J48" i="398"/>
  <c r="I48" i="398"/>
  <c r="K48" i="398"/>
  <c r="H48" i="398"/>
  <c r="N48" i="398" s="1"/>
  <c r="J50" i="398"/>
  <c r="I50" i="398"/>
  <c r="H50" i="398"/>
  <c r="K52" i="398"/>
  <c r="I54" i="398"/>
  <c r="K54" i="398"/>
  <c r="J56" i="398"/>
  <c r="I56" i="398"/>
  <c r="N56" i="398" s="1"/>
  <c r="K56" i="398"/>
  <c r="H56" i="398"/>
  <c r="J58" i="398"/>
  <c r="I58" i="398"/>
  <c r="K58" i="398"/>
  <c r="H58" i="398"/>
  <c r="N58" i="398"/>
  <c r="J61" i="398"/>
  <c r="J62" i="398"/>
  <c r="J63" i="398"/>
  <c r="J67" i="398"/>
  <c r="J68" i="398"/>
  <c r="J70" i="398"/>
  <c r="J71" i="398"/>
  <c r="J72" i="398"/>
  <c r="J74" i="398"/>
  <c r="J77" i="398"/>
  <c r="J78" i="398"/>
  <c r="J79" i="398"/>
  <c r="J80" i="398"/>
  <c r="H78" i="396"/>
  <c r="N78" i="396" s="1"/>
  <c r="H57" i="396"/>
  <c r="H31" i="396"/>
  <c r="J31" i="396"/>
  <c r="I59" i="396"/>
  <c r="K73" i="396"/>
  <c r="H59" i="396"/>
  <c r="H72" i="396"/>
  <c r="L67" i="396"/>
  <c r="I65" i="396"/>
  <c r="L50" i="396"/>
  <c r="K36" i="396"/>
  <c r="H71" i="396"/>
  <c r="J36" i="396"/>
  <c r="I18" i="396"/>
  <c r="H68" i="396"/>
  <c r="H25" i="396"/>
  <c r="K12" i="396"/>
  <c r="J65" i="396"/>
  <c r="H70" i="396"/>
  <c r="N70" i="396" s="1"/>
  <c r="J72" i="396"/>
  <c r="J70" i="396"/>
  <c r="K72" i="396"/>
  <c r="L18" i="396"/>
  <c r="L65" i="396"/>
  <c r="L72" i="396"/>
  <c r="L57" i="396"/>
  <c r="H81" i="396"/>
  <c r="H65" i="396"/>
  <c r="I31" i="396"/>
  <c r="L31" i="396"/>
  <c r="I12" i="396"/>
  <c r="L25" i="396"/>
  <c r="H18" i="396"/>
  <c r="N18" i="396" s="1"/>
  <c r="I68" i="396"/>
  <c r="K71" i="396"/>
  <c r="I27" i="396"/>
  <c r="J27" i="396"/>
  <c r="H27" i="396"/>
  <c r="I30" i="396"/>
  <c r="H30" i="396"/>
  <c r="L30" i="396"/>
  <c r="J30" i="396"/>
  <c r="J40" i="396"/>
  <c r="H40" i="396"/>
  <c r="L56" i="396"/>
  <c r="K56" i="396"/>
  <c r="K63" i="396"/>
  <c r="H63" i="396"/>
  <c r="J63" i="396"/>
  <c r="I63" i="396"/>
  <c r="H56" i="396"/>
  <c r="L21" i="396"/>
  <c r="J21" i="396"/>
  <c r="N21" i="396" s="1"/>
  <c r="I21" i="396"/>
  <c r="J41" i="396"/>
  <c r="K41" i="396"/>
  <c r="I52" i="396"/>
  <c r="J54" i="396"/>
  <c r="I54" i="396"/>
  <c r="K76" i="396"/>
  <c r="H76" i="396"/>
  <c r="I76" i="396"/>
  <c r="L76" i="396"/>
  <c r="H54" i="396"/>
  <c r="K38" i="396"/>
  <c r="J76" i="396"/>
  <c r="L27" i="396"/>
  <c r="J22" i="396"/>
  <c r="L22" i="396"/>
  <c r="K77" i="396"/>
  <c r="J77" i="396"/>
  <c r="L82" i="396"/>
  <c r="J82" i="396"/>
  <c r="K82" i="396"/>
  <c r="H82" i="396"/>
  <c r="L54" i="396"/>
  <c r="H33" i="396"/>
  <c r="I38" i="396"/>
  <c r="K21" i="396"/>
  <c r="J33" i="396"/>
  <c r="K13" i="396"/>
  <c r="I13" i="396"/>
  <c r="H13" i="396"/>
  <c r="L19" i="396"/>
  <c r="I19" i="396"/>
  <c r="K19" i="396"/>
  <c r="H19" i="396"/>
  <c r="I56" i="396"/>
  <c r="I60" i="396"/>
  <c r="H60" i="396"/>
  <c r="L60" i="396"/>
  <c r="L63" i="396"/>
  <c r="L70" i="396"/>
  <c r="K70" i="396"/>
  <c r="K11" i="396"/>
  <c r="L11" i="396"/>
  <c r="I11" i="396"/>
  <c r="J14" i="396"/>
  <c r="H14" i="396"/>
  <c r="J26" i="396"/>
  <c r="K26" i="396"/>
  <c r="L26" i="396"/>
  <c r="H26" i="396"/>
  <c r="H42" i="396"/>
  <c r="I42" i="396"/>
  <c r="I61" i="396"/>
  <c r="L61" i="396"/>
  <c r="I78" i="396"/>
  <c r="L78" i="396"/>
  <c r="L68" i="396"/>
  <c r="H64" i="396"/>
  <c r="I26" i="396"/>
  <c r="K78" i="396"/>
  <c r="L15" i="396"/>
  <c r="J15" i="396"/>
  <c r="K15" i="396"/>
  <c r="I15" i="396"/>
  <c r="J24" i="396"/>
  <c r="L24" i="396"/>
  <c r="K24" i="396"/>
  <c r="I24" i="396"/>
  <c r="K53" i="396"/>
  <c r="I53" i="396"/>
  <c r="J64" i="396"/>
  <c r="J66" i="396"/>
  <c r="N66" i="396" s="1"/>
  <c r="L66" i="396"/>
  <c r="H69" i="396"/>
  <c r="J69" i="396"/>
  <c r="L73" i="396"/>
  <c r="I75" i="396"/>
  <c r="N75" i="396" s="1"/>
  <c r="J75" i="396"/>
  <c r="L81" i="396"/>
  <c r="I81" i="396"/>
  <c r="J12" i="396"/>
  <c r="H12" i="396"/>
  <c r="N12" i="396" s="1"/>
  <c r="L36" i="396"/>
  <c r="I55" i="396"/>
  <c r="N55" i="396" s="1"/>
  <c r="J55" i="396"/>
  <c r="P10" i="399"/>
  <c r="I73" i="398"/>
  <c r="K73" i="398"/>
  <c r="J73" i="398"/>
  <c r="L76" i="398"/>
  <c r="J76" i="398"/>
  <c r="K36" i="398"/>
  <c r="J29" i="398"/>
  <c r="J23" i="398"/>
  <c r="J13" i="398"/>
  <c r="L11" i="398"/>
  <c r="L13" i="398"/>
  <c r="L17" i="398"/>
  <c r="L23" i="398"/>
  <c r="L25" i="398"/>
  <c r="L27" i="398"/>
  <c r="L29" i="398"/>
  <c r="L31" i="398"/>
  <c r="L33" i="398"/>
  <c r="I33" i="398"/>
  <c r="J33" i="398"/>
  <c r="L37" i="398"/>
  <c r="I37" i="398"/>
  <c r="J37" i="398"/>
  <c r="K37" i="398"/>
  <c r="H37" i="398"/>
  <c r="H41" i="398"/>
  <c r="L41" i="398"/>
  <c r="K41" i="398"/>
  <c r="H47" i="398"/>
  <c r="K47" i="398"/>
  <c r="L47" i="398"/>
  <c r="J52" i="398"/>
  <c r="H52" i="398"/>
  <c r="I61" i="398"/>
  <c r="N61" i="398" s="1"/>
  <c r="H61" i="398"/>
  <c r="K61" i="398"/>
  <c r="L64" i="398"/>
  <c r="H64" i="398"/>
  <c r="I64" i="398"/>
  <c r="J64" i="398"/>
  <c r="L73" i="398"/>
  <c r="I77" i="398"/>
  <c r="K77" i="398"/>
  <c r="H77" i="398"/>
  <c r="N77" i="398"/>
  <c r="L77" i="398"/>
  <c r="J81" i="398"/>
  <c r="K81" i="398"/>
  <c r="H81" i="398"/>
  <c r="L81" i="398"/>
  <c r="I52" i="398"/>
  <c r="N52" i="398" s="1"/>
  <c r="H36" i="398"/>
  <c r="H15" i="398"/>
  <c r="H11" i="398"/>
  <c r="K23" i="398"/>
  <c r="I49" i="398"/>
  <c r="I41" i="398"/>
  <c r="H33" i="398"/>
  <c r="N33" i="398" s="1"/>
  <c r="K27" i="398"/>
  <c r="J36" i="398"/>
  <c r="J41" i="398"/>
  <c r="H73" i="398"/>
  <c r="L35" i="398"/>
  <c r="I35" i="398"/>
  <c r="H35" i="398"/>
  <c r="J35" i="398"/>
  <c r="L39" i="398"/>
  <c r="I39" i="398"/>
  <c r="J39" i="398"/>
  <c r="L54" i="398"/>
  <c r="H54" i="398"/>
  <c r="H57" i="398"/>
  <c r="L57" i="398"/>
  <c r="K57" i="398"/>
  <c r="I69" i="398"/>
  <c r="J69" i="398"/>
  <c r="K69" i="398"/>
  <c r="L72" i="398"/>
  <c r="I72" i="398"/>
  <c r="K76" i="398"/>
  <c r="I17" i="398"/>
  <c r="J17" i="398"/>
  <c r="I21" i="398"/>
  <c r="J46" i="398"/>
  <c r="N46" i="398" s="1"/>
  <c r="L46" i="398"/>
  <c r="H46" i="398"/>
  <c r="H49" i="398"/>
  <c r="L49" i="398"/>
  <c r="K49" i="398"/>
  <c r="K55" i="398"/>
  <c r="L55" i="398"/>
  <c r="L60" i="398"/>
  <c r="J60" i="398"/>
  <c r="I60" i="398"/>
  <c r="H60" i="398"/>
  <c r="N60" i="398" s="1"/>
  <c r="H25" i="398"/>
  <c r="J31" i="398"/>
  <c r="J27" i="398"/>
  <c r="J11" i="398"/>
  <c r="H29" i="398"/>
  <c r="I36" i="398"/>
  <c r="K34" i="398"/>
  <c r="L34" i="398"/>
  <c r="H34" i="398"/>
  <c r="K38" i="398"/>
  <c r="H38" i="398"/>
  <c r="L38" i="398"/>
  <c r="J44" i="398"/>
  <c r="H44" i="398"/>
  <c r="L61" i="398"/>
  <c r="I65" i="398"/>
  <c r="K65" i="398"/>
  <c r="L68" i="398"/>
  <c r="H68" i="398"/>
  <c r="I68" i="398"/>
  <c r="I80" i="398"/>
  <c r="L13" i="399"/>
  <c r="J16" i="399"/>
  <c r="J13" i="399"/>
  <c r="M13" i="399"/>
  <c r="P13" i="399" s="1"/>
  <c r="K19" i="399"/>
  <c r="J22" i="399"/>
  <c r="N22" i="399"/>
  <c r="L16" i="399"/>
  <c r="L19" i="399"/>
  <c r="L24" i="399"/>
  <c r="J19" i="399"/>
  <c r="N24" i="399"/>
  <c r="P24" i="399" s="1"/>
  <c r="K18" i="399"/>
  <c r="N16" i="399"/>
  <c r="K25" i="399"/>
  <c r="N25" i="399"/>
  <c r="H14" i="392"/>
  <c r="H10" i="392"/>
  <c r="L16" i="392"/>
  <c r="L21" i="392"/>
  <c r="H21" i="392"/>
  <c r="L31" i="392"/>
  <c r="K31" i="392"/>
  <c r="J31" i="392"/>
  <c r="H31" i="392"/>
  <c r="K53" i="392"/>
  <c r="L53" i="392"/>
  <c r="H53" i="392"/>
  <c r="L20" i="399"/>
  <c r="K20" i="399"/>
  <c r="J20" i="399"/>
  <c r="M20" i="399"/>
  <c r="H19" i="398"/>
  <c r="P10" i="393"/>
  <c r="K14" i="392"/>
  <c r="K19" i="393"/>
  <c r="N19" i="393"/>
  <c r="M19" i="393"/>
  <c r="L19" i="393"/>
  <c r="K64" i="394"/>
  <c r="J64" i="394"/>
  <c r="I10" i="398"/>
  <c r="K10" i="398"/>
  <c r="J10" i="398"/>
  <c r="K24" i="399"/>
  <c r="J24" i="399"/>
  <c r="M24" i="399"/>
  <c r="K19" i="398"/>
  <c r="N19" i="398" s="1"/>
  <c r="L79" i="396"/>
  <c r="N20" i="399"/>
  <c r="I53" i="392"/>
  <c r="L33" i="394"/>
  <c r="H33" i="394"/>
  <c r="J19" i="398"/>
  <c r="K10" i="392"/>
  <c r="J15" i="392"/>
  <c r="J17" i="392"/>
  <c r="L63" i="392"/>
  <c r="K63" i="392"/>
  <c r="K66" i="398"/>
  <c r="I19" i="398"/>
  <c r="I79" i="396"/>
  <c r="J14" i="392"/>
  <c r="L10" i="392"/>
  <c r="N24" i="393"/>
  <c r="K24" i="393"/>
  <c r="L11" i="397"/>
  <c r="K11" i="397"/>
  <c r="K79" i="396"/>
  <c r="J66" i="398"/>
  <c r="J79" i="396"/>
  <c r="L68" i="392"/>
  <c r="J68" i="392"/>
  <c r="I68" i="392"/>
  <c r="H68" i="392"/>
  <c r="J28" i="392"/>
  <c r="K30" i="392"/>
  <c r="H34" i="392"/>
  <c r="K49" i="392"/>
  <c r="I62" i="392"/>
  <c r="I70" i="392"/>
  <c r="J81" i="392"/>
  <c r="N16" i="393"/>
  <c r="N18" i="393"/>
  <c r="K25" i="394"/>
  <c r="K27" i="394"/>
  <c r="K29" i="394"/>
  <c r="N29" i="394" s="1"/>
  <c r="L37" i="394"/>
  <c r="J50" i="394"/>
  <c r="K10" i="396"/>
  <c r="K70" i="398"/>
  <c r="K47" i="392"/>
  <c r="J77" i="392"/>
  <c r="L59" i="394"/>
  <c r="I70" i="394"/>
  <c r="N70" i="394" s="1"/>
  <c r="I10" i="396"/>
  <c r="K67" i="398"/>
  <c r="H26" i="392"/>
  <c r="H28" i="392"/>
  <c r="H30" i="392"/>
  <c r="K16" i="393"/>
  <c r="P16" i="393" s="1"/>
  <c r="N20" i="393"/>
  <c r="H25" i="394"/>
  <c r="N25" i="394" s="1"/>
  <c r="H29" i="394"/>
  <c r="I34" i="394"/>
  <c r="J57" i="394"/>
  <c r="J59" i="394"/>
  <c r="M22" i="397"/>
  <c r="H10" i="396"/>
  <c r="N10" i="396" s="1"/>
  <c r="J26" i="392"/>
  <c r="J30" i="392"/>
  <c r="H32" i="392"/>
  <c r="K35" i="392"/>
  <c r="H39" i="392"/>
  <c r="N39" i="392" s="1"/>
  <c r="H41" i="392"/>
  <c r="H43" i="392"/>
  <c r="H45" i="392"/>
  <c r="H47" i="392"/>
  <c r="H69" i="392"/>
  <c r="K70" i="392"/>
  <c r="H77" i="392"/>
  <c r="L16" i="393"/>
  <c r="K44" i="394"/>
  <c r="I46" i="394"/>
  <c r="N46" i="394" s="1"/>
  <c r="K52" i="394"/>
  <c r="I55" i="394"/>
  <c r="K38" i="392"/>
  <c r="K50" i="392"/>
  <c r="H61" i="392"/>
  <c r="I77" i="392"/>
  <c r="K11" i="394"/>
  <c r="I30" i="394"/>
  <c r="J37" i="394"/>
  <c r="L55" i="394"/>
  <c r="K72" i="394"/>
  <c r="N72" i="394" s="1"/>
  <c r="N10" i="395"/>
  <c r="M20" i="397"/>
  <c r="P20" i="397" s="1"/>
  <c r="J22" i="397"/>
  <c r="K62" i="398"/>
  <c r="J25" i="399"/>
  <c r="H35" i="392"/>
  <c r="I69" i="392"/>
  <c r="K77" i="392"/>
  <c r="I44" i="394"/>
  <c r="N44" i="394" s="1"/>
  <c r="I52" i="394"/>
  <c r="N52" i="394" s="1"/>
  <c r="N31" i="392"/>
  <c r="L12" i="400"/>
  <c r="M12" i="400"/>
  <c r="M13" i="400"/>
  <c r="M14" i="400"/>
  <c r="M15" i="400"/>
  <c r="M16" i="400"/>
  <c r="M17" i="400"/>
  <c r="M18" i="400"/>
  <c r="M19" i="400"/>
  <c r="M20" i="400"/>
  <c r="M21" i="400"/>
  <c r="M22" i="400"/>
  <c r="M23" i="400"/>
  <c r="M24" i="400"/>
  <c r="M25" i="400"/>
  <c r="N12" i="400"/>
  <c r="J13" i="400"/>
  <c r="N13" i="400"/>
  <c r="J14" i="400"/>
  <c r="P14" i="400" s="1"/>
  <c r="N14" i="400"/>
  <c r="J15" i="400"/>
  <c r="N15" i="400"/>
  <c r="J16" i="400"/>
  <c r="N16" i="400"/>
  <c r="J17" i="400"/>
  <c r="N17" i="400"/>
  <c r="J18" i="400"/>
  <c r="P18" i="400" s="1"/>
  <c r="N18" i="400"/>
  <c r="J19" i="400"/>
  <c r="N19" i="400"/>
  <c r="J20" i="400"/>
  <c r="N20" i="400"/>
  <c r="J21" i="400"/>
  <c r="N21" i="400"/>
  <c r="J22" i="400"/>
  <c r="N22" i="400"/>
  <c r="J23" i="400"/>
  <c r="N23" i="400"/>
  <c r="J24" i="400"/>
  <c r="N24" i="400"/>
  <c r="J25" i="400"/>
  <c r="N25" i="400"/>
  <c r="P10" i="400"/>
  <c r="J11" i="400"/>
  <c r="N10" i="398"/>
  <c r="H12" i="392"/>
  <c r="L12" i="392"/>
  <c r="H13" i="392"/>
  <c r="K20" i="392"/>
  <c r="K23" i="392"/>
  <c r="L38" i="392"/>
  <c r="H40" i="392"/>
  <c r="H42" i="392"/>
  <c r="L51" i="392"/>
  <c r="L15" i="394"/>
  <c r="K21" i="394"/>
  <c r="H21" i="394"/>
  <c r="I23" i="394"/>
  <c r="H23" i="394"/>
  <c r="L31" i="394"/>
  <c r="L35" i="394"/>
  <c r="J40" i="394"/>
  <c r="J42" i="394"/>
  <c r="J77" i="394"/>
  <c r="K11" i="392"/>
  <c r="J12" i="392"/>
  <c r="K42" i="392"/>
  <c r="N42" i="392" s="1"/>
  <c r="L55" i="392"/>
  <c r="L66" i="392"/>
  <c r="L70" i="392"/>
  <c r="L74" i="392"/>
  <c r="N74" i="392" s="1"/>
  <c r="K78" i="392"/>
  <c r="K81" i="392"/>
  <c r="I82" i="392"/>
  <c r="N13" i="393"/>
  <c r="K20" i="393"/>
  <c r="H11" i="394"/>
  <c r="I35" i="394"/>
  <c r="N35" i="394"/>
  <c r="I36" i="394"/>
  <c r="J48" i="394"/>
  <c r="J58" i="394"/>
  <c r="J66" i="394"/>
  <c r="L77" i="394"/>
  <c r="K81" i="394"/>
  <c r="N17" i="395"/>
  <c r="M24" i="395"/>
  <c r="J18" i="397"/>
  <c r="K78" i="398"/>
  <c r="N78" i="398" s="1"/>
  <c r="M17" i="399"/>
  <c r="N11" i="400"/>
  <c r="N30" i="400" s="1"/>
  <c r="K14" i="400"/>
  <c r="K16" i="400"/>
  <c r="K18" i="400"/>
  <c r="K20" i="400"/>
  <c r="K22" i="400"/>
  <c r="K24" i="400"/>
  <c r="N15" i="394"/>
  <c r="N32" i="394" l="1"/>
  <c r="P21" i="400"/>
  <c r="P12" i="400"/>
  <c r="N38" i="398"/>
  <c r="N56" i="396"/>
  <c r="H69" i="394"/>
  <c r="I69" i="394"/>
  <c r="P22" i="397"/>
  <c r="N47" i="392"/>
  <c r="N68" i="392"/>
  <c r="J35" i="396"/>
  <c r="N53" i="392"/>
  <c r="N13" i="396"/>
  <c r="N27" i="396"/>
  <c r="K40" i="396"/>
  <c r="N31" i="396"/>
  <c r="I25" i="398"/>
  <c r="L51" i="394"/>
  <c r="K10" i="394"/>
  <c r="I18" i="392"/>
  <c r="I23" i="396"/>
  <c r="P18" i="397"/>
  <c r="M10" i="395"/>
  <c r="I33" i="394"/>
  <c r="K19" i="394"/>
  <c r="J19" i="394"/>
  <c r="N19" i="394" s="1"/>
  <c r="L40" i="392"/>
  <c r="I40" i="392"/>
  <c r="N40" i="392" s="1"/>
  <c r="J40" i="392"/>
  <c r="K40" i="392"/>
  <c r="H44" i="392"/>
  <c r="H57" i="392"/>
  <c r="L67" i="392"/>
  <c r="K72" i="392"/>
  <c r="M15" i="393"/>
  <c r="J18" i="394"/>
  <c r="L18" i="394"/>
  <c r="H51" i="394"/>
  <c r="N51" i="394" s="1"/>
  <c r="L56" i="394"/>
  <c r="H56" i="394"/>
  <c r="K39" i="396"/>
  <c r="I39" i="396"/>
  <c r="K51" i="396"/>
  <c r="J42" i="398"/>
  <c r="L42" i="398"/>
  <c r="N42" i="398" s="1"/>
  <c r="K21" i="399"/>
  <c r="K63" i="394"/>
  <c r="I63" i="394"/>
  <c r="N63" i="394" s="1"/>
  <c r="L63" i="394"/>
  <c r="K69" i="396"/>
  <c r="I69" i="396"/>
  <c r="N69" i="396" s="1"/>
  <c r="L71" i="398"/>
  <c r="N26" i="398"/>
  <c r="N36" i="398"/>
  <c r="I74" i="394"/>
  <c r="H67" i="392"/>
  <c r="N67" i="392" s="1"/>
  <c r="N41" i="392"/>
  <c r="N59" i="394"/>
  <c r="H49" i="392"/>
  <c r="K33" i="394"/>
  <c r="P19" i="393"/>
  <c r="P19" i="399"/>
  <c r="N35" i="398"/>
  <c r="J25" i="398"/>
  <c r="L69" i="396"/>
  <c r="H46" i="396"/>
  <c r="L23" i="396"/>
  <c r="N19" i="396"/>
  <c r="N82" i="396"/>
  <c r="H16" i="396"/>
  <c r="N16" i="396" s="1"/>
  <c r="N54" i="396"/>
  <c r="N41" i="396"/>
  <c r="I40" i="396"/>
  <c r="N40" i="396" s="1"/>
  <c r="J57" i="396"/>
  <c r="K43" i="398"/>
  <c r="N17" i="394"/>
  <c r="J14" i="397"/>
  <c r="L61" i="392"/>
  <c r="N61" i="392" s="1"/>
  <c r="K28" i="396"/>
  <c r="N15" i="396"/>
  <c r="P20" i="395"/>
  <c r="J82" i="394"/>
  <c r="K55" i="394"/>
  <c r="I73" i="394"/>
  <c r="N14" i="394"/>
  <c r="I56" i="392"/>
  <c r="N56" i="392" s="1"/>
  <c r="I44" i="392"/>
  <c r="N33" i="392"/>
  <c r="J11" i="396"/>
  <c r="H11" i="396"/>
  <c r="N11" i="396" s="1"/>
  <c r="H47" i="396"/>
  <c r="K47" i="396"/>
  <c r="I71" i="396"/>
  <c r="L71" i="396"/>
  <c r="M23" i="399"/>
  <c r="L23" i="399"/>
  <c r="P23" i="399" s="1"/>
  <c r="N45" i="392"/>
  <c r="N60" i="396"/>
  <c r="P16" i="400"/>
  <c r="P25" i="400"/>
  <c r="N15" i="392"/>
  <c r="K22" i="392"/>
  <c r="N14" i="392"/>
  <c r="N72" i="398"/>
  <c r="N81" i="398"/>
  <c r="L21" i="398"/>
  <c r="N29" i="398"/>
  <c r="K15" i="398"/>
  <c r="N15" i="398" s="1"/>
  <c r="N24" i="396"/>
  <c r="J46" i="396"/>
  <c r="I46" i="396"/>
  <c r="J23" i="396"/>
  <c r="L16" i="396"/>
  <c r="N54" i="398"/>
  <c r="H21" i="398"/>
  <c r="N28" i="398"/>
  <c r="I55" i="398"/>
  <c r="N55" i="398" s="1"/>
  <c r="I43" i="398"/>
  <c r="H72" i="392"/>
  <c r="J51" i="396"/>
  <c r="I51" i="396"/>
  <c r="J18" i="392"/>
  <c r="J78" i="394"/>
  <c r="K51" i="394"/>
  <c r="H42" i="394"/>
  <c r="N42" i="394" s="1"/>
  <c r="L28" i="394"/>
  <c r="I10" i="394"/>
  <c r="J57" i="392"/>
  <c r="J44" i="392"/>
  <c r="N54" i="392"/>
  <c r="H16" i="392"/>
  <c r="K34" i="392"/>
  <c r="N34" i="392" s="1"/>
  <c r="J78" i="392"/>
  <c r="L13" i="393"/>
  <c r="P13" i="393" s="1"/>
  <c r="M22" i="393"/>
  <c r="H41" i="394"/>
  <c r="N41" i="394" s="1"/>
  <c r="J54" i="394"/>
  <c r="I54" i="394"/>
  <c r="J25" i="396"/>
  <c r="N25" i="396" s="1"/>
  <c r="K59" i="396"/>
  <c r="L59" i="396"/>
  <c r="N27" i="398"/>
  <c r="K63" i="398"/>
  <c r="L79" i="398"/>
  <c r="K79" i="398"/>
  <c r="N79" i="398" s="1"/>
  <c r="M22" i="399"/>
  <c r="P22" i="399" s="1"/>
  <c r="L25" i="399"/>
  <c r="P25" i="399" s="1"/>
  <c r="K15" i="400"/>
  <c r="P15" i="400" s="1"/>
  <c r="N57" i="396"/>
  <c r="N24" i="398"/>
  <c r="P24" i="400"/>
  <c r="N77" i="392"/>
  <c r="N28" i="392"/>
  <c r="P20" i="399"/>
  <c r="N41" i="398"/>
  <c r="J15" i="398"/>
  <c r="N64" i="396"/>
  <c r="N63" i="396"/>
  <c r="N77" i="396"/>
  <c r="I16" i="396"/>
  <c r="N76" i="396"/>
  <c r="L28" i="396"/>
  <c r="N71" i="396"/>
  <c r="N68" i="398"/>
  <c r="J43" i="398"/>
  <c r="N43" i="398" s="1"/>
  <c r="N71" i="398"/>
  <c r="J72" i="392"/>
  <c r="K67" i="392"/>
  <c r="N78" i="392"/>
  <c r="H35" i="396"/>
  <c r="N35" i="396" s="1"/>
  <c r="L14" i="397"/>
  <c r="P14" i="397" s="1"/>
  <c r="L10" i="395"/>
  <c r="J39" i="394"/>
  <c r="J56" i="392"/>
  <c r="I29" i="392"/>
  <c r="L29" i="392"/>
  <c r="L56" i="392"/>
  <c r="J71" i="392"/>
  <c r="N71" i="392" s="1"/>
  <c r="L18" i="393"/>
  <c r="L11" i="394"/>
  <c r="J16" i="394"/>
  <c r="N16" i="394" s="1"/>
  <c r="L16" i="394"/>
  <c r="L30" i="394"/>
  <c r="J30" i="394"/>
  <c r="J36" i="394"/>
  <c r="N36" i="394" s="1"/>
  <c r="H55" i="394"/>
  <c r="N55" i="394" s="1"/>
  <c r="J81" i="394"/>
  <c r="N81" i="394" s="1"/>
  <c r="N11" i="395"/>
  <c r="M11" i="395"/>
  <c r="J13" i="396"/>
  <c r="K49" i="396"/>
  <c r="I49" i="396"/>
  <c r="N49" i="396" s="1"/>
  <c r="I73" i="396"/>
  <c r="N73" i="396" s="1"/>
  <c r="K13" i="397"/>
  <c r="J13" i="397"/>
  <c r="N19" i="397"/>
  <c r="K19" i="397"/>
  <c r="M23" i="397"/>
  <c r="L23" i="397"/>
  <c r="P23" i="397" s="1"/>
  <c r="L18" i="398"/>
  <c r="L32" i="398"/>
  <c r="N32" i="398" s="1"/>
  <c r="N33" i="394"/>
  <c r="N47" i="398"/>
  <c r="N72" i="396"/>
  <c r="L17" i="396"/>
  <c r="K17" i="396"/>
  <c r="P22" i="400"/>
  <c r="N69" i="398"/>
  <c r="N37" i="398"/>
  <c r="L15" i="398"/>
  <c r="N14" i="396"/>
  <c r="H34" i="396"/>
  <c r="N39" i="398"/>
  <c r="K18" i="392"/>
  <c r="N18" i="392" s="1"/>
  <c r="P18" i="395"/>
  <c r="J63" i="394"/>
  <c r="N49" i="394"/>
  <c r="K18" i="394"/>
  <c r="K17" i="392"/>
  <c r="I21" i="392"/>
  <c r="N21" i="392" s="1"/>
  <c r="L46" i="392"/>
  <c r="K46" i="392"/>
  <c r="N46" i="392" s="1"/>
  <c r="L26" i="394"/>
  <c r="J26" i="394"/>
  <c r="I26" i="394"/>
  <c r="I31" i="394"/>
  <c r="J31" i="394"/>
  <c r="L42" i="394"/>
  <c r="L67" i="394"/>
  <c r="H67" i="394"/>
  <c r="N67" i="394" s="1"/>
  <c r="I77" i="394"/>
  <c r="K77" i="394"/>
  <c r="N18" i="395"/>
  <c r="L18" i="395"/>
  <c r="M14" i="397"/>
  <c r="L74" i="398"/>
  <c r="K74" i="398"/>
  <c r="N74" i="398" s="1"/>
  <c r="N49" i="398"/>
  <c r="L57" i="392"/>
  <c r="N15" i="393"/>
  <c r="I57" i="392"/>
  <c r="H23" i="392"/>
  <c r="I23" i="392"/>
  <c r="L37" i="392"/>
  <c r="H37" i="392"/>
  <c r="J37" i="392"/>
  <c r="N24" i="394"/>
  <c r="P20" i="400"/>
  <c r="N58" i="394"/>
  <c r="N12" i="392"/>
  <c r="P19" i="400"/>
  <c r="N79" i="396"/>
  <c r="N25" i="398"/>
  <c r="N64" i="398"/>
  <c r="N76" i="398"/>
  <c r="N33" i="396"/>
  <c r="K16" i="396"/>
  <c r="H64" i="394"/>
  <c r="N64" i="394" s="1"/>
  <c r="K15" i="393"/>
  <c r="P15" i="393" s="1"/>
  <c r="L64" i="394"/>
  <c r="L72" i="392"/>
  <c r="N72" i="392" s="1"/>
  <c r="H51" i="396"/>
  <c r="J56" i="394"/>
  <c r="J23" i="392"/>
  <c r="N30" i="394"/>
  <c r="N30" i="392"/>
  <c r="H27" i="394"/>
  <c r="I66" i="398"/>
  <c r="N66" i="398" s="1"/>
  <c r="P11" i="397"/>
  <c r="K35" i="396"/>
  <c r="L14" i="392"/>
  <c r="J10" i="392"/>
  <c r="N80" i="398"/>
  <c r="N73" i="398"/>
  <c r="N11" i="398"/>
  <c r="I36" i="396"/>
  <c r="N36" i="396" s="1"/>
  <c r="N26" i="396"/>
  <c r="I33" i="396"/>
  <c r="J17" i="396"/>
  <c r="N17" i="396" s="1"/>
  <c r="H67" i="396"/>
  <c r="N67" i="396" s="1"/>
  <c r="N50" i="396"/>
  <c r="I28" i="396"/>
  <c r="N28" i="396" s="1"/>
  <c r="J75" i="398"/>
  <c r="N75" i="398" s="1"/>
  <c r="H18" i="398"/>
  <c r="N18" i="398" s="1"/>
  <c r="K18" i="398"/>
  <c r="N53" i="398"/>
  <c r="H67" i="398"/>
  <c r="N67" i="398" s="1"/>
  <c r="I67" i="398"/>
  <c r="J19" i="397"/>
  <c r="P19" i="397" s="1"/>
  <c r="H70" i="392"/>
  <c r="N70" i="392" s="1"/>
  <c r="I56" i="394"/>
  <c r="N36" i="392"/>
  <c r="N22" i="393"/>
  <c r="J59" i="396"/>
  <c r="N59" i="396" s="1"/>
  <c r="K53" i="394"/>
  <c r="K71" i="392"/>
  <c r="H17" i="392"/>
  <c r="N17" i="392" s="1"/>
  <c r="H24" i="392"/>
  <c r="N24" i="392" s="1"/>
  <c r="K24" i="392"/>
  <c r="J71" i="396"/>
  <c r="I41" i="396"/>
  <c r="H39" i="396"/>
  <c r="J28" i="396"/>
  <c r="J10" i="397"/>
  <c r="J49" i="396"/>
  <c r="K10" i="397"/>
  <c r="J17" i="395"/>
  <c r="P17" i="395" s="1"/>
  <c r="L81" i="394"/>
  <c r="L61" i="394"/>
  <c r="L69" i="394"/>
  <c r="I45" i="394"/>
  <c r="N45" i="394" s="1"/>
  <c r="L36" i="394"/>
  <c r="L20" i="394"/>
  <c r="H10" i="394"/>
  <c r="I49" i="392"/>
  <c r="I37" i="392"/>
  <c r="J21" i="392"/>
  <c r="L30" i="392"/>
  <c r="I30" i="392"/>
  <c r="L44" i="392"/>
  <c r="H75" i="392"/>
  <c r="L79" i="392"/>
  <c r="H79" i="392"/>
  <c r="K79" i="392"/>
  <c r="N79" i="392" s="1"/>
  <c r="K18" i="393"/>
  <c r="P18" i="393" s="1"/>
  <c r="I32" i="394"/>
  <c r="K32" i="394"/>
  <c r="K56" i="394"/>
  <c r="N56" i="394" s="1"/>
  <c r="H78" i="394"/>
  <c r="N78" i="394" s="1"/>
  <c r="N19" i="395"/>
  <c r="J19" i="395"/>
  <c r="J39" i="396"/>
  <c r="L75" i="398"/>
  <c r="M18" i="399"/>
  <c r="P18" i="399" s="1"/>
  <c r="P11" i="393"/>
  <c r="H81" i="392"/>
  <c r="N81" i="392" s="1"/>
  <c r="N19" i="392"/>
  <c r="M30" i="400"/>
  <c r="E35" i="400" s="1"/>
  <c r="J80" i="392"/>
  <c r="H80" i="392"/>
  <c r="L80" i="392"/>
  <c r="I80" i="392"/>
  <c r="L12" i="395"/>
  <c r="N12" i="395"/>
  <c r="N30" i="395" s="1"/>
  <c r="K12" i="395"/>
  <c r="J62" i="392"/>
  <c r="K15" i="399"/>
  <c r="L62" i="396"/>
  <c r="K42" i="396"/>
  <c r="N50" i="398"/>
  <c r="H70" i="398"/>
  <c r="N70" i="398" s="1"/>
  <c r="K55" i="392"/>
  <c r="N55" i="392" s="1"/>
  <c r="I55" i="392"/>
  <c r="J55" i="392"/>
  <c r="K64" i="392"/>
  <c r="J64" i="392"/>
  <c r="H64" i="392"/>
  <c r="I64" i="392"/>
  <c r="K22" i="394"/>
  <c r="L22" i="394"/>
  <c r="H74" i="394"/>
  <c r="K13" i="395"/>
  <c r="M13" i="395"/>
  <c r="N13" i="395"/>
  <c r="J13" i="395"/>
  <c r="H74" i="396"/>
  <c r="I74" i="396"/>
  <c r="J74" i="396"/>
  <c r="K17" i="397"/>
  <c r="M17" i="397"/>
  <c r="M31" i="397" s="1"/>
  <c r="N17" i="397"/>
  <c r="J17" i="397"/>
  <c r="J63" i="392"/>
  <c r="N63" i="392" s="1"/>
  <c r="L26" i="392"/>
  <c r="I26" i="392"/>
  <c r="N26" i="392" s="1"/>
  <c r="J73" i="392"/>
  <c r="K73" i="392"/>
  <c r="L23" i="394"/>
  <c r="J23" i="394"/>
  <c r="N23" i="394" s="1"/>
  <c r="K40" i="394"/>
  <c r="N40" i="394" s="1"/>
  <c r="L40" i="394"/>
  <c r="L48" i="394"/>
  <c r="I48" i="394"/>
  <c r="L57" i="394"/>
  <c r="H57" i="394"/>
  <c r="J74" i="394"/>
  <c r="K22" i="396"/>
  <c r="H22" i="396"/>
  <c r="N22" i="396" s="1"/>
  <c r="K51" i="398"/>
  <c r="K85" i="398" s="1"/>
  <c r="L51" i="398"/>
  <c r="J30" i="400"/>
  <c r="L11" i="400"/>
  <c r="L39" i="394"/>
  <c r="L64" i="392"/>
  <c r="L65" i="394"/>
  <c r="I39" i="394"/>
  <c r="J35" i="392"/>
  <c r="N35" i="392" s="1"/>
  <c r="K75" i="394"/>
  <c r="L75" i="394"/>
  <c r="J75" i="394"/>
  <c r="I75" i="394"/>
  <c r="I82" i="394"/>
  <c r="L82" i="394"/>
  <c r="K82" i="394"/>
  <c r="J14" i="395"/>
  <c r="M14" i="395"/>
  <c r="N24" i="395"/>
  <c r="K24" i="395"/>
  <c r="I44" i="396"/>
  <c r="H44" i="396"/>
  <c r="L44" i="396"/>
  <c r="J44" i="396"/>
  <c r="N12" i="399"/>
  <c r="M12" i="399"/>
  <c r="L12" i="399"/>
  <c r="H12" i="394"/>
  <c r="L12" i="394"/>
  <c r="J12" i="394"/>
  <c r="H62" i="396"/>
  <c r="L32" i="396"/>
  <c r="J32" i="396"/>
  <c r="N13" i="398"/>
  <c r="K32" i="396"/>
  <c r="J42" i="396"/>
  <c r="I48" i="392"/>
  <c r="L48" i="392"/>
  <c r="H48" i="392"/>
  <c r="N48" i="392" s="1"/>
  <c r="K82" i="392"/>
  <c r="H82" i="392"/>
  <c r="L82" i="392"/>
  <c r="L21" i="393"/>
  <c r="M21" i="393"/>
  <c r="M15" i="395"/>
  <c r="N15" i="395"/>
  <c r="J15" i="395"/>
  <c r="P15" i="395" s="1"/>
  <c r="L34" i="396"/>
  <c r="K34" i="396"/>
  <c r="I34" i="396"/>
  <c r="K45" i="396"/>
  <c r="L45" i="396"/>
  <c r="H45" i="396"/>
  <c r="I45" i="396"/>
  <c r="I32" i="396"/>
  <c r="P25" i="397"/>
  <c r="L13" i="395"/>
  <c r="J43" i="392"/>
  <c r="L43" i="392"/>
  <c r="K43" i="392"/>
  <c r="I43" i="392"/>
  <c r="I66" i="392"/>
  <c r="J66" i="392"/>
  <c r="J16" i="395"/>
  <c r="L16" i="395"/>
  <c r="K16" i="395"/>
  <c r="M16" i="395"/>
  <c r="N16" i="395"/>
  <c r="N10" i="392"/>
  <c r="P15" i="397"/>
  <c r="K39" i="394"/>
  <c r="K65" i="394"/>
  <c r="J20" i="392"/>
  <c r="L20" i="392"/>
  <c r="N14" i="393"/>
  <c r="N30" i="393" s="1"/>
  <c r="K14" i="393"/>
  <c r="P14" i="393" s="1"/>
  <c r="P22" i="393"/>
  <c r="M21" i="399"/>
  <c r="J21" i="399"/>
  <c r="N21" i="399"/>
  <c r="M22" i="395"/>
  <c r="N22" i="395"/>
  <c r="K22" i="395"/>
  <c r="L22" i="395"/>
  <c r="L15" i="399"/>
  <c r="H32" i="396"/>
  <c r="N45" i="398"/>
  <c r="K12" i="394"/>
  <c r="L17" i="397"/>
  <c r="L50" i="392"/>
  <c r="I50" i="392"/>
  <c r="N50" i="392" s="1"/>
  <c r="M23" i="393"/>
  <c r="N23" i="393"/>
  <c r="K23" i="393"/>
  <c r="K69" i="394"/>
  <c r="J69" i="394"/>
  <c r="I47" i="396"/>
  <c r="L47" i="396"/>
  <c r="J47" i="396"/>
  <c r="N30" i="398"/>
  <c r="H65" i="398"/>
  <c r="J65" i="398"/>
  <c r="L20" i="396"/>
  <c r="I20" i="396"/>
  <c r="K20" i="396"/>
  <c r="J21" i="393"/>
  <c r="H51" i="392"/>
  <c r="K51" i="392"/>
  <c r="J51" i="392"/>
  <c r="K58" i="392"/>
  <c r="L58" i="392"/>
  <c r="I58" i="392"/>
  <c r="J24" i="393"/>
  <c r="M24" i="393"/>
  <c r="L24" i="393"/>
  <c r="L34" i="394"/>
  <c r="K34" i="394"/>
  <c r="N61" i="394"/>
  <c r="L48" i="396"/>
  <c r="J48" i="396"/>
  <c r="I48" i="396"/>
  <c r="K21" i="397"/>
  <c r="N21" i="397"/>
  <c r="N30" i="396"/>
  <c r="N29" i="392"/>
  <c r="J65" i="394"/>
  <c r="J20" i="393"/>
  <c r="P20" i="393" s="1"/>
  <c r="J38" i="392"/>
  <c r="I38" i="392"/>
  <c r="N38" i="392" s="1"/>
  <c r="L69" i="392"/>
  <c r="K69" i="392"/>
  <c r="J69" i="392"/>
  <c r="N69" i="392" s="1"/>
  <c r="L43" i="394"/>
  <c r="J43" i="394"/>
  <c r="N43" i="394" s="1"/>
  <c r="L17" i="400"/>
  <c r="K17" i="400"/>
  <c r="P10" i="395"/>
  <c r="N15" i="399"/>
  <c r="N65" i="396"/>
  <c r="K80" i="392"/>
  <c r="H22" i="392"/>
  <c r="I22" i="392"/>
  <c r="H76" i="392"/>
  <c r="I76" i="392"/>
  <c r="J76" i="392"/>
  <c r="N53" i="394"/>
  <c r="J62" i="394"/>
  <c r="I62" i="394"/>
  <c r="H62" i="394"/>
  <c r="L71" i="394"/>
  <c r="J71" i="394"/>
  <c r="K71" i="394"/>
  <c r="H71" i="394"/>
  <c r="J80" i="396"/>
  <c r="I80" i="396"/>
  <c r="K80" i="396"/>
  <c r="I12" i="398"/>
  <c r="L12" i="398"/>
  <c r="H12" i="398"/>
  <c r="H52" i="396"/>
  <c r="I70" i="398"/>
  <c r="P11" i="395"/>
  <c r="J22" i="395"/>
  <c r="H22" i="394"/>
  <c r="M17" i="393"/>
  <c r="N17" i="393"/>
  <c r="L17" i="393"/>
  <c r="L79" i="394"/>
  <c r="H79" i="394"/>
  <c r="J79" i="394"/>
  <c r="K79" i="394"/>
  <c r="J81" i="396"/>
  <c r="K81" i="396"/>
  <c r="J25" i="392"/>
  <c r="L25" i="392"/>
  <c r="K47" i="394"/>
  <c r="L47" i="394"/>
  <c r="I47" i="394"/>
  <c r="J47" i="394"/>
  <c r="L16" i="397"/>
  <c r="J16" i="397"/>
  <c r="K16" i="397"/>
  <c r="L52" i="396"/>
  <c r="I63" i="392"/>
  <c r="J45" i="396"/>
  <c r="N65" i="392"/>
  <c r="K44" i="396"/>
  <c r="H50" i="394"/>
  <c r="N50" i="394" s="1"/>
  <c r="J17" i="393"/>
  <c r="K17" i="393"/>
  <c r="I27" i="394"/>
  <c r="J27" i="394"/>
  <c r="N21" i="395"/>
  <c r="H29" i="396"/>
  <c r="J29" i="396"/>
  <c r="L29" i="396"/>
  <c r="L17" i="399"/>
  <c r="K17" i="399"/>
  <c r="J17" i="399"/>
  <c r="N17" i="399"/>
  <c r="K62" i="392"/>
  <c r="J15" i="399"/>
  <c r="J30" i="399" s="1"/>
  <c r="K52" i="396"/>
  <c r="L14" i="395"/>
  <c r="H48" i="394"/>
  <c r="N48" i="394" s="1"/>
  <c r="I32" i="392"/>
  <c r="K32" i="392"/>
  <c r="L54" i="394"/>
  <c r="H54" i="394"/>
  <c r="K54" i="394"/>
  <c r="J61" i="396"/>
  <c r="N61" i="396" s="1"/>
  <c r="K61" i="396"/>
  <c r="I14" i="398"/>
  <c r="H14" i="398"/>
  <c r="J34" i="398"/>
  <c r="I34" i="398"/>
  <c r="N34" i="398" s="1"/>
  <c r="K16" i="399"/>
  <c r="P16" i="399" s="1"/>
  <c r="M16" i="399"/>
  <c r="L62" i="392"/>
  <c r="M11" i="400"/>
  <c r="K62" i="396"/>
  <c r="H17" i="398"/>
  <c r="N17" i="398" s="1"/>
  <c r="I62" i="398"/>
  <c r="N62" i="398" s="1"/>
  <c r="L22" i="392"/>
  <c r="H20" i="396"/>
  <c r="N20" i="396" s="1"/>
  <c r="N18" i="394"/>
  <c r="J58" i="392"/>
  <c r="I25" i="392"/>
  <c r="N25" i="392" s="1"/>
  <c r="I12" i="394"/>
  <c r="J21" i="394"/>
  <c r="N21" i="394" s="1"/>
  <c r="L21" i="394"/>
  <c r="J28" i="394"/>
  <c r="H28" i="394"/>
  <c r="K37" i="394"/>
  <c r="N37" i="394" s="1"/>
  <c r="H65" i="394"/>
  <c r="J80" i="394"/>
  <c r="H80" i="394"/>
  <c r="I80" i="394"/>
  <c r="M21" i="395"/>
  <c r="I62" i="396"/>
  <c r="J24" i="397"/>
  <c r="M24" i="397"/>
  <c r="K24" i="397"/>
  <c r="K31" i="397" s="1"/>
  <c r="L24" i="397"/>
  <c r="K13" i="392"/>
  <c r="L23" i="392"/>
  <c r="H13" i="394"/>
  <c r="N13" i="394" s="1"/>
  <c r="J20" i="394"/>
  <c r="H31" i="394"/>
  <c r="N31" i="394" s="1"/>
  <c r="J38" i="394"/>
  <c r="K43" i="396"/>
  <c r="N43" i="396" s="1"/>
  <c r="H63" i="398"/>
  <c r="N63" i="398" s="1"/>
  <c r="K16" i="392"/>
  <c r="N16" i="392" s="1"/>
  <c r="L13" i="392"/>
  <c r="L60" i="392"/>
  <c r="N60" i="392" s="1"/>
  <c r="L75" i="392"/>
  <c r="K20" i="394"/>
  <c r="I38" i="394"/>
  <c r="H73" i="394"/>
  <c r="N73" i="394" s="1"/>
  <c r="N14" i="399"/>
  <c r="I11" i="394"/>
  <c r="N11" i="394" s="1"/>
  <c r="J13" i="392"/>
  <c r="L11" i="392"/>
  <c r="I11" i="392"/>
  <c r="M14" i="399"/>
  <c r="P14" i="399" s="1"/>
  <c r="K13" i="400"/>
  <c r="P13" i="400" s="1"/>
  <c r="P10" i="397" l="1"/>
  <c r="N62" i="392"/>
  <c r="P21" i="397"/>
  <c r="J86" i="394"/>
  <c r="K86" i="396"/>
  <c r="N47" i="396"/>
  <c r="N21" i="398"/>
  <c r="N75" i="392"/>
  <c r="P21" i="395"/>
  <c r="P17" i="399"/>
  <c r="N12" i="398"/>
  <c r="N76" i="392"/>
  <c r="P17" i="400"/>
  <c r="N58" i="392"/>
  <c r="I86" i="396"/>
  <c r="N69" i="394"/>
  <c r="N42" i="396"/>
  <c r="N75" i="394"/>
  <c r="N57" i="394"/>
  <c r="P17" i="397"/>
  <c r="N39" i="396"/>
  <c r="N44" i="392"/>
  <c r="N39" i="394"/>
  <c r="P24" i="397"/>
  <c r="N13" i="392"/>
  <c r="N23" i="392"/>
  <c r="L85" i="398"/>
  <c r="L86" i="396"/>
  <c r="N34" i="396"/>
  <c r="N31" i="397"/>
  <c r="M30" i="395"/>
  <c r="E35" i="395" s="1"/>
  <c r="N51" i="398"/>
  <c r="N51" i="396"/>
  <c r="N37" i="392"/>
  <c r="N26" i="394"/>
  <c r="N57" i="392"/>
  <c r="N23" i="396"/>
  <c r="N49" i="392"/>
  <c r="N47" i="394"/>
  <c r="N10" i="394"/>
  <c r="L30" i="395"/>
  <c r="K86" i="392"/>
  <c r="P23" i="393"/>
  <c r="L31" i="397"/>
  <c r="J86" i="396"/>
  <c r="E92" i="396" s="1"/>
  <c r="N34" i="394"/>
  <c r="J85" i="398"/>
  <c r="E91" i="398" s="1"/>
  <c r="P19" i="395"/>
  <c r="N77" i="394"/>
  <c r="P13" i="397"/>
  <c r="N46" i="396"/>
  <c r="H86" i="394"/>
  <c r="N12" i="394"/>
  <c r="N82" i="392"/>
  <c r="N64" i="392"/>
  <c r="N81" i="396"/>
  <c r="E36" i="397"/>
  <c r="I85" i="398"/>
  <c r="N82" i="394"/>
  <c r="N80" i="392"/>
  <c r="N29" i="396"/>
  <c r="L30" i="393"/>
  <c r="P12" i="399"/>
  <c r="L30" i="399"/>
  <c r="J86" i="392"/>
  <c r="N71" i="394"/>
  <c r="M30" i="399"/>
  <c r="K30" i="400"/>
  <c r="N54" i="394"/>
  <c r="M30" i="393"/>
  <c r="E35" i="393" s="1"/>
  <c r="P21" i="399"/>
  <c r="N45" i="396"/>
  <c r="N30" i="399"/>
  <c r="N80" i="396"/>
  <c r="N32" i="392"/>
  <c r="N11" i="392"/>
  <c r="I86" i="392"/>
  <c r="N28" i="394"/>
  <c r="N27" i="394"/>
  <c r="N22" i="394"/>
  <c r="N51" i="392"/>
  <c r="P24" i="393"/>
  <c r="N79" i="394"/>
  <c r="P22" i="395"/>
  <c r="P17" i="393"/>
  <c r="P30" i="393" s="1"/>
  <c r="N62" i="394"/>
  <c r="N48" i="396"/>
  <c r="K30" i="393"/>
  <c r="P16" i="395"/>
  <c r="N44" i="396"/>
  <c r="N74" i="396"/>
  <c r="N22" i="392"/>
  <c r="P13" i="395"/>
  <c r="J30" i="395"/>
  <c r="N80" i="394"/>
  <c r="L86" i="392"/>
  <c r="I86" i="394"/>
  <c r="J30" i="393"/>
  <c r="K86" i="394"/>
  <c r="E92" i="394" s="1"/>
  <c r="N66" i="392"/>
  <c r="P24" i="395"/>
  <c r="P11" i="400"/>
  <c r="P30" i="400" s="1"/>
  <c r="N73" i="392"/>
  <c r="H86" i="392"/>
  <c r="L30" i="400"/>
  <c r="J31" i="397"/>
  <c r="E35" i="397" s="1"/>
  <c r="P16" i="397"/>
  <c r="P21" i="393"/>
  <c r="K30" i="399"/>
  <c r="L86" i="394"/>
  <c r="N20" i="394"/>
  <c r="P15" i="399"/>
  <c r="N43" i="392"/>
  <c r="N52" i="396"/>
  <c r="N20" i="392"/>
  <c r="H86" i="396"/>
  <c r="N65" i="394"/>
  <c r="N38" i="394"/>
  <c r="N14" i="398"/>
  <c r="N85" i="398" s="1"/>
  <c r="H85" i="398"/>
  <c r="N65" i="398"/>
  <c r="N32" i="396"/>
  <c r="N62" i="396"/>
  <c r="P14" i="395"/>
  <c r="N74" i="394"/>
  <c r="P12" i="395"/>
  <c r="P30" i="395" s="1"/>
  <c r="K30" i="395"/>
  <c r="E34" i="399" l="1"/>
  <c r="N86" i="392"/>
  <c r="E91" i="396"/>
  <c r="J94" i="396" s="1"/>
  <c r="N86" i="396"/>
  <c r="P31" i="397"/>
  <c r="E34" i="393"/>
  <c r="I36" i="393" s="1"/>
  <c r="N86" i="394"/>
  <c r="E92" i="392"/>
  <c r="E34" i="400"/>
  <c r="I36" i="400" s="1"/>
  <c r="I37" i="397"/>
  <c r="E34" i="395"/>
  <c r="I36" i="395" s="1"/>
  <c r="P30" i="399"/>
  <c r="E35" i="399"/>
  <c r="I36" i="399" s="1"/>
  <c r="E91" i="394"/>
  <c r="J94" i="394" s="1"/>
  <c r="E90" i="398"/>
  <c r="J93" i="398" s="1"/>
  <c r="E91" i="392"/>
  <c r="J94" i="392" l="1"/>
</calcChain>
</file>

<file path=xl/sharedStrings.xml><?xml version="1.0" encoding="utf-8"?>
<sst xmlns="http://schemas.openxmlformats.org/spreadsheetml/2006/main" count="1398" uniqueCount="316">
  <si>
    <t>№</t>
  </si>
  <si>
    <t>Час в месяц</t>
  </si>
  <si>
    <t>Дата подключения</t>
  </si>
  <si>
    <t>Кол-во дней</t>
  </si>
  <si>
    <t>№ объекта</t>
  </si>
  <si>
    <t>примечания</t>
  </si>
  <si>
    <t>Итого:</t>
  </si>
  <si>
    <t xml:space="preserve">Итого охраняется: </t>
  </si>
  <si>
    <t>Директор</t>
  </si>
  <si>
    <t>Сумма в мес</t>
  </si>
  <si>
    <t>Реагирование</t>
  </si>
  <si>
    <t>Наблюдение</t>
  </si>
  <si>
    <t>Обслуживание</t>
  </si>
  <si>
    <t>Тариф за реагирование</t>
  </si>
  <si>
    <t>ТОО "КузетТехноСервис"</t>
  </si>
  <si>
    <t xml:space="preserve"> ТОО "Кузет - С"  </t>
  </si>
  <si>
    <t>Сулетаев Э.Е.</t>
  </si>
  <si>
    <t>Телеметрия</t>
  </si>
  <si>
    <t>аренда оборудования</t>
  </si>
  <si>
    <t>Аренда оборудования</t>
  </si>
  <si>
    <t>ТОО "Кузет Сенiм"</t>
  </si>
  <si>
    <t>(В том числе НДС 12 %)</t>
  </si>
  <si>
    <t>Исполнитель: гл. бухгалтер</t>
  </si>
  <si>
    <t>___________________</t>
  </si>
  <si>
    <t>__________________________</t>
  </si>
  <si>
    <t>СМС оповещение</t>
  </si>
  <si>
    <t xml:space="preserve"> "Утверждаю"</t>
  </si>
  <si>
    <t>Иванова Л.В.</t>
  </si>
  <si>
    <t>Сункар-1</t>
  </si>
  <si>
    <t xml:space="preserve"> "Согласовано"</t>
  </si>
  <si>
    <t>911-17тг</t>
  </si>
  <si>
    <t xml:space="preserve">Исполнительный директор </t>
  </si>
  <si>
    <t>Рассказчикова Н.Н.</t>
  </si>
  <si>
    <t>911-3500тг</t>
  </si>
  <si>
    <t>29.07.2022-11.01.2023</t>
  </si>
  <si>
    <t>09.06.2020-17.04.2023</t>
  </si>
  <si>
    <t>ТОО "Кузет-Сенiм"</t>
  </si>
  <si>
    <t xml:space="preserve">ТОО "Кузет-Сенiм" </t>
  </si>
  <si>
    <t xml:space="preserve"> GSM-2-4232</t>
  </si>
  <si>
    <t xml:space="preserve"> GSM-2-438</t>
  </si>
  <si>
    <t xml:space="preserve"> GSM-2-523</t>
  </si>
  <si>
    <t xml:space="preserve"> GSM-2-561</t>
  </si>
  <si>
    <t xml:space="preserve"> GSM-2-543</t>
  </si>
  <si>
    <t xml:space="preserve"> GSM-2-608</t>
  </si>
  <si>
    <t xml:space="preserve"> GSM-952</t>
  </si>
  <si>
    <t xml:space="preserve"> GSM-2-965</t>
  </si>
  <si>
    <t xml:space="preserve"> GSM-2-9903</t>
  </si>
  <si>
    <t xml:space="preserve"> GSM-56</t>
  </si>
  <si>
    <t xml:space="preserve"> GSM-2-1295</t>
  </si>
  <si>
    <t xml:space="preserve"> GSM-4743</t>
  </si>
  <si>
    <t xml:space="preserve"> GSM-2-2977</t>
  </si>
  <si>
    <t xml:space="preserve"> GSM-2-1850</t>
  </si>
  <si>
    <t xml:space="preserve"> GSM-2-4246</t>
  </si>
  <si>
    <t xml:space="preserve"> GSM-1124</t>
  </si>
  <si>
    <t xml:space="preserve"> GSM-2-1714</t>
  </si>
  <si>
    <t xml:space="preserve"> GSM-2-1989</t>
  </si>
  <si>
    <t xml:space="preserve"> GSM-3871</t>
  </si>
  <si>
    <t xml:space="preserve"> GSM-2-2105</t>
  </si>
  <si>
    <t xml:space="preserve"> GSM-2-2208</t>
  </si>
  <si>
    <t xml:space="preserve"> GSM-2-4410</t>
  </si>
  <si>
    <t xml:space="preserve"> GSM-2-2426</t>
  </si>
  <si>
    <t xml:space="preserve"> GSM-2-2072</t>
  </si>
  <si>
    <t xml:space="preserve"> GSM-2-5140</t>
  </si>
  <si>
    <t xml:space="preserve"> GSM-473</t>
  </si>
  <si>
    <t xml:space="preserve"> GSM2 -4217</t>
  </si>
  <si>
    <t xml:space="preserve"> GSM2 - 2149</t>
  </si>
  <si>
    <t xml:space="preserve"> GSM2 - 4561</t>
  </si>
  <si>
    <t xml:space="preserve"> GSM2 - 4925</t>
  </si>
  <si>
    <t xml:space="preserve"> GSM-1230</t>
  </si>
  <si>
    <t xml:space="preserve"> GSM-5172 </t>
  </si>
  <si>
    <t xml:space="preserve"> GSM-5266</t>
  </si>
  <si>
    <t xml:space="preserve"> GSM-5220</t>
  </si>
  <si>
    <t xml:space="preserve"> GSM-5337</t>
  </si>
  <si>
    <t xml:space="preserve"> GSM-5853</t>
  </si>
  <si>
    <t xml:space="preserve"> GSM-5911</t>
  </si>
  <si>
    <t xml:space="preserve"> GSM-5878</t>
  </si>
  <si>
    <t xml:space="preserve"> GSM-6045</t>
  </si>
  <si>
    <t xml:space="preserve"> GSM-6053</t>
  </si>
  <si>
    <t xml:space="preserve"> GSM-2-5749</t>
  </si>
  <si>
    <t xml:space="preserve"> GSM-978</t>
  </si>
  <si>
    <t xml:space="preserve"> GSM-6386</t>
  </si>
  <si>
    <t xml:space="preserve"> GSM-658</t>
  </si>
  <si>
    <t xml:space="preserve"> GSM-5488</t>
  </si>
  <si>
    <t xml:space="preserve"> GSM-6413</t>
  </si>
  <si>
    <t xml:space="preserve"> GSM-6300</t>
  </si>
  <si>
    <t xml:space="preserve"> GSM-6583</t>
  </si>
  <si>
    <t xml:space="preserve"> GSM-6776</t>
  </si>
  <si>
    <t xml:space="preserve"> GSM-822</t>
  </si>
  <si>
    <t xml:space="preserve"> GSM-6381</t>
  </si>
  <si>
    <t xml:space="preserve"> GSM-5141</t>
  </si>
  <si>
    <t xml:space="preserve"> GSM-1558</t>
  </si>
  <si>
    <t xml:space="preserve"> GSM-3025</t>
  </si>
  <si>
    <t xml:space="preserve"> GSM-924</t>
  </si>
  <si>
    <t xml:space="preserve"> GSM-1087</t>
  </si>
  <si>
    <t>Гребенюкова Г.В.</t>
  </si>
  <si>
    <t xml:space="preserve"> ул. Муратбаева, д. 135, кв.28 </t>
  </si>
  <si>
    <t>Исаева С.А.</t>
  </si>
  <si>
    <t xml:space="preserve"> ул. Жансугурова, 30</t>
  </si>
  <si>
    <t>Онаева Л.А..</t>
  </si>
  <si>
    <t xml:space="preserve"> п. Алатау, ул. Мирас, д. 36 (ул. Абилкайыр хан д.10)</t>
  </si>
  <si>
    <t>Хелилова Ширинай Абдусаламовна</t>
  </si>
  <si>
    <t xml:space="preserve"> мкр. Алтай - 1, д. 22, кв. 17</t>
  </si>
  <si>
    <t>Шинасилова С.С.</t>
  </si>
  <si>
    <t xml:space="preserve"> мкр. Коктем-2, д. 9, кв. 15</t>
  </si>
  <si>
    <t>Култаева А.Т.</t>
  </si>
  <si>
    <t xml:space="preserve"> мкр. Орбита - 3, д. 31, кв. 34</t>
  </si>
  <si>
    <t>Карпинский Е.А.</t>
  </si>
  <si>
    <t>ул. Тажбенова, 5</t>
  </si>
  <si>
    <t>Демидова Л.А.</t>
  </si>
  <si>
    <t xml:space="preserve"> п. Каргалы, ул. Жансугурова, 26</t>
  </si>
  <si>
    <t>Имамбекова З.Д.</t>
  </si>
  <si>
    <t>мкр.Самал-2, д.34, кв.15</t>
  </si>
  <si>
    <t>Галлямов М.З.</t>
  </si>
  <si>
    <t xml:space="preserve"> ул. Широкая, д. 10 "А"</t>
  </si>
  <si>
    <t>Ким С.А.</t>
  </si>
  <si>
    <t xml:space="preserve"> мкр. Калкаман - 2,  ул. Молдабекова 86 "А"</t>
  </si>
  <si>
    <t>Медеуова Жулдыз Идрисовна</t>
  </si>
  <si>
    <t xml:space="preserve"> мкр. Калкаман - 2, ул. Сыпатай батыра, 5/1</t>
  </si>
  <si>
    <t>Бедельбаева Р.Х.</t>
  </si>
  <si>
    <t>с/з Алатау, ул. Наурыз, д. 50 "А"</t>
  </si>
  <si>
    <t>Аманова М.Б.</t>
  </si>
  <si>
    <t xml:space="preserve"> мкр. Жетысу - 2, д. 53, кв. 23</t>
  </si>
  <si>
    <t>Уажанова Р.Т.</t>
  </si>
  <si>
    <t xml:space="preserve"> ул. Жамбыла, д. 173, кв. 48</t>
  </si>
  <si>
    <t>Дуйсенова Лаура Мировна</t>
  </si>
  <si>
    <t xml:space="preserve"> ул. Бухар Жырау, д. 60 "А", кв. 12</t>
  </si>
  <si>
    <t>Рахимжанова Ж.Т.</t>
  </si>
  <si>
    <t>ул. Жандарбекова д. 180, кв. 6</t>
  </si>
  <si>
    <t>Толепберген М.Д.</t>
  </si>
  <si>
    <t xml:space="preserve"> ул. Егизбаева, д. 7/6, кв. 42</t>
  </si>
  <si>
    <t>Еговцева Е.Н.</t>
  </si>
  <si>
    <t xml:space="preserve"> мкр. 9, д. 9, кв. 49</t>
  </si>
  <si>
    <t>Нурбакимов К.М.</t>
  </si>
  <si>
    <t>п. Тузды Бастау, ул. Сейфуллина д. 120</t>
  </si>
  <si>
    <t>Довгаль Т.П.</t>
  </si>
  <si>
    <t xml:space="preserve">мкр. Шугыла, ул.Дикан д.33 </t>
  </si>
  <si>
    <t>Асыраркулов Габит Мейрбекович</t>
  </si>
  <si>
    <t xml:space="preserve"> мкр. Коктем - 2, д. 20, кв. 19</t>
  </si>
  <si>
    <t>Имангалиев Н.Е.</t>
  </si>
  <si>
    <t xml:space="preserve"> с. Туздыбастау, ул. Жакып, ПКС "Жемис", участок № 1</t>
  </si>
  <si>
    <t>мкр. Самал - 2, д. 56, кв. 31</t>
  </si>
  <si>
    <t>Хандогин Виктор Федорович</t>
  </si>
  <si>
    <t>ул. Родостовца, д. 37, кв. 86</t>
  </si>
  <si>
    <t>Захарченко С. Г.</t>
  </si>
  <si>
    <t xml:space="preserve"> мкр. Таугуль, д. 6, кв. 1</t>
  </si>
  <si>
    <t>Карабалина К. А.</t>
  </si>
  <si>
    <t xml:space="preserve"> п. Таcтыбулак, с/о Халык Кенесы, д. 49</t>
  </si>
  <si>
    <t>Еросеева Н. В.</t>
  </si>
  <si>
    <t xml:space="preserve"> ул. Радостовца, д. 6, кв. 26</t>
  </si>
  <si>
    <t>Толепбергенова Р.</t>
  </si>
  <si>
    <t xml:space="preserve"> ул. Кыз Жибек, д. 28, кв. 1</t>
  </si>
  <si>
    <t>Ким Ю. А.</t>
  </si>
  <si>
    <t>пр. Достык, д. 507/1, ж/к "Алем-городок"</t>
  </si>
  <si>
    <t>Сартаева А. Д.</t>
  </si>
  <si>
    <t xml:space="preserve"> ж/к "Европолис", ул. Омарова, д. 33, кв. 71</t>
  </si>
  <si>
    <t>Ибраева В. М.</t>
  </si>
  <si>
    <t>ул. Желтоксан, д. 160, кв. 12</t>
  </si>
  <si>
    <t>Джайжибаева Е. М.</t>
  </si>
  <si>
    <t xml:space="preserve"> ул. Ауэзова, д. 136, кв. 7</t>
  </si>
  <si>
    <t>Зайруллин Рустам Русланович</t>
  </si>
  <si>
    <t xml:space="preserve"> ул. Валиханова, д. 70, кв. 28</t>
  </si>
  <si>
    <t>Оспанова Зубайра Сатыбалдиевна</t>
  </si>
  <si>
    <t>мкр. Мамыр - 1, д. 19, кв. 5</t>
  </si>
  <si>
    <t>Оспанова Гульмира Сатыбалдиевна</t>
  </si>
  <si>
    <t>ул. Розыбакиева, д. 136, кв. 33</t>
  </si>
  <si>
    <t>Бусловская Анна Викторовна</t>
  </si>
  <si>
    <t xml:space="preserve"> п.Байтерек, ул.Школьная д.41</t>
  </si>
  <si>
    <t>Агапова Татьяна Владимировна</t>
  </si>
  <si>
    <t xml:space="preserve"> ул.Майлина, д.99, кв.20</t>
  </si>
  <si>
    <t>Нургалиев Серик Каипжанович</t>
  </si>
  <si>
    <t xml:space="preserve"> ул.Мынбаева д.14А,кв.8</t>
  </si>
  <si>
    <t>Сенокосов Владимир Петрович</t>
  </si>
  <si>
    <t xml:space="preserve"> п.Туздыбастау, мкр.Айсулу, ул.Розыбакиева д.29</t>
  </si>
  <si>
    <t>Ли Лира Павловна</t>
  </si>
  <si>
    <t>ул. Кабанбай батыра, д. 165, кв. 18, уг. Ударной</t>
  </si>
  <si>
    <t>Амраев Ахмеджан Мухамедович</t>
  </si>
  <si>
    <t>с/о Алма, ул.Алатау, д.22/1</t>
  </si>
  <si>
    <t>Турысбекова Шара Сталбековна</t>
  </si>
  <si>
    <t>ул.Тлендиева д.61, кв.51</t>
  </si>
  <si>
    <t>Ирзаков Талгат Аманжолович</t>
  </si>
  <si>
    <t xml:space="preserve">п.Акжар, ул.Зиманова д.82 </t>
  </si>
  <si>
    <t>Валиева Аида Кожахметовна</t>
  </si>
  <si>
    <t>мкр.Нур Алатау, ул. Сандыктас, д.25 (Акжазык, 25)</t>
  </si>
  <si>
    <t>Молчанова Дина Канифиевна</t>
  </si>
  <si>
    <t xml:space="preserve"> ул. Байзакова, д. 246, кв.8</t>
  </si>
  <si>
    <t>Спирина Ольга Сергеевна</t>
  </si>
  <si>
    <t xml:space="preserve"> ул.Успенского д.81, кв.6</t>
  </si>
  <si>
    <t>Кременчук Борис Васильевич</t>
  </si>
  <si>
    <t xml:space="preserve"> г. Каскелен, пер. Тлендеева, д. 10</t>
  </si>
  <si>
    <t xml:space="preserve"> мкр.Рахат, ПКСТ "Жадыра" д.72А</t>
  </si>
  <si>
    <t>Бесембаева Найля Калимжановна</t>
  </si>
  <si>
    <t xml:space="preserve"> мкр.Таусамалы, с\о "Алмалы-2, д.56</t>
  </si>
  <si>
    <t>Ибрагимов Агид Мирсевдиоглы</t>
  </si>
  <si>
    <t xml:space="preserve"> п.Туймебаева, ул.Алматинская д.138</t>
  </si>
  <si>
    <t>Масимов Алымжан Адылович</t>
  </si>
  <si>
    <t xml:space="preserve"> п.Туздыбастау, мкр.Жайляу пятно 214</t>
  </si>
  <si>
    <t>Жансеитова Э. П.</t>
  </si>
  <si>
    <t>ул. Кабанбай батыра, д. 55, кв. 88</t>
  </si>
  <si>
    <t>Жанасбаева Б.К.</t>
  </si>
  <si>
    <t xml:space="preserve"> п. Карагайлы, ул. Молдагулова 49</t>
  </si>
  <si>
    <t>Казанкова Оксана Федоровна</t>
  </si>
  <si>
    <t xml:space="preserve"> с/т Алма, уч.39</t>
  </si>
  <si>
    <t>Жумашева Жулдыз Сайрановна</t>
  </si>
  <si>
    <t xml:space="preserve"> с/т "Алма, уч.41</t>
  </si>
  <si>
    <t>Аданенко Н.Н.</t>
  </si>
  <si>
    <t xml:space="preserve"> ул. Мустафы Шокая, 182</t>
  </si>
  <si>
    <t>Теребев Максим Владимирович</t>
  </si>
  <si>
    <t xml:space="preserve"> мкр.Аксай-2, д.43, кв.51</t>
  </si>
  <si>
    <t>Айткулова Рената Аскаровна</t>
  </si>
  <si>
    <t xml:space="preserve"> ул.Сатпаева д.64 "Г", кв.20</t>
  </si>
  <si>
    <t>Досмухамедова Нургуль Нуртатовна</t>
  </si>
  <si>
    <t xml:space="preserve"> п.Туздыбастау, ул.Сейфуллина д.124</t>
  </si>
  <si>
    <t>Сабекова Рината Кумашевна</t>
  </si>
  <si>
    <t xml:space="preserve"> мкр.Жетысу-2, д.56, кв.3</t>
  </si>
  <si>
    <t>Сулеева Жанар Сакеновна</t>
  </si>
  <si>
    <t xml:space="preserve"> ул.Исаева д.92/1, кв.23</t>
  </si>
  <si>
    <t>Суворова Наталья АндреевнаЮ</t>
  </si>
  <si>
    <t>Карасайский район, п. Курымыс, ул. Алатау, д. 69</t>
  </si>
  <si>
    <t>Нурова Айгуль Бисембаевна.</t>
  </si>
  <si>
    <t xml:space="preserve"> ж/к Солнечная долина, ул. Аскарова д.157 Блок - 4. кв. 177</t>
  </si>
  <si>
    <t>Ставрианиди Христо Дмитриевич</t>
  </si>
  <si>
    <t xml:space="preserve"> с/т "Кооператор" д.58 </t>
  </si>
  <si>
    <t>Кенжали Нургиса Ганиулы</t>
  </si>
  <si>
    <t xml:space="preserve"> с.Долан,  ул.Достык, д.5</t>
  </si>
  <si>
    <t>Тойкин Орымбек Жанахметович</t>
  </si>
  <si>
    <t xml:space="preserve"> мкр. Карагайлы, ул. Фазылхана Баимбетова, д. 32</t>
  </si>
  <si>
    <t>Жумартбаев Ерсен Узбекович</t>
  </si>
  <si>
    <t xml:space="preserve"> ул.Черняховского, д.18</t>
  </si>
  <si>
    <t>Сартаева Асель Дастановна</t>
  </si>
  <si>
    <t>ул. Ондасынова, д. 51/3</t>
  </si>
  <si>
    <t xml:space="preserve">ул.Толе би, д.40, кв.63 </t>
  </si>
  <si>
    <t>Антонов Юрий Николаевич</t>
  </si>
  <si>
    <t xml:space="preserve">  мкр.Кокмайса, д.24, кв.26 </t>
  </si>
  <si>
    <t>Аленова Даметкен Жумажановна</t>
  </si>
  <si>
    <t>ул.Айтеке би, д.21 кв.17</t>
  </si>
  <si>
    <t>Толепбергенова Роза</t>
  </si>
  <si>
    <t>ул.Кыз Жибек, д.28 кв.2</t>
  </si>
  <si>
    <t>ИП Абдрасулова Шара Булатовна</t>
  </si>
  <si>
    <t xml:space="preserve"> ул. 2-ая Кисловодская, 3 "А"</t>
  </si>
  <si>
    <t>Салон химчистки "Ala Clean"</t>
  </si>
  <si>
    <t>ул. Кабанбай батыра, д. 96, кв. 81</t>
  </si>
  <si>
    <t>ИП Саджитов Р.Т.</t>
  </si>
  <si>
    <t xml:space="preserve"> ул. Майлина, 212, кв. 37</t>
  </si>
  <si>
    <t>ТОО "Диол Стом"</t>
  </si>
  <si>
    <t xml:space="preserve"> ул. Жарокова, 200/87</t>
  </si>
  <si>
    <t>ТОО "А.П. Милланд"</t>
  </si>
  <si>
    <t xml:space="preserve"> Бурундайское шоссе, Первомайская промбаза № 3</t>
  </si>
  <si>
    <t>ПКСК "Алмагуль"</t>
  </si>
  <si>
    <t xml:space="preserve"> мкр. Алмагуль, д. 49</t>
  </si>
  <si>
    <t>Юридическая консультация - 15</t>
  </si>
  <si>
    <t xml:space="preserve"> мкр. Шанырак - 2, ул. Култегина, 40</t>
  </si>
  <si>
    <t>ТОО "БиСиЭм"</t>
  </si>
  <si>
    <t xml:space="preserve"> ул. Немировича-Данченко, 54</t>
  </si>
  <si>
    <t>ТОО "Аква лаб"</t>
  </si>
  <si>
    <t xml:space="preserve">  ул.Тургут Озала 71кв.108</t>
  </si>
  <si>
    <t>ТОО "Тулпар Такси"</t>
  </si>
  <si>
    <t>таксомоторный парк, мкр. Болашак, д. 1/15</t>
  </si>
  <si>
    <t>ТОО "Кентас"</t>
  </si>
  <si>
    <t xml:space="preserve"> пос.Байтерек</t>
  </si>
  <si>
    <t>ТОО "Upstream Zerek School"</t>
  </si>
  <si>
    <t xml:space="preserve"> п.Акжар, ул.Зиманова д.80</t>
  </si>
  <si>
    <t>Адырбаев К.И.</t>
  </si>
  <si>
    <t xml:space="preserve"> мкр. Кок-Кайнар, ул. Жамбула, д. 9</t>
  </si>
  <si>
    <t>ТОО "Торговый дом Тау"</t>
  </si>
  <si>
    <t xml:space="preserve"> ул.Иванилова, д.50"А"</t>
  </si>
  <si>
    <t xml:space="preserve"> GSM-2-395</t>
  </si>
  <si>
    <t xml:space="preserve"> GSM-2-358</t>
  </si>
  <si>
    <t xml:space="preserve"> GSM-6020</t>
  </si>
  <si>
    <t xml:space="preserve"> GSM-2-576</t>
  </si>
  <si>
    <t xml:space="preserve"> GSM-2-666</t>
  </si>
  <si>
    <t xml:space="preserve"> GSM-2-746</t>
  </si>
  <si>
    <t xml:space="preserve"> GSM-2-802</t>
  </si>
  <si>
    <t xml:space="preserve"> GSM-2-889</t>
  </si>
  <si>
    <t xml:space="preserve"> GSM-2-1051</t>
  </si>
  <si>
    <t xml:space="preserve"> GSM-2-2110</t>
  </si>
  <si>
    <t xml:space="preserve"> GSM-2-2186</t>
  </si>
  <si>
    <t xml:space="preserve"> GSM1043</t>
  </si>
  <si>
    <t xml:space="preserve"> GSM-7029</t>
  </si>
  <si>
    <t xml:space="preserve"> GSM-2-939</t>
  </si>
  <si>
    <t xml:space="preserve"> GSM-5217</t>
  </si>
  <si>
    <t>ул. Розыбакиева, 285</t>
  </si>
  <si>
    <t>№ передатчика</t>
  </si>
  <si>
    <t>Адрес</t>
  </si>
  <si>
    <t>Наименование</t>
  </si>
  <si>
    <t>АКТ сверки по физическим лицам за январь 2024г.</t>
  </si>
  <si>
    <t>ИТОГО к оплате за январь 2024г.:</t>
  </si>
  <si>
    <t>АКТ сверки по юридическим лицам за январь 2024г.</t>
  </si>
  <si>
    <t>АКТ сверки по юридическим лицам за февраль 2024г.</t>
  </si>
  <si>
    <t>ИТОГО к оплате за февраль 2024г.:</t>
  </si>
  <si>
    <t>АКТ сверки по физическим лицам за февраль 2024г.</t>
  </si>
  <si>
    <t>снят с 01.03.2024</t>
  </si>
  <si>
    <t>доблакировка тс с 29.03.2024</t>
  </si>
  <si>
    <t>АКТ сверки по юридическим лицам за март 2024г.</t>
  </si>
  <si>
    <t>ИТОГО к оплате за март 2024г.:</t>
  </si>
  <si>
    <t>АКТ сверки по физическим лицам за март 2024г.</t>
  </si>
  <si>
    <t>АКТ сверки по физическим лицам за апрель 2024г.</t>
  </si>
  <si>
    <t>ИТОГО к оплате за апрель 2024г.:</t>
  </si>
  <si>
    <t>АКТ сверки по юридическим лицам за апрель 2024г.</t>
  </si>
  <si>
    <t>GSM-8006</t>
  </si>
  <si>
    <t>ТОО "Мир малышей"</t>
  </si>
  <si>
    <t>с.Туймебаева, ул.Тауелсиздик, д.142</t>
  </si>
  <si>
    <t>Порядковый №</t>
  </si>
  <si>
    <t>№ GSM</t>
  </si>
  <si>
    <t>Наименование клиента</t>
  </si>
  <si>
    <t>Часы в месяц</t>
  </si>
  <si>
    <t>Тариф за мониторинг и реагирование в месяц</t>
  </si>
  <si>
    <t>Аренда РПО/GSM</t>
  </si>
  <si>
    <t>Тех. обслуж.</t>
  </si>
  <si>
    <t>СМС уведомление</t>
  </si>
  <si>
    <t>Сумма в месяц</t>
  </si>
  <si>
    <t>Примечания</t>
  </si>
  <si>
    <t>АКТ сверки по физическим лицам за май 2024г.</t>
  </si>
  <si>
    <t>Тип объекта</t>
  </si>
  <si>
    <t>Вид сигнализации</t>
  </si>
  <si>
    <t>Пожарная сигнализация</t>
  </si>
  <si>
    <t>Сумма за реагирование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</si>
</sst>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/mm/yy"/>
    <numFmt numFmtId="166" formatCode="#,##0\ _₽"/>
  </numFmts>
  <fonts count="32" x14ac:knownFonts="1">
    <font>
      <sz val="10"/>
      <name val="Arial"/>
    </font>
    <font>
      <b/>
      <sz val="12"/>
      <name val="Bookman Old Style"/>
      <family val="1"/>
      <charset val="204"/>
    </font>
    <font>
      <sz val="14"/>
      <name val="Bookman Old Style"/>
      <family val="1"/>
      <charset val="204"/>
    </font>
    <font>
      <b/>
      <sz val="14"/>
      <name val="Bookman Old Style"/>
      <family val="1"/>
      <charset val="204"/>
    </font>
    <font>
      <sz val="12"/>
      <name val="Bookman Old Style"/>
      <family val="1"/>
      <charset val="204"/>
    </font>
    <font>
      <b/>
      <sz val="7"/>
      <name val="Bookman Old Style"/>
      <family val="1"/>
      <charset val="204"/>
    </font>
    <font>
      <sz val="8"/>
      <name val="Bookman Old Style"/>
      <family val="1"/>
      <charset val="204"/>
    </font>
    <font>
      <b/>
      <sz val="9"/>
      <name val="Bookman Old Style"/>
      <family val="1"/>
      <charset val="204"/>
    </font>
    <font>
      <b/>
      <sz val="8"/>
      <name val="Bookman Old Style"/>
      <family val="1"/>
      <charset val="204"/>
    </font>
    <font>
      <sz val="9"/>
      <name val="Bookman Old Style"/>
      <family val="1"/>
      <charset val="204"/>
    </font>
    <font>
      <b/>
      <sz val="10"/>
      <name val="Bookman Old Style"/>
      <family val="1"/>
      <charset val="204"/>
    </font>
    <font>
      <b/>
      <sz val="16"/>
      <name val="Bookman Old Style"/>
      <family val="1"/>
      <charset val="204"/>
    </font>
    <font>
      <b/>
      <sz val="11"/>
      <name val="Bookman Old Style"/>
      <family val="1"/>
      <charset val="204"/>
    </font>
    <font>
      <sz val="11"/>
      <name val="Bookman Old Style"/>
      <family val="1"/>
      <charset val="204"/>
    </font>
    <font>
      <b/>
      <sz val="6"/>
      <name val="Bookman Old Style"/>
      <family val="1"/>
      <charset val="204"/>
    </font>
    <font>
      <b/>
      <sz val="8"/>
      <name val="Times New Roman"/>
      <family val="1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Bookman Old Style"/>
      <family val="1"/>
      <charset val="204"/>
    </font>
    <font>
      <b/>
      <sz val="11"/>
      <name val="Times New Roman"/>
      <family val="1"/>
      <charset val="204"/>
    </font>
    <font>
      <b/>
      <sz val="10"/>
      <color rgb="FFFF0000"/>
      <name val="Bookman Old Style"/>
      <family val="1"/>
      <charset val="204"/>
    </font>
    <font>
      <b/>
      <sz val="9"/>
      <color rgb="FFFF0000"/>
      <name val="Times New Roman"/>
      <family val="1"/>
      <charset val="204"/>
    </font>
    <font>
      <sz val="9"/>
      <color rgb="FFFF0000"/>
      <name val="Bookman Old Style"/>
      <family val="1"/>
      <charset val="204"/>
    </font>
    <font>
      <b/>
      <sz val="8"/>
      <color rgb="FFFF0000"/>
      <name val="Times New Roman"/>
      <family val="1"/>
      <charset val="204"/>
    </font>
    <font>
      <b/>
      <sz val="9"/>
      <color rgb="FFFF0000"/>
      <name val="Bookman Old Style"/>
      <family val="1"/>
      <charset val="204"/>
    </font>
    <font>
      <b/>
      <sz val="8"/>
      <color rgb="FFFF0000"/>
      <name val="Bookman Old Style"/>
      <family val="1"/>
      <charset val="204"/>
    </font>
    <font>
      <sz val="8"/>
      <color rgb="FFFF0000"/>
      <name val="Bookman Old Style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8" fillId="0" borderId="2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wrapText="1"/>
    </xf>
    <xf numFmtId="0" fontId="13" fillId="0" borderId="0" xfId="0" applyFont="1"/>
    <xf numFmtId="1" fontId="13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12" fillId="0" borderId="0" xfId="0" applyNumberFormat="1" applyFont="1" applyAlignment="1">
      <alignment horizontal="center" wrapText="1"/>
    </xf>
    <xf numFmtId="3" fontId="12" fillId="0" borderId="0" xfId="0" applyNumberFormat="1" applyFont="1"/>
    <xf numFmtId="3" fontId="12" fillId="0" borderId="0" xfId="0" applyNumberFormat="1" applyFont="1" applyAlignment="1">
      <alignment horizontal="left"/>
    </xf>
    <xf numFmtId="3" fontId="1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4" xfId="0" applyNumberFormat="1" applyFont="1" applyBorder="1" applyAlignment="1">
      <alignment horizontal="center" wrapText="1"/>
    </xf>
    <xf numFmtId="3" fontId="12" fillId="0" borderId="4" xfId="0" applyNumberFormat="1" applyFont="1" applyBorder="1" applyAlignment="1">
      <alignment horizontal="center" wrapText="1"/>
    </xf>
    <xf numFmtId="3" fontId="4" fillId="0" borderId="0" xfId="0" applyNumberFormat="1" applyFont="1" applyAlignment="1">
      <alignment horizontal="center" vertical="center" wrapText="1"/>
    </xf>
    <xf numFmtId="3" fontId="13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4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3" fontId="3" fillId="0" borderId="0" xfId="0" applyNumberFormat="1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3" fontId="10" fillId="0" borderId="0" xfId="0" applyNumberFormat="1" applyFont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165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wrapText="1"/>
    </xf>
    <xf numFmtId="165" fontId="9" fillId="3" borderId="11" xfId="0" applyNumberFormat="1" applyFont="1" applyFill="1" applyBorder="1" applyAlignment="1">
      <alignment horizontal="center" vertical="center" textRotation="90" wrapText="1"/>
    </xf>
    <xf numFmtId="3" fontId="9" fillId="3" borderId="11" xfId="0" applyNumberFormat="1" applyFont="1" applyFill="1" applyBorder="1" applyAlignment="1">
      <alignment horizontal="center" vertical="center" textRotation="90"/>
    </xf>
    <xf numFmtId="3" fontId="9" fillId="3" borderId="11" xfId="0" applyNumberFormat="1" applyFont="1" applyFill="1" applyBorder="1" applyAlignment="1">
      <alignment horizontal="center" vertical="center" textRotation="90" wrapText="1"/>
    </xf>
    <xf numFmtId="0" fontId="9" fillId="3" borderId="12" xfId="0" applyFont="1" applyFill="1" applyBorder="1" applyAlignment="1">
      <alignment horizontal="center" vertical="center" textRotation="90" wrapText="1"/>
    </xf>
    <xf numFmtId="3" fontId="10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5" fontId="8" fillId="2" borderId="2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22" fillId="0" borderId="0" xfId="0" applyFont="1"/>
    <xf numFmtId="0" fontId="21" fillId="0" borderId="4" xfId="0" applyFont="1" applyBorder="1" applyAlignment="1">
      <alignment horizontal="center"/>
    </xf>
    <xf numFmtId="0" fontId="21" fillId="0" borderId="0" xfId="0" applyFont="1"/>
    <xf numFmtId="165" fontId="8" fillId="2" borderId="8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0" fontId="9" fillId="2" borderId="3" xfId="0" applyFont="1" applyFill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 wrapText="1"/>
    </xf>
    <xf numFmtId="0" fontId="25" fillId="2" borderId="0" xfId="0" applyFont="1" applyFill="1" applyAlignment="1">
      <alignment vertical="center"/>
    </xf>
    <xf numFmtId="0" fontId="26" fillId="2" borderId="9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3" fontId="8" fillId="4" borderId="8" xfId="0" applyNumberFormat="1" applyFont="1" applyFill="1" applyBorder="1" applyAlignment="1">
      <alignment horizontal="center" vertical="center" wrapText="1"/>
    </xf>
    <xf numFmtId="3" fontId="20" fillId="0" borderId="0" xfId="0" applyNumberFormat="1" applyFont="1"/>
    <xf numFmtId="3" fontId="16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/>
    <xf numFmtId="0" fontId="6" fillId="3" borderId="10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 wrapText="1"/>
    </xf>
    <xf numFmtId="0" fontId="6" fillId="3" borderId="11" xfId="0" applyFont="1" applyFill="1" applyBorder="1" applyAlignment="1">
      <alignment horizontal="center" vertical="center" textRotation="90"/>
    </xf>
    <xf numFmtId="165" fontId="6" fillId="3" borderId="11" xfId="0" applyNumberFormat="1" applyFont="1" applyFill="1" applyBorder="1" applyAlignment="1">
      <alignment horizontal="center" vertical="center" textRotation="90" wrapText="1"/>
    </xf>
    <xf numFmtId="1" fontId="6" fillId="3" borderId="11" xfId="0" applyNumberFormat="1" applyFont="1" applyFill="1" applyBorder="1" applyAlignment="1">
      <alignment horizontal="center" vertical="center" textRotation="90" wrapText="1"/>
    </xf>
    <xf numFmtId="0" fontId="6" fillId="3" borderId="12" xfId="0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 wrapText="1"/>
    </xf>
    <xf numFmtId="0" fontId="8" fillId="2" borderId="0" xfId="0" applyFont="1" applyFill="1" applyAlignment="1">
      <alignment vertical="center"/>
    </xf>
    <xf numFmtId="0" fontId="30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2" fillId="0" borderId="0" xfId="0" applyNumberFormat="1" applyFont="1"/>
    <xf numFmtId="0" fontId="13" fillId="0" borderId="0" xfId="0" applyFont="1" applyAlignment="1">
      <alignment vertical="center"/>
    </xf>
    <xf numFmtId="3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wrapText="1"/>
    </xf>
    <xf numFmtId="1" fontId="12" fillId="0" borderId="0" xfId="0" applyNumberFormat="1" applyFont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0" fillId="0" borderId="14" xfId="0" applyFont="1" applyBorder="1" applyAlignment="1">
      <alignment vertical="center" wrapText="1"/>
    </xf>
    <xf numFmtId="3" fontId="24" fillId="0" borderId="0" xfId="0" applyNumberFormat="1" applyFont="1" applyAlignment="1">
      <alignment horizontal="center" wrapText="1"/>
    </xf>
    <xf numFmtId="3" fontId="24" fillId="0" borderId="0" xfId="0" applyNumberFormat="1" applyFont="1"/>
    <xf numFmtId="3" fontId="24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 wrapText="1"/>
    </xf>
    <xf numFmtId="3" fontId="21" fillId="0" borderId="0" xfId="0" applyNumberFormat="1" applyFont="1" applyAlignment="1">
      <alignment horizontal="left"/>
    </xf>
    <xf numFmtId="3" fontId="21" fillId="0" borderId="0" xfId="0" applyNumberFormat="1" applyFont="1" applyAlignment="1">
      <alignment horizontal="center" wrapText="1"/>
    </xf>
    <xf numFmtId="3" fontId="21" fillId="0" borderId="0" xfId="0" applyNumberFormat="1" applyFont="1"/>
    <xf numFmtId="3" fontId="4" fillId="0" borderId="0" xfId="0" applyNumberFormat="1" applyFont="1"/>
    <xf numFmtId="0" fontId="8" fillId="0" borderId="14" xfId="0" applyFont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165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/>
    </xf>
    <xf numFmtId="3" fontId="8" fillId="5" borderId="2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" fontId="8" fillId="5" borderId="2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165" fontId="8" fillId="5" borderId="8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12" fillId="0" borderId="0" xfId="0" applyNumberFormat="1" applyFont="1" applyAlignment="1">
      <alignment horizontal="center" vertical="center"/>
    </xf>
    <xf numFmtId="0" fontId="31" fillId="0" borderId="15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view="pageBreakPreview" topLeftCell="A64" zoomScale="60" zoomScaleNormal="100" workbookViewId="0">
      <selection activeCell="A64" sqref="A1:IV65536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284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31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31</v>
      </c>
      <c r="H10" s="49">
        <f>1000/$N$8*G10</f>
        <v>1000</v>
      </c>
      <c r="I10" s="37">
        <f>730/$N$8*G10</f>
        <v>730</v>
      </c>
      <c r="J10" s="37">
        <f>2000/$N$8*G10</f>
        <v>2000</v>
      </c>
      <c r="K10" s="61">
        <f>1000/$N$8*G10</f>
        <v>1000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73000</v>
      </c>
      <c r="I86" s="57">
        <f t="shared" si="15"/>
        <v>53290</v>
      </c>
      <c r="J86" s="57">
        <f t="shared" si="15"/>
        <v>146500</v>
      </c>
      <c r="K86" s="57">
        <f t="shared" si="15"/>
        <v>73000</v>
      </c>
      <c r="L86" s="57">
        <f t="shared" si="15"/>
        <v>14600</v>
      </c>
      <c r="M86" s="57">
        <f t="shared" si="15"/>
        <v>3000</v>
      </c>
      <c r="N86" s="57">
        <f t="shared" si="15"/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2" t="s">
        <v>285</v>
      </c>
      <c r="E94" s="202"/>
      <c r="F94" s="203"/>
      <c r="G94" s="203"/>
      <c r="H94" s="203"/>
      <c r="I94" s="34"/>
      <c r="J94" s="110">
        <f>E91+E92</f>
        <v>363390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2" t="s">
        <v>32</v>
      </c>
      <c r="G96" s="202"/>
      <c r="H96" s="202"/>
      <c r="I96" s="203"/>
      <c r="J96" s="203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6"/>
  <sheetViews>
    <sheetView view="pageBreakPreview" topLeftCell="A6" zoomScale="115" zoomScaleNormal="100" zoomScaleSheetLayoutView="115" workbookViewId="0">
      <selection activeCell="A10" sqref="A10:O10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20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20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20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20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  <c r="R4" s="118" t="s">
        <v>30</v>
      </c>
    </row>
    <row r="5" spans="1:20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20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20" s="167" customFormat="1" ht="15" x14ac:dyDescent="0.15">
      <c r="A7" s="163"/>
      <c r="B7" s="22"/>
      <c r="C7" s="22"/>
      <c r="D7" s="204" t="s">
        <v>297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20" ht="12" thickBot="1" x14ac:dyDescent="0.2">
      <c r="P8" s="125">
        <v>31</v>
      </c>
    </row>
    <row r="9" spans="1:20" s="118" customFormat="1" ht="106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130" t="s">
        <v>304</v>
      </c>
      <c r="G9" s="131" t="s">
        <v>2</v>
      </c>
      <c r="H9" s="132" t="s">
        <v>305</v>
      </c>
      <c r="I9" s="130" t="s">
        <v>3</v>
      </c>
      <c r="J9" s="130" t="s">
        <v>17</v>
      </c>
      <c r="K9" s="130" t="s">
        <v>306</v>
      </c>
      <c r="L9" s="132" t="s">
        <v>11</v>
      </c>
      <c r="M9" s="132" t="s">
        <v>315</v>
      </c>
      <c r="N9" s="132" t="s">
        <v>307</v>
      </c>
      <c r="O9" s="132" t="s">
        <v>308</v>
      </c>
      <c r="P9" s="132" t="s">
        <v>309</v>
      </c>
      <c r="Q9" s="133" t="s">
        <v>310</v>
      </c>
      <c r="R9" s="118" t="s">
        <v>312</v>
      </c>
      <c r="S9" s="41" t="s">
        <v>313</v>
      </c>
      <c r="T9" s="41" t="s">
        <v>314</v>
      </c>
    </row>
    <row r="10" spans="1:20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20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 t="shared" ref="I11:I25" si="0">$P$8</f>
        <v>31</v>
      </c>
      <c r="J11" s="140">
        <f>200/$P$8*I11</f>
        <v>200</v>
      </c>
      <c r="K11" s="140">
        <f>1000/$P$8*I11</f>
        <v>1000</v>
      </c>
      <c r="L11" s="37">
        <f t="shared" ref="L11:L24" si="1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20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 t="shared" si="0"/>
        <v>31</v>
      </c>
      <c r="J12" s="135">
        <v>0</v>
      </c>
      <c r="K12" s="135">
        <f>1000/$P$8*I12</f>
        <v>1000</v>
      </c>
      <c r="L12" s="37">
        <f t="shared" si="1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20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si="0"/>
        <v>31</v>
      </c>
      <c r="J13" s="135">
        <f t="shared" ref="J13:J24" si="2">200/$P$8*I13</f>
        <v>200</v>
      </c>
      <c r="K13" s="135">
        <f t="shared" ref="K13:K21" si="3">1000/$P$8*I13</f>
        <v>1000</v>
      </c>
      <c r="L13" s="37">
        <f t="shared" si="1"/>
        <v>730</v>
      </c>
      <c r="M13" s="37">
        <f t="shared" ref="M13:M23" si="4">F13*H13/$P$8*I13</f>
        <v>5071</v>
      </c>
      <c r="N13" s="37">
        <f t="shared" ref="N13:N24" si="5">1000/$P$8*I13</f>
        <v>1000</v>
      </c>
      <c r="O13" s="37"/>
      <c r="P13" s="37">
        <f t="shared" ref="P13:P20" si="6">J13+K13+L13+M13+N13</f>
        <v>8001</v>
      </c>
      <c r="Q13" s="137"/>
    </row>
    <row r="14" spans="1:20" s="138" customFormat="1" ht="36" x14ac:dyDescent="0.15">
      <c r="A14" s="139">
        <f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730</v>
      </c>
      <c r="G14" s="17">
        <v>45380</v>
      </c>
      <c r="H14" s="136">
        <v>11</v>
      </c>
      <c r="I14" s="136">
        <f t="shared" si="0"/>
        <v>31</v>
      </c>
      <c r="J14" s="135">
        <f>200/$P$8*I14</f>
        <v>200</v>
      </c>
      <c r="K14" s="135">
        <f>1000/$P$8*I14</f>
        <v>1000</v>
      </c>
      <c r="L14" s="37">
        <f>730/$P$8*I14</f>
        <v>730</v>
      </c>
      <c r="M14" s="37">
        <f>F14*H14/$P$8*I14</f>
        <v>8030.0000000000009</v>
      </c>
      <c r="N14" s="37">
        <f>1000/$P$8*I14</f>
        <v>1000</v>
      </c>
      <c r="O14" s="37"/>
      <c r="P14" s="37">
        <f>J14+K14+L14+M14+N14</f>
        <v>10960</v>
      </c>
      <c r="Q14" s="137" t="s">
        <v>291</v>
      </c>
    </row>
    <row r="15" spans="1:20" s="138" customFormat="1" ht="49.5" customHeight="1" x14ac:dyDescent="0.15">
      <c r="A15" s="139">
        <f>A14+1</f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0"/>
        <v>31</v>
      </c>
      <c r="J15" s="135">
        <f t="shared" si="2"/>
        <v>200</v>
      </c>
      <c r="K15" s="135">
        <f t="shared" si="3"/>
        <v>1000</v>
      </c>
      <c r="L15" s="37">
        <f t="shared" si="1"/>
        <v>730</v>
      </c>
      <c r="M15" s="37">
        <f t="shared" si="4"/>
        <v>8030.0000000000009</v>
      </c>
      <c r="N15" s="37">
        <f t="shared" si="5"/>
        <v>1000</v>
      </c>
      <c r="O15" s="37"/>
      <c r="P15" s="37">
        <f t="shared" si="6"/>
        <v>10960</v>
      </c>
      <c r="Q15" s="137"/>
      <c r="R15" s="205"/>
      <c r="S15" s="206"/>
    </row>
    <row r="16" spans="1:20" s="138" customFormat="1" ht="24" x14ac:dyDescent="0.15">
      <c r="A16" s="139">
        <f t="shared" ref="A16:A25" si="7">A15+1</f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0"/>
        <v>31</v>
      </c>
      <c r="J16" s="135">
        <f t="shared" si="2"/>
        <v>200</v>
      </c>
      <c r="K16" s="135">
        <f t="shared" si="3"/>
        <v>1000</v>
      </c>
      <c r="L16" s="37">
        <f t="shared" si="1"/>
        <v>730</v>
      </c>
      <c r="M16" s="37">
        <f t="shared" si="4"/>
        <v>3102</v>
      </c>
      <c r="N16" s="37">
        <f t="shared" si="5"/>
        <v>1000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0"/>
        <v>31</v>
      </c>
      <c r="J17" s="135">
        <f t="shared" si="2"/>
        <v>200</v>
      </c>
      <c r="K17" s="135">
        <f t="shared" si="3"/>
        <v>1000</v>
      </c>
      <c r="L17" s="37">
        <f t="shared" si="1"/>
        <v>730</v>
      </c>
      <c r="M17" s="37">
        <f t="shared" si="4"/>
        <v>5687</v>
      </c>
      <c r="N17" s="37">
        <f t="shared" si="5"/>
        <v>1000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0"/>
        <v>31</v>
      </c>
      <c r="J18" s="135">
        <f t="shared" si="2"/>
        <v>200</v>
      </c>
      <c r="K18" s="135">
        <f t="shared" si="3"/>
        <v>1000</v>
      </c>
      <c r="L18" s="37">
        <f t="shared" si="1"/>
        <v>730</v>
      </c>
      <c r="M18" s="37">
        <f t="shared" si="4"/>
        <v>5599</v>
      </c>
      <c r="N18" s="37">
        <f t="shared" si="5"/>
        <v>1000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0"/>
        <v>31</v>
      </c>
      <c r="J19" s="135">
        <f t="shared" si="2"/>
        <v>200</v>
      </c>
      <c r="K19" s="135">
        <f t="shared" si="3"/>
        <v>1000</v>
      </c>
      <c r="L19" s="37">
        <f t="shared" si="1"/>
        <v>730</v>
      </c>
      <c r="M19" s="37">
        <f t="shared" si="4"/>
        <v>5742</v>
      </c>
      <c r="N19" s="37">
        <f t="shared" si="5"/>
        <v>1000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0"/>
        <v>31</v>
      </c>
      <c r="J20" s="135">
        <f t="shared" si="2"/>
        <v>200</v>
      </c>
      <c r="K20" s="135">
        <f t="shared" si="3"/>
        <v>1000</v>
      </c>
      <c r="L20" s="37">
        <f t="shared" si="1"/>
        <v>730</v>
      </c>
      <c r="M20" s="37">
        <f t="shared" si="4"/>
        <v>8030.0000000000009</v>
      </c>
      <c r="N20" s="37">
        <f t="shared" si="5"/>
        <v>1000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 t="shared" si="0"/>
        <v>31</v>
      </c>
      <c r="J21" s="135">
        <f t="shared" si="2"/>
        <v>200</v>
      </c>
      <c r="K21" s="135">
        <f t="shared" si="3"/>
        <v>1000</v>
      </c>
      <c r="L21" s="37">
        <f t="shared" si="1"/>
        <v>730</v>
      </c>
      <c r="M21" s="37">
        <f t="shared" si="4"/>
        <v>8030.0000000000009</v>
      </c>
      <c r="N21" s="61">
        <f t="shared" si="5"/>
        <v>1000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 t="shared" si="0"/>
        <v>31</v>
      </c>
      <c r="J22" s="141">
        <f t="shared" si="2"/>
        <v>200</v>
      </c>
      <c r="K22" s="135">
        <f>1000/$P$8*I22</f>
        <v>1000</v>
      </c>
      <c r="L22" s="37">
        <f t="shared" si="1"/>
        <v>730</v>
      </c>
      <c r="M22" s="37">
        <f>F22*H22/$P$8*I22</f>
        <v>8030.0000000000009</v>
      </c>
      <c r="N22" s="61">
        <f>1000/$P$8*I22</f>
        <v>1000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 t="shared" si="0"/>
        <v>31</v>
      </c>
      <c r="J23" s="141">
        <f t="shared" si="2"/>
        <v>200</v>
      </c>
      <c r="K23" s="135">
        <f>1000/$P$8*I23</f>
        <v>1000</v>
      </c>
      <c r="L23" s="37">
        <f t="shared" si="1"/>
        <v>730</v>
      </c>
      <c r="M23" s="37">
        <f t="shared" si="4"/>
        <v>8030.0000000000009</v>
      </c>
      <c r="N23" s="61">
        <f t="shared" si="5"/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 t="shared" si="0"/>
        <v>31</v>
      </c>
      <c r="J24" s="135">
        <f t="shared" si="2"/>
        <v>200</v>
      </c>
      <c r="K24" s="135">
        <f>1000/$P$8*I24</f>
        <v>1000</v>
      </c>
      <c r="L24" s="37">
        <f t="shared" si="1"/>
        <v>730</v>
      </c>
      <c r="M24" s="37">
        <f>F24*H24/$P$8*I24</f>
        <v>8030.0000000000009</v>
      </c>
      <c r="N24" s="61">
        <f t="shared" si="5"/>
        <v>1000</v>
      </c>
      <c r="O24" s="7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16</v>
      </c>
      <c r="B25" s="68">
        <v>6898</v>
      </c>
      <c r="C25" s="68" t="s">
        <v>298</v>
      </c>
      <c r="D25" s="97" t="s">
        <v>299</v>
      </c>
      <c r="E25" s="97" t="s">
        <v>300</v>
      </c>
      <c r="F25" s="145">
        <v>730</v>
      </c>
      <c r="G25" s="162">
        <v>45401</v>
      </c>
      <c r="H25" s="136">
        <v>11</v>
      </c>
      <c r="I25" s="136">
        <f t="shared" si="0"/>
        <v>31</v>
      </c>
      <c r="J25" s="135">
        <f>200/$P$8*I25</f>
        <v>200</v>
      </c>
      <c r="K25" s="135">
        <f>1000/$P$8*I25</f>
        <v>1000</v>
      </c>
      <c r="L25" s="37">
        <f>730/$P$8*I25</f>
        <v>730</v>
      </c>
      <c r="M25" s="37">
        <f>F25*H25/$P$8*I25</f>
        <v>8030.0000000000009</v>
      </c>
      <c r="N25" s="61">
        <f>1000/$P$8*I25</f>
        <v>1000</v>
      </c>
      <c r="O25" s="71"/>
      <c r="P25" s="37">
        <f>J25+K25+L25+M25+N25</f>
        <v>10960</v>
      </c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3000</v>
      </c>
      <c r="K30" s="155">
        <f t="shared" si="8"/>
        <v>16000</v>
      </c>
      <c r="L30" s="155">
        <f t="shared" si="8"/>
        <v>11680</v>
      </c>
      <c r="M30" s="155">
        <f t="shared" si="8"/>
        <v>109516</v>
      </c>
      <c r="N30" s="155">
        <f t="shared" si="8"/>
        <v>16000</v>
      </c>
      <c r="O30" s="155">
        <f t="shared" si="8"/>
        <v>1500</v>
      </c>
      <c r="P30" s="155">
        <f>ROUND(SUM(P10:P29),0)</f>
        <v>157696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16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32180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125516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7" t="s">
        <v>296</v>
      </c>
      <c r="E36" s="207"/>
      <c r="F36" s="207"/>
      <c r="G36" s="207"/>
      <c r="H36" s="207"/>
      <c r="I36" s="208">
        <f>E34+E35</f>
        <v>157696</v>
      </c>
      <c r="J36" s="208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9"/>
      <c r="H37" s="209"/>
      <c r="I37" s="209"/>
      <c r="J37" s="209"/>
      <c r="K37" s="209"/>
      <c r="L37" s="209"/>
      <c r="M37" s="209"/>
      <c r="N37" s="209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6"/>
  <sheetViews>
    <sheetView view="pageBreakPreview" topLeftCell="A12" zoomScale="90" zoomScaleNormal="100" zoomScaleSheetLayoutView="90" workbookViewId="0">
      <selection activeCell="B14" sqref="B14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286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4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31</v>
      </c>
      <c r="J13" s="135">
        <f t="shared" ref="J13:J24" si="2">200/$P$8*I13</f>
        <v>200</v>
      </c>
      <c r="K13" s="135">
        <f t="shared" ref="K13:K21" si="3">1000/$P$8*I13</f>
        <v>1000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31</v>
      </c>
      <c r="J14" s="135">
        <f t="shared" si="2"/>
        <v>200</v>
      </c>
      <c r="K14" s="135">
        <f t="shared" si="3"/>
        <v>1000</v>
      </c>
      <c r="L14" s="37">
        <f t="shared" si="0"/>
        <v>730</v>
      </c>
      <c r="M14" s="37">
        <f t="shared" si="4"/>
        <v>4114</v>
      </c>
      <c r="N14" s="37">
        <f t="shared" si="5"/>
        <v>1000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31</v>
      </c>
      <c r="J15" s="135">
        <f t="shared" si="2"/>
        <v>200</v>
      </c>
      <c r="K15" s="135">
        <f t="shared" si="3"/>
        <v>1000</v>
      </c>
      <c r="L15" s="37">
        <f t="shared" si="0"/>
        <v>730</v>
      </c>
      <c r="M15" s="37">
        <f t="shared" si="4"/>
        <v>8030.0000000000009</v>
      </c>
      <c r="N15" s="37">
        <f t="shared" si="5"/>
        <v>1000</v>
      </c>
      <c r="O15" s="37"/>
      <c r="P15" s="37">
        <f t="shared" si="6"/>
        <v>10960</v>
      </c>
      <c r="Q15" s="137"/>
      <c r="R15" s="205"/>
      <c r="S15" s="206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3102</v>
      </c>
      <c r="N16" s="37">
        <f t="shared" si="5"/>
        <v>1000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5687</v>
      </c>
      <c r="N17" s="37">
        <f t="shared" si="5"/>
        <v>1000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5599</v>
      </c>
      <c r="N18" s="37">
        <f t="shared" si="5"/>
        <v>1000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5742</v>
      </c>
      <c r="N19" s="37">
        <f t="shared" si="5"/>
        <v>1000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8030.0000000000009</v>
      </c>
      <c r="N20" s="37">
        <f t="shared" si="5"/>
        <v>1000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61">
        <f t="shared" si="5"/>
        <v>1000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31</v>
      </c>
      <c r="J22" s="141">
        <f t="shared" si="2"/>
        <v>200</v>
      </c>
      <c r="K22" s="135">
        <f>1000/$P$8*I22</f>
        <v>1000</v>
      </c>
      <c r="L22" s="37">
        <f t="shared" si="0"/>
        <v>730</v>
      </c>
      <c r="M22" s="37">
        <f>F22*H22/$P$8*I22</f>
        <v>8030.0000000000009</v>
      </c>
      <c r="N22" s="61">
        <f>1000/$P$8*I22</f>
        <v>1000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 t="shared" si="4"/>
        <v>8030.0000000000009</v>
      </c>
      <c r="N23" s="61">
        <f t="shared" si="5"/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31</v>
      </c>
      <c r="J24" s="135">
        <f t="shared" si="2"/>
        <v>200</v>
      </c>
      <c r="K24" s="135">
        <f>1000/$P$8*I24</f>
        <v>1000</v>
      </c>
      <c r="L24" s="37">
        <f t="shared" si="0"/>
        <v>730</v>
      </c>
      <c r="M24" s="37">
        <f>F24*H24/$P$8*I24</f>
        <v>8030.0000000000009</v>
      </c>
      <c r="N24" s="61">
        <f t="shared" si="5"/>
        <v>1000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7" t="s">
        <v>285</v>
      </c>
      <c r="E36" s="207"/>
      <c r="F36" s="207"/>
      <c r="G36" s="207"/>
      <c r="H36" s="207"/>
      <c r="I36" s="208">
        <f>E34+E35</f>
        <v>142820</v>
      </c>
      <c r="J36" s="208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9"/>
      <c r="H37" s="209"/>
      <c r="I37" s="209"/>
      <c r="J37" s="209"/>
      <c r="K37" s="209"/>
      <c r="L37" s="209"/>
      <c r="M37" s="209"/>
      <c r="N37" s="209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view="pageBreakPreview" topLeftCell="A70" zoomScale="60" zoomScaleNormal="100" workbookViewId="0">
      <selection activeCell="I79" sqref="I7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289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29</v>
      </c>
    </row>
    <row r="9" spans="1:16" s="2" customFormat="1" ht="109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3908</v>
      </c>
      <c r="C10" s="50" t="s">
        <v>38</v>
      </c>
      <c r="D10" s="51" t="s">
        <v>94</v>
      </c>
      <c r="E10" s="51" t="s">
        <v>95</v>
      </c>
      <c r="F10" s="59">
        <v>41387</v>
      </c>
      <c r="G10" s="49">
        <f t="shared" ref="G10:G73" si="0">$N$8</f>
        <v>29</v>
      </c>
      <c r="H10" s="49">
        <f>1000/$N$8*G10</f>
        <v>1000.0000000000001</v>
      </c>
      <c r="I10" s="37">
        <f>730/$N$8*G10</f>
        <v>730</v>
      </c>
      <c r="J10" s="37">
        <f>2000/$N$8*G10</f>
        <v>2000.0000000000002</v>
      </c>
      <c r="K10" s="61">
        <f>1000/$N$8*G10</f>
        <v>1000.0000000000001</v>
      </c>
      <c r="L10" s="61">
        <f>200/N$8*G10</f>
        <v>200</v>
      </c>
      <c r="M10" s="61"/>
      <c r="N10" s="61">
        <f>H10+I10+J10+K10+L10+M10</f>
        <v>4930</v>
      </c>
      <c r="O10" s="74"/>
    </row>
    <row r="11" spans="1:16" s="11" customFormat="1" ht="26" x14ac:dyDescent="0.15">
      <c r="A11" s="15">
        <f>A10+1</f>
        <v>2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si="0"/>
        <v>29</v>
      </c>
      <c r="H11" s="49">
        <f t="shared" ref="H11:H74" si="1">1000/$N$8*G11</f>
        <v>1000.0000000000001</v>
      </c>
      <c r="I11" s="37">
        <f t="shared" ref="I11:I74" si="2">730/$N$8*G11</f>
        <v>730</v>
      </c>
      <c r="J11" s="37">
        <f>2000/$N$8*G11</f>
        <v>2000.0000000000002</v>
      </c>
      <c r="K11" s="61">
        <f t="shared" ref="K11:K74" si="3">1000/$N$8*G11</f>
        <v>1000.0000000000001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3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29</v>
      </c>
      <c r="H12" s="49">
        <f t="shared" si="1"/>
        <v>1000.0000000000001</v>
      </c>
      <c r="I12" s="37">
        <f t="shared" si="2"/>
        <v>730</v>
      </c>
      <c r="J12" s="37">
        <f t="shared" ref="J12:J75" si="6">2000/$N$8*G12</f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4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29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5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29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6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29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7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29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8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29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9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29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10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29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11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29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12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29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13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29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29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15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29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16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29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17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29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18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29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19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29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20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29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21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29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22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29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23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29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24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29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29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26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29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27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29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29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29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29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30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29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31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29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32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29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33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29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34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29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35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29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29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29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29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29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29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29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42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29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43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29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44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29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45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29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46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29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47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29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48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29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49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29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50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29</v>
      </c>
      <c r="H59" s="49">
        <f t="shared" si="1"/>
        <v>1000.0000000000001</v>
      </c>
      <c r="I59" s="37">
        <f t="shared" si="2"/>
        <v>730</v>
      </c>
      <c r="J59" s="37">
        <f t="shared" si="6"/>
        <v>2000.0000000000002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51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29</v>
      </c>
      <c r="H60" s="49">
        <f t="shared" si="1"/>
        <v>1000.0000000000001</v>
      </c>
      <c r="I60" s="37">
        <f t="shared" si="2"/>
        <v>730</v>
      </c>
      <c r="J60" s="112">
        <v>2500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52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29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53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29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54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29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55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29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29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57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29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58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29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29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29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61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29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29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63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29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64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29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65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29</v>
      </c>
      <c r="H74" s="49">
        <f t="shared" si="1"/>
        <v>1000.0000000000001</v>
      </c>
      <c r="I74" s="37">
        <f t="shared" si="2"/>
        <v>730</v>
      </c>
      <c r="J74" s="37">
        <f t="shared" si="6"/>
        <v>2000.0000000000002</v>
      </c>
      <c r="K74" s="61">
        <f t="shared" si="3"/>
        <v>1000.0000000000001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66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29</v>
      </c>
      <c r="H75" s="49">
        <f t="shared" ref="H75:H82" si="9">1000/$N$8*G75</f>
        <v>1000.0000000000001</v>
      </c>
      <c r="I75" s="37">
        <f t="shared" ref="I75:I82" si="10">730/$N$8*G75</f>
        <v>730</v>
      </c>
      <c r="J75" s="37">
        <f t="shared" si="6"/>
        <v>2000.0000000000002</v>
      </c>
      <c r="K75" s="61">
        <f t="shared" ref="K75:K82" si="11">1000/$N$8*G75</f>
        <v>1000.0000000000001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67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29</v>
      </c>
      <c r="H76" s="49">
        <f t="shared" si="9"/>
        <v>1000.0000000000001</v>
      </c>
      <c r="I76" s="37">
        <f t="shared" si="10"/>
        <v>730</v>
      </c>
      <c r="J76" s="37">
        <f t="shared" ref="J76:J82" si="14">2000/$N$8*G76</f>
        <v>2000.0000000000002</v>
      </c>
      <c r="K76" s="61">
        <f t="shared" si="11"/>
        <v>1000.0000000000001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68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29</v>
      </c>
      <c r="H77" s="49">
        <f t="shared" si="9"/>
        <v>1000.0000000000001</v>
      </c>
      <c r="I77" s="37">
        <f t="shared" si="10"/>
        <v>730</v>
      </c>
      <c r="J77" s="37">
        <f t="shared" si="14"/>
        <v>2000.0000000000002</v>
      </c>
      <c r="K77" s="61">
        <f t="shared" si="11"/>
        <v>1000.0000000000001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69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29</v>
      </c>
      <c r="H78" s="49">
        <f t="shared" si="9"/>
        <v>1000.0000000000001</v>
      </c>
      <c r="I78" s="37">
        <f t="shared" si="10"/>
        <v>730</v>
      </c>
      <c r="J78" s="37">
        <f t="shared" si="14"/>
        <v>2000.0000000000002</v>
      </c>
      <c r="K78" s="61">
        <f t="shared" si="11"/>
        <v>1000.0000000000001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70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29</v>
      </c>
      <c r="H79" s="49">
        <f t="shared" si="9"/>
        <v>1000.0000000000001</v>
      </c>
      <c r="I79" s="37">
        <f t="shared" si="10"/>
        <v>730</v>
      </c>
      <c r="J79" s="37">
        <f t="shared" si="14"/>
        <v>2000.0000000000002</v>
      </c>
      <c r="K79" s="61">
        <f t="shared" si="11"/>
        <v>1000.0000000000001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71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29</v>
      </c>
      <c r="H80" s="49">
        <f t="shared" si="9"/>
        <v>1000.0000000000001</v>
      </c>
      <c r="I80" s="37">
        <f t="shared" si="10"/>
        <v>730</v>
      </c>
      <c r="J80" s="37">
        <f t="shared" si="14"/>
        <v>2000.0000000000002</v>
      </c>
      <c r="K80" s="61">
        <f t="shared" si="11"/>
        <v>1000.0000000000001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72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29</v>
      </c>
      <c r="H81" s="49">
        <f t="shared" si="9"/>
        <v>1000.0000000000001</v>
      </c>
      <c r="I81" s="37">
        <f t="shared" si="10"/>
        <v>730</v>
      </c>
      <c r="J81" s="37">
        <f t="shared" si="14"/>
        <v>2000.0000000000002</v>
      </c>
      <c r="K81" s="61">
        <f t="shared" si="11"/>
        <v>1000.0000000000001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73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29</v>
      </c>
      <c r="H82" s="49">
        <f t="shared" si="9"/>
        <v>1000.0000000000001</v>
      </c>
      <c r="I82" s="37">
        <f t="shared" si="10"/>
        <v>730</v>
      </c>
      <c r="J82" s="37">
        <f t="shared" si="14"/>
        <v>2000.0000000000002</v>
      </c>
      <c r="K82" s="61">
        <f t="shared" si="11"/>
        <v>1000.0000000000001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M86" si="15">SUM(H10:H85)</f>
        <v>73000.000000000015</v>
      </c>
      <c r="I86" s="57">
        <f t="shared" si="15"/>
        <v>53290</v>
      </c>
      <c r="J86" s="57">
        <f t="shared" si="15"/>
        <v>146500.00000000003</v>
      </c>
      <c r="K86" s="57">
        <f t="shared" si="15"/>
        <v>73000.000000000015</v>
      </c>
      <c r="L86" s="57">
        <f t="shared" si="15"/>
        <v>14600</v>
      </c>
      <c r="M86" s="57">
        <f t="shared" si="15"/>
        <v>3000</v>
      </c>
      <c r="N86" s="57">
        <f>SUM(N10:N85)</f>
        <v>363390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73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143890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219500.00000000006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2" t="s">
        <v>288</v>
      </c>
      <c r="E94" s="202"/>
      <c r="F94" s="203"/>
      <c r="G94" s="203"/>
      <c r="H94" s="203"/>
      <c r="I94" s="34"/>
      <c r="J94" s="110">
        <f>E91+E92</f>
        <v>363390.00000000006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2" t="s">
        <v>32</v>
      </c>
      <c r="G96" s="202"/>
      <c r="H96" s="202"/>
      <c r="I96" s="203"/>
      <c r="J96" s="203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6"/>
  <sheetViews>
    <sheetView view="pageBreakPreview" topLeftCell="A7" zoomScale="60" zoomScaleNormal="100" workbookViewId="0">
      <selection activeCell="R31" sqref="R31:S31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287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29</v>
      </c>
    </row>
    <row r="9" spans="1:19" s="118" customFormat="1" ht="97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29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4014.9999999999995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29</v>
      </c>
      <c r="J11" s="140">
        <f>200/$P$8*I11</f>
        <v>200</v>
      </c>
      <c r="K11" s="140">
        <f>1000/$P$8*I11</f>
        <v>1000.0000000000001</v>
      </c>
      <c r="L11" s="37">
        <f t="shared" ref="L11:L24" si="0">730/$P$8*I11</f>
        <v>730</v>
      </c>
      <c r="M11" s="61">
        <f>F11*H11/$P$8*I11</f>
        <v>8029.9999999999991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29</v>
      </c>
      <c r="J12" s="135">
        <v>0</v>
      </c>
      <c r="K12" s="135">
        <f>1000/$P$8*I12</f>
        <v>1000.0000000000001</v>
      </c>
      <c r="L12" s="37">
        <f t="shared" si="0"/>
        <v>730</v>
      </c>
      <c r="M12" s="37">
        <f>F12*H12/$P$8*I12</f>
        <v>8029.9999999999991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0" si="1">$P$8</f>
        <v>29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0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24" x14ac:dyDescent="0.15">
      <c r="A14" s="139">
        <f t="shared" ref="A14:A24" si="7"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374</v>
      </c>
      <c r="G14" s="17">
        <v>41495</v>
      </c>
      <c r="H14" s="136">
        <v>11</v>
      </c>
      <c r="I14" s="136">
        <f t="shared" si="1"/>
        <v>29</v>
      </c>
      <c r="J14" s="135">
        <f t="shared" si="2"/>
        <v>200</v>
      </c>
      <c r="K14" s="135">
        <f t="shared" si="3"/>
        <v>1000.0000000000001</v>
      </c>
      <c r="L14" s="37">
        <f t="shared" si="0"/>
        <v>730</v>
      </c>
      <c r="M14" s="37">
        <f t="shared" si="4"/>
        <v>4114</v>
      </c>
      <c r="N14" s="37">
        <f t="shared" si="5"/>
        <v>1000.0000000000001</v>
      </c>
      <c r="O14" s="37"/>
      <c r="P14" s="37">
        <f t="shared" si="6"/>
        <v>7044</v>
      </c>
      <c r="Q14" s="137"/>
    </row>
    <row r="15" spans="1:19" s="138" customFormat="1" ht="49.5" customHeight="1" x14ac:dyDescent="0.15">
      <c r="A15" s="139">
        <f t="shared" si="7"/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1"/>
        <v>29</v>
      </c>
      <c r="J15" s="135">
        <f t="shared" si="2"/>
        <v>200</v>
      </c>
      <c r="K15" s="135">
        <f t="shared" si="3"/>
        <v>1000.0000000000001</v>
      </c>
      <c r="L15" s="37">
        <f t="shared" si="0"/>
        <v>730</v>
      </c>
      <c r="M15" s="37">
        <f t="shared" si="4"/>
        <v>8029.9999999999991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5"/>
      <c r="S15" s="206"/>
    </row>
    <row r="16" spans="1:19" s="138" customFormat="1" ht="24" x14ac:dyDescent="0.15">
      <c r="A16" s="139">
        <f t="shared" si="7"/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1"/>
        <v>29</v>
      </c>
      <c r="J16" s="135">
        <f t="shared" si="2"/>
        <v>200</v>
      </c>
      <c r="K16" s="135">
        <f t="shared" si="3"/>
        <v>1000.0000000000001</v>
      </c>
      <c r="L16" s="37">
        <f t="shared" si="0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1"/>
        <v>29</v>
      </c>
      <c r="J17" s="135">
        <f t="shared" si="2"/>
        <v>200</v>
      </c>
      <c r="K17" s="135">
        <f t="shared" si="3"/>
        <v>1000.0000000000001</v>
      </c>
      <c r="L17" s="37">
        <f t="shared" si="0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1"/>
        <v>29</v>
      </c>
      <c r="J18" s="135">
        <f t="shared" si="2"/>
        <v>200</v>
      </c>
      <c r="K18" s="135">
        <f t="shared" si="3"/>
        <v>1000.0000000000001</v>
      </c>
      <c r="L18" s="37">
        <f t="shared" si="0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1"/>
        <v>29</v>
      </c>
      <c r="J19" s="135">
        <f t="shared" si="2"/>
        <v>200</v>
      </c>
      <c r="K19" s="135">
        <f t="shared" si="3"/>
        <v>1000.0000000000001</v>
      </c>
      <c r="L19" s="37">
        <f t="shared" si="0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1"/>
        <v>29</v>
      </c>
      <c r="J20" s="135">
        <f t="shared" si="2"/>
        <v>200</v>
      </c>
      <c r="K20" s="135">
        <f t="shared" si="3"/>
        <v>1000.0000000000001</v>
      </c>
      <c r="L20" s="37">
        <f t="shared" si="0"/>
        <v>730</v>
      </c>
      <c r="M20" s="37">
        <f t="shared" si="4"/>
        <v>8029.9999999999991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>$P$8</f>
        <v>29</v>
      </c>
      <c r="J21" s="135">
        <f t="shared" si="2"/>
        <v>200</v>
      </c>
      <c r="K21" s="135">
        <f t="shared" si="3"/>
        <v>1000.0000000000001</v>
      </c>
      <c r="L21" s="37">
        <f t="shared" si="0"/>
        <v>730</v>
      </c>
      <c r="M21" s="37">
        <f t="shared" si="4"/>
        <v>8029.9999999999991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>$P$8</f>
        <v>29</v>
      </c>
      <c r="J22" s="141">
        <f t="shared" si="2"/>
        <v>200</v>
      </c>
      <c r="K22" s="135">
        <f>1000/$P$8*I22</f>
        <v>1000.0000000000001</v>
      </c>
      <c r="L22" s="37">
        <f t="shared" si="0"/>
        <v>730</v>
      </c>
      <c r="M22" s="37">
        <f>F22*H22/$P$8*I22</f>
        <v>8029.9999999999991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>$P$8</f>
        <v>29</v>
      </c>
      <c r="J23" s="141">
        <f t="shared" si="2"/>
        <v>200</v>
      </c>
      <c r="K23" s="135">
        <f>1000/$P$8*I23</f>
        <v>1000.0000000000001</v>
      </c>
      <c r="L23" s="37">
        <f t="shared" si="0"/>
        <v>730</v>
      </c>
      <c r="M23" s="37">
        <f t="shared" si="4"/>
        <v>8029.9999999999991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>$P$8</f>
        <v>29</v>
      </c>
      <c r="J24" s="135">
        <f t="shared" si="2"/>
        <v>200</v>
      </c>
      <c r="K24" s="135">
        <f>1000/$P$8*I24</f>
        <v>1000.0000000000001</v>
      </c>
      <c r="L24" s="37">
        <f t="shared" si="0"/>
        <v>730</v>
      </c>
      <c r="M24" s="37">
        <f>F24*H24/$P$8*I24</f>
        <v>8029.9999999999991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x14ac:dyDescent="0.15">
      <c r="A25" s="139"/>
      <c r="B25" s="68"/>
      <c r="C25" s="68"/>
      <c r="D25" s="97"/>
      <c r="E25" s="97"/>
      <c r="F25" s="145"/>
      <c r="G25" s="162"/>
      <c r="H25" s="146"/>
      <c r="I25" s="147"/>
      <c r="J25" s="146"/>
      <c r="K25" s="148"/>
      <c r="L25" s="101"/>
      <c r="M25" s="101"/>
      <c r="N25" s="71"/>
      <c r="O25" s="71"/>
      <c r="P25" s="101"/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2800</v>
      </c>
      <c r="K30" s="155">
        <f t="shared" si="8"/>
        <v>15000</v>
      </c>
      <c r="L30" s="155">
        <f t="shared" si="8"/>
        <v>10950</v>
      </c>
      <c r="M30" s="155">
        <f t="shared" si="8"/>
        <v>97570</v>
      </c>
      <c r="N30" s="155">
        <f t="shared" si="8"/>
        <v>15000</v>
      </c>
      <c r="O30" s="155">
        <f t="shared" si="8"/>
        <v>1500</v>
      </c>
      <c r="P30" s="155">
        <f>ROUND(SUM(P10:P29),0)</f>
        <v>142820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15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30250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112570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7" t="s">
        <v>288</v>
      </c>
      <c r="E36" s="207"/>
      <c r="F36" s="207"/>
      <c r="G36" s="207"/>
      <c r="H36" s="207"/>
      <c r="I36" s="208">
        <f>E34+E35</f>
        <v>142820</v>
      </c>
      <c r="J36" s="208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9"/>
      <c r="H37" s="209"/>
      <c r="I37" s="209"/>
      <c r="J37" s="209"/>
      <c r="K37" s="209"/>
      <c r="L37" s="209"/>
      <c r="M37" s="209"/>
      <c r="N37" s="209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0"/>
  <sheetViews>
    <sheetView view="pageBreakPreview" topLeftCell="A7" zoomScale="85" zoomScaleNormal="100" zoomScaleSheetLayoutView="85" workbookViewId="0">
      <selection activeCell="A10" sqref="A10:IV10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294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31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92" customFormat="1" ht="26" x14ac:dyDescent="0.15">
      <c r="A10" s="185">
        <v>0</v>
      </c>
      <c r="B10" s="186">
        <v>3908</v>
      </c>
      <c r="C10" s="186" t="s">
        <v>38</v>
      </c>
      <c r="D10" s="187" t="s">
        <v>94</v>
      </c>
      <c r="E10" s="187" t="s">
        <v>95</v>
      </c>
      <c r="F10" s="188">
        <v>41387</v>
      </c>
      <c r="G10" s="189">
        <f>$N$8*0</f>
        <v>0</v>
      </c>
      <c r="H10" s="189">
        <f>1000/$N$8*G10</f>
        <v>0</v>
      </c>
      <c r="I10" s="190">
        <f>730/$N$8*G10</f>
        <v>0</v>
      </c>
      <c r="J10" s="190">
        <f>2000/$N$8*G10</f>
        <v>0</v>
      </c>
      <c r="K10" s="190">
        <f>1000/$N$8*G10</f>
        <v>0</v>
      </c>
      <c r="L10" s="190">
        <f>200/N$8*G10</f>
        <v>0</v>
      </c>
      <c r="M10" s="190"/>
      <c r="N10" s="190">
        <f>H10+I10+J10+K10+L10+M10</f>
        <v>0</v>
      </c>
      <c r="O10" s="191" t="s">
        <v>290</v>
      </c>
    </row>
    <row r="11" spans="1:16" s="11" customFormat="1" ht="26" x14ac:dyDescent="0.15">
      <c r="A11" s="15">
        <v>1</v>
      </c>
      <c r="B11" s="50">
        <v>3931</v>
      </c>
      <c r="C11" s="50" t="s">
        <v>39</v>
      </c>
      <c r="D11" s="26" t="s">
        <v>96</v>
      </c>
      <c r="E11" s="26" t="s">
        <v>97</v>
      </c>
      <c r="F11" s="17">
        <v>41398</v>
      </c>
      <c r="G11" s="49">
        <f t="shared" ref="G11:G73" si="0">$N$8</f>
        <v>31</v>
      </c>
      <c r="H11" s="49">
        <f t="shared" ref="H11:H74" si="1">1000/$N$8*G11</f>
        <v>1000</v>
      </c>
      <c r="I11" s="37">
        <f t="shared" ref="I11:I74" si="2">730/$N$8*G11</f>
        <v>730</v>
      </c>
      <c r="J11" s="37">
        <f>2000/$N$8*G11</f>
        <v>2000</v>
      </c>
      <c r="K11" s="61">
        <f t="shared" ref="K11:K74" si="3">1000/$N$8*G11</f>
        <v>1000</v>
      </c>
      <c r="L11" s="61">
        <f t="shared" ref="L11:L74" si="4">200/N$8*G11</f>
        <v>200</v>
      </c>
      <c r="M11" s="37"/>
      <c r="N11" s="61">
        <f t="shared" ref="N11:N74" si="5">H11+I11+J11+K11+L11+M11</f>
        <v>4930</v>
      </c>
      <c r="O11" s="25"/>
    </row>
    <row r="12" spans="1:16" s="11" customFormat="1" ht="24" x14ac:dyDescent="0.15">
      <c r="A12" s="15">
        <f>A11+1</f>
        <v>2</v>
      </c>
      <c r="B12" s="50">
        <v>3997</v>
      </c>
      <c r="C12" s="50">
        <v>8283</v>
      </c>
      <c r="D12" s="26" t="s">
        <v>98</v>
      </c>
      <c r="E12" s="26" t="s">
        <v>99</v>
      </c>
      <c r="F12" s="17">
        <v>44440</v>
      </c>
      <c r="G12" s="49">
        <f t="shared" si="0"/>
        <v>31</v>
      </c>
      <c r="H12" s="49">
        <f t="shared" si="1"/>
        <v>1000</v>
      </c>
      <c r="I12" s="37">
        <f t="shared" si="2"/>
        <v>730</v>
      </c>
      <c r="J12" s="37">
        <f t="shared" ref="J12:J75" si="6">2000/$N$8*G12</f>
        <v>2000</v>
      </c>
      <c r="K12" s="61">
        <f t="shared" si="3"/>
        <v>1000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>A12+1</f>
        <v>3</v>
      </c>
      <c r="B13" s="50">
        <v>4045</v>
      </c>
      <c r="C13" s="50" t="s">
        <v>40</v>
      </c>
      <c r="D13" s="26" t="s">
        <v>100</v>
      </c>
      <c r="E13" s="26" t="s">
        <v>101</v>
      </c>
      <c r="F13" s="93">
        <v>44743</v>
      </c>
      <c r="G13" s="49">
        <f t="shared" si="0"/>
        <v>31</v>
      </c>
      <c r="H13" s="49">
        <f t="shared" si="1"/>
        <v>1000</v>
      </c>
      <c r="I13" s="37">
        <f t="shared" si="2"/>
        <v>730</v>
      </c>
      <c r="J13" s="37">
        <f t="shared" si="6"/>
        <v>2000</v>
      </c>
      <c r="K13" s="61">
        <f t="shared" si="3"/>
        <v>1000</v>
      </c>
      <c r="L13" s="61">
        <f t="shared" si="4"/>
        <v>200</v>
      </c>
      <c r="M13" s="37"/>
      <c r="N13" s="61">
        <f t="shared" si="5"/>
        <v>4930</v>
      </c>
      <c r="O13" s="25"/>
    </row>
    <row r="14" spans="1:16" s="11" customFormat="1" ht="26" x14ac:dyDescent="0.15">
      <c r="A14" s="15">
        <f t="shared" ref="A14:A77" si="7">A13+1</f>
        <v>4</v>
      </c>
      <c r="B14" s="50">
        <v>4107</v>
      </c>
      <c r="C14" s="50" t="s">
        <v>41</v>
      </c>
      <c r="D14" s="26" t="s">
        <v>102</v>
      </c>
      <c r="E14" s="26" t="s">
        <v>103</v>
      </c>
      <c r="F14" s="17">
        <v>41459</v>
      </c>
      <c r="G14" s="49">
        <f t="shared" si="0"/>
        <v>31</v>
      </c>
      <c r="H14" s="49">
        <f t="shared" si="1"/>
        <v>1000</v>
      </c>
      <c r="I14" s="37">
        <f t="shared" si="2"/>
        <v>730</v>
      </c>
      <c r="J14" s="37">
        <f t="shared" si="6"/>
        <v>2000</v>
      </c>
      <c r="K14" s="61">
        <f t="shared" si="3"/>
        <v>1000</v>
      </c>
      <c r="L14" s="61">
        <f t="shared" si="4"/>
        <v>200</v>
      </c>
      <c r="M14" s="37"/>
      <c r="N14" s="61">
        <f t="shared" si="5"/>
        <v>4930</v>
      </c>
      <c r="O14" s="66"/>
    </row>
    <row r="15" spans="1:16" s="11" customFormat="1" ht="26" x14ac:dyDescent="0.15">
      <c r="A15" s="15">
        <f t="shared" si="7"/>
        <v>5</v>
      </c>
      <c r="B15" s="50">
        <v>4194</v>
      </c>
      <c r="C15" s="50" t="s">
        <v>42</v>
      </c>
      <c r="D15" s="26" t="s">
        <v>104</v>
      </c>
      <c r="E15" s="26" t="s">
        <v>105</v>
      </c>
      <c r="F15" s="17">
        <v>41487</v>
      </c>
      <c r="G15" s="49">
        <f t="shared" si="0"/>
        <v>31</v>
      </c>
      <c r="H15" s="49">
        <f t="shared" si="1"/>
        <v>1000</v>
      </c>
      <c r="I15" s="37">
        <f t="shared" si="2"/>
        <v>730</v>
      </c>
      <c r="J15" s="37">
        <f t="shared" si="6"/>
        <v>2000</v>
      </c>
      <c r="K15" s="61">
        <f t="shared" si="3"/>
        <v>1000</v>
      </c>
      <c r="L15" s="61">
        <f t="shared" si="4"/>
        <v>200</v>
      </c>
      <c r="M15" s="37"/>
      <c r="N15" s="61">
        <f t="shared" si="5"/>
        <v>4930</v>
      </c>
      <c r="O15" s="25"/>
    </row>
    <row r="16" spans="1:16" s="11" customFormat="1" ht="26" x14ac:dyDescent="0.15">
      <c r="A16" s="15">
        <f t="shared" si="7"/>
        <v>6</v>
      </c>
      <c r="B16" s="50">
        <v>4207</v>
      </c>
      <c r="C16" s="50" t="s">
        <v>43</v>
      </c>
      <c r="D16" s="26" t="s">
        <v>106</v>
      </c>
      <c r="E16" s="26" t="s">
        <v>107</v>
      </c>
      <c r="F16" s="17">
        <v>41495</v>
      </c>
      <c r="G16" s="49">
        <f t="shared" si="0"/>
        <v>31</v>
      </c>
      <c r="H16" s="49">
        <f t="shared" si="1"/>
        <v>1000</v>
      </c>
      <c r="I16" s="37">
        <f t="shared" si="2"/>
        <v>730</v>
      </c>
      <c r="J16" s="37">
        <f t="shared" si="6"/>
        <v>2000</v>
      </c>
      <c r="K16" s="61">
        <f t="shared" si="3"/>
        <v>1000</v>
      </c>
      <c r="L16" s="61">
        <f t="shared" si="4"/>
        <v>200</v>
      </c>
      <c r="M16" s="37"/>
      <c r="N16" s="61">
        <f t="shared" si="5"/>
        <v>4930</v>
      </c>
      <c r="O16" s="74"/>
    </row>
    <row r="17" spans="1:15" s="11" customFormat="1" ht="24" x14ac:dyDescent="0.15">
      <c r="A17" s="15">
        <f t="shared" si="7"/>
        <v>7</v>
      </c>
      <c r="B17" s="50">
        <v>4420</v>
      </c>
      <c r="C17" s="50">
        <v>10641</v>
      </c>
      <c r="D17" s="26" t="s">
        <v>108</v>
      </c>
      <c r="E17" s="26" t="s">
        <v>109</v>
      </c>
      <c r="F17" s="17">
        <v>41590</v>
      </c>
      <c r="G17" s="49">
        <f t="shared" si="0"/>
        <v>31</v>
      </c>
      <c r="H17" s="49">
        <f t="shared" si="1"/>
        <v>1000</v>
      </c>
      <c r="I17" s="37">
        <f t="shared" si="2"/>
        <v>730</v>
      </c>
      <c r="J17" s="37">
        <f t="shared" si="6"/>
        <v>2000</v>
      </c>
      <c r="K17" s="61">
        <f t="shared" si="3"/>
        <v>1000</v>
      </c>
      <c r="L17" s="61">
        <f t="shared" si="4"/>
        <v>200</v>
      </c>
      <c r="M17" s="37"/>
      <c r="N17" s="61">
        <f t="shared" si="5"/>
        <v>4930</v>
      </c>
      <c r="O17" s="42"/>
    </row>
    <row r="18" spans="1:15" s="11" customFormat="1" ht="26" x14ac:dyDescent="0.15">
      <c r="A18" s="15">
        <f t="shared" si="7"/>
        <v>8</v>
      </c>
      <c r="B18" s="50">
        <v>4565</v>
      </c>
      <c r="C18" s="50" t="s">
        <v>44</v>
      </c>
      <c r="D18" s="26" t="s">
        <v>110</v>
      </c>
      <c r="E18" s="26" t="s">
        <v>111</v>
      </c>
      <c r="F18" s="17">
        <v>44209</v>
      </c>
      <c r="G18" s="49">
        <f t="shared" si="0"/>
        <v>31</v>
      </c>
      <c r="H18" s="49">
        <f t="shared" si="1"/>
        <v>1000</v>
      </c>
      <c r="I18" s="37">
        <f t="shared" si="2"/>
        <v>730</v>
      </c>
      <c r="J18" s="37">
        <f t="shared" si="6"/>
        <v>2000</v>
      </c>
      <c r="K18" s="61">
        <f t="shared" si="3"/>
        <v>1000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6" x14ac:dyDescent="0.15">
      <c r="A19" s="15">
        <f t="shared" si="7"/>
        <v>9</v>
      </c>
      <c r="B19" s="50">
        <v>4578</v>
      </c>
      <c r="C19" s="50" t="s">
        <v>45</v>
      </c>
      <c r="D19" s="26" t="s">
        <v>112</v>
      </c>
      <c r="E19" s="26" t="s">
        <v>113</v>
      </c>
      <c r="F19" s="17">
        <v>41636</v>
      </c>
      <c r="G19" s="49">
        <f t="shared" si="0"/>
        <v>31</v>
      </c>
      <c r="H19" s="49">
        <f t="shared" si="1"/>
        <v>1000</v>
      </c>
      <c r="I19" s="37">
        <f t="shared" si="2"/>
        <v>730</v>
      </c>
      <c r="J19" s="37">
        <f t="shared" si="6"/>
        <v>2000</v>
      </c>
      <c r="K19" s="61">
        <f t="shared" si="3"/>
        <v>1000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11" customFormat="1" ht="24" x14ac:dyDescent="0.15">
      <c r="A20" s="15">
        <f t="shared" si="7"/>
        <v>10</v>
      </c>
      <c r="B20" s="50">
        <v>4634</v>
      </c>
      <c r="C20" s="50">
        <v>2157</v>
      </c>
      <c r="D20" s="26" t="s">
        <v>114</v>
      </c>
      <c r="E20" s="26" t="s">
        <v>115</v>
      </c>
      <c r="F20" s="17">
        <v>41677</v>
      </c>
      <c r="G20" s="49">
        <f t="shared" si="0"/>
        <v>31</v>
      </c>
      <c r="H20" s="49">
        <f t="shared" si="1"/>
        <v>1000</v>
      </c>
      <c r="I20" s="37">
        <f t="shared" si="2"/>
        <v>730</v>
      </c>
      <c r="J20" s="37">
        <f t="shared" si="6"/>
        <v>2000</v>
      </c>
      <c r="K20" s="61">
        <f t="shared" si="3"/>
        <v>1000</v>
      </c>
      <c r="L20" s="61">
        <f t="shared" si="4"/>
        <v>200</v>
      </c>
      <c r="M20" s="37"/>
      <c r="N20" s="61">
        <f t="shared" si="5"/>
        <v>4930</v>
      </c>
      <c r="O20" s="25"/>
    </row>
    <row r="21" spans="1:15" s="47" customFormat="1" ht="24" x14ac:dyDescent="0.15">
      <c r="A21" s="15">
        <f t="shared" si="7"/>
        <v>11</v>
      </c>
      <c r="B21" s="50">
        <v>530</v>
      </c>
      <c r="C21" s="50">
        <v>9547</v>
      </c>
      <c r="D21" s="51" t="s">
        <v>116</v>
      </c>
      <c r="E21" s="51" t="s">
        <v>117</v>
      </c>
      <c r="F21" s="59">
        <v>44317</v>
      </c>
      <c r="G21" s="60">
        <f t="shared" si="0"/>
        <v>31</v>
      </c>
      <c r="H21" s="49">
        <f t="shared" si="1"/>
        <v>1000</v>
      </c>
      <c r="I21" s="37">
        <f t="shared" si="2"/>
        <v>730</v>
      </c>
      <c r="J21" s="37">
        <f t="shared" si="6"/>
        <v>2000</v>
      </c>
      <c r="K21" s="61">
        <f t="shared" si="3"/>
        <v>1000</v>
      </c>
      <c r="L21" s="61">
        <f t="shared" si="4"/>
        <v>200</v>
      </c>
      <c r="M21" s="61"/>
      <c r="N21" s="61">
        <f t="shared" si="5"/>
        <v>4930</v>
      </c>
      <c r="O21" s="83"/>
    </row>
    <row r="22" spans="1:15" s="11" customFormat="1" ht="26" x14ac:dyDescent="0.15">
      <c r="A22" s="15">
        <f t="shared" si="7"/>
        <v>12</v>
      </c>
      <c r="B22" s="50">
        <v>1353</v>
      </c>
      <c r="C22" s="50" t="s">
        <v>46</v>
      </c>
      <c r="D22" s="26" t="s">
        <v>118</v>
      </c>
      <c r="E22" s="26" t="s">
        <v>119</v>
      </c>
      <c r="F22" s="17">
        <v>41695</v>
      </c>
      <c r="G22" s="49">
        <f t="shared" si="0"/>
        <v>31</v>
      </c>
      <c r="H22" s="49">
        <f t="shared" si="1"/>
        <v>1000</v>
      </c>
      <c r="I22" s="37">
        <f t="shared" si="2"/>
        <v>730</v>
      </c>
      <c r="J22" s="37">
        <f t="shared" si="6"/>
        <v>2000</v>
      </c>
      <c r="K22" s="61">
        <f t="shared" si="3"/>
        <v>1000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13</v>
      </c>
      <c r="B23" s="50">
        <v>2804</v>
      </c>
      <c r="C23" s="50" t="s">
        <v>47</v>
      </c>
      <c r="D23" s="26" t="s">
        <v>120</v>
      </c>
      <c r="E23" s="26" t="s">
        <v>121</v>
      </c>
      <c r="F23" s="17">
        <v>41715</v>
      </c>
      <c r="G23" s="49">
        <f t="shared" si="0"/>
        <v>31</v>
      </c>
      <c r="H23" s="49">
        <f t="shared" si="1"/>
        <v>1000</v>
      </c>
      <c r="I23" s="37">
        <f t="shared" si="2"/>
        <v>730</v>
      </c>
      <c r="J23" s="37">
        <f t="shared" si="6"/>
        <v>2000</v>
      </c>
      <c r="K23" s="61">
        <f t="shared" si="3"/>
        <v>1000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11" customFormat="1" ht="26" x14ac:dyDescent="0.15">
      <c r="A24" s="15">
        <f t="shared" si="7"/>
        <v>14</v>
      </c>
      <c r="B24" s="50">
        <v>2967</v>
      </c>
      <c r="C24" s="50" t="s">
        <v>48</v>
      </c>
      <c r="D24" s="26" t="s">
        <v>122</v>
      </c>
      <c r="E24" s="26" t="s">
        <v>123</v>
      </c>
      <c r="F24" s="17">
        <v>41765</v>
      </c>
      <c r="G24" s="49">
        <f t="shared" si="0"/>
        <v>31</v>
      </c>
      <c r="H24" s="49">
        <f t="shared" si="1"/>
        <v>1000</v>
      </c>
      <c r="I24" s="37">
        <f t="shared" si="2"/>
        <v>730</v>
      </c>
      <c r="J24" s="37">
        <f t="shared" si="6"/>
        <v>2000</v>
      </c>
      <c r="K24" s="61">
        <f t="shared" si="3"/>
        <v>1000</v>
      </c>
      <c r="L24" s="61">
        <f t="shared" si="4"/>
        <v>200</v>
      </c>
      <c r="M24" s="37"/>
      <c r="N24" s="61">
        <f t="shared" si="5"/>
        <v>4930</v>
      </c>
      <c r="O24" s="25"/>
    </row>
    <row r="25" spans="1:15" s="47" customFormat="1" ht="26" x14ac:dyDescent="0.15">
      <c r="A25" s="15">
        <f t="shared" si="7"/>
        <v>15</v>
      </c>
      <c r="B25" s="50">
        <v>4822</v>
      </c>
      <c r="C25" s="50" t="s">
        <v>49</v>
      </c>
      <c r="D25" s="51" t="s">
        <v>124</v>
      </c>
      <c r="E25" s="51" t="s">
        <v>125</v>
      </c>
      <c r="F25" s="59">
        <v>44136</v>
      </c>
      <c r="G25" s="60">
        <f t="shared" si="0"/>
        <v>31</v>
      </c>
      <c r="H25" s="49">
        <f t="shared" si="1"/>
        <v>1000</v>
      </c>
      <c r="I25" s="37">
        <f t="shared" si="2"/>
        <v>730</v>
      </c>
      <c r="J25" s="37">
        <f t="shared" si="6"/>
        <v>2000</v>
      </c>
      <c r="K25" s="61">
        <f t="shared" si="3"/>
        <v>1000</v>
      </c>
      <c r="L25" s="61">
        <f t="shared" si="4"/>
        <v>200</v>
      </c>
      <c r="M25" s="61"/>
      <c r="N25" s="61">
        <f t="shared" si="5"/>
        <v>4930</v>
      </c>
      <c r="O25" s="83"/>
    </row>
    <row r="26" spans="1:15" s="11" customFormat="1" ht="26" x14ac:dyDescent="0.15">
      <c r="A26" s="15">
        <f t="shared" si="7"/>
        <v>16</v>
      </c>
      <c r="B26" s="50">
        <v>4902</v>
      </c>
      <c r="C26" s="50" t="s">
        <v>50</v>
      </c>
      <c r="D26" s="26" t="s">
        <v>126</v>
      </c>
      <c r="E26" s="26" t="s">
        <v>127</v>
      </c>
      <c r="F26" s="17">
        <v>42779</v>
      </c>
      <c r="G26" s="49">
        <f t="shared" si="0"/>
        <v>31</v>
      </c>
      <c r="H26" s="49">
        <f t="shared" si="1"/>
        <v>1000</v>
      </c>
      <c r="I26" s="37">
        <f t="shared" si="2"/>
        <v>730</v>
      </c>
      <c r="J26" s="37">
        <f t="shared" si="6"/>
        <v>2000</v>
      </c>
      <c r="K26" s="61">
        <f t="shared" si="3"/>
        <v>1000</v>
      </c>
      <c r="L26" s="61">
        <f t="shared" si="4"/>
        <v>200</v>
      </c>
      <c r="M26" s="37"/>
      <c r="N26" s="61">
        <f t="shared" si="5"/>
        <v>4930</v>
      </c>
      <c r="O26" s="66"/>
    </row>
    <row r="27" spans="1:15" s="11" customFormat="1" ht="26" x14ac:dyDescent="0.15">
      <c r="A27" s="15">
        <f t="shared" si="7"/>
        <v>17</v>
      </c>
      <c r="B27" s="50">
        <v>4912</v>
      </c>
      <c r="C27" s="50" t="s">
        <v>51</v>
      </c>
      <c r="D27" s="26" t="s">
        <v>128</v>
      </c>
      <c r="E27" s="26" t="s">
        <v>129</v>
      </c>
      <c r="F27" s="17">
        <v>41845</v>
      </c>
      <c r="G27" s="49">
        <f t="shared" si="0"/>
        <v>31</v>
      </c>
      <c r="H27" s="49">
        <f t="shared" si="1"/>
        <v>1000</v>
      </c>
      <c r="I27" s="37">
        <f t="shared" si="2"/>
        <v>730</v>
      </c>
      <c r="J27" s="37">
        <f t="shared" si="6"/>
        <v>2000</v>
      </c>
      <c r="K27" s="61">
        <f t="shared" si="3"/>
        <v>1000</v>
      </c>
      <c r="L27" s="61">
        <f t="shared" si="4"/>
        <v>200</v>
      </c>
      <c r="M27" s="37"/>
      <c r="N27" s="61">
        <f t="shared" si="5"/>
        <v>4930</v>
      </c>
      <c r="O27" s="46"/>
    </row>
    <row r="28" spans="1:15" s="11" customFormat="1" ht="26" x14ac:dyDescent="0.15">
      <c r="A28" s="15">
        <f t="shared" si="7"/>
        <v>18</v>
      </c>
      <c r="B28" s="50">
        <v>4953</v>
      </c>
      <c r="C28" s="50" t="s">
        <v>52</v>
      </c>
      <c r="D28" s="26" t="s">
        <v>130</v>
      </c>
      <c r="E28" s="26" t="s">
        <v>131</v>
      </c>
      <c r="F28" s="17">
        <v>41863</v>
      </c>
      <c r="G28" s="49">
        <f t="shared" si="0"/>
        <v>31</v>
      </c>
      <c r="H28" s="49">
        <f t="shared" si="1"/>
        <v>1000</v>
      </c>
      <c r="I28" s="37">
        <f t="shared" si="2"/>
        <v>730</v>
      </c>
      <c r="J28" s="37">
        <f t="shared" si="6"/>
        <v>2000</v>
      </c>
      <c r="K28" s="61">
        <f t="shared" si="3"/>
        <v>1000</v>
      </c>
      <c r="L28" s="61">
        <f t="shared" si="4"/>
        <v>200</v>
      </c>
      <c r="M28" s="37"/>
      <c r="N28" s="61">
        <f t="shared" si="5"/>
        <v>4930</v>
      </c>
      <c r="O28" s="25"/>
    </row>
    <row r="29" spans="1:15" s="47" customFormat="1" ht="24" x14ac:dyDescent="0.15">
      <c r="A29" s="15">
        <f t="shared" si="7"/>
        <v>19</v>
      </c>
      <c r="B29" s="50">
        <v>4966</v>
      </c>
      <c r="C29" s="50">
        <v>8626</v>
      </c>
      <c r="D29" s="51" t="s">
        <v>132</v>
      </c>
      <c r="E29" s="51" t="s">
        <v>133</v>
      </c>
      <c r="F29" s="84">
        <v>43983</v>
      </c>
      <c r="G29" s="60">
        <f t="shared" si="0"/>
        <v>31</v>
      </c>
      <c r="H29" s="49">
        <f t="shared" si="1"/>
        <v>1000</v>
      </c>
      <c r="I29" s="37">
        <f t="shared" si="2"/>
        <v>730</v>
      </c>
      <c r="J29" s="37">
        <f t="shared" si="6"/>
        <v>2000</v>
      </c>
      <c r="K29" s="61">
        <f t="shared" si="3"/>
        <v>1000</v>
      </c>
      <c r="L29" s="61">
        <f t="shared" si="4"/>
        <v>200</v>
      </c>
      <c r="M29" s="61"/>
      <c r="N29" s="61">
        <f t="shared" si="5"/>
        <v>4930</v>
      </c>
      <c r="O29" s="99"/>
    </row>
    <row r="30" spans="1:15" s="11" customFormat="1" ht="26" x14ac:dyDescent="0.15">
      <c r="A30" s="15">
        <f t="shared" si="7"/>
        <v>20</v>
      </c>
      <c r="B30" s="50">
        <v>5385</v>
      </c>
      <c r="C30" s="50" t="s">
        <v>53</v>
      </c>
      <c r="D30" s="26" t="s">
        <v>134</v>
      </c>
      <c r="E30" s="26" t="s">
        <v>135</v>
      </c>
      <c r="F30" s="17">
        <v>44440</v>
      </c>
      <c r="G30" s="49">
        <f t="shared" si="0"/>
        <v>31</v>
      </c>
      <c r="H30" s="49">
        <f t="shared" si="1"/>
        <v>1000</v>
      </c>
      <c r="I30" s="37">
        <f t="shared" si="2"/>
        <v>730</v>
      </c>
      <c r="J30" s="37">
        <f t="shared" si="6"/>
        <v>2000</v>
      </c>
      <c r="K30" s="61">
        <f t="shared" si="3"/>
        <v>1000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x14ac:dyDescent="0.15">
      <c r="A31" s="15">
        <f t="shared" si="7"/>
        <v>21</v>
      </c>
      <c r="B31" s="50">
        <v>5397</v>
      </c>
      <c r="C31" s="50">
        <v>9574</v>
      </c>
      <c r="D31" s="26" t="s">
        <v>136</v>
      </c>
      <c r="E31" s="26" t="s">
        <v>137</v>
      </c>
      <c r="F31" s="17">
        <v>44682</v>
      </c>
      <c r="G31" s="49">
        <f t="shared" si="0"/>
        <v>31</v>
      </c>
      <c r="H31" s="49">
        <f t="shared" si="1"/>
        <v>1000</v>
      </c>
      <c r="I31" s="37">
        <f t="shared" si="2"/>
        <v>730</v>
      </c>
      <c r="J31" s="37">
        <f t="shared" si="6"/>
        <v>2000</v>
      </c>
      <c r="K31" s="61">
        <f t="shared" si="3"/>
        <v>1000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ht="26" x14ac:dyDescent="0.15">
      <c r="A32" s="15">
        <f t="shared" si="7"/>
        <v>22</v>
      </c>
      <c r="B32" s="50">
        <v>5409</v>
      </c>
      <c r="C32" s="50" t="s">
        <v>54</v>
      </c>
      <c r="D32" s="26" t="s">
        <v>138</v>
      </c>
      <c r="E32" s="26" t="s">
        <v>139</v>
      </c>
      <c r="F32" s="17">
        <v>42025</v>
      </c>
      <c r="G32" s="49">
        <f t="shared" si="0"/>
        <v>31</v>
      </c>
      <c r="H32" s="49">
        <f t="shared" si="1"/>
        <v>1000</v>
      </c>
      <c r="I32" s="37">
        <f t="shared" si="2"/>
        <v>730</v>
      </c>
      <c r="J32" s="37">
        <f t="shared" si="6"/>
        <v>2000</v>
      </c>
      <c r="K32" s="61">
        <f t="shared" si="3"/>
        <v>1000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x14ac:dyDescent="0.15">
      <c r="A33" s="15">
        <f t="shared" si="7"/>
        <v>23</v>
      </c>
      <c r="B33" s="50">
        <v>3038</v>
      </c>
      <c r="C33" s="50">
        <v>10239</v>
      </c>
      <c r="D33" s="26" t="s">
        <v>118</v>
      </c>
      <c r="E33" s="26" t="s">
        <v>140</v>
      </c>
      <c r="F33" s="17">
        <v>42047</v>
      </c>
      <c r="G33" s="49">
        <f t="shared" si="0"/>
        <v>31</v>
      </c>
      <c r="H33" s="49">
        <f t="shared" si="1"/>
        <v>1000</v>
      </c>
      <c r="I33" s="37">
        <f t="shared" si="2"/>
        <v>730</v>
      </c>
      <c r="J33" s="37">
        <f t="shared" si="6"/>
        <v>2000</v>
      </c>
      <c r="K33" s="61">
        <f t="shared" si="3"/>
        <v>1000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24</v>
      </c>
      <c r="B34" s="50">
        <v>5767</v>
      </c>
      <c r="C34" s="50" t="s">
        <v>55</v>
      </c>
      <c r="D34" s="26" t="s">
        <v>141</v>
      </c>
      <c r="E34" s="26" t="s">
        <v>142</v>
      </c>
      <c r="F34" s="17">
        <v>45000</v>
      </c>
      <c r="G34" s="49">
        <f>$N$8</f>
        <v>31</v>
      </c>
      <c r="H34" s="49">
        <f t="shared" si="1"/>
        <v>1000</v>
      </c>
      <c r="I34" s="37">
        <f t="shared" si="2"/>
        <v>730</v>
      </c>
      <c r="J34" s="37">
        <f t="shared" si="6"/>
        <v>2000</v>
      </c>
      <c r="K34" s="61">
        <f t="shared" si="3"/>
        <v>1000</v>
      </c>
      <c r="L34" s="61">
        <f t="shared" si="4"/>
        <v>200</v>
      </c>
      <c r="M34" s="37"/>
      <c r="N34" s="61">
        <f t="shared" si="5"/>
        <v>4930</v>
      </c>
      <c r="O34" s="25"/>
    </row>
    <row r="35" spans="1:15" s="11" customFormat="1" ht="26" x14ac:dyDescent="0.15">
      <c r="A35" s="15">
        <f t="shared" si="7"/>
        <v>25</v>
      </c>
      <c r="B35" s="50">
        <v>5809</v>
      </c>
      <c r="C35" s="50" t="s">
        <v>56</v>
      </c>
      <c r="D35" s="51" t="s">
        <v>143</v>
      </c>
      <c r="E35" s="51" t="s">
        <v>144</v>
      </c>
      <c r="F35" s="59">
        <v>42165</v>
      </c>
      <c r="G35" s="49">
        <f t="shared" si="0"/>
        <v>31</v>
      </c>
      <c r="H35" s="49">
        <f t="shared" si="1"/>
        <v>1000</v>
      </c>
      <c r="I35" s="37">
        <f t="shared" si="2"/>
        <v>730</v>
      </c>
      <c r="J35" s="37">
        <f t="shared" si="6"/>
        <v>2000</v>
      </c>
      <c r="K35" s="61">
        <f t="shared" si="3"/>
        <v>1000</v>
      </c>
      <c r="L35" s="61">
        <f t="shared" si="4"/>
        <v>200</v>
      </c>
      <c r="M35" s="61"/>
      <c r="N35" s="61">
        <f t="shared" si="5"/>
        <v>4930</v>
      </c>
      <c r="O35" s="66"/>
    </row>
    <row r="36" spans="1:15" s="11" customFormat="1" ht="26" x14ac:dyDescent="0.15">
      <c r="A36" s="15">
        <f t="shared" si="7"/>
        <v>26</v>
      </c>
      <c r="B36" s="50">
        <v>5945</v>
      </c>
      <c r="C36" s="50" t="s">
        <v>57</v>
      </c>
      <c r="D36" s="26" t="s">
        <v>145</v>
      </c>
      <c r="E36" s="26" t="s">
        <v>146</v>
      </c>
      <c r="F36" s="17">
        <v>42226</v>
      </c>
      <c r="G36" s="49">
        <f t="shared" si="0"/>
        <v>31</v>
      </c>
      <c r="H36" s="49">
        <f t="shared" si="1"/>
        <v>1000</v>
      </c>
      <c r="I36" s="37">
        <f t="shared" si="2"/>
        <v>730</v>
      </c>
      <c r="J36" s="37">
        <f t="shared" si="6"/>
        <v>2000</v>
      </c>
      <c r="K36" s="61">
        <f t="shared" si="3"/>
        <v>1000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27</v>
      </c>
      <c r="B37" s="50">
        <v>6003</v>
      </c>
      <c r="C37" s="50" t="s">
        <v>58</v>
      </c>
      <c r="D37" s="26" t="s">
        <v>147</v>
      </c>
      <c r="E37" s="26" t="s">
        <v>148</v>
      </c>
      <c r="F37" s="17">
        <v>42255</v>
      </c>
      <c r="G37" s="49">
        <f t="shared" si="0"/>
        <v>31</v>
      </c>
      <c r="H37" s="49">
        <f t="shared" si="1"/>
        <v>1000</v>
      </c>
      <c r="I37" s="37">
        <f t="shared" si="2"/>
        <v>730</v>
      </c>
      <c r="J37" s="37">
        <f t="shared" si="6"/>
        <v>2000</v>
      </c>
      <c r="K37" s="61">
        <f t="shared" si="3"/>
        <v>1000</v>
      </c>
      <c r="L37" s="61">
        <f t="shared" si="4"/>
        <v>200</v>
      </c>
      <c r="M37" s="37"/>
      <c r="N37" s="61">
        <f t="shared" si="5"/>
        <v>4930</v>
      </c>
      <c r="O37" s="25"/>
    </row>
    <row r="38" spans="1:15" s="11" customFormat="1" ht="26" x14ac:dyDescent="0.15">
      <c r="A38" s="15">
        <f t="shared" si="7"/>
        <v>28</v>
      </c>
      <c r="B38" s="50">
        <v>6044</v>
      </c>
      <c r="C38" s="50" t="s">
        <v>59</v>
      </c>
      <c r="D38" s="51" t="s">
        <v>149</v>
      </c>
      <c r="E38" s="51" t="s">
        <v>150</v>
      </c>
      <c r="F38" s="59">
        <v>42270</v>
      </c>
      <c r="G38" s="49">
        <f t="shared" si="0"/>
        <v>31</v>
      </c>
      <c r="H38" s="49">
        <f t="shared" si="1"/>
        <v>1000</v>
      </c>
      <c r="I38" s="37">
        <f t="shared" si="2"/>
        <v>730</v>
      </c>
      <c r="J38" s="37">
        <f t="shared" si="6"/>
        <v>2000</v>
      </c>
      <c r="K38" s="61">
        <f t="shared" si="3"/>
        <v>1000</v>
      </c>
      <c r="L38" s="61">
        <f t="shared" si="4"/>
        <v>200</v>
      </c>
      <c r="M38" s="61"/>
      <c r="N38" s="61">
        <f t="shared" si="5"/>
        <v>4930</v>
      </c>
      <c r="O38" s="74"/>
    </row>
    <row r="39" spans="1:15" s="11" customFormat="1" ht="24" x14ac:dyDescent="0.15">
      <c r="A39" s="15">
        <f t="shared" si="7"/>
        <v>29</v>
      </c>
      <c r="B39" s="50">
        <v>6187</v>
      </c>
      <c r="C39" s="50">
        <v>10365</v>
      </c>
      <c r="D39" s="26" t="s">
        <v>151</v>
      </c>
      <c r="E39" s="26" t="s">
        <v>152</v>
      </c>
      <c r="F39" s="17">
        <v>42335</v>
      </c>
      <c r="G39" s="49">
        <f t="shared" si="0"/>
        <v>31</v>
      </c>
      <c r="H39" s="49">
        <f t="shared" si="1"/>
        <v>1000</v>
      </c>
      <c r="I39" s="37">
        <f t="shared" si="2"/>
        <v>730</v>
      </c>
      <c r="J39" s="37">
        <f t="shared" si="6"/>
        <v>2000</v>
      </c>
      <c r="K39" s="61">
        <f t="shared" si="3"/>
        <v>1000</v>
      </c>
      <c r="L39" s="61">
        <f t="shared" si="4"/>
        <v>200</v>
      </c>
      <c r="M39" s="37"/>
      <c r="N39" s="61">
        <f t="shared" si="5"/>
        <v>4930</v>
      </c>
      <c r="O39" s="25"/>
    </row>
    <row r="40" spans="1:15" s="11" customFormat="1" ht="26" x14ac:dyDescent="0.15">
      <c r="A40" s="15">
        <f t="shared" si="7"/>
        <v>30</v>
      </c>
      <c r="B40" s="50">
        <v>6367</v>
      </c>
      <c r="C40" s="50" t="s">
        <v>60</v>
      </c>
      <c r="D40" s="26" t="s">
        <v>153</v>
      </c>
      <c r="E40" s="26" t="s">
        <v>154</v>
      </c>
      <c r="F40" s="17">
        <v>42415</v>
      </c>
      <c r="G40" s="49">
        <f t="shared" si="0"/>
        <v>31</v>
      </c>
      <c r="H40" s="49">
        <f t="shared" si="1"/>
        <v>1000</v>
      </c>
      <c r="I40" s="37">
        <f t="shared" si="2"/>
        <v>730</v>
      </c>
      <c r="J40" s="37">
        <f t="shared" si="6"/>
        <v>2000</v>
      </c>
      <c r="K40" s="61">
        <f t="shared" si="3"/>
        <v>1000</v>
      </c>
      <c r="L40" s="61">
        <f t="shared" si="4"/>
        <v>200</v>
      </c>
      <c r="M40" s="61">
        <v>1500</v>
      </c>
      <c r="N40" s="61">
        <f t="shared" si="5"/>
        <v>6430</v>
      </c>
      <c r="O40" s="94"/>
    </row>
    <row r="41" spans="1:15" s="11" customFormat="1" ht="26" x14ac:dyDescent="0.15">
      <c r="A41" s="15">
        <f t="shared" si="7"/>
        <v>31</v>
      </c>
      <c r="B41" s="50">
        <v>5872</v>
      </c>
      <c r="C41" s="50" t="s">
        <v>61</v>
      </c>
      <c r="D41" s="26" t="s">
        <v>155</v>
      </c>
      <c r="E41" s="26" t="s">
        <v>156</v>
      </c>
      <c r="F41" s="17">
        <v>42194</v>
      </c>
      <c r="G41" s="49">
        <f t="shared" si="0"/>
        <v>31</v>
      </c>
      <c r="H41" s="49">
        <f t="shared" si="1"/>
        <v>1000</v>
      </c>
      <c r="I41" s="37">
        <f t="shared" si="2"/>
        <v>730</v>
      </c>
      <c r="J41" s="37">
        <f t="shared" si="6"/>
        <v>2000</v>
      </c>
      <c r="K41" s="61">
        <f t="shared" si="3"/>
        <v>1000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47" customFormat="1" ht="26" x14ac:dyDescent="0.15">
      <c r="A42" s="15">
        <f t="shared" si="7"/>
        <v>32</v>
      </c>
      <c r="B42" s="50">
        <v>6407</v>
      </c>
      <c r="C42" s="50" t="s">
        <v>62</v>
      </c>
      <c r="D42" s="26" t="s">
        <v>157</v>
      </c>
      <c r="E42" s="26" t="s">
        <v>158</v>
      </c>
      <c r="F42" s="93">
        <v>43434</v>
      </c>
      <c r="G42" s="49">
        <f t="shared" si="0"/>
        <v>31</v>
      </c>
      <c r="H42" s="49">
        <f t="shared" si="1"/>
        <v>1000</v>
      </c>
      <c r="I42" s="37">
        <f t="shared" si="2"/>
        <v>730</v>
      </c>
      <c r="J42" s="37">
        <f t="shared" si="6"/>
        <v>2000</v>
      </c>
      <c r="K42" s="61">
        <f t="shared" si="3"/>
        <v>1000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11" customFormat="1" ht="26" x14ac:dyDescent="0.15">
      <c r="A43" s="15">
        <f t="shared" si="7"/>
        <v>33</v>
      </c>
      <c r="B43" s="50">
        <v>385</v>
      </c>
      <c r="C43" s="50" t="s">
        <v>63</v>
      </c>
      <c r="D43" s="26" t="s">
        <v>159</v>
      </c>
      <c r="E43" s="26" t="s">
        <v>160</v>
      </c>
      <c r="F43" s="17">
        <v>44228</v>
      </c>
      <c r="G43" s="49">
        <f t="shared" si="0"/>
        <v>31</v>
      </c>
      <c r="H43" s="49">
        <f t="shared" si="1"/>
        <v>1000</v>
      </c>
      <c r="I43" s="37">
        <f t="shared" si="2"/>
        <v>730</v>
      </c>
      <c r="J43" s="37">
        <f t="shared" si="6"/>
        <v>2000</v>
      </c>
      <c r="K43" s="61">
        <f t="shared" si="3"/>
        <v>1000</v>
      </c>
      <c r="L43" s="61">
        <f t="shared" si="4"/>
        <v>200</v>
      </c>
      <c r="M43" s="37"/>
      <c r="N43" s="61">
        <f t="shared" si="5"/>
        <v>4930</v>
      </c>
      <c r="O43" s="25"/>
    </row>
    <row r="44" spans="1:15" s="47" customFormat="1" ht="26" x14ac:dyDescent="0.15">
      <c r="A44" s="15">
        <f t="shared" si="7"/>
        <v>34</v>
      </c>
      <c r="B44" s="67">
        <v>1977</v>
      </c>
      <c r="C44" s="67" t="s">
        <v>64</v>
      </c>
      <c r="D44" s="68" t="s">
        <v>161</v>
      </c>
      <c r="E44" s="68" t="s">
        <v>162</v>
      </c>
      <c r="F44" s="69">
        <v>42979</v>
      </c>
      <c r="G44" s="49">
        <f t="shared" si="0"/>
        <v>31</v>
      </c>
      <c r="H44" s="49">
        <f t="shared" si="1"/>
        <v>1000</v>
      </c>
      <c r="I44" s="37">
        <f t="shared" si="2"/>
        <v>730</v>
      </c>
      <c r="J44" s="37">
        <f t="shared" si="6"/>
        <v>2000</v>
      </c>
      <c r="K44" s="61">
        <f t="shared" si="3"/>
        <v>1000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35</v>
      </c>
      <c r="B45" s="67">
        <v>2611</v>
      </c>
      <c r="C45" s="67" t="s">
        <v>65</v>
      </c>
      <c r="D45" s="68" t="s">
        <v>163</v>
      </c>
      <c r="E45" s="68" t="s">
        <v>164</v>
      </c>
      <c r="F45" s="69">
        <v>43020</v>
      </c>
      <c r="G45" s="49">
        <f t="shared" si="0"/>
        <v>31</v>
      </c>
      <c r="H45" s="49">
        <f t="shared" si="1"/>
        <v>1000</v>
      </c>
      <c r="I45" s="37">
        <f t="shared" si="2"/>
        <v>730</v>
      </c>
      <c r="J45" s="37">
        <f t="shared" si="6"/>
        <v>2000</v>
      </c>
      <c r="K45" s="61">
        <f t="shared" si="3"/>
        <v>1000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36</v>
      </c>
      <c r="B46" s="67">
        <v>3702</v>
      </c>
      <c r="C46" s="67" t="s">
        <v>66</v>
      </c>
      <c r="D46" s="68" t="s">
        <v>165</v>
      </c>
      <c r="E46" s="68" t="s">
        <v>166</v>
      </c>
      <c r="F46" s="69">
        <v>43191</v>
      </c>
      <c r="G46" s="49">
        <f t="shared" si="0"/>
        <v>31</v>
      </c>
      <c r="H46" s="49">
        <f t="shared" si="1"/>
        <v>1000</v>
      </c>
      <c r="I46" s="37">
        <f t="shared" si="2"/>
        <v>730</v>
      </c>
      <c r="J46" s="37">
        <f t="shared" si="6"/>
        <v>2000</v>
      </c>
      <c r="K46" s="61">
        <f t="shared" si="3"/>
        <v>1000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37</v>
      </c>
      <c r="B47" s="67">
        <v>404</v>
      </c>
      <c r="C47" s="67" t="s">
        <v>67</v>
      </c>
      <c r="D47" s="68" t="s">
        <v>167</v>
      </c>
      <c r="E47" s="68" t="s">
        <v>168</v>
      </c>
      <c r="F47" s="69">
        <v>43321</v>
      </c>
      <c r="G47" s="49">
        <f t="shared" si="0"/>
        <v>31</v>
      </c>
      <c r="H47" s="49">
        <f t="shared" si="1"/>
        <v>1000</v>
      </c>
      <c r="I47" s="37">
        <f t="shared" si="2"/>
        <v>730</v>
      </c>
      <c r="J47" s="37">
        <f t="shared" si="6"/>
        <v>2000</v>
      </c>
      <c r="K47" s="61">
        <f t="shared" si="3"/>
        <v>1000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38</v>
      </c>
      <c r="B48" s="67">
        <v>1081</v>
      </c>
      <c r="C48" s="67" t="s">
        <v>68</v>
      </c>
      <c r="D48" s="68" t="s">
        <v>169</v>
      </c>
      <c r="E48" s="68" t="s">
        <v>170</v>
      </c>
      <c r="F48" s="91">
        <v>43390</v>
      </c>
      <c r="G48" s="70">
        <f t="shared" si="0"/>
        <v>31</v>
      </c>
      <c r="H48" s="49">
        <f t="shared" si="1"/>
        <v>1000</v>
      </c>
      <c r="I48" s="37">
        <f t="shared" si="2"/>
        <v>730</v>
      </c>
      <c r="J48" s="37">
        <f t="shared" si="6"/>
        <v>2000</v>
      </c>
      <c r="K48" s="61">
        <f t="shared" si="3"/>
        <v>1000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39</v>
      </c>
      <c r="B49" s="67">
        <v>1718</v>
      </c>
      <c r="C49" s="67" t="s">
        <v>69</v>
      </c>
      <c r="D49" s="68" t="s">
        <v>171</v>
      </c>
      <c r="E49" s="68" t="s">
        <v>172</v>
      </c>
      <c r="F49" s="91">
        <v>43459</v>
      </c>
      <c r="G49" s="70">
        <f t="shared" si="0"/>
        <v>31</v>
      </c>
      <c r="H49" s="49">
        <f t="shared" si="1"/>
        <v>1000</v>
      </c>
      <c r="I49" s="37">
        <f t="shared" si="2"/>
        <v>730</v>
      </c>
      <c r="J49" s="37">
        <f t="shared" si="6"/>
        <v>2000</v>
      </c>
      <c r="K49" s="61">
        <f t="shared" si="3"/>
        <v>1000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40</v>
      </c>
      <c r="B50" s="67">
        <v>1779</v>
      </c>
      <c r="C50" s="67" t="s">
        <v>70</v>
      </c>
      <c r="D50" s="68" t="s">
        <v>173</v>
      </c>
      <c r="E50" s="68" t="s">
        <v>174</v>
      </c>
      <c r="F50" s="91">
        <v>43473</v>
      </c>
      <c r="G50" s="70">
        <f t="shared" si="0"/>
        <v>31</v>
      </c>
      <c r="H50" s="49">
        <f t="shared" si="1"/>
        <v>1000</v>
      </c>
      <c r="I50" s="37">
        <f t="shared" si="2"/>
        <v>730</v>
      </c>
      <c r="J50" s="37">
        <f t="shared" si="6"/>
        <v>2000</v>
      </c>
      <c r="K50" s="61">
        <f t="shared" si="3"/>
        <v>1000</v>
      </c>
      <c r="L50" s="61">
        <f t="shared" si="4"/>
        <v>200</v>
      </c>
      <c r="M50" s="72"/>
      <c r="N50" s="61">
        <f t="shared" si="5"/>
        <v>4930</v>
      </c>
      <c r="O50" s="73"/>
    </row>
    <row r="51" spans="1:16" s="47" customFormat="1" ht="26" x14ac:dyDescent="0.15">
      <c r="A51" s="15">
        <f t="shared" si="7"/>
        <v>41</v>
      </c>
      <c r="B51" s="67">
        <v>1787</v>
      </c>
      <c r="C51" s="67" t="s">
        <v>71</v>
      </c>
      <c r="D51" s="68" t="s">
        <v>175</v>
      </c>
      <c r="E51" s="68" t="s">
        <v>176</v>
      </c>
      <c r="F51" s="91">
        <v>43977</v>
      </c>
      <c r="G51" s="70">
        <f t="shared" si="0"/>
        <v>31</v>
      </c>
      <c r="H51" s="49">
        <f t="shared" si="1"/>
        <v>1000</v>
      </c>
      <c r="I51" s="37">
        <f t="shared" si="2"/>
        <v>730</v>
      </c>
      <c r="J51" s="37">
        <f t="shared" si="6"/>
        <v>2000</v>
      </c>
      <c r="K51" s="61">
        <f t="shared" si="3"/>
        <v>1000</v>
      </c>
      <c r="L51" s="61">
        <f t="shared" si="4"/>
        <v>200</v>
      </c>
      <c r="M51" s="72"/>
      <c r="N51" s="61">
        <f t="shared" si="5"/>
        <v>4930</v>
      </c>
      <c r="O51" s="105"/>
    </row>
    <row r="52" spans="1:16" s="47" customFormat="1" ht="26" x14ac:dyDescent="0.15">
      <c r="A52" s="15">
        <f t="shared" si="7"/>
        <v>42</v>
      </c>
      <c r="B52" s="67">
        <v>2748</v>
      </c>
      <c r="C52" s="67" t="s">
        <v>72</v>
      </c>
      <c r="D52" s="68" t="s">
        <v>177</v>
      </c>
      <c r="E52" s="68" t="s">
        <v>178</v>
      </c>
      <c r="F52" s="91">
        <v>43622</v>
      </c>
      <c r="G52" s="70">
        <f t="shared" si="0"/>
        <v>31</v>
      </c>
      <c r="H52" s="49">
        <f t="shared" si="1"/>
        <v>1000</v>
      </c>
      <c r="I52" s="37">
        <f t="shared" si="2"/>
        <v>730</v>
      </c>
      <c r="J52" s="37">
        <f t="shared" si="6"/>
        <v>2000</v>
      </c>
      <c r="K52" s="61">
        <f t="shared" si="3"/>
        <v>1000</v>
      </c>
      <c r="L52" s="61">
        <f t="shared" si="4"/>
        <v>200</v>
      </c>
      <c r="M52" s="72"/>
      <c r="N52" s="61">
        <f t="shared" si="5"/>
        <v>4930</v>
      </c>
      <c r="O52" s="73"/>
    </row>
    <row r="53" spans="1:16" s="11" customFormat="1" x14ac:dyDescent="0.15">
      <c r="A53" s="15">
        <f t="shared" si="7"/>
        <v>43</v>
      </c>
      <c r="B53" s="50">
        <v>2596</v>
      </c>
      <c r="C53" s="50">
        <v>9554</v>
      </c>
      <c r="D53" s="68" t="s">
        <v>179</v>
      </c>
      <c r="E53" s="68" t="s">
        <v>180</v>
      </c>
      <c r="F53" s="69">
        <v>43636</v>
      </c>
      <c r="G53" s="60">
        <f t="shared" si="0"/>
        <v>31</v>
      </c>
      <c r="H53" s="49">
        <f t="shared" si="1"/>
        <v>1000</v>
      </c>
      <c r="I53" s="37">
        <f t="shared" si="2"/>
        <v>730</v>
      </c>
      <c r="J53" s="37">
        <f t="shared" si="6"/>
        <v>2000</v>
      </c>
      <c r="K53" s="61">
        <f t="shared" si="3"/>
        <v>1000</v>
      </c>
      <c r="L53" s="61">
        <f t="shared" si="4"/>
        <v>200</v>
      </c>
      <c r="M53" s="61"/>
      <c r="N53" s="61">
        <f t="shared" si="5"/>
        <v>4930</v>
      </c>
      <c r="O53" s="96"/>
    </row>
    <row r="54" spans="1:16" s="11" customFormat="1" ht="24" x14ac:dyDescent="0.15">
      <c r="A54" s="15">
        <f t="shared" si="7"/>
        <v>44</v>
      </c>
      <c r="B54" s="50">
        <v>1548</v>
      </c>
      <c r="C54" s="50">
        <v>10441</v>
      </c>
      <c r="D54" s="26" t="s">
        <v>181</v>
      </c>
      <c r="E54" s="26" t="s">
        <v>182</v>
      </c>
      <c r="F54" s="17">
        <v>43684</v>
      </c>
      <c r="G54" s="49">
        <f t="shared" si="0"/>
        <v>31</v>
      </c>
      <c r="H54" s="49">
        <f t="shared" si="1"/>
        <v>1000</v>
      </c>
      <c r="I54" s="37">
        <f t="shared" si="2"/>
        <v>730</v>
      </c>
      <c r="J54" s="37">
        <f t="shared" si="6"/>
        <v>2000</v>
      </c>
      <c r="K54" s="61">
        <f t="shared" si="3"/>
        <v>1000</v>
      </c>
      <c r="L54" s="61">
        <f t="shared" si="4"/>
        <v>200</v>
      </c>
      <c r="M54" s="37"/>
      <c r="N54" s="61">
        <f t="shared" si="5"/>
        <v>4930</v>
      </c>
      <c r="O54" s="25"/>
    </row>
    <row r="55" spans="1:16" s="11" customFormat="1" x14ac:dyDescent="0.15">
      <c r="A55" s="15">
        <f t="shared" si="7"/>
        <v>45</v>
      </c>
      <c r="B55" s="50">
        <v>5086</v>
      </c>
      <c r="C55" s="50">
        <v>10341</v>
      </c>
      <c r="D55" s="51" t="s">
        <v>183</v>
      </c>
      <c r="E55" s="51" t="s">
        <v>184</v>
      </c>
      <c r="F55" s="59">
        <v>43709</v>
      </c>
      <c r="G55" s="60">
        <f t="shared" si="0"/>
        <v>31</v>
      </c>
      <c r="H55" s="49">
        <f t="shared" si="1"/>
        <v>1000</v>
      </c>
      <c r="I55" s="37">
        <f t="shared" si="2"/>
        <v>730</v>
      </c>
      <c r="J55" s="37">
        <f t="shared" si="6"/>
        <v>2000</v>
      </c>
      <c r="K55" s="61">
        <f t="shared" si="3"/>
        <v>1000</v>
      </c>
      <c r="L55" s="61">
        <f t="shared" si="4"/>
        <v>200</v>
      </c>
      <c r="M55" s="61"/>
      <c r="N55" s="61">
        <f t="shared" si="5"/>
        <v>4930</v>
      </c>
      <c r="O55" s="74"/>
    </row>
    <row r="56" spans="1:16" s="11" customFormat="1" x14ac:dyDescent="0.15">
      <c r="A56" s="15">
        <f t="shared" si="7"/>
        <v>46</v>
      </c>
      <c r="B56" s="67">
        <v>4310</v>
      </c>
      <c r="C56" s="67">
        <v>10098</v>
      </c>
      <c r="D56" s="68" t="s">
        <v>185</v>
      </c>
      <c r="E56" s="68" t="s">
        <v>186</v>
      </c>
      <c r="F56" s="69">
        <v>43788</v>
      </c>
      <c r="G56" s="60">
        <f t="shared" si="0"/>
        <v>31</v>
      </c>
      <c r="H56" s="49">
        <f t="shared" si="1"/>
        <v>1000</v>
      </c>
      <c r="I56" s="37">
        <f t="shared" si="2"/>
        <v>730</v>
      </c>
      <c r="J56" s="37">
        <f t="shared" si="6"/>
        <v>2000</v>
      </c>
      <c r="K56" s="61">
        <f t="shared" si="3"/>
        <v>1000</v>
      </c>
      <c r="L56" s="61">
        <f t="shared" si="4"/>
        <v>200</v>
      </c>
      <c r="M56" s="61"/>
      <c r="N56" s="61">
        <f t="shared" si="5"/>
        <v>4930</v>
      </c>
      <c r="O56" s="96"/>
      <c r="P56" s="98" t="s">
        <v>28</v>
      </c>
    </row>
    <row r="57" spans="1:16" s="47" customFormat="1" ht="26" x14ac:dyDescent="0.15">
      <c r="A57" s="15">
        <f t="shared" si="7"/>
        <v>47</v>
      </c>
      <c r="B57" s="67">
        <v>1745</v>
      </c>
      <c r="C57" s="67" t="s">
        <v>73</v>
      </c>
      <c r="D57" s="68" t="s">
        <v>187</v>
      </c>
      <c r="E57" s="68" t="s">
        <v>188</v>
      </c>
      <c r="F57" s="69">
        <v>43795</v>
      </c>
      <c r="G57" s="60">
        <f t="shared" si="0"/>
        <v>31</v>
      </c>
      <c r="H57" s="49">
        <f t="shared" si="1"/>
        <v>1000</v>
      </c>
      <c r="I57" s="37">
        <f t="shared" si="2"/>
        <v>730</v>
      </c>
      <c r="J57" s="37">
        <f t="shared" si="6"/>
        <v>2000</v>
      </c>
      <c r="K57" s="61">
        <f t="shared" si="3"/>
        <v>1000</v>
      </c>
      <c r="L57" s="61">
        <f t="shared" si="4"/>
        <v>200</v>
      </c>
      <c r="M57" s="71"/>
      <c r="N57" s="61">
        <f t="shared" si="5"/>
        <v>4930</v>
      </c>
      <c r="O57" s="96"/>
    </row>
    <row r="58" spans="1:16" s="47" customFormat="1" ht="26" x14ac:dyDescent="0.15">
      <c r="A58" s="15">
        <f t="shared" si="7"/>
        <v>48</v>
      </c>
      <c r="B58" s="92">
        <v>2410</v>
      </c>
      <c r="C58" s="92" t="s">
        <v>74</v>
      </c>
      <c r="D58" s="68" t="s">
        <v>169</v>
      </c>
      <c r="E58" s="68" t="s">
        <v>189</v>
      </c>
      <c r="F58" s="91">
        <v>43819</v>
      </c>
      <c r="G58" s="70">
        <f t="shared" si="0"/>
        <v>31</v>
      </c>
      <c r="H58" s="49">
        <f t="shared" si="1"/>
        <v>1000</v>
      </c>
      <c r="I58" s="37">
        <f t="shared" si="2"/>
        <v>730</v>
      </c>
      <c r="J58" s="37">
        <f t="shared" si="6"/>
        <v>2000</v>
      </c>
      <c r="K58" s="61">
        <f t="shared" si="3"/>
        <v>1000</v>
      </c>
      <c r="L58" s="61">
        <f t="shared" si="4"/>
        <v>200</v>
      </c>
      <c r="M58" s="72"/>
      <c r="N58" s="61">
        <f t="shared" si="5"/>
        <v>4930</v>
      </c>
      <c r="O58" s="73"/>
    </row>
    <row r="59" spans="1:16" s="47" customFormat="1" ht="26" x14ac:dyDescent="0.15">
      <c r="A59" s="15">
        <f t="shared" si="7"/>
        <v>49</v>
      </c>
      <c r="B59" s="92">
        <v>3909</v>
      </c>
      <c r="C59" s="92" t="s">
        <v>75</v>
      </c>
      <c r="D59" s="68" t="s">
        <v>190</v>
      </c>
      <c r="E59" s="68" t="s">
        <v>191</v>
      </c>
      <c r="F59" s="91">
        <v>43861</v>
      </c>
      <c r="G59" s="70">
        <f t="shared" si="0"/>
        <v>31</v>
      </c>
      <c r="H59" s="49">
        <f t="shared" si="1"/>
        <v>1000</v>
      </c>
      <c r="I59" s="37">
        <f t="shared" si="2"/>
        <v>730</v>
      </c>
      <c r="J59" s="37">
        <f t="shared" si="6"/>
        <v>2000</v>
      </c>
      <c r="K59" s="61">
        <f t="shared" si="3"/>
        <v>1000</v>
      </c>
      <c r="L59" s="61">
        <f t="shared" si="4"/>
        <v>200</v>
      </c>
      <c r="M59" s="72"/>
      <c r="N59" s="61">
        <f t="shared" si="5"/>
        <v>4930</v>
      </c>
      <c r="O59" s="73"/>
      <c r="P59" s="102"/>
    </row>
    <row r="60" spans="1:16" s="47" customFormat="1" ht="26" x14ac:dyDescent="0.15">
      <c r="A60" s="15">
        <f t="shared" si="7"/>
        <v>50</v>
      </c>
      <c r="B60" s="92">
        <v>3929</v>
      </c>
      <c r="C60" s="92" t="s">
        <v>76</v>
      </c>
      <c r="D60" s="68" t="s">
        <v>192</v>
      </c>
      <c r="E60" s="68" t="s">
        <v>193</v>
      </c>
      <c r="F60" s="91">
        <v>43866</v>
      </c>
      <c r="G60" s="70">
        <f t="shared" si="0"/>
        <v>31</v>
      </c>
      <c r="H60" s="49">
        <f t="shared" si="1"/>
        <v>1000</v>
      </c>
      <c r="I60" s="37">
        <f t="shared" si="2"/>
        <v>730</v>
      </c>
      <c r="J60" s="112">
        <v>2500</v>
      </c>
      <c r="K60" s="61">
        <f t="shared" si="3"/>
        <v>1000</v>
      </c>
      <c r="L60" s="61">
        <f t="shared" si="4"/>
        <v>200</v>
      </c>
      <c r="M60" s="72"/>
      <c r="N60" s="61">
        <f t="shared" si="5"/>
        <v>5430</v>
      </c>
      <c r="O60" s="103"/>
      <c r="P60" s="102"/>
    </row>
    <row r="61" spans="1:16" s="47" customFormat="1" ht="26" x14ac:dyDescent="0.15">
      <c r="A61" s="15">
        <f t="shared" si="7"/>
        <v>51</v>
      </c>
      <c r="B61" s="92">
        <v>3969</v>
      </c>
      <c r="C61" s="92" t="s">
        <v>77</v>
      </c>
      <c r="D61" s="68" t="s">
        <v>194</v>
      </c>
      <c r="E61" s="68" t="s">
        <v>195</v>
      </c>
      <c r="F61" s="91">
        <v>43878</v>
      </c>
      <c r="G61" s="70">
        <f t="shared" si="0"/>
        <v>31</v>
      </c>
      <c r="H61" s="49">
        <f t="shared" si="1"/>
        <v>1000</v>
      </c>
      <c r="I61" s="37">
        <f t="shared" si="2"/>
        <v>730</v>
      </c>
      <c r="J61" s="37">
        <f t="shared" si="6"/>
        <v>2000</v>
      </c>
      <c r="K61" s="61">
        <f t="shared" si="3"/>
        <v>1000</v>
      </c>
      <c r="L61" s="61">
        <f t="shared" si="4"/>
        <v>200</v>
      </c>
      <c r="M61" s="72"/>
      <c r="N61" s="61">
        <f t="shared" si="5"/>
        <v>4930</v>
      </c>
      <c r="O61" s="73"/>
    </row>
    <row r="62" spans="1:16" s="47" customFormat="1" ht="26" x14ac:dyDescent="0.15">
      <c r="A62" s="15">
        <f t="shared" si="7"/>
        <v>52</v>
      </c>
      <c r="B62" s="50">
        <v>6532</v>
      </c>
      <c r="C62" s="50" t="s">
        <v>78</v>
      </c>
      <c r="D62" s="51" t="s">
        <v>196</v>
      </c>
      <c r="E62" s="51" t="s">
        <v>197</v>
      </c>
      <c r="F62" s="84">
        <v>43952</v>
      </c>
      <c r="G62" s="70">
        <f t="shared" si="0"/>
        <v>31</v>
      </c>
      <c r="H62" s="49">
        <f t="shared" si="1"/>
        <v>1000</v>
      </c>
      <c r="I62" s="37">
        <f t="shared" si="2"/>
        <v>730</v>
      </c>
      <c r="J62" s="37">
        <f t="shared" si="6"/>
        <v>2000</v>
      </c>
      <c r="K62" s="61">
        <f t="shared" si="3"/>
        <v>1000</v>
      </c>
      <c r="L62" s="61">
        <f t="shared" si="4"/>
        <v>200</v>
      </c>
      <c r="M62" s="61"/>
      <c r="N62" s="61">
        <f t="shared" si="5"/>
        <v>4930</v>
      </c>
      <c r="O62" s="104"/>
    </row>
    <row r="63" spans="1:16" s="47" customFormat="1" ht="24" x14ac:dyDescent="0.15">
      <c r="A63" s="15">
        <f t="shared" si="7"/>
        <v>53</v>
      </c>
      <c r="B63" s="50">
        <v>5366</v>
      </c>
      <c r="C63" s="50">
        <v>10376</v>
      </c>
      <c r="D63" s="51" t="s">
        <v>198</v>
      </c>
      <c r="E63" s="51" t="s">
        <v>199</v>
      </c>
      <c r="F63" s="84" t="s">
        <v>35</v>
      </c>
      <c r="G63" s="60">
        <f>$N$8</f>
        <v>31</v>
      </c>
      <c r="H63" s="49">
        <f t="shared" si="1"/>
        <v>1000</v>
      </c>
      <c r="I63" s="37">
        <f t="shared" si="2"/>
        <v>730</v>
      </c>
      <c r="J63" s="37">
        <f t="shared" si="6"/>
        <v>2000</v>
      </c>
      <c r="K63" s="61">
        <f t="shared" si="3"/>
        <v>1000</v>
      </c>
      <c r="L63" s="61">
        <f t="shared" si="4"/>
        <v>200</v>
      </c>
      <c r="M63" s="61"/>
      <c r="N63" s="61">
        <f t="shared" si="5"/>
        <v>4930</v>
      </c>
      <c r="O63" s="106"/>
    </row>
    <row r="64" spans="1:16" s="47" customFormat="1" ht="26" x14ac:dyDescent="0.15">
      <c r="A64" s="15">
        <f t="shared" si="7"/>
        <v>54</v>
      </c>
      <c r="B64" s="50">
        <v>5237</v>
      </c>
      <c r="C64" s="50" t="s">
        <v>79</v>
      </c>
      <c r="D64" s="68" t="s">
        <v>200</v>
      </c>
      <c r="E64" s="68" t="s">
        <v>201</v>
      </c>
      <c r="F64" s="69">
        <v>44078</v>
      </c>
      <c r="G64" s="60">
        <f t="shared" si="0"/>
        <v>31</v>
      </c>
      <c r="H64" s="49">
        <f t="shared" si="1"/>
        <v>1000</v>
      </c>
      <c r="I64" s="37">
        <f t="shared" si="2"/>
        <v>730</v>
      </c>
      <c r="J64" s="37">
        <f t="shared" si="6"/>
        <v>2000</v>
      </c>
      <c r="K64" s="61">
        <f t="shared" si="3"/>
        <v>1000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55</v>
      </c>
      <c r="B65" s="50">
        <v>5236</v>
      </c>
      <c r="C65" s="50" t="s">
        <v>80</v>
      </c>
      <c r="D65" s="68" t="s">
        <v>202</v>
      </c>
      <c r="E65" s="68" t="s">
        <v>203</v>
      </c>
      <c r="F65" s="69">
        <v>45125</v>
      </c>
      <c r="G65" s="60">
        <f>$N$8</f>
        <v>31</v>
      </c>
      <c r="H65" s="49">
        <f t="shared" si="1"/>
        <v>1000</v>
      </c>
      <c r="I65" s="37">
        <f t="shared" si="2"/>
        <v>730</v>
      </c>
      <c r="J65" s="37">
        <f t="shared" si="6"/>
        <v>2000</v>
      </c>
      <c r="K65" s="61">
        <f t="shared" si="3"/>
        <v>1000</v>
      </c>
      <c r="L65" s="61">
        <f t="shared" si="4"/>
        <v>200</v>
      </c>
      <c r="M65" s="61"/>
      <c r="N65" s="61">
        <f t="shared" si="5"/>
        <v>4930</v>
      </c>
      <c r="O65" s="107"/>
    </row>
    <row r="66" spans="1:15" s="11" customFormat="1" ht="26" x14ac:dyDescent="0.15">
      <c r="A66" s="15">
        <f t="shared" si="7"/>
        <v>56</v>
      </c>
      <c r="B66" s="50">
        <v>4208</v>
      </c>
      <c r="C66" s="50" t="s">
        <v>81</v>
      </c>
      <c r="D66" s="26" t="s">
        <v>204</v>
      </c>
      <c r="E66" s="26" t="s">
        <v>205</v>
      </c>
      <c r="F66" s="93">
        <v>44075</v>
      </c>
      <c r="G66" s="49">
        <f t="shared" si="0"/>
        <v>31</v>
      </c>
      <c r="H66" s="49">
        <f t="shared" si="1"/>
        <v>1000</v>
      </c>
      <c r="I66" s="37">
        <f t="shared" si="2"/>
        <v>730</v>
      </c>
      <c r="J66" s="37">
        <f t="shared" si="6"/>
        <v>2000</v>
      </c>
      <c r="K66" s="61">
        <f t="shared" si="3"/>
        <v>1000</v>
      </c>
      <c r="L66" s="61">
        <f t="shared" si="4"/>
        <v>200</v>
      </c>
      <c r="M66" s="37"/>
      <c r="N66" s="61">
        <f t="shared" si="5"/>
        <v>4930</v>
      </c>
      <c r="O66" s="66"/>
    </row>
    <row r="67" spans="1:15" s="11" customFormat="1" ht="26" x14ac:dyDescent="0.15">
      <c r="A67" s="15">
        <f t="shared" si="7"/>
        <v>57</v>
      </c>
      <c r="B67" s="50">
        <v>5402</v>
      </c>
      <c r="C67" s="50" t="s">
        <v>82</v>
      </c>
      <c r="D67" s="97" t="s">
        <v>206</v>
      </c>
      <c r="E67" s="97" t="s">
        <v>207</v>
      </c>
      <c r="F67" s="108">
        <v>44096</v>
      </c>
      <c r="G67" s="49">
        <f t="shared" si="0"/>
        <v>31</v>
      </c>
      <c r="H67" s="49">
        <f t="shared" si="1"/>
        <v>1000</v>
      </c>
      <c r="I67" s="37">
        <f t="shared" si="2"/>
        <v>730</v>
      </c>
      <c r="J67" s="37">
        <f t="shared" si="6"/>
        <v>2000</v>
      </c>
      <c r="K67" s="61">
        <f t="shared" si="3"/>
        <v>1000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58</v>
      </c>
      <c r="B68" s="50">
        <v>5220</v>
      </c>
      <c r="C68" s="50" t="s">
        <v>83</v>
      </c>
      <c r="D68" s="97" t="s">
        <v>208</v>
      </c>
      <c r="E68" s="97" t="s">
        <v>209</v>
      </c>
      <c r="F68" s="108">
        <v>44105</v>
      </c>
      <c r="G68" s="49">
        <f t="shared" si="0"/>
        <v>31</v>
      </c>
      <c r="H68" s="49">
        <f t="shared" si="1"/>
        <v>1000</v>
      </c>
      <c r="I68" s="37">
        <f t="shared" si="2"/>
        <v>730</v>
      </c>
      <c r="J68" s="37">
        <f t="shared" si="6"/>
        <v>2000</v>
      </c>
      <c r="K68" s="61">
        <f t="shared" si="3"/>
        <v>1000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59</v>
      </c>
      <c r="B69" s="67">
        <v>4857</v>
      </c>
      <c r="C69" s="67" t="s">
        <v>84</v>
      </c>
      <c r="D69" s="97" t="s">
        <v>210</v>
      </c>
      <c r="E69" s="97" t="s">
        <v>211</v>
      </c>
      <c r="F69" s="108">
        <v>44151</v>
      </c>
      <c r="G69" s="49">
        <f t="shared" si="0"/>
        <v>31</v>
      </c>
      <c r="H69" s="49">
        <f t="shared" si="1"/>
        <v>1000</v>
      </c>
      <c r="I69" s="37">
        <f t="shared" si="2"/>
        <v>730</v>
      </c>
      <c r="J69" s="37">
        <f t="shared" si="6"/>
        <v>2000</v>
      </c>
      <c r="K69" s="61">
        <f t="shared" si="3"/>
        <v>1000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11" customFormat="1" ht="26" x14ac:dyDescent="0.15">
      <c r="A70" s="15">
        <f t="shared" si="7"/>
        <v>60</v>
      </c>
      <c r="B70" s="67">
        <v>5800</v>
      </c>
      <c r="C70" s="67" t="s">
        <v>85</v>
      </c>
      <c r="D70" s="97" t="s">
        <v>212</v>
      </c>
      <c r="E70" s="97" t="s">
        <v>213</v>
      </c>
      <c r="F70" s="108">
        <v>44172</v>
      </c>
      <c r="G70" s="49">
        <f t="shared" si="0"/>
        <v>31</v>
      </c>
      <c r="H70" s="49">
        <f t="shared" si="1"/>
        <v>1000</v>
      </c>
      <c r="I70" s="37">
        <f t="shared" si="2"/>
        <v>730</v>
      </c>
      <c r="J70" s="37">
        <f t="shared" si="6"/>
        <v>2000</v>
      </c>
      <c r="K70" s="61">
        <f t="shared" si="3"/>
        <v>1000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61</v>
      </c>
      <c r="B71" s="67">
        <v>3209</v>
      </c>
      <c r="C71" s="67" t="s">
        <v>86</v>
      </c>
      <c r="D71" s="97" t="s">
        <v>214</v>
      </c>
      <c r="E71" s="97" t="s">
        <v>215</v>
      </c>
      <c r="F71" s="108">
        <v>44342</v>
      </c>
      <c r="G71" s="49">
        <f t="shared" si="0"/>
        <v>31</v>
      </c>
      <c r="H71" s="49">
        <f t="shared" si="1"/>
        <v>1000</v>
      </c>
      <c r="I71" s="37">
        <f t="shared" si="2"/>
        <v>730</v>
      </c>
      <c r="J71" s="37">
        <f t="shared" si="6"/>
        <v>2000</v>
      </c>
      <c r="K71" s="61">
        <f t="shared" si="3"/>
        <v>1000</v>
      </c>
      <c r="L71" s="61">
        <f t="shared" si="4"/>
        <v>200</v>
      </c>
      <c r="M71" s="37"/>
      <c r="N71" s="61">
        <f t="shared" si="5"/>
        <v>4930</v>
      </c>
      <c r="O71" s="109"/>
    </row>
    <row r="72" spans="1:15" s="3" customFormat="1" ht="26" x14ac:dyDescent="0.15">
      <c r="A72" s="15">
        <f t="shared" si="7"/>
        <v>62</v>
      </c>
      <c r="B72" s="67">
        <v>4407</v>
      </c>
      <c r="C72" s="67" t="s">
        <v>87</v>
      </c>
      <c r="D72" s="68" t="s">
        <v>216</v>
      </c>
      <c r="E72" s="68" t="s">
        <v>217</v>
      </c>
      <c r="F72" s="69">
        <v>44396</v>
      </c>
      <c r="G72" s="49">
        <f t="shared" si="0"/>
        <v>31</v>
      </c>
      <c r="H72" s="49">
        <f t="shared" si="1"/>
        <v>1000</v>
      </c>
      <c r="I72" s="37">
        <f t="shared" si="2"/>
        <v>730</v>
      </c>
      <c r="J72" s="37">
        <f t="shared" si="6"/>
        <v>2000</v>
      </c>
      <c r="K72" s="61">
        <f t="shared" si="3"/>
        <v>1000</v>
      </c>
      <c r="L72" s="61">
        <f t="shared" si="4"/>
        <v>200</v>
      </c>
      <c r="M72" s="37"/>
      <c r="N72" s="61">
        <f t="shared" si="5"/>
        <v>4930</v>
      </c>
      <c r="O72" s="96"/>
    </row>
    <row r="73" spans="1:15" s="11" customFormat="1" ht="36" x14ac:dyDescent="0.15">
      <c r="A73" s="15">
        <f t="shared" si="7"/>
        <v>63</v>
      </c>
      <c r="B73" s="50">
        <v>5133</v>
      </c>
      <c r="C73" s="50">
        <v>9578</v>
      </c>
      <c r="D73" s="26" t="s">
        <v>218</v>
      </c>
      <c r="E73" s="26" t="s">
        <v>219</v>
      </c>
      <c r="F73" s="17">
        <v>44531</v>
      </c>
      <c r="G73" s="49">
        <f t="shared" si="0"/>
        <v>31</v>
      </c>
      <c r="H73" s="49">
        <f t="shared" si="1"/>
        <v>1000</v>
      </c>
      <c r="I73" s="37">
        <f t="shared" si="2"/>
        <v>730</v>
      </c>
      <c r="J73" s="37">
        <f t="shared" si="6"/>
        <v>2000</v>
      </c>
      <c r="K73" s="61">
        <f t="shared" si="3"/>
        <v>1000</v>
      </c>
      <c r="L73" s="61">
        <f t="shared" si="4"/>
        <v>200</v>
      </c>
      <c r="M73" s="37"/>
      <c r="N73" s="61">
        <f t="shared" si="5"/>
        <v>4930</v>
      </c>
      <c r="O73" s="25"/>
    </row>
    <row r="74" spans="1:15" s="11" customFormat="1" ht="26" x14ac:dyDescent="0.15">
      <c r="A74" s="15">
        <f t="shared" si="7"/>
        <v>64</v>
      </c>
      <c r="B74" s="67">
        <v>949</v>
      </c>
      <c r="C74" s="67" t="s">
        <v>88</v>
      </c>
      <c r="D74" s="97" t="s">
        <v>220</v>
      </c>
      <c r="E74" s="97" t="s">
        <v>221</v>
      </c>
      <c r="F74" s="116">
        <v>44638</v>
      </c>
      <c r="G74" s="49">
        <f t="shared" ref="G74:G81" si="8">$N$8</f>
        <v>31</v>
      </c>
      <c r="H74" s="49">
        <f t="shared" si="1"/>
        <v>1000</v>
      </c>
      <c r="I74" s="37">
        <f t="shared" si="2"/>
        <v>730</v>
      </c>
      <c r="J74" s="37">
        <f t="shared" si="6"/>
        <v>2000</v>
      </c>
      <c r="K74" s="61">
        <f t="shared" si="3"/>
        <v>1000</v>
      </c>
      <c r="L74" s="61">
        <f t="shared" si="4"/>
        <v>200</v>
      </c>
      <c r="M74" s="37"/>
      <c r="N74" s="61">
        <f t="shared" si="5"/>
        <v>4930</v>
      </c>
      <c r="O74" s="117"/>
    </row>
    <row r="75" spans="1:15" s="11" customFormat="1" ht="26" x14ac:dyDescent="0.15">
      <c r="A75" s="15">
        <f t="shared" si="7"/>
        <v>65</v>
      </c>
      <c r="B75" s="67">
        <v>1162</v>
      </c>
      <c r="C75" s="67" t="s">
        <v>89</v>
      </c>
      <c r="D75" s="97" t="s">
        <v>222</v>
      </c>
      <c r="E75" s="97" t="s">
        <v>223</v>
      </c>
      <c r="F75" s="116">
        <v>45182</v>
      </c>
      <c r="G75" s="49">
        <f>$N$8</f>
        <v>31</v>
      </c>
      <c r="H75" s="49">
        <f t="shared" ref="H75:H82" si="9">1000/$N$8*G75</f>
        <v>1000</v>
      </c>
      <c r="I75" s="37">
        <f t="shared" ref="I75:I82" si="10">730/$N$8*G75</f>
        <v>730</v>
      </c>
      <c r="J75" s="37">
        <f t="shared" si="6"/>
        <v>2000</v>
      </c>
      <c r="K75" s="61">
        <f t="shared" ref="K75:K82" si="11">1000/$N$8*G75</f>
        <v>1000</v>
      </c>
      <c r="L75" s="61">
        <f t="shared" ref="L75:L82" si="12">200/N$8*G75</f>
        <v>200</v>
      </c>
      <c r="M75" s="37"/>
      <c r="N75" s="61">
        <f t="shared" ref="N75:N82" si="13">H75+I75+J75+K75+L75+M75</f>
        <v>4930</v>
      </c>
      <c r="O75" s="117"/>
    </row>
    <row r="76" spans="1:15" s="11" customFormat="1" ht="24" x14ac:dyDescent="0.15">
      <c r="A76" s="15">
        <f t="shared" si="7"/>
        <v>66</v>
      </c>
      <c r="B76" s="67">
        <v>1497</v>
      </c>
      <c r="C76" s="67"/>
      <c r="D76" s="97" t="s">
        <v>224</v>
      </c>
      <c r="E76" s="97" t="s">
        <v>225</v>
      </c>
      <c r="F76" s="116">
        <v>44727</v>
      </c>
      <c r="G76" s="49">
        <f t="shared" si="8"/>
        <v>31</v>
      </c>
      <c r="H76" s="49">
        <f t="shared" si="9"/>
        <v>1000</v>
      </c>
      <c r="I76" s="37">
        <f t="shared" si="10"/>
        <v>730</v>
      </c>
      <c r="J76" s="37">
        <f t="shared" ref="J76:J82" si="14">2000/$N$8*G76</f>
        <v>2000</v>
      </c>
      <c r="K76" s="61">
        <f t="shared" si="11"/>
        <v>1000</v>
      </c>
      <c r="L76" s="61">
        <f t="shared" si="12"/>
        <v>200</v>
      </c>
      <c r="M76" s="37">
        <v>1500</v>
      </c>
      <c r="N76" s="61">
        <f t="shared" si="13"/>
        <v>6430</v>
      </c>
      <c r="O76" s="117"/>
    </row>
    <row r="77" spans="1:15" s="11" customFormat="1" x14ac:dyDescent="0.15">
      <c r="A77" s="15">
        <f t="shared" si="7"/>
        <v>67</v>
      </c>
      <c r="B77" s="67">
        <v>1862</v>
      </c>
      <c r="C77" s="67">
        <v>9747</v>
      </c>
      <c r="D77" s="97" t="s">
        <v>226</v>
      </c>
      <c r="E77" s="97" t="s">
        <v>227</v>
      </c>
      <c r="F77" s="116">
        <v>44757</v>
      </c>
      <c r="G77" s="49">
        <f t="shared" si="8"/>
        <v>31</v>
      </c>
      <c r="H77" s="49">
        <f t="shared" si="9"/>
        <v>1000</v>
      </c>
      <c r="I77" s="37">
        <f t="shared" si="10"/>
        <v>730</v>
      </c>
      <c r="J77" s="37">
        <f t="shared" si="14"/>
        <v>2000</v>
      </c>
      <c r="K77" s="61">
        <f t="shared" si="11"/>
        <v>1000</v>
      </c>
      <c r="L77" s="61">
        <f t="shared" si="12"/>
        <v>200</v>
      </c>
      <c r="M77" s="37"/>
      <c r="N77" s="61">
        <f t="shared" si="13"/>
        <v>4930</v>
      </c>
      <c r="O77" s="117"/>
    </row>
    <row r="78" spans="1:15" s="11" customFormat="1" x14ac:dyDescent="0.15">
      <c r="A78" s="15">
        <f>A77+1</f>
        <v>68</v>
      </c>
      <c r="B78" s="67">
        <v>1637</v>
      </c>
      <c r="C78" s="67"/>
      <c r="D78" s="97" t="s">
        <v>228</v>
      </c>
      <c r="E78" s="97" t="s">
        <v>229</v>
      </c>
      <c r="F78" s="116">
        <v>44743</v>
      </c>
      <c r="G78" s="49">
        <f t="shared" si="8"/>
        <v>31</v>
      </c>
      <c r="H78" s="49">
        <f t="shared" si="9"/>
        <v>1000</v>
      </c>
      <c r="I78" s="37">
        <f t="shared" si="10"/>
        <v>730</v>
      </c>
      <c r="J78" s="37">
        <f t="shared" si="14"/>
        <v>2000</v>
      </c>
      <c r="K78" s="61">
        <f t="shared" si="11"/>
        <v>1000</v>
      </c>
      <c r="L78" s="61">
        <f t="shared" si="12"/>
        <v>200</v>
      </c>
      <c r="M78" s="37"/>
      <c r="N78" s="61">
        <f t="shared" si="13"/>
        <v>4930</v>
      </c>
      <c r="O78" s="117"/>
    </row>
    <row r="79" spans="1:15" s="11" customFormat="1" ht="26" x14ac:dyDescent="0.15">
      <c r="A79" s="15">
        <f>A78+1</f>
        <v>69</v>
      </c>
      <c r="B79" s="67">
        <v>1942</v>
      </c>
      <c r="C79" s="67" t="s">
        <v>90</v>
      </c>
      <c r="D79" s="97" t="s">
        <v>220</v>
      </c>
      <c r="E79" s="97" t="s">
        <v>230</v>
      </c>
      <c r="F79" s="108" t="s">
        <v>34</v>
      </c>
      <c r="G79" s="49">
        <f t="shared" si="8"/>
        <v>31</v>
      </c>
      <c r="H79" s="49">
        <f t="shared" si="9"/>
        <v>1000</v>
      </c>
      <c r="I79" s="37">
        <f t="shared" si="10"/>
        <v>730</v>
      </c>
      <c r="J79" s="37">
        <f t="shared" si="14"/>
        <v>2000</v>
      </c>
      <c r="K79" s="61">
        <f t="shared" si="11"/>
        <v>1000</v>
      </c>
      <c r="L79" s="61">
        <f t="shared" si="12"/>
        <v>200</v>
      </c>
      <c r="M79" s="37"/>
      <c r="N79" s="61">
        <f t="shared" si="13"/>
        <v>4930</v>
      </c>
      <c r="O79" s="172"/>
    </row>
    <row r="80" spans="1:15" s="11" customFormat="1" ht="26" x14ac:dyDescent="0.15">
      <c r="A80" s="15">
        <f>A79+1</f>
        <v>70</v>
      </c>
      <c r="B80" s="67">
        <v>6515</v>
      </c>
      <c r="C80" s="67" t="s">
        <v>91</v>
      </c>
      <c r="D80" s="97" t="s">
        <v>231</v>
      </c>
      <c r="E80" s="97" t="s">
        <v>232</v>
      </c>
      <c r="F80" s="116">
        <v>44922</v>
      </c>
      <c r="G80" s="49">
        <f t="shared" si="8"/>
        <v>31</v>
      </c>
      <c r="H80" s="49">
        <f t="shared" si="9"/>
        <v>1000</v>
      </c>
      <c r="I80" s="37">
        <f t="shared" si="10"/>
        <v>730</v>
      </c>
      <c r="J80" s="37">
        <f t="shared" si="14"/>
        <v>2000</v>
      </c>
      <c r="K80" s="61">
        <f t="shared" si="11"/>
        <v>1000</v>
      </c>
      <c r="L80" s="61">
        <f t="shared" si="12"/>
        <v>200</v>
      </c>
      <c r="M80" s="37"/>
      <c r="N80" s="61">
        <f t="shared" si="13"/>
        <v>4930</v>
      </c>
      <c r="O80" s="117"/>
    </row>
    <row r="81" spans="1:16" s="11" customFormat="1" ht="26" x14ac:dyDescent="0.15">
      <c r="A81" s="15">
        <f>A80+1</f>
        <v>71</v>
      </c>
      <c r="B81" s="67">
        <v>3827</v>
      </c>
      <c r="C81" s="67" t="s">
        <v>92</v>
      </c>
      <c r="D81" s="97" t="s">
        <v>233</v>
      </c>
      <c r="E81" s="97" t="s">
        <v>234</v>
      </c>
      <c r="F81" s="116">
        <v>45182</v>
      </c>
      <c r="G81" s="49">
        <f t="shared" si="8"/>
        <v>31</v>
      </c>
      <c r="H81" s="49">
        <f t="shared" si="9"/>
        <v>1000</v>
      </c>
      <c r="I81" s="37">
        <f t="shared" si="10"/>
        <v>730</v>
      </c>
      <c r="J81" s="37">
        <f t="shared" si="14"/>
        <v>2000</v>
      </c>
      <c r="K81" s="61">
        <f t="shared" si="11"/>
        <v>1000</v>
      </c>
      <c r="L81" s="61">
        <f t="shared" si="12"/>
        <v>200</v>
      </c>
      <c r="M81" s="101"/>
      <c r="N81" s="61">
        <f t="shared" si="13"/>
        <v>4930</v>
      </c>
      <c r="O81" s="117"/>
    </row>
    <row r="82" spans="1:16" s="11" customFormat="1" ht="26" x14ac:dyDescent="0.15">
      <c r="A82" s="15">
        <f>A81+1</f>
        <v>72</v>
      </c>
      <c r="B82" s="67">
        <v>6043</v>
      </c>
      <c r="C82" s="67" t="s">
        <v>93</v>
      </c>
      <c r="D82" s="97" t="s">
        <v>235</v>
      </c>
      <c r="E82" s="97" t="s">
        <v>236</v>
      </c>
      <c r="F82" s="116">
        <v>45201</v>
      </c>
      <c r="G82" s="49">
        <f>$N$8</f>
        <v>31</v>
      </c>
      <c r="H82" s="49">
        <f t="shared" si="9"/>
        <v>1000</v>
      </c>
      <c r="I82" s="37">
        <f t="shared" si="10"/>
        <v>730</v>
      </c>
      <c r="J82" s="37">
        <f t="shared" si="14"/>
        <v>2000</v>
      </c>
      <c r="K82" s="61">
        <f t="shared" si="11"/>
        <v>1000</v>
      </c>
      <c r="L82" s="61">
        <f t="shared" si="12"/>
        <v>200</v>
      </c>
      <c r="M82" s="101"/>
      <c r="N82" s="61">
        <f t="shared" si="13"/>
        <v>4930</v>
      </c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11" customFormat="1" x14ac:dyDescent="0.15">
      <c r="A84" s="95"/>
      <c r="B84" s="67"/>
      <c r="C84" s="67"/>
      <c r="D84" s="97"/>
      <c r="E84" s="97"/>
      <c r="F84" s="116"/>
      <c r="G84" s="100"/>
      <c r="H84" s="100"/>
      <c r="I84" s="101"/>
      <c r="J84" s="101"/>
      <c r="K84" s="101"/>
      <c r="L84" s="101"/>
      <c r="M84" s="101"/>
      <c r="N84" s="61"/>
      <c r="O84" s="117"/>
    </row>
    <row r="85" spans="1:16" s="3" customFormat="1" x14ac:dyDescent="0.15">
      <c r="A85" s="95"/>
      <c r="B85" s="67"/>
      <c r="C85" s="67"/>
      <c r="D85" s="68"/>
      <c r="E85" s="68"/>
      <c r="F85" s="69"/>
      <c r="G85" s="100"/>
      <c r="H85" s="100"/>
      <c r="I85" s="101"/>
      <c r="J85" s="101"/>
      <c r="K85" s="101"/>
      <c r="L85" s="101"/>
      <c r="M85" s="101"/>
      <c r="N85" s="61"/>
      <c r="O85" s="96"/>
      <c r="P85" s="16"/>
    </row>
    <row r="86" spans="1:16" s="3" customFormat="1" ht="17" thickBot="1" x14ac:dyDescent="0.2">
      <c r="A86" s="52"/>
      <c r="B86" s="53"/>
      <c r="C86" s="53"/>
      <c r="D86" s="54" t="s">
        <v>6</v>
      </c>
      <c r="E86" s="54"/>
      <c r="F86" s="55"/>
      <c r="G86" s="56"/>
      <c r="H86" s="57">
        <f t="shared" ref="H86:N86" si="15">SUM(H10:H85)</f>
        <v>72000</v>
      </c>
      <c r="I86" s="57">
        <f t="shared" si="15"/>
        <v>52560</v>
      </c>
      <c r="J86" s="57">
        <f t="shared" si="15"/>
        <v>144500</v>
      </c>
      <c r="K86" s="57">
        <f t="shared" si="15"/>
        <v>72000</v>
      </c>
      <c r="L86" s="57">
        <f t="shared" si="15"/>
        <v>14400</v>
      </c>
      <c r="M86" s="57">
        <f t="shared" si="15"/>
        <v>3000</v>
      </c>
      <c r="N86" s="57">
        <f t="shared" si="15"/>
        <v>358460</v>
      </c>
      <c r="O86" s="58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/>
      <c r="E89" s="40"/>
      <c r="F89" s="4"/>
      <c r="G89" s="5"/>
      <c r="H89" s="5"/>
      <c r="I89" s="48"/>
      <c r="J89" s="48"/>
      <c r="K89" s="48"/>
      <c r="L89" s="48"/>
      <c r="M89" s="48"/>
      <c r="N89" s="48"/>
      <c r="O89" s="6"/>
    </row>
    <row r="90" spans="1:16" s="3" customFormat="1" x14ac:dyDescent="0.15">
      <c r="A90" s="13"/>
      <c r="B90" s="13"/>
      <c r="C90" s="13"/>
      <c r="D90" s="40" t="s">
        <v>7</v>
      </c>
      <c r="E90" s="40"/>
      <c r="F90" s="24">
        <v>72</v>
      </c>
      <c r="G90" s="5"/>
      <c r="H90" s="5"/>
      <c r="I90" s="34"/>
      <c r="J90" s="34"/>
      <c r="K90" s="34"/>
      <c r="L90" s="34"/>
      <c r="M90" s="34"/>
      <c r="N90" s="34"/>
      <c r="O90" s="6"/>
    </row>
    <row r="91" spans="1:16" s="3" customFormat="1" ht="29.25" customHeight="1" x14ac:dyDescent="0.15">
      <c r="A91" s="16"/>
      <c r="B91" s="13"/>
      <c r="C91" s="13"/>
      <c r="D91" s="175" t="s">
        <v>14</v>
      </c>
      <c r="E91" s="81">
        <f>H86+I86+M86+L86</f>
        <v>141960</v>
      </c>
      <c r="F91" s="43"/>
      <c r="G91" s="38"/>
      <c r="H91" s="38"/>
      <c r="I91" s="34"/>
      <c r="J91" s="34"/>
      <c r="K91" s="34"/>
      <c r="L91" s="34"/>
      <c r="M91" s="6"/>
    </row>
    <row r="92" spans="1:16" s="3" customFormat="1" ht="26.25" customHeight="1" x14ac:dyDescent="0.15">
      <c r="A92" s="13"/>
      <c r="B92" s="13"/>
      <c r="C92" s="13"/>
      <c r="D92" s="175" t="s">
        <v>20</v>
      </c>
      <c r="E92" s="82">
        <f>J86+K86</f>
        <v>216500</v>
      </c>
      <c r="F92" s="43"/>
      <c r="G92" s="34"/>
      <c r="H92" s="34"/>
      <c r="I92" s="34"/>
      <c r="J92" s="34"/>
      <c r="K92" s="34"/>
      <c r="L92" s="5"/>
      <c r="M92" s="6"/>
    </row>
    <row r="93" spans="1:16" s="3" customFormat="1" x14ac:dyDescent="0.15">
      <c r="A93" s="13"/>
      <c r="B93" s="13"/>
      <c r="C93" s="13"/>
      <c r="D93" s="41"/>
      <c r="E93" s="41"/>
      <c r="F93" s="4"/>
      <c r="G93" s="5"/>
      <c r="H93" s="5"/>
      <c r="I93" s="34"/>
      <c r="J93" s="34"/>
      <c r="K93" s="34"/>
      <c r="L93" s="34"/>
      <c r="M93" s="34"/>
      <c r="N93" s="34"/>
      <c r="O93" s="12"/>
    </row>
    <row r="94" spans="1:16" s="3" customFormat="1" x14ac:dyDescent="0.15">
      <c r="A94" s="13"/>
      <c r="B94" s="13"/>
      <c r="C94" s="13"/>
      <c r="D94" s="202" t="s">
        <v>293</v>
      </c>
      <c r="E94" s="202"/>
      <c r="F94" s="203"/>
      <c r="G94" s="203"/>
      <c r="H94" s="203"/>
      <c r="I94" s="34"/>
      <c r="J94" s="110">
        <f>E91+E92</f>
        <v>358460</v>
      </c>
      <c r="K94" s="34"/>
      <c r="L94" s="34"/>
      <c r="M94" s="34"/>
      <c r="N94" s="34"/>
      <c r="O94" s="6"/>
      <c r="P94" s="65"/>
    </row>
    <row r="95" spans="1:16" s="3" customFormat="1" x14ac:dyDescent="0.15">
      <c r="A95" s="13"/>
      <c r="B95" s="13"/>
      <c r="C95" s="13"/>
      <c r="D95" s="63" t="s">
        <v>21</v>
      </c>
      <c r="E95" s="63"/>
      <c r="F95" s="4"/>
      <c r="G95" s="62"/>
      <c r="H95" s="114"/>
      <c r="I95" s="114"/>
      <c r="J95" s="115"/>
      <c r="K95" s="114"/>
      <c r="L95" s="114"/>
      <c r="M95" s="114"/>
      <c r="N95" s="114"/>
      <c r="O95" s="62"/>
    </row>
    <row r="96" spans="1:16" s="3" customFormat="1" x14ac:dyDescent="0.15">
      <c r="A96" s="13"/>
      <c r="B96" s="13"/>
      <c r="C96" s="13"/>
      <c r="D96" s="64" t="s">
        <v>22</v>
      </c>
      <c r="E96" s="5" t="s">
        <v>24</v>
      </c>
      <c r="F96" s="202" t="s">
        <v>32</v>
      </c>
      <c r="G96" s="202"/>
      <c r="H96" s="202"/>
      <c r="I96" s="203"/>
      <c r="J96" s="203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s="3" customFormat="1" x14ac:dyDescent="0.15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  <row r="160" spans="1:15" x14ac:dyDescent="0.2">
      <c r="A160" s="13"/>
      <c r="B160" s="13"/>
      <c r="C160" s="13"/>
      <c r="D160" s="41"/>
      <c r="E160" s="41"/>
      <c r="F160" s="4"/>
      <c r="G160" s="5"/>
      <c r="H160" s="5"/>
      <c r="I160" s="34"/>
      <c r="J160" s="34"/>
      <c r="K160" s="34"/>
      <c r="L160" s="34"/>
      <c r="M160" s="34"/>
      <c r="N160" s="34"/>
      <c r="O160" s="6"/>
    </row>
  </sheetData>
  <mergeCells count="3">
    <mergeCell ref="D7:O7"/>
    <mergeCell ref="D94:H94"/>
    <mergeCell ref="F96:J96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7"/>
  <sheetViews>
    <sheetView view="pageBreakPreview" topLeftCell="A7" zoomScale="85" zoomScaleNormal="100" zoomScaleSheetLayoutView="85" workbookViewId="0">
      <selection activeCell="P32" sqref="P32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3" width="6.83203125" style="125" customWidth="1"/>
    <col min="14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292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31</v>
      </c>
    </row>
    <row r="9" spans="1:19" s="118" customFormat="1" ht="95" x14ac:dyDescent="0.15">
      <c r="A9" s="128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130" t="s">
        <v>1</v>
      </c>
      <c r="G9" s="131" t="s">
        <v>2</v>
      </c>
      <c r="H9" s="132" t="s">
        <v>13</v>
      </c>
      <c r="I9" s="130" t="s">
        <v>3</v>
      </c>
      <c r="J9" s="130" t="s">
        <v>17</v>
      </c>
      <c r="K9" s="130" t="s">
        <v>19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31</v>
      </c>
      <c r="J10" s="135">
        <f>200/$P$8*I10</f>
        <v>200</v>
      </c>
      <c r="K10" s="135">
        <f>1000/$P$8*I10</f>
        <v>1000</v>
      </c>
      <c r="L10" s="37">
        <f>730/$P$8*I10</f>
        <v>730</v>
      </c>
      <c r="M10" s="37">
        <f>F10*H10/$P$8*I10</f>
        <v>4015.0000000000005</v>
      </c>
      <c r="N10" s="37">
        <f>1000/$P$8*I10</f>
        <v>1000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>$P$8</f>
        <v>31</v>
      </c>
      <c r="J11" s="140">
        <f>200/$P$8*I11</f>
        <v>200</v>
      </c>
      <c r="K11" s="140">
        <f>1000/$P$8*I11</f>
        <v>1000</v>
      </c>
      <c r="L11" s="37">
        <f t="shared" ref="L11:L25" si="0">730/$P$8*I11</f>
        <v>730</v>
      </c>
      <c r="M11" s="61">
        <f>F11*H11/$P$8*I11</f>
        <v>8030.0000000000009</v>
      </c>
      <c r="N11" s="61">
        <f>1000/$P$8*I11</f>
        <v>1000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>$P$8</f>
        <v>31</v>
      </c>
      <c r="J12" s="135">
        <v>0</v>
      </c>
      <c r="K12" s="135">
        <f>1000/$P$8*I12</f>
        <v>1000</v>
      </c>
      <c r="L12" s="37">
        <f t="shared" si="0"/>
        <v>730</v>
      </c>
      <c r="M12" s="37">
        <f>F12*H12/$P$8*I12</f>
        <v>8030.0000000000009</v>
      </c>
      <c r="N12" s="37">
        <f>1000/$P$8*I12</f>
        <v>1000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ref="I13:I21" si="1">$P$8</f>
        <v>31</v>
      </c>
      <c r="J13" s="135">
        <f t="shared" ref="J13:J25" si="2">200/$P$8*I13</f>
        <v>200</v>
      </c>
      <c r="K13" s="135">
        <f t="shared" ref="K13:K22" si="3">1000/$P$8*I13</f>
        <v>1000</v>
      </c>
      <c r="L13" s="37">
        <f t="shared" si="0"/>
        <v>730</v>
      </c>
      <c r="M13" s="37">
        <f t="shared" ref="M13:M24" si="4">F13*H13/$P$8*I13</f>
        <v>5071</v>
      </c>
      <c r="N13" s="37">
        <f t="shared" ref="N13:N25" si="5">1000/$P$8*I13</f>
        <v>1000</v>
      </c>
      <c r="O13" s="37"/>
      <c r="P13" s="37">
        <f t="shared" ref="P13:P21" si="6">J13+K13+L13+M13+N13</f>
        <v>8001</v>
      </c>
      <c r="Q13" s="137"/>
    </row>
    <row r="14" spans="1:19" s="138" customFormat="1" ht="36" x14ac:dyDescent="0.15">
      <c r="A14" s="193">
        <v>0</v>
      </c>
      <c r="B14" s="187">
        <v>4214</v>
      </c>
      <c r="C14" s="187" t="s">
        <v>269</v>
      </c>
      <c r="D14" s="187" t="s">
        <v>243</v>
      </c>
      <c r="E14" s="187" t="s">
        <v>244</v>
      </c>
      <c r="F14" s="194">
        <v>374</v>
      </c>
      <c r="G14" s="188">
        <v>41495</v>
      </c>
      <c r="H14" s="195">
        <v>11</v>
      </c>
      <c r="I14" s="195">
        <f>$P$8-3</f>
        <v>28</v>
      </c>
      <c r="J14" s="194">
        <f t="shared" si="2"/>
        <v>180.64516129032256</v>
      </c>
      <c r="K14" s="194">
        <f t="shared" si="3"/>
        <v>903.22580645161293</v>
      </c>
      <c r="L14" s="190">
        <f t="shared" si="0"/>
        <v>659.35483870967732</v>
      </c>
      <c r="M14" s="190">
        <f t="shared" si="4"/>
        <v>3715.8709677419356</v>
      </c>
      <c r="N14" s="190">
        <f t="shared" si="5"/>
        <v>903.22580645161293</v>
      </c>
      <c r="O14" s="190"/>
      <c r="P14" s="190">
        <f t="shared" si="6"/>
        <v>6362.322580645161</v>
      </c>
      <c r="Q14" s="191" t="s">
        <v>291</v>
      </c>
    </row>
    <row r="15" spans="1:19" s="138" customFormat="1" ht="36" x14ac:dyDescent="0.15">
      <c r="A15" s="139">
        <f>A13+1</f>
        <v>5</v>
      </c>
      <c r="B15" s="26">
        <v>4214</v>
      </c>
      <c r="C15" s="26" t="s">
        <v>269</v>
      </c>
      <c r="D15" s="26" t="s">
        <v>243</v>
      </c>
      <c r="E15" s="26" t="s">
        <v>244</v>
      </c>
      <c r="F15" s="135">
        <v>730</v>
      </c>
      <c r="G15" s="17">
        <v>45380</v>
      </c>
      <c r="H15" s="136">
        <v>11</v>
      </c>
      <c r="I15" s="136">
        <f>$P$8-28</f>
        <v>3</v>
      </c>
      <c r="J15" s="135">
        <f>200/$P$8*I15</f>
        <v>19.354838709677416</v>
      </c>
      <c r="K15" s="135">
        <f>1000/$P$8*I15</f>
        <v>96.774193548387103</v>
      </c>
      <c r="L15" s="37">
        <f>730/$P$8*I15</f>
        <v>70.645161290322577</v>
      </c>
      <c r="M15" s="37">
        <f>F15*H15/$P$8*I15</f>
        <v>777.09677419354853</v>
      </c>
      <c r="N15" s="37">
        <f>1000/$P$8*I15</f>
        <v>96.774193548387103</v>
      </c>
      <c r="O15" s="37"/>
      <c r="P15" s="37">
        <f>J15+K15+L15+M15+N15</f>
        <v>1060.6451612903227</v>
      </c>
      <c r="Q15" s="137" t="s">
        <v>291</v>
      </c>
    </row>
    <row r="16" spans="1:19" s="138" customFormat="1" ht="49.5" customHeight="1" x14ac:dyDescent="0.15">
      <c r="A16" s="139">
        <f>A15+1</f>
        <v>6</v>
      </c>
      <c r="B16" s="26">
        <v>4316</v>
      </c>
      <c r="C16" s="26" t="s">
        <v>270</v>
      </c>
      <c r="D16" s="26" t="s">
        <v>245</v>
      </c>
      <c r="E16" s="26" t="s">
        <v>246</v>
      </c>
      <c r="F16" s="135">
        <v>730</v>
      </c>
      <c r="G16" s="17">
        <v>41541</v>
      </c>
      <c r="H16" s="136">
        <v>11</v>
      </c>
      <c r="I16" s="136">
        <f t="shared" si="1"/>
        <v>31</v>
      </c>
      <c r="J16" s="135">
        <f t="shared" si="2"/>
        <v>200</v>
      </c>
      <c r="K16" s="135">
        <f t="shared" si="3"/>
        <v>1000</v>
      </c>
      <c r="L16" s="37">
        <f t="shared" si="0"/>
        <v>730</v>
      </c>
      <c r="M16" s="37">
        <f t="shared" si="4"/>
        <v>8030.0000000000009</v>
      </c>
      <c r="N16" s="37">
        <f t="shared" si="5"/>
        <v>1000</v>
      </c>
      <c r="O16" s="37"/>
      <c r="P16" s="37">
        <f t="shared" si="6"/>
        <v>10960</v>
      </c>
      <c r="Q16" s="137"/>
      <c r="R16" s="205"/>
      <c r="S16" s="206"/>
    </row>
    <row r="17" spans="1:18" s="138" customFormat="1" ht="24" x14ac:dyDescent="0.15">
      <c r="A17" s="139">
        <f t="shared" ref="A17:A25" si="7">A16+1</f>
        <v>7</v>
      </c>
      <c r="B17" s="26">
        <v>4363</v>
      </c>
      <c r="C17" s="26" t="s">
        <v>271</v>
      </c>
      <c r="D17" s="26" t="s">
        <v>247</v>
      </c>
      <c r="E17" s="26" t="s">
        <v>248</v>
      </c>
      <c r="F17" s="135">
        <v>282</v>
      </c>
      <c r="G17" s="17">
        <v>41558</v>
      </c>
      <c r="H17" s="136">
        <v>11</v>
      </c>
      <c r="I17" s="136">
        <f t="shared" si="1"/>
        <v>31</v>
      </c>
      <c r="J17" s="135">
        <f t="shared" si="2"/>
        <v>200</v>
      </c>
      <c r="K17" s="135">
        <f t="shared" si="3"/>
        <v>1000</v>
      </c>
      <c r="L17" s="37">
        <f t="shared" si="0"/>
        <v>730</v>
      </c>
      <c r="M17" s="37">
        <f t="shared" si="4"/>
        <v>3102</v>
      </c>
      <c r="N17" s="37">
        <f t="shared" si="5"/>
        <v>1000</v>
      </c>
      <c r="O17" s="37">
        <v>1500</v>
      </c>
      <c r="P17" s="37">
        <f>J17+K17+L17+M17+N17+O17</f>
        <v>7532</v>
      </c>
      <c r="Q17" s="74"/>
    </row>
    <row r="18" spans="1:18" s="138" customFormat="1" ht="24" x14ac:dyDescent="0.15">
      <c r="A18" s="139">
        <f t="shared" si="7"/>
        <v>8</v>
      </c>
      <c r="B18" s="26">
        <v>4488</v>
      </c>
      <c r="C18" s="26" t="s">
        <v>272</v>
      </c>
      <c r="D18" s="26" t="s">
        <v>249</v>
      </c>
      <c r="E18" s="26" t="s">
        <v>250</v>
      </c>
      <c r="F18" s="135">
        <v>517</v>
      </c>
      <c r="G18" s="17">
        <v>41607</v>
      </c>
      <c r="H18" s="136">
        <v>11</v>
      </c>
      <c r="I18" s="136">
        <f t="shared" si="1"/>
        <v>31</v>
      </c>
      <c r="J18" s="135">
        <f t="shared" si="2"/>
        <v>200</v>
      </c>
      <c r="K18" s="135">
        <f t="shared" si="3"/>
        <v>1000</v>
      </c>
      <c r="L18" s="37">
        <f t="shared" si="0"/>
        <v>730</v>
      </c>
      <c r="M18" s="37">
        <f t="shared" si="4"/>
        <v>5687</v>
      </c>
      <c r="N18" s="37">
        <f t="shared" si="5"/>
        <v>1000</v>
      </c>
      <c r="O18" s="37"/>
      <c r="P18" s="37">
        <f t="shared" si="6"/>
        <v>8617</v>
      </c>
      <c r="Q18" s="137"/>
    </row>
    <row r="19" spans="1:18" s="138" customFormat="1" ht="24" x14ac:dyDescent="0.15">
      <c r="A19" s="139">
        <f t="shared" si="7"/>
        <v>9</v>
      </c>
      <c r="B19" s="26">
        <v>4619</v>
      </c>
      <c r="C19" s="26" t="s">
        <v>273</v>
      </c>
      <c r="D19" s="26" t="s">
        <v>251</v>
      </c>
      <c r="E19" s="26" t="s">
        <v>252</v>
      </c>
      <c r="F19" s="135">
        <v>509</v>
      </c>
      <c r="G19" s="17">
        <v>41659</v>
      </c>
      <c r="H19" s="136">
        <v>11</v>
      </c>
      <c r="I19" s="136">
        <f t="shared" si="1"/>
        <v>31</v>
      </c>
      <c r="J19" s="135">
        <f t="shared" si="2"/>
        <v>200</v>
      </c>
      <c r="K19" s="135">
        <f t="shared" si="3"/>
        <v>1000</v>
      </c>
      <c r="L19" s="37">
        <f t="shared" si="0"/>
        <v>730</v>
      </c>
      <c r="M19" s="37">
        <f t="shared" si="4"/>
        <v>5599</v>
      </c>
      <c r="N19" s="37">
        <f t="shared" si="5"/>
        <v>1000</v>
      </c>
      <c r="O19" s="37"/>
      <c r="P19" s="37">
        <f t="shared" si="6"/>
        <v>8529</v>
      </c>
      <c r="Q19" s="137"/>
    </row>
    <row r="20" spans="1:18" s="138" customFormat="1" ht="24" x14ac:dyDescent="0.15">
      <c r="A20" s="139">
        <f t="shared" si="7"/>
        <v>10</v>
      </c>
      <c r="B20" s="26">
        <v>510</v>
      </c>
      <c r="C20" s="26" t="s">
        <v>274</v>
      </c>
      <c r="D20" s="26" t="s">
        <v>253</v>
      </c>
      <c r="E20" s="26" t="s">
        <v>254</v>
      </c>
      <c r="F20" s="135">
        <v>522</v>
      </c>
      <c r="G20" s="17">
        <v>41771</v>
      </c>
      <c r="H20" s="136">
        <v>11</v>
      </c>
      <c r="I20" s="136">
        <f t="shared" si="1"/>
        <v>31</v>
      </c>
      <c r="J20" s="135">
        <f t="shared" si="2"/>
        <v>200</v>
      </c>
      <c r="K20" s="135">
        <f t="shared" si="3"/>
        <v>1000</v>
      </c>
      <c r="L20" s="37">
        <f t="shared" si="0"/>
        <v>730</v>
      </c>
      <c r="M20" s="37">
        <f t="shared" si="4"/>
        <v>5742</v>
      </c>
      <c r="N20" s="37">
        <f t="shared" si="5"/>
        <v>1000</v>
      </c>
      <c r="O20" s="37"/>
      <c r="P20" s="37">
        <f t="shared" si="6"/>
        <v>8672</v>
      </c>
      <c r="Q20" s="137"/>
    </row>
    <row r="21" spans="1:18" s="138" customFormat="1" ht="24" x14ac:dyDescent="0.15">
      <c r="A21" s="139">
        <f t="shared" si="7"/>
        <v>11</v>
      </c>
      <c r="B21" s="26">
        <v>6000</v>
      </c>
      <c r="C21" s="26" t="s">
        <v>275</v>
      </c>
      <c r="D21" s="26" t="s">
        <v>255</v>
      </c>
      <c r="E21" s="26" t="s">
        <v>256</v>
      </c>
      <c r="F21" s="135">
        <v>730</v>
      </c>
      <c r="G21" s="17">
        <v>42254</v>
      </c>
      <c r="H21" s="136">
        <v>11</v>
      </c>
      <c r="I21" s="136">
        <f t="shared" si="1"/>
        <v>31</v>
      </c>
      <c r="J21" s="135">
        <f t="shared" si="2"/>
        <v>200</v>
      </c>
      <c r="K21" s="135">
        <f t="shared" si="3"/>
        <v>1000</v>
      </c>
      <c r="L21" s="37">
        <f t="shared" si="0"/>
        <v>730</v>
      </c>
      <c r="M21" s="37">
        <f t="shared" si="4"/>
        <v>8030.0000000000009</v>
      </c>
      <c r="N21" s="37">
        <f t="shared" si="5"/>
        <v>1000</v>
      </c>
      <c r="O21" s="37"/>
      <c r="P21" s="37">
        <f t="shared" si="6"/>
        <v>10960</v>
      </c>
      <c r="Q21" s="144"/>
    </row>
    <row r="22" spans="1:18" s="143" customFormat="1" ht="36" x14ac:dyDescent="0.15">
      <c r="A22" s="139">
        <f t="shared" si="7"/>
        <v>12</v>
      </c>
      <c r="B22" s="51">
        <v>3726</v>
      </c>
      <c r="C22" s="51" t="s">
        <v>276</v>
      </c>
      <c r="D22" s="51" t="s">
        <v>257</v>
      </c>
      <c r="E22" s="51" t="s">
        <v>258</v>
      </c>
      <c r="F22" s="140">
        <v>730</v>
      </c>
      <c r="G22" s="59">
        <v>43199</v>
      </c>
      <c r="H22" s="136">
        <v>11</v>
      </c>
      <c r="I22" s="136">
        <f>$P$8</f>
        <v>31</v>
      </c>
      <c r="J22" s="135">
        <f t="shared" si="2"/>
        <v>200</v>
      </c>
      <c r="K22" s="135">
        <f t="shared" si="3"/>
        <v>1000</v>
      </c>
      <c r="L22" s="37">
        <f t="shared" si="0"/>
        <v>730</v>
      </c>
      <c r="M22" s="37">
        <f t="shared" si="4"/>
        <v>8030.0000000000009</v>
      </c>
      <c r="N22" s="61">
        <f t="shared" si="5"/>
        <v>1000</v>
      </c>
      <c r="O22" s="61"/>
      <c r="P22" s="37">
        <f>J22+K22+L22+M22+N22</f>
        <v>10960</v>
      </c>
      <c r="Q22" s="74"/>
    </row>
    <row r="23" spans="1:18" s="143" customFormat="1" ht="24" x14ac:dyDescent="0.15">
      <c r="A23" s="139">
        <f t="shared" si="7"/>
        <v>13</v>
      </c>
      <c r="B23" s="51">
        <v>6243</v>
      </c>
      <c r="C23" s="51" t="s">
        <v>277</v>
      </c>
      <c r="D23" s="68" t="s">
        <v>259</v>
      </c>
      <c r="E23" s="68" t="s">
        <v>260</v>
      </c>
      <c r="F23" s="145">
        <v>730</v>
      </c>
      <c r="G23" s="69">
        <v>44981</v>
      </c>
      <c r="H23" s="136">
        <v>11</v>
      </c>
      <c r="I23" s="136">
        <f>$P$8</f>
        <v>31</v>
      </c>
      <c r="J23" s="141">
        <f t="shared" si="2"/>
        <v>200</v>
      </c>
      <c r="K23" s="135">
        <f>1000/$P$8*I23</f>
        <v>1000</v>
      </c>
      <c r="L23" s="37">
        <f t="shared" si="0"/>
        <v>730</v>
      </c>
      <c r="M23" s="37">
        <f>F23*H23/$P$8*I23</f>
        <v>8030.0000000000009</v>
      </c>
      <c r="N23" s="61">
        <f>1000/$P$8*I23</f>
        <v>1000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14</v>
      </c>
      <c r="B24" s="51">
        <v>4679</v>
      </c>
      <c r="C24" s="51" t="s">
        <v>278</v>
      </c>
      <c r="D24" s="26" t="s">
        <v>261</v>
      </c>
      <c r="E24" s="26" t="s">
        <v>262</v>
      </c>
      <c r="F24" s="145">
        <v>730</v>
      </c>
      <c r="G24" s="69">
        <v>44774</v>
      </c>
      <c r="H24" s="136">
        <v>11</v>
      </c>
      <c r="I24" s="136">
        <f>$P$8</f>
        <v>31</v>
      </c>
      <c r="J24" s="141">
        <f t="shared" si="2"/>
        <v>200</v>
      </c>
      <c r="K24" s="135">
        <f>1000/$P$8*I24</f>
        <v>1000</v>
      </c>
      <c r="L24" s="37">
        <f t="shared" si="0"/>
        <v>730</v>
      </c>
      <c r="M24" s="37">
        <f t="shared" si="4"/>
        <v>8030.0000000000009</v>
      </c>
      <c r="N24" s="61">
        <f t="shared" si="5"/>
        <v>1000</v>
      </c>
      <c r="O24" s="6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15</v>
      </c>
      <c r="B25" s="51">
        <v>6921</v>
      </c>
      <c r="C25" s="51" t="s">
        <v>279</v>
      </c>
      <c r="D25" s="97" t="s">
        <v>263</v>
      </c>
      <c r="E25" s="97" t="s">
        <v>264</v>
      </c>
      <c r="F25" s="145">
        <v>730</v>
      </c>
      <c r="G25" s="162">
        <v>45112</v>
      </c>
      <c r="H25" s="136">
        <v>11</v>
      </c>
      <c r="I25" s="136">
        <f>$P$8</f>
        <v>31</v>
      </c>
      <c r="J25" s="135">
        <f t="shared" si="2"/>
        <v>200</v>
      </c>
      <c r="K25" s="135">
        <f>1000/$P$8*I25</f>
        <v>1000</v>
      </c>
      <c r="L25" s="37">
        <f t="shared" si="0"/>
        <v>730</v>
      </c>
      <c r="M25" s="37">
        <f>F25*H25/$P$8*I25</f>
        <v>8030.0000000000009</v>
      </c>
      <c r="N25" s="61">
        <f t="shared" si="5"/>
        <v>1000</v>
      </c>
      <c r="O25" s="71"/>
      <c r="P25" s="37">
        <f>J25+K25+L25+M25+N25</f>
        <v>10960</v>
      </c>
      <c r="Q25" s="96"/>
    </row>
    <row r="26" spans="1:18" s="138" customFormat="1" x14ac:dyDescent="0.15">
      <c r="A26" s="13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38" customFormat="1" x14ac:dyDescent="0.15">
      <c r="A29" s="149"/>
      <c r="B29" s="68"/>
      <c r="C29" s="68"/>
      <c r="D29" s="97"/>
      <c r="E29" s="97"/>
      <c r="F29" s="145"/>
      <c r="G29" s="162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43" customFormat="1" x14ac:dyDescent="0.15">
      <c r="A30" s="149"/>
      <c r="B30" s="68"/>
      <c r="C30" s="68"/>
      <c r="D30" s="68"/>
      <c r="E30" s="68"/>
      <c r="F30" s="145"/>
      <c r="G30" s="69"/>
      <c r="H30" s="146"/>
      <c r="I30" s="147"/>
      <c r="J30" s="146"/>
      <c r="K30" s="148"/>
      <c r="L30" s="101"/>
      <c r="M30" s="101"/>
      <c r="N30" s="71"/>
      <c r="O30" s="71"/>
      <c r="P30" s="101"/>
      <c r="Q30" s="96"/>
    </row>
    <row r="31" spans="1:18" s="138" customFormat="1" ht="13" thickBot="1" x14ac:dyDescent="0.2">
      <c r="A31" s="150"/>
      <c r="B31" s="151"/>
      <c r="C31" s="151"/>
      <c r="D31" s="54" t="s">
        <v>6</v>
      </c>
      <c r="E31" s="54"/>
      <c r="F31" s="152"/>
      <c r="G31" s="153"/>
      <c r="H31" s="154"/>
      <c r="I31" s="152"/>
      <c r="J31" s="155">
        <f t="shared" ref="J31:O31" si="8">ROUND(SUM(J10:J30),0)</f>
        <v>2800</v>
      </c>
      <c r="K31" s="155">
        <f t="shared" si="8"/>
        <v>15000</v>
      </c>
      <c r="L31" s="155">
        <f t="shared" si="8"/>
        <v>10950</v>
      </c>
      <c r="M31" s="155">
        <f t="shared" si="8"/>
        <v>97949</v>
      </c>
      <c r="N31" s="155">
        <f t="shared" si="8"/>
        <v>15000</v>
      </c>
      <c r="O31" s="155">
        <f t="shared" si="8"/>
        <v>1500</v>
      </c>
      <c r="P31" s="155">
        <f>ROUND(SUM(P10:P30),0)</f>
        <v>143199</v>
      </c>
      <c r="Q31" s="156"/>
      <c r="R31" s="120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x14ac:dyDescent="0.15">
      <c r="A33" s="118"/>
      <c r="B33" s="41"/>
      <c r="C33" s="41"/>
      <c r="D33" s="40"/>
      <c r="E33" s="40"/>
      <c r="F33" s="118"/>
      <c r="G33" s="157"/>
      <c r="H33" s="121"/>
      <c r="I33" s="118"/>
      <c r="J33" s="118"/>
      <c r="K33" s="118"/>
      <c r="L33" s="158"/>
      <c r="M33" s="158"/>
      <c r="N33" s="158"/>
      <c r="O33" s="158"/>
      <c r="P33" s="158"/>
      <c r="Q33" s="41"/>
    </row>
    <row r="34" spans="1:17" s="120" customFormat="1" ht="12" x14ac:dyDescent="0.15">
      <c r="A34" s="118"/>
      <c r="B34" s="41"/>
      <c r="C34" s="41"/>
      <c r="D34" s="40" t="s">
        <v>7</v>
      </c>
      <c r="E34" s="40"/>
      <c r="F34" s="159">
        <v>15</v>
      </c>
      <c r="G34" s="157"/>
      <c r="H34" s="121"/>
      <c r="I34" s="118"/>
      <c r="J34" s="118"/>
      <c r="K34" s="118"/>
      <c r="L34" s="122"/>
      <c r="M34" s="122"/>
      <c r="N34" s="122"/>
      <c r="O34" s="122"/>
      <c r="P34" s="122"/>
      <c r="Q34" s="41"/>
    </row>
    <row r="35" spans="1:17" s="120" customFormat="1" ht="12" x14ac:dyDescent="0.15">
      <c r="A35" s="118"/>
      <c r="B35" s="41"/>
      <c r="C35" s="41"/>
      <c r="D35" s="184" t="s">
        <v>14</v>
      </c>
      <c r="E35" s="160">
        <f>J31+K31+L31+O31</f>
        <v>30250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ht="12" x14ac:dyDescent="0.15">
      <c r="A36" s="118"/>
      <c r="B36" s="41"/>
      <c r="C36" s="41"/>
      <c r="D36" s="184" t="s">
        <v>36</v>
      </c>
      <c r="E36" s="136">
        <f>M31+N31</f>
        <v>112949</v>
      </c>
      <c r="F36" s="121"/>
      <c r="G36" s="118"/>
      <c r="H36" s="118"/>
      <c r="I36" s="118"/>
      <c r="J36" s="122"/>
      <c r="K36" s="122"/>
      <c r="L36" s="122"/>
      <c r="M36" s="122"/>
      <c r="N36" s="122"/>
      <c r="O36" s="41"/>
    </row>
    <row r="37" spans="1:17" s="120" customFormat="1" x14ac:dyDescent="0.15">
      <c r="A37" s="118"/>
      <c r="B37" s="40"/>
      <c r="C37" s="40"/>
      <c r="D37" s="207" t="s">
        <v>293</v>
      </c>
      <c r="E37" s="207"/>
      <c r="F37" s="207"/>
      <c r="G37" s="207"/>
      <c r="H37" s="207"/>
      <c r="I37" s="208">
        <f>E35+E36</f>
        <v>143199</v>
      </c>
      <c r="J37" s="208"/>
      <c r="M37" s="122"/>
      <c r="N37" s="122"/>
      <c r="O37" s="122"/>
      <c r="P37" s="122"/>
      <c r="Q37" s="40"/>
    </row>
    <row r="38" spans="1:17" s="120" customFormat="1" x14ac:dyDescent="0.15">
      <c r="A38" s="118"/>
      <c r="D38" s="161" t="s">
        <v>21</v>
      </c>
      <c r="E38" s="161"/>
      <c r="G38" s="209"/>
      <c r="H38" s="209"/>
      <c r="I38" s="209"/>
      <c r="J38" s="209"/>
      <c r="K38" s="209"/>
      <c r="L38" s="209"/>
      <c r="M38" s="209"/>
      <c r="N38" s="209"/>
      <c r="O38" s="118"/>
      <c r="P38" s="122"/>
      <c r="Q38" s="40"/>
    </row>
    <row r="39" spans="1:17" s="120" customFormat="1" x14ac:dyDescent="0.15">
      <c r="A39" s="118"/>
      <c r="B39" s="41"/>
      <c r="C39" s="41"/>
      <c r="D39" s="138" t="s">
        <v>22</v>
      </c>
      <c r="E39" s="121" t="s">
        <v>23</v>
      </c>
      <c r="F39" s="174" t="s">
        <v>32</v>
      </c>
      <c r="G39" s="174"/>
      <c r="H39" s="174"/>
      <c r="I39" s="174"/>
      <c r="J39" s="118"/>
      <c r="K39" s="159"/>
      <c r="L39" s="118"/>
      <c r="Q39" s="40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41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173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8"/>
      <c r="B106" s="41"/>
      <c r="C106" s="41"/>
      <c r="D106" s="41"/>
      <c r="E106" s="41"/>
      <c r="F106" s="118"/>
      <c r="G106" s="157"/>
      <c r="H106" s="121"/>
      <c r="I106" s="118"/>
      <c r="J106" s="118"/>
      <c r="K106" s="118"/>
      <c r="L106" s="122"/>
      <c r="M106" s="122"/>
      <c r="N106" s="122"/>
      <c r="O106" s="122"/>
      <c r="P106" s="122"/>
      <c r="Q106" s="41"/>
      <c r="S106" s="127"/>
    </row>
    <row r="107" spans="1:19" s="120" customFormat="1" x14ac:dyDescent="0.15">
      <c r="A107" s="119"/>
      <c r="B107" s="41"/>
      <c r="C107" s="41"/>
      <c r="D107" s="39"/>
      <c r="E107" s="39"/>
      <c r="F107" s="119"/>
      <c r="G107" s="123"/>
      <c r="H107" s="124"/>
      <c r="I107" s="119"/>
      <c r="J107" s="119"/>
      <c r="K107" s="119"/>
      <c r="L107" s="125"/>
      <c r="M107" s="125"/>
      <c r="N107" s="125"/>
      <c r="O107" s="125"/>
      <c r="P107" s="125"/>
      <c r="Q107" s="126"/>
      <c r="S107" s="127"/>
    </row>
  </sheetData>
  <mergeCells count="5">
    <mergeCell ref="D7:O7"/>
    <mergeCell ref="R16:S16"/>
    <mergeCell ref="D37:H37"/>
    <mergeCell ref="I37:J37"/>
    <mergeCell ref="G38:N38"/>
  </mergeCells>
  <pageMargins left="0.7" right="0.7" top="0.75" bottom="0.75" header="0.3" footer="0.3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59"/>
  <sheetViews>
    <sheetView view="pageBreakPreview" zoomScale="85" zoomScaleNormal="100" zoomScaleSheetLayoutView="85" workbookViewId="0">
      <selection activeCell="X29" sqref="X29"/>
    </sheetView>
  </sheetViews>
  <sheetFormatPr baseColWidth="10" defaultColWidth="9.1640625" defaultRowHeight="16" x14ac:dyDescent="0.2"/>
  <cols>
    <col min="1" max="1" width="7.5" style="14" bestFit="1" customWidth="1"/>
    <col min="2" max="3" width="7.33203125" style="14" customWidth="1"/>
    <col min="4" max="4" width="28.6640625" style="39" customWidth="1"/>
    <col min="5" max="5" width="25.1640625" style="39" customWidth="1"/>
    <col min="6" max="6" width="10.6640625" style="7" customWidth="1"/>
    <col min="7" max="7" width="10.1640625" style="8" customWidth="1"/>
    <col min="8" max="8" width="13" style="8" customWidth="1"/>
    <col min="9" max="10" width="12.5" style="36" customWidth="1"/>
    <col min="11" max="12" width="13.33203125" style="36" customWidth="1"/>
    <col min="13" max="13" width="8.1640625" style="36" customWidth="1"/>
    <col min="14" max="14" width="15.83203125" style="36" customWidth="1"/>
    <col min="15" max="15" width="11.5" style="9" customWidth="1"/>
    <col min="16" max="16384" width="9.1640625" style="10"/>
  </cols>
  <sheetData>
    <row r="1" spans="1:16" s="1" customFormat="1" ht="18" x14ac:dyDescent="0.2">
      <c r="A1" s="14"/>
      <c r="B1" s="85"/>
      <c r="C1" s="85"/>
      <c r="D1" s="86" t="s">
        <v>26</v>
      </c>
      <c r="E1" s="86"/>
      <c r="F1" s="87"/>
      <c r="G1" s="88"/>
      <c r="H1" s="113"/>
      <c r="I1" s="179"/>
      <c r="K1" s="180" t="s">
        <v>29</v>
      </c>
      <c r="L1" s="181"/>
      <c r="M1" s="176"/>
      <c r="N1" s="27"/>
      <c r="O1" s="18"/>
    </row>
    <row r="2" spans="1:16" s="1" customFormat="1" ht="18" x14ac:dyDescent="0.2">
      <c r="A2" s="14"/>
      <c r="B2" s="85"/>
      <c r="C2" s="85"/>
      <c r="D2" s="86" t="s">
        <v>31</v>
      </c>
      <c r="E2" s="86"/>
      <c r="F2" s="87"/>
      <c r="G2" s="88"/>
      <c r="H2" s="113"/>
      <c r="I2" s="179"/>
      <c r="J2" s="179"/>
      <c r="K2" s="182" t="s">
        <v>8</v>
      </c>
      <c r="L2" s="182"/>
      <c r="M2" s="177"/>
      <c r="N2" s="27"/>
      <c r="O2" s="18"/>
    </row>
    <row r="3" spans="1:16" s="1" customFormat="1" ht="18" x14ac:dyDescent="0.2">
      <c r="A3" s="14"/>
      <c r="B3" s="85"/>
      <c r="C3" s="85"/>
      <c r="D3" s="86" t="s">
        <v>37</v>
      </c>
      <c r="E3" s="86"/>
      <c r="F3" s="85"/>
      <c r="G3" s="88"/>
      <c r="H3" s="113"/>
      <c r="I3" s="183"/>
      <c r="J3" s="10"/>
      <c r="K3" s="180" t="s">
        <v>15</v>
      </c>
      <c r="L3" s="181"/>
      <c r="M3" s="176"/>
      <c r="N3" s="27"/>
      <c r="O3" s="18"/>
    </row>
    <row r="4" spans="1:16" s="1" customFormat="1" ht="18" x14ac:dyDescent="0.2">
      <c r="A4" s="14"/>
      <c r="B4" s="85"/>
      <c r="C4" s="85"/>
      <c r="D4" s="87"/>
      <c r="E4" s="87"/>
      <c r="F4" s="87"/>
      <c r="G4" s="88"/>
      <c r="H4" s="113"/>
      <c r="I4" s="179"/>
      <c r="J4" s="179"/>
      <c r="K4" s="180"/>
      <c r="L4" s="180"/>
      <c r="M4" s="178"/>
      <c r="N4" s="30"/>
      <c r="O4" s="18"/>
    </row>
    <row r="5" spans="1:16" s="1" customFormat="1" ht="18" x14ac:dyDescent="0.2">
      <c r="A5" s="14"/>
      <c r="B5" s="85"/>
      <c r="C5" s="85"/>
      <c r="D5" s="89"/>
      <c r="E5" s="90" t="s">
        <v>27</v>
      </c>
      <c r="G5" s="88"/>
      <c r="H5" s="113"/>
      <c r="K5" s="32"/>
      <c r="L5" s="32"/>
      <c r="M5" s="182" t="s">
        <v>16</v>
      </c>
      <c r="N5" s="28"/>
      <c r="O5" s="19"/>
    </row>
    <row r="6" spans="1:16" s="1" customFormat="1" ht="18" x14ac:dyDescent="0.2">
      <c r="A6" s="14"/>
      <c r="B6" s="14"/>
      <c r="C6" s="14"/>
      <c r="D6" s="44"/>
      <c r="E6" s="44"/>
      <c r="F6" s="23"/>
      <c r="G6" s="31"/>
      <c r="H6" s="31"/>
      <c r="I6" s="45"/>
      <c r="J6" s="45"/>
      <c r="K6" s="27"/>
      <c r="L6" s="27"/>
      <c r="M6" s="27"/>
      <c r="N6" s="28"/>
      <c r="O6" s="19"/>
    </row>
    <row r="7" spans="1:16" s="3" customFormat="1" ht="21" x14ac:dyDescent="0.15">
      <c r="A7" s="13"/>
      <c r="B7" s="13"/>
      <c r="C7" s="13"/>
      <c r="D7" s="201" t="s">
        <v>295</v>
      </c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35"/>
    </row>
    <row r="8" spans="1:16" ht="17" thickBot="1" x14ac:dyDescent="0.25">
      <c r="N8" s="36">
        <v>30</v>
      </c>
    </row>
    <row r="9" spans="1:16" s="2" customFormat="1" ht="106" x14ac:dyDescent="0.15">
      <c r="A9" s="75" t="s">
        <v>0</v>
      </c>
      <c r="B9" s="129" t="s">
        <v>4</v>
      </c>
      <c r="C9" s="129" t="s">
        <v>281</v>
      </c>
      <c r="D9" s="76" t="s">
        <v>283</v>
      </c>
      <c r="E9" s="76" t="s">
        <v>282</v>
      </c>
      <c r="F9" s="77" t="s">
        <v>2</v>
      </c>
      <c r="G9" s="78" t="s">
        <v>3</v>
      </c>
      <c r="H9" s="78" t="s">
        <v>18</v>
      </c>
      <c r="I9" s="79" t="s">
        <v>11</v>
      </c>
      <c r="J9" s="79" t="s">
        <v>10</v>
      </c>
      <c r="K9" s="79" t="s">
        <v>12</v>
      </c>
      <c r="L9" s="130" t="s">
        <v>17</v>
      </c>
      <c r="M9" s="79" t="s">
        <v>25</v>
      </c>
      <c r="N9" s="79" t="s">
        <v>9</v>
      </c>
      <c r="O9" s="80" t="s">
        <v>5</v>
      </c>
      <c r="P9" s="111" t="s">
        <v>33</v>
      </c>
    </row>
    <row r="10" spans="1:16" s="11" customFormat="1" ht="26" x14ac:dyDescent="0.15">
      <c r="A10" s="15">
        <v>1</v>
      </c>
      <c r="B10" s="50">
        <v>3931</v>
      </c>
      <c r="C10" s="50" t="s">
        <v>39</v>
      </c>
      <c r="D10" s="26" t="s">
        <v>96</v>
      </c>
      <c r="E10" s="26" t="s">
        <v>97</v>
      </c>
      <c r="F10" s="17">
        <v>41398</v>
      </c>
      <c r="G10" s="49">
        <f t="shared" ref="G10:G73" si="0">$N$8</f>
        <v>30</v>
      </c>
      <c r="H10" s="49">
        <f t="shared" ref="H10:H73" si="1">1000/$N$8*G10</f>
        <v>1000.0000000000001</v>
      </c>
      <c r="I10" s="37">
        <f t="shared" ref="I10:I73" si="2">730/$N$8*G10</f>
        <v>730</v>
      </c>
      <c r="J10" s="37">
        <f>2000/$N$8*G10</f>
        <v>2000.0000000000002</v>
      </c>
      <c r="K10" s="61">
        <f t="shared" ref="K10:K73" si="3">1000/$N$8*G10</f>
        <v>1000.0000000000001</v>
      </c>
      <c r="L10" s="61">
        <f t="shared" ref="L10:L73" si="4">200/N$8*G10</f>
        <v>200</v>
      </c>
      <c r="M10" s="37"/>
      <c r="N10" s="61">
        <f t="shared" ref="N10:N73" si="5">H10+I10+J10+K10+L10+M10</f>
        <v>4930</v>
      </c>
      <c r="O10" s="25"/>
    </row>
    <row r="11" spans="1:16" s="11" customFormat="1" ht="24" x14ac:dyDescent="0.15">
      <c r="A11" s="15">
        <f>A10+1</f>
        <v>2</v>
      </c>
      <c r="B11" s="50">
        <v>3997</v>
      </c>
      <c r="C11" s="50">
        <v>8283</v>
      </c>
      <c r="D11" s="26" t="s">
        <v>98</v>
      </c>
      <c r="E11" s="26" t="s">
        <v>99</v>
      </c>
      <c r="F11" s="17">
        <v>44440</v>
      </c>
      <c r="G11" s="49">
        <f t="shared" si="0"/>
        <v>30</v>
      </c>
      <c r="H11" s="49">
        <f t="shared" si="1"/>
        <v>1000.0000000000001</v>
      </c>
      <c r="I11" s="37">
        <f t="shared" si="2"/>
        <v>730</v>
      </c>
      <c r="J11" s="37">
        <f t="shared" ref="J11:J74" si="6">2000/$N$8*G11</f>
        <v>2000.0000000000002</v>
      </c>
      <c r="K11" s="61">
        <f t="shared" si="3"/>
        <v>1000.0000000000001</v>
      </c>
      <c r="L11" s="61">
        <f t="shared" si="4"/>
        <v>200</v>
      </c>
      <c r="M11" s="37"/>
      <c r="N11" s="61">
        <f t="shared" si="5"/>
        <v>4930</v>
      </c>
      <c r="O11" s="25"/>
    </row>
    <row r="12" spans="1:16" s="11" customFormat="1" ht="26" x14ac:dyDescent="0.15">
      <c r="A12" s="15">
        <f>A11+1</f>
        <v>3</v>
      </c>
      <c r="B12" s="50">
        <v>4045</v>
      </c>
      <c r="C12" s="50" t="s">
        <v>40</v>
      </c>
      <c r="D12" s="26" t="s">
        <v>100</v>
      </c>
      <c r="E12" s="26" t="s">
        <v>101</v>
      </c>
      <c r="F12" s="93">
        <v>44743</v>
      </c>
      <c r="G12" s="49">
        <f t="shared" si="0"/>
        <v>30</v>
      </c>
      <c r="H12" s="49">
        <f t="shared" si="1"/>
        <v>1000.0000000000001</v>
      </c>
      <c r="I12" s="37">
        <f t="shared" si="2"/>
        <v>730</v>
      </c>
      <c r="J12" s="37">
        <f t="shared" si="6"/>
        <v>2000.0000000000002</v>
      </c>
      <c r="K12" s="61">
        <f t="shared" si="3"/>
        <v>1000.0000000000001</v>
      </c>
      <c r="L12" s="61">
        <f t="shared" si="4"/>
        <v>200</v>
      </c>
      <c r="M12" s="37"/>
      <c r="N12" s="61">
        <f t="shared" si="5"/>
        <v>4930</v>
      </c>
      <c r="O12" s="25"/>
    </row>
    <row r="13" spans="1:16" s="11" customFormat="1" ht="26" x14ac:dyDescent="0.15">
      <c r="A13" s="15">
        <f t="shared" ref="A13:A76" si="7">A12+1</f>
        <v>4</v>
      </c>
      <c r="B13" s="50">
        <v>4107</v>
      </c>
      <c r="C13" s="50" t="s">
        <v>41</v>
      </c>
      <c r="D13" s="26" t="s">
        <v>102</v>
      </c>
      <c r="E13" s="26" t="s">
        <v>103</v>
      </c>
      <c r="F13" s="17">
        <v>41459</v>
      </c>
      <c r="G13" s="49">
        <f t="shared" si="0"/>
        <v>30</v>
      </c>
      <c r="H13" s="49">
        <f t="shared" si="1"/>
        <v>1000.0000000000001</v>
      </c>
      <c r="I13" s="37">
        <f t="shared" si="2"/>
        <v>730</v>
      </c>
      <c r="J13" s="37">
        <f t="shared" si="6"/>
        <v>2000.0000000000002</v>
      </c>
      <c r="K13" s="61">
        <f t="shared" si="3"/>
        <v>1000.0000000000001</v>
      </c>
      <c r="L13" s="61">
        <f t="shared" si="4"/>
        <v>200</v>
      </c>
      <c r="M13" s="37"/>
      <c r="N13" s="61">
        <f t="shared" si="5"/>
        <v>4930</v>
      </c>
      <c r="O13" s="66"/>
    </row>
    <row r="14" spans="1:16" s="11" customFormat="1" ht="26" x14ac:dyDescent="0.15">
      <c r="A14" s="15">
        <f t="shared" si="7"/>
        <v>5</v>
      </c>
      <c r="B14" s="50">
        <v>4194</v>
      </c>
      <c r="C14" s="50" t="s">
        <v>42</v>
      </c>
      <c r="D14" s="26" t="s">
        <v>104</v>
      </c>
      <c r="E14" s="26" t="s">
        <v>105</v>
      </c>
      <c r="F14" s="17">
        <v>41487</v>
      </c>
      <c r="G14" s="49">
        <f t="shared" si="0"/>
        <v>30</v>
      </c>
      <c r="H14" s="49">
        <f t="shared" si="1"/>
        <v>1000.0000000000001</v>
      </c>
      <c r="I14" s="37">
        <f t="shared" si="2"/>
        <v>730</v>
      </c>
      <c r="J14" s="37">
        <f t="shared" si="6"/>
        <v>2000.0000000000002</v>
      </c>
      <c r="K14" s="61">
        <f t="shared" si="3"/>
        <v>1000.0000000000001</v>
      </c>
      <c r="L14" s="61">
        <f t="shared" si="4"/>
        <v>200</v>
      </c>
      <c r="M14" s="37"/>
      <c r="N14" s="61">
        <f t="shared" si="5"/>
        <v>4930</v>
      </c>
      <c r="O14" s="25"/>
    </row>
    <row r="15" spans="1:16" s="11" customFormat="1" ht="26" x14ac:dyDescent="0.15">
      <c r="A15" s="15">
        <f t="shared" si="7"/>
        <v>6</v>
      </c>
      <c r="B15" s="50">
        <v>4207</v>
      </c>
      <c r="C15" s="50" t="s">
        <v>43</v>
      </c>
      <c r="D15" s="26" t="s">
        <v>106</v>
      </c>
      <c r="E15" s="26" t="s">
        <v>107</v>
      </c>
      <c r="F15" s="17">
        <v>41495</v>
      </c>
      <c r="G15" s="49">
        <f t="shared" si="0"/>
        <v>30</v>
      </c>
      <c r="H15" s="49">
        <f t="shared" si="1"/>
        <v>1000.0000000000001</v>
      </c>
      <c r="I15" s="37">
        <f t="shared" si="2"/>
        <v>730</v>
      </c>
      <c r="J15" s="37">
        <f t="shared" si="6"/>
        <v>2000.0000000000002</v>
      </c>
      <c r="K15" s="61">
        <f t="shared" si="3"/>
        <v>1000.0000000000001</v>
      </c>
      <c r="L15" s="61">
        <f t="shared" si="4"/>
        <v>200</v>
      </c>
      <c r="M15" s="37"/>
      <c r="N15" s="61">
        <f t="shared" si="5"/>
        <v>4930</v>
      </c>
      <c r="O15" s="74"/>
    </row>
    <row r="16" spans="1:16" s="11" customFormat="1" ht="24" x14ac:dyDescent="0.15">
      <c r="A16" s="15">
        <f t="shared" si="7"/>
        <v>7</v>
      </c>
      <c r="B16" s="50">
        <v>4420</v>
      </c>
      <c r="C16" s="50">
        <v>10641</v>
      </c>
      <c r="D16" s="26" t="s">
        <v>108</v>
      </c>
      <c r="E16" s="26" t="s">
        <v>109</v>
      </c>
      <c r="F16" s="17">
        <v>41590</v>
      </c>
      <c r="G16" s="49">
        <f t="shared" si="0"/>
        <v>30</v>
      </c>
      <c r="H16" s="49">
        <f t="shared" si="1"/>
        <v>1000.0000000000001</v>
      </c>
      <c r="I16" s="37">
        <f t="shared" si="2"/>
        <v>730</v>
      </c>
      <c r="J16" s="37">
        <f t="shared" si="6"/>
        <v>2000.0000000000002</v>
      </c>
      <c r="K16" s="61">
        <f t="shared" si="3"/>
        <v>1000.0000000000001</v>
      </c>
      <c r="L16" s="61">
        <f t="shared" si="4"/>
        <v>200</v>
      </c>
      <c r="M16" s="37"/>
      <c r="N16" s="61">
        <f t="shared" si="5"/>
        <v>4930</v>
      </c>
      <c r="O16" s="42"/>
    </row>
    <row r="17" spans="1:15" s="11" customFormat="1" ht="26" x14ac:dyDescent="0.15">
      <c r="A17" s="15">
        <f t="shared" si="7"/>
        <v>8</v>
      </c>
      <c r="B17" s="50">
        <v>4565</v>
      </c>
      <c r="C17" s="50" t="s">
        <v>44</v>
      </c>
      <c r="D17" s="26" t="s">
        <v>110</v>
      </c>
      <c r="E17" s="26" t="s">
        <v>111</v>
      </c>
      <c r="F17" s="17">
        <v>44209</v>
      </c>
      <c r="G17" s="49">
        <f t="shared" si="0"/>
        <v>30</v>
      </c>
      <c r="H17" s="49">
        <f t="shared" si="1"/>
        <v>1000.0000000000001</v>
      </c>
      <c r="I17" s="37">
        <f t="shared" si="2"/>
        <v>730</v>
      </c>
      <c r="J17" s="37">
        <f t="shared" si="6"/>
        <v>2000.0000000000002</v>
      </c>
      <c r="K17" s="61">
        <f t="shared" si="3"/>
        <v>1000.0000000000001</v>
      </c>
      <c r="L17" s="61">
        <f t="shared" si="4"/>
        <v>200</v>
      </c>
      <c r="M17" s="37"/>
      <c r="N17" s="61">
        <f t="shared" si="5"/>
        <v>4930</v>
      </c>
      <c r="O17" s="25"/>
    </row>
    <row r="18" spans="1:15" s="11" customFormat="1" ht="26" x14ac:dyDescent="0.15">
      <c r="A18" s="15">
        <f t="shared" si="7"/>
        <v>9</v>
      </c>
      <c r="B18" s="50">
        <v>4578</v>
      </c>
      <c r="C18" s="50" t="s">
        <v>45</v>
      </c>
      <c r="D18" s="26" t="s">
        <v>112</v>
      </c>
      <c r="E18" s="26" t="s">
        <v>113</v>
      </c>
      <c r="F18" s="17">
        <v>41636</v>
      </c>
      <c r="G18" s="49">
        <f t="shared" si="0"/>
        <v>30</v>
      </c>
      <c r="H18" s="49">
        <f t="shared" si="1"/>
        <v>1000.0000000000001</v>
      </c>
      <c r="I18" s="37">
        <f t="shared" si="2"/>
        <v>730</v>
      </c>
      <c r="J18" s="37">
        <f t="shared" si="6"/>
        <v>2000.0000000000002</v>
      </c>
      <c r="K18" s="61">
        <f t="shared" si="3"/>
        <v>1000.0000000000001</v>
      </c>
      <c r="L18" s="61">
        <f t="shared" si="4"/>
        <v>200</v>
      </c>
      <c r="M18" s="37"/>
      <c r="N18" s="61">
        <f t="shared" si="5"/>
        <v>4930</v>
      </c>
      <c r="O18" s="25"/>
    </row>
    <row r="19" spans="1:15" s="11" customFormat="1" ht="24" x14ac:dyDescent="0.15">
      <c r="A19" s="15">
        <f t="shared" si="7"/>
        <v>10</v>
      </c>
      <c r="B19" s="50">
        <v>4634</v>
      </c>
      <c r="C19" s="50">
        <v>2157</v>
      </c>
      <c r="D19" s="26" t="s">
        <v>114</v>
      </c>
      <c r="E19" s="26" t="s">
        <v>115</v>
      </c>
      <c r="F19" s="17">
        <v>41677</v>
      </c>
      <c r="G19" s="49">
        <f t="shared" si="0"/>
        <v>30</v>
      </c>
      <c r="H19" s="49">
        <f t="shared" si="1"/>
        <v>1000.0000000000001</v>
      </c>
      <c r="I19" s="37">
        <f t="shared" si="2"/>
        <v>730</v>
      </c>
      <c r="J19" s="37">
        <f t="shared" si="6"/>
        <v>2000.0000000000002</v>
      </c>
      <c r="K19" s="61">
        <f t="shared" si="3"/>
        <v>1000.0000000000001</v>
      </c>
      <c r="L19" s="61">
        <f t="shared" si="4"/>
        <v>200</v>
      </c>
      <c r="M19" s="37"/>
      <c r="N19" s="61">
        <f t="shared" si="5"/>
        <v>4930</v>
      </c>
      <c r="O19" s="25"/>
    </row>
    <row r="20" spans="1:15" s="47" customFormat="1" ht="24" x14ac:dyDescent="0.15">
      <c r="A20" s="15">
        <f t="shared" si="7"/>
        <v>11</v>
      </c>
      <c r="B20" s="50">
        <v>530</v>
      </c>
      <c r="C20" s="50">
        <v>9547</v>
      </c>
      <c r="D20" s="51" t="s">
        <v>116</v>
      </c>
      <c r="E20" s="51" t="s">
        <v>117</v>
      </c>
      <c r="F20" s="59">
        <v>44317</v>
      </c>
      <c r="G20" s="60">
        <f t="shared" si="0"/>
        <v>30</v>
      </c>
      <c r="H20" s="49">
        <f t="shared" si="1"/>
        <v>1000.0000000000001</v>
      </c>
      <c r="I20" s="37">
        <f t="shared" si="2"/>
        <v>730</v>
      </c>
      <c r="J20" s="37">
        <f t="shared" si="6"/>
        <v>2000.0000000000002</v>
      </c>
      <c r="K20" s="61">
        <f t="shared" si="3"/>
        <v>1000.0000000000001</v>
      </c>
      <c r="L20" s="61">
        <f t="shared" si="4"/>
        <v>200</v>
      </c>
      <c r="M20" s="61"/>
      <c r="N20" s="61">
        <f t="shared" si="5"/>
        <v>4930</v>
      </c>
      <c r="O20" s="83"/>
    </row>
    <row r="21" spans="1:15" s="11" customFormat="1" ht="26" x14ac:dyDescent="0.15">
      <c r="A21" s="15">
        <f t="shared" si="7"/>
        <v>12</v>
      </c>
      <c r="B21" s="50">
        <v>1353</v>
      </c>
      <c r="C21" s="50" t="s">
        <v>46</v>
      </c>
      <c r="D21" s="26" t="s">
        <v>118</v>
      </c>
      <c r="E21" s="26" t="s">
        <v>119</v>
      </c>
      <c r="F21" s="17">
        <v>41695</v>
      </c>
      <c r="G21" s="49">
        <f t="shared" si="0"/>
        <v>30</v>
      </c>
      <c r="H21" s="49">
        <f t="shared" si="1"/>
        <v>1000.0000000000001</v>
      </c>
      <c r="I21" s="37">
        <f t="shared" si="2"/>
        <v>730</v>
      </c>
      <c r="J21" s="37">
        <f t="shared" si="6"/>
        <v>2000.0000000000002</v>
      </c>
      <c r="K21" s="61">
        <f t="shared" si="3"/>
        <v>1000.0000000000001</v>
      </c>
      <c r="L21" s="61">
        <f t="shared" si="4"/>
        <v>200</v>
      </c>
      <c r="M21" s="37"/>
      <c r="N21" s="61">
        <f t="shared" si="5"/>
        <v>4930</v>
      </c>
      <c r="O21" s="25"/>
    </row>
    <row r="22" spans="1:15" s="11" customFormat="1" ht="26" x14ac:dyDescent="0.15">
      <c r="A22" s="15">
        <f t="shared" si="7"/>
        <v>13</v>
      </c>
      <c r="B22" s="50">
        <v>2804</v>
      </c>
      <c r="C22" s="50" t="s">
        <v>47</v>
      </c>
      <c r="D22" s="26" t="s">
        <v>120</v>
      </c>
      <c r="E22" s="26" t="s">
        <v>121</v>
      </c>
      <c r="F22" s="17">
        <v>41715</v>
      </c>
      <c r="G22" s="49">
        <f t="shared" si="0"/>
        <v>30</v>
      </c>
      <c r="H22" s="49">
        <f t="shared" si="1"/>
        <v>1000.0000000000001</v>
      </c>
      <c r="I22" s="37">
        <f t="shared" si="2"/>
        <v>730</v>
      </c>
      <c r="J22" s="37">
        <f t="shared" si="6"/>
        <v>2000.0000000000002</v>
      </c>
      <c r="K22" s="61">
        <f t="shared" si="3"/>
        <v>1000.0000000000001</v>
      </c>
      <c r="L22" s="61">
        <f t="shared" si="4"/>
        <v>200</v>
      </c>
      <c r="M22" s="37"/>
      <c r="N22" s="61">
        <f t="shared" si="5"/>
        <v>4930</v>
      </c>
      <c r="O22" s="25"/>
    </row>
    <row r="23" spans="1:15" s="11" customFormat="1" ht="26" x14ac:dyDescent="0.15">
      <c r="A23" s="15">
        <f t="shared" si="7"/>
        <v>14</v>
      </c>
      <c r="B23" s="50">
        <v>2967</v>
      </c>
      <c r="C23" s="50" t="s">
        <v>48</v>
      </c>
      <c r="D23" s="26" t="s">
        <v>122</v>
      </c>
      <c r="E23" s="26" t="s">
        <v>123</v>
      </c>
      <c r="F23" s="17">
        <v>41765</v>
      </c>
      <c r="G23" s="49">
        <f t="shared" si="0"/>
        <v>30</v>
      </c>
      <c r="H23" s="49">
        <f t="shared" si="1"/>
        <v>1000.0000000000001</v>
      </c>
      <c r="I23" s="37">
        <f t="shared" si="2"/>
        <v>730</v>
      </c>
      <c r="J23" s="37">
        <f t="shared" si="6"/>
        <v>2000.0000000000002</v>
      </c>
      <c r="K23" s="61">
        <f t="shared" si="3"/>
        <v>1000.0000000000001</v>
      </c>
      <c r="L23" s="61">
        <f t="shared" si="4"/>
        <v>200</v>
      </c>
      <c r="M23" s="37"/>
      <c r="N23" s="61">
        <f t="shared" si="5"/>
        <v>4930</v>
      </c>
      <c r="O23" s="25"/>
    </row>
    <row r="24" spans="1:15" s="47" customFormat="1" ht="26" x14ac:dyDescent="0.15">
      <c r="A24" s="15">
        <f t="shared" si="7"/>
        <v>15</v>
      </c>
      <c r="B24" s="50">
        <v>4822</v>
      </c>
      <c r="C24" s="50" t="s">
        <v>49</v>
      </c>
      <c r="D24" s="51" t="s">
        <v>124</v>
      </c>
      <c r="E24" s="51" t="s">
        <v>125</v>
      </c>
      <c r="F24" s="59">
        <v>44136</v>
      </c>
      <c r="G24" s="60">
        <f t="shared" si="0"/>
        <v>30</v>
      </c>
      <c r="H24" s="49">
        <f t="shared" si="1"/>
        <v>1000.0000000000001</v>
      </c>
      <c r="I24" s="37">
        <f t="shared" si="2"/>
        <v>730</v>
      </c>
      <c r="J24" s="37">
        <f t="shared" si="6"/>
        <v>2000.0000000000002</v>
      </c>
      <c r="K24" s="61">
        <f t="shared" si="3"/>
        <v>1000.0000000000001</v>
      </c>
      <c r="L24" s="61">
        <f t="shared" si="4"/>
        <v>200</v>
      </c>
      <c r="M24" s="61"/>
      <c r="N24" s="61">
        <f t="shared" si="5"/>
        <v>4930</v>
      </c>
      <c r="O24" s="83"/>
    </row>
    <row r="25" spans="1:15" s="11" customFormat="1" ht="26" x14ac:dyDescent="0.15">
      <c r="A25" s="15">
        <f t="shared" si="7"/>
        <v>16</v>
      </c>
      <c r="B25" s="50">
        <v>4902</v>
      </c>
      <c r="C25" s="50" t="s">
        <v>50</v>
      </c>
      <c r="D25" s="26" t="s">
        <v>126</v>
      </c>
      <c r="E25" s="26" t="s">
        <v>127</v>
      </c>
      <c r="F25" s="17">
        <v>42779</v>
      </c>
      <c r="G25" s="49">
        <f t="shared" si="0"/>
        <v>30</v>
      </c>
      <c r="H25" s="49">
        <f t="shared" si="1"/>
        <v>1000.0000000000001</v>
      </c>
      <c r="I25" s="37">
        <f t="shared" si="2"/>
        <v>730</v>
      </c>
      <c r="J25" s="37">
        <f t="shared" si="6"/>
        <v>2000.0000000000002</v>
      </c>
      <c r="K25" s="61">
        <f t="shared" si="3"/>
        <v>1000.0000000000001</v>
      </c>
      <c r="L25" s="61">
        <f t="shared" si="4"/>
        <v>200</v>
      </c>
      <c r="M25" s="37"/>
      <c r="N25" s="61">
        <f t="shared" si="5"/>
        <v>4930</v>
      </c>
      <c r="O25" s="66"/>
    </row>
    <row r="26" spans="1:15" s="11" customFormat="1" ht="26" x14ac:dyDescent="0.15">
      <c r="A26" s="15">
        <f t="shared" si="7"/>
        <v>17</v>
      </c>
      <c r="B26" s="50">
        <v>4912</v>
      </c>
      <c r="C26" s="50" t="s">
        <v>51</v>
      </c>
      <c r="D26" s="26" t="s">
        <v>128</v>
      </c>
      <c r="E26" s="26" t="s">
        <v>129</v>
      </c>
      <c r="F26" s="17">
        <v>41845</v>
      </c>
      <c r="G26" s="49">
        <f t="shared" si="0"/>
        <v>30</v>
      </c>
      <c r="H26" s="49">
        <f t="shared" si="1"/>
        <v>1000.0000000000001</v>
      </c>
      <c r="I26" s="37">
        <f t="shared" si="2"/>
        <v>730</v>
      </c>
      <c r="J26" s="37">
        <f t="shared" si="6"/>
        <v>2000.0000000000002</v>
      </c>
      <c r="K26" s="61">
        <f t="shared" si="3"/>
        <v>1000.0000000000001</v>
      </c>
      <c r="L26" s="61">
        <f t="shared" si="4"/>
        <v>200</v>
      </c>
      <c r="M26" s="37"/>
      <c r="N26" s="61">
        <f t="shared" si="5"/>
        <v>4930</v>
      </c>
      <c r="O26" s="46"/>
    </row>
    <row r="27" spans="1:15" s="11" customFormat="1" ht="26" x14ac:dyDescent="0.15">
      <c r="A27" s="15">
        <f t="shared" si="7"/>
        <v>18</v>
      </c>
      <c r="B27" s="50">
        <v>4953</v>
      </c>
      <c r="C27" s="50" t="s">
        <v>52</v>
      </c>
      <c r="D27" s="26" t="s">
        <v>130</v>
      </c>
      <c r="E27" s="26" t="s">
        <v>131</v>
      </c>
      <c r="F27" s="17">
        <v>41863</v>
      </c>
      <c r="G27" s="49">
        <f t="shared" si="0"/>
        <v>30</v>
      </c>
      <c r="H27" s="49">
        <f t="shared" si="1"/>
        <v>1000.0000000000001</v>
      </c>
      <c r="I27" s="37">
        <f t="shared" si="2"/>
        <v>730</v>
      </c>
      <c r="J27" s="37">
        <f t="shared" si="6"/>
        <v>2000.0000000000002</v>
      </c>
      <c r="K27" s="61">
        <f t="shared" si="3"/>
        <v>1000.0000000000001</v>
      </c>
      <c r="L27" s="61">
        <f t="shared" si="4"/>
        <v>200</v>
      </c>
      <c r="M27" s="37"/>
      <c r="N27" s="61">
        <f t="shared" si="5"/>
        <v>4930</v>
      </c>
      <c r="O27" s="25"/>
    </row>
    <row r="28" spans="1:15" s="47" customFormat="1" ht="24" x14ac:dyDescent="0.15">
      <c r="A28" s="15">
        <f t="shared" si="7"/>
        <v>19</v>
      </c>
      <c r="B28" s="50">
        <v>4966</v>
      </c>
      <c r="C28" s="50">
        <v>8626</v>
      </c>
      <c r="D28" s="51" t="s">
        <v>132</v>
      </c>
      <c r="E28" s="51" t="s">
        <v>133</v>
      </c>
      <c r="F28" s="84">
        <v>43983</v>
      </c>
      <c r="G28" s="60">
        <f t="shared" si="0"/>
        <v>30</v>
      </c>
      <c r="H28" s="49">
        <f t="shared" si="1"/>
        <v>1000.0000000000001</v>
      </c>
      <c r="I28" s="37">
        <f t="shared" si="2"/>
        <v>730</v>
      </c>
      <c r="J28" s="37">
        <f t="shared" si="6"/>
        <v>2000.0000000000002</v>
      </c>
      <c r="K28" s="61">
        <f t="shared" si="3"/>
        <v>1000.0000000000001</v>
      </c>
      <c r="L28" s="61">
        <f t="shared" si="4"/>
        <v>200</v>
      </c>
      <c r="M28" s="61"/>
      <c r="N28" s="61">
        <f t="shared" si="5"/>
        <v>4930</v>
      </c>
      <c r="O28" s="99"/>
    </row>
    <row r="29" spans="1:15" s="11" customFormat="1" ht="26" x14ac:dyDescent="0.15">
      <c r="A29" s="15">
        <f t="shared" si="7"/>
        <v>20</v>
      </c>
      <c r="B29" s="50">
        <v>5385</v>
      </c>
      <c r="C29" s="50" t="s">
        <v>53</v>
      </c>
      <c r="D29" s="26" t="s">
        <v>134</v>
      </c>
      <c r="E29" s="26" t="s">
        <v>135</v>
      </c>
      <c r="F29" s="17">
        <v>44440</v>
      </c>
      <c r="G29" s="49">
        <f t="shared" si="0"/>
        <v>30</v>
      </c>
      <c r="H29" s="49">
        <f t="shared" si="1"/>
        <v>1000.0000000000001</v>
      </c>
      <c r="I29" s="37">
        <f t="shared" si="2"/>
        <v>730</v>
      </c>
      <c r="J29" s="37">
        <f t="shared" si="6"/>
        <v>2000.0000000000002</v>
      </c>
      <c r="K29" s="61">
        <f t="shared" si="3"/>
        <v>1000.0000000000001</v>
      </c>
      <c r="L29" s="61">
        <f t="shared" si="4"/>
        <v>200</v>
      </c>
      <c r="M29" s="37"/>
      <c r="N29" s="61">
        <f t="shared" si="5"/>
        <v>4930</v>
      </c>
      <c r="O29" s="25"/>
    </row>
    <row r="30" spans="1:15" s="11" customFormat="1" x14ac:dyDescent="0.15">
      <c r="A30" s="15">
        <f t="shared" si="7"/>
        <v>21</v>
      </c>
      <c r="B30" s="50">
        <v>5397</v>
      </c>
      <c r="C30" s="50">
        <v>9574</v>
      </c>
      <c r="D30" s="26" t="s">
        <v>136</v>
      </c>
      <c r="E30" s="26" t="s">
        <v>137</v>
      </c>
      <c r="F30" s="17">
        <v>44682</v>
      </c>
      <c r="G30" s="49">
        <f t="shared" si="0"/>
        <v>30</v>
      </c>
      <c r="H30" s="49">
        <f t="shared" si="1"/>
        <v>1000.0000000000001</v>
      </c>
      <c r="I30" s="37">
        <f t="shared" si="2"/>
        <v>730</v>
      </c>
      <c r="J30" s="37">
        <f t="shared" si="6"/>
        <v>2000.0000000000002</v>
      </c>
      <c r="K30" s="61">
        <f t="shared" si="3"/>
        <v>1000.0000000000001</v>
      </c>
      <c r="L30" s="61">
        <f t="shared" si="4"/>
        <v>200</v>
      </c>
      <c r="M30" s="37"/>
      <c r="N30" s="61">
        <f t="shared" si="5"/>
        <v>4930</v>
      </c>
      <c r="O30" s="25"/>
    </row>
    <row r="31" spans="1:15" s="11" customFormat="1" ht="26" x14ac:dyDescent="0.15">
      <c r="A31" s="15">
        <f t="shared" si="7"/>
        <v>22</v>
      </c>
      <c r="B31" s="50">
        <v>5409</v>
      </c>
      <c r="C31" s="50" t="s">
        <v>54</v>
      </c>
      <c r="D31" s="26" t="s">
        <v>138</v>
      </c>
      <c r="E31" s="26" t="s">
        <v>139</v>
      </c>
      <c r="F31" s="17">
        <v>42025</v>
      </c>
      <c r="G31" s="49">
        <f t="shared" si="0"/>
        <v>30</v>
      </c>
      <c r="H31" s="49">
        <f t="shared" si="1"/>
        <v>1000.0000000000001</v>
      </c>
      <c r="I31" s="37">
        <f t="shared" si="2"/>
        <v>730</v>
      </c>
      <c r="J31" s="37">
        <f t="shared" si="6"/>
        <v>2000.0000000000002</v>
      </c>
      <c r="K31" s="61">
        <f t="shared" si="3"/>
        <v>1000.0000000000001</v>
      </c>
      <c r="L31" s="61">
        <f t="shared" si="4"/>
        <v>200</v>
      </c>
      <c r="M31" s="37"/>
      <c r="N31" s="61">
        <f t="shared" si="5"/>
        <v>4930</v>
      </c>
      <c r="O31" s="25"/>
    </row>
    <row r="32" spans="1:15" s="11" customFormat="1" x14ac:dyDescent="0.15">
      <c r="A32" s="15">
        <f t="shared" si="7"/>
        <v>23</v>
      </c>
      <c r="B32" s="50">
        <v>3038</v>
      </c>
      <c r="C32" s="50">
        <v>10239</v>
      </c>
      <c r="D32" s="26" t="s">
        <v>118</v>
      </c>
      <c r="E32" s="26" t="s">
        <v>140</v>
      </c>
      <c r="F32" s="17">
        <v>42047</v>
      </c>
      <c r="G32" s="49">
        <f t="shared" si="0"/>
        <v>30</v>
      </c>
      <c r="H32" s="49">
        <f t="shared" si="1"/>
        <v>1000.0000000000001</v>
      </c>
      <c r="I32" s="37">
        <f t="shared" si="2"/>
        <v>730</v>
      </c>
      <c r="J32" s="37">
        <f t="shared" si="6"/>
        <v>2000.0000000000002</v>
      </c>
      <c r="K32" s="61">
        <f t="shared" si="3"/>
        <v>1000.0000000000001</v>
      </c>
      <c r="L32" s="61">
        <f t="shared" si="4"/>
        <v>200</v>
      </c>
      <c r="M32" s="37"/>
      <c r="N32" s="61">
        <f t="shared" si="5"/>
        <v>4930</v>
      </c>
      <c r="O32" s="25"/>
    </row>
    <row r="33" spans="1:15" s="11" customFormat="1" ht="26" x14ac:dyDescent="0.15">
      <c r="A33" s="15">
        <f t="shared" si="7"/>
        <v>24</v>
      </c>
      <c r="B33" s="50">
        <v>5767</v>
      </c>
      <c r="C33" s="50" t="s">
        <v>55</v>
      </c>
      <c r="D33" s="26" t="s">
        <v>141</v>
      </c>
      <c r="E33" s="26" t="s">
        <v>142</v>
      </c>
      <c r="F33" s="17">
        <v>45000</v>
      </c>
      <c r="G33" s="49">
        <f>$N$8</f>
        <v>30</v>
      </c>
      <c r="H33" s="49">
        <f t="shared" si="1"/>
        <v>1000.0000000000001</v>
      </c>
      <c r="I33" s="37">
        <f t="shared" si="2"/>
        <v>730</v>
      </c>
      <c r="J33" s="37">
        <f t="shared" si="6"/>
        <v>2000.0000000000002</v>
      </c>
      <c r="K33" s="61">
        <f t="shared" si="3"/>
        <v>1000.0000000000001</v>
      </c>
      <c r="L33" s="61">
        <f t="shared" si="4"/>
        <v>200</v>
      </c>
      <c r="M33" s="37"/>
      <c r="N33" s="61">
        <f t="shared" si="5"/>
        <v>4930</v>
      </c>
      <c r="O33" s="25"/>
    </row>
    <row r="34" spans="1:15" s="11" customFormat="1" ht="26" x14ac:dyDescent="0.15">
      <c r="A34" s="15">
        <f t="shared" si="7"/>
        <v>25</v>
      </c>
      <c r="B34" s="50">
        <v>5809</v>
      </c>
      <c r="C34" s="50" t="s">
        <v>56</v>
      </c>
      <c r="D34" s="51" t="s">
        <v>143</v>
      </c>
      <c r="E34" s="51" t="s">
        <v>144</v>
      </c>
      <c r="F34" s="59">
        <v>42165</v>
      </c>
      <c r="G34" s="49">
        <f t="shared" si="0"/>
        <v>30</v>
      </c>
      <c r="H34" s="49">
        <f t="shared" si="1"/>
        <v>1000.0000000000001</v>
      </c>
      <c r="I34" s="37">
        <f t="shared" si="2"/>
        <v>730</v>
      </c>
      <c r="J34" s="37">
        <f t="shared" si="6"/>
        <v>2000.0000000000002</v>
      </c>
      <c r="K34" s="61">
        <f t="shared" si="3"/>
        <v>1000.0000000000001</v>
      </c>
      <c r="L34" s="61">
        <f t="shared" si="4"/>
        <v>200</v>
      </c>
      <c r="M34" s="61"/>
      <c r="N34" s="61">
        <f t="shared" si="5"/>
        <v>4930</v>
      </c>
      <c r="O34" s="66"/>
    </row>
    <row r="35" spans="1:15" s="11" customFormat="1" ht="26" x14ac:dyDescent="0.15">
      <c r="A35" s="15">
        <f t="shared" si="7"/>
        <v>26</v>
      </c>
      <c r="B35" s="50">
        <v>5945</v>
      </c>
      <c r="C35" s="50" t="s">
        <v>57</v>
      </c>
      <c r="D35" s="26" t="s">
        <v>145</v>
      </c>
      <c r="E35" s="26" t="s">
        <v>146</v>
      </c>
      <c r="F35" s="17">
        <v>42226</v>
      </c>
      <c r="G35" s="49">
        <f t="shared" si="0"/>
        <v>30</v>
      </c>
      <c r="H35" s="49">
        <f t="shared" si="1"/>
        <v>1000.0000000000001</v>
      </c>
      <c r="I35" s="37">
        <f t="shared" si="2"/>
        <v>730</v>
      </c>
      <c r="J35" s="37">
        <f t="shared" si="6"/>
        <v>2000.0000000000002</v>
      </c>
      <c r="K35" s="61">
        <f t="shared" si="3"/>
        <v>1000.0000000000001</v>
      </c>
      <c r="L35" s="61">
        <f t="shared" si="4"/>
        <v>200</v>
      </c>
      <c r="M35" s="37"/>
      <c r="N35" s="61">
        <f t="shared" si="5"/>
        <v>4930</v>
      </c>
      <c r="O35" s="25"/>
    </row>
    <row r="36" spans="1:15" s="11" customFormat="1" ht="26" x14ac:dyDescent="0.15">
      <c r="A36" s="15">
        <f t="shared" si="7"/>
        <v>27</v>
      </c>
      <c r="B36" s="50">
        <v>6003</v>
      </c>
      <c r="C36" s="50" t="s">
        <v>58</v>
      </c>
      <c r="D36" s="26" t="s">
        <v>147</v>
      </c>
      <c r="E36" s="26" t="s">
        <v>148</v>
      </c>
      <c r="F36" s="17">
        <v>42255</v>
      </c>
      <c r="G36" s="49">
        <f t="shared" si="0"/>
        <v>30</v>
      </c>
      <c r="H36" s="49">
        <f t="shared" si="1"/>
        <v>1000.0000000000001</v>
      </c>
      <c r="I36" s="37">
        <f t="shared" si="2"/>
        <v>730</v>
      </c>
      <c r="J36" s="37">
        <f t="shared" si="6"/>
        <v>2000.0000000000002</v>
      </c>
      <c r="K36" s="61">
        <f t="shared" si="3"/>
        <v>1000.0000000000001</v>
      </c>
      <c r="L36" s="61">
        <f t="shared" si="4"/>
        <v>200</v>
      </c>
      <c r="M36" s="37"/>
      <c r="N36" s="61">
        <f t="shared" si="5"/>
        <v>4930</v>
      </c>
      <c r="O36" s="25"/>
    </row>
    <row r="37" spans="1:15" s="11" customFormat="1" ht="26" x14ac:dyDescent="0.15">
      <c r="A37" s="15">
        <f t="shared" si="7"/>
        <v>28</v>
      </c>
      <c r="B37" s="50">
        <v>6044</v>
      </c>
      <c r="C37" s="50" t="s">
        <v>59</v>
      </c>
      <c r="D37" s="51" t="s">
        <v>149</v>
      </c>
      <c r="E37" s="51" t="s">
        <v>150</v>
      </c>
      <c r="F37" s="59">
        <v>42270</v>
      </c>
      <c r="G37" s="49">
        <f t="shared" si="0"/>
        <v>30</v>
      </c>
      <c r="H37" s="49">
        <f t="shared" si="1"/>
        <v>1000.0000000000001</v>
      </c>
      <c r="I37" s="37">
        <f t="shared" si="2"/>
        <v>730</v>
      </c>
      <c r="J37" s="37">
        <f t="shared" si="6"/>
        <v>2000.0000000000002</v>
      </c>
      <c r="K37" s="61">
        <f t="shared" si="3"/>
        <v>1000.0000000000001</v>
      </c>
      <c r="L37" s="61">
        <f t="shared" si="4"/>
        <v>200</v>
      </c>
      <c r="M37" s="61"/>
      <c r="N37" s="61">
        <f t="shared" si="5"/>
        <v>4930</v>
      </c>
      <c r="O37" s="74"/>
    </row>
    <row r="38" spans="1:15" s="11" customFormat="1" ht="24" x14ac:dyDescent="0.15">
      <c r="A38" s="15">
        <f t="shared" si="7"/>
        <v>29</v>
      </c>
      <c r="B38" s="50">
        <v>6187</v>
      </c>
      <c r="C38" s="50">
        <v>10365</v>
      </c>
      <c r="D38" s="26" t="s">
        <v>151</v>
      </c>
      <c r="E38" s="26" t="s">
        <v>152</v>
      </c>
      <c r="F38" s="17">
        <v>42335</v>
      </c>
      <c r="G38" s="49">
        <f t="shared" si="0"/>
        <v>30</v>
      </c>
      <c r="H38" s="49">
        <f t="shared" si="1"/>
        <v>1000.0000000000001</v>
      </c>
      <c r="I38" s="37">
        <f t="shared" si="2"/>
        <v>730</v>
      </c>
      <c r="J38" s="37">
        <f t="shared" si="6"/>
        <v>2000.0000000000002</v>
      </c>
      <c r="K38" s="61">
        <f t="shared" si="3"/>
        <v>1000.0000000000001</v>
      </c>
      <c r="L38" s="61">
        <f t="shared" si="4"/>
        <v>200</v>
      </c>
      <c r="M38" s="37"/>
      <c r="N38" s="61">
        <f t="shared" si="5"/>
        <v>4930</v>
      </c>
      <c r="O38" s="25"/>
    </row>
    <row r="39" spans="1:15" s="11" customFormat="1" ht="26" x14ac:dyDescent="0.15">
      <c r="A39" s="15">
        <f t="shared" si="7"/>
        <v>30</v>
      </c>
      <c r="B39" s="50">
        <v>6367</v>
      </c>
      <c r="C39" s="50" t="s">
        <v>60</v>
      </c>
      <c r="D39" s="26" t="s">
        <v>153</v>
      </c>
      <c r="E39" s="26" t="s">
        <v>154</v>
      </c>
      <c r="F39" s="17">
        <v>42415</v>
      </c>
      <c r="G39" s="49">
        <f t="shared" si="0"/>
        <v>30</v>
      </c>
      <c r="H39" s="49">
        <f t="shared" si="1"/>
        <v>1000.0000000000001</v>
      </c>
      <c r="I39" s="37">
        <f t="shared" si="2"/>
        <v>730</v>
      </c>
      <c r="J39" s="37">
        <f t="shared" si="6"/>
        <v>2000.0000000000002</v>
      </c>
      <c r="K39" s="61">
        <f t="shared" si="3"/>
        <v>1000.0000000000001</v>
      </c>
      <c r="L39" s="61">
        <f t="shared" si="4"/>
        <v>200</v>
      </c>
      <c r="M39" s="61">
        <v>1500</v>
      </c>
      <c r="N39" s="61">
        <f t="shared" si="5"/>
        <v>6430</v>
      </c>
      <c r="O39" s="94"/>
    </row>
    <row r="40" spans="1:15" s="11" customFormat="1" ht="26" x14ac:dyDescent="0.15">
      <c r="A40" s="15">
        <f t="shared" si="7"/>
        <v>31</v>
      </c>
      <c r="B40" s="50">
        <v>5872</v>
      </c>
      <c r="C40" s="50" t="s">
        <v>61</v>
      </c>
      <c r="D40" s="26" t="s">
        <v>155</v>
      </c>
      <c r="E40" s="26" t="s">
        <v>156</v>
      </c>
      <c r="F40" s="17">
        <v>42194</v>
      </c>
      <c r="G40" s="49">
        <f t="shared" si="0"/>
        <v>30</v>
      </c>
      <c r="H40" s="49">
        <f t="shared" si="1"/>
        <v>1000.0000000000001</v>
      </c>
      <c r="I40" s="37">
        <f t="shared" si="2"/>
        <v>730</v>
      </c>
      <c r="J40" s="37">
        <f t="shared" si="6"/>
        <v>2000.0000000000002</v>
      </c>
      <c r="K40" s="61">
        <f t="shared" si="3"/>
        <v>1000.0000000000001</v>
      </c>
      <c r="L40" s="61">
        <f t="shared" si="4"/>
        <v>200</v>
      </c>
      <c r="M40" s="37"/>
      <c r="N40" s="61">
        <f t="shared" si="5"/>
        <v>4930</v>
      </c>
      <c r="O40" s="25"/>
    </row>
    <row r="41" spans="1:15" s="47" customFormat="1" ht="26" x14ac:dyDescent="0.15">
      <c r="A41" s="15">
        <f t="shared" si="7"/>
        <v>32</v>
      </c>
      <c r="B41" s="50">
        <v>6407</v>
      </c>
      <c r="C41" s="50" t="s">
        <v>62</v>
      </c>
      <c r="D41" s="26" t="s">
        <v>157</v>
      </c>
      <c r="E41" s="26" t="s">
        <v>158</v>
      </c>
      <c r="F41" s="93">
        <v>43434</v>
      </c>
      <c r="G41" s="49">
        <f t="shared" si="0"/>
        <v>30</v>
      </c>
      <c r="H41" s="49">
        <f t="shared" si="1"/>
        <v>1000.0000000000001</v>
      </c>
      <c r="I41" s="37">
        <f t="shared" si="2"/>
        <v>730</v>
      </c>
      <c r="J41" s="37">
        <f t="shared" si="6"/>
        <v>2000.0000000000002</v>
      </c>
      <c r="K41" s="61">
        <f t="shared" si="3"/>
        <v>1000.0000000000001</v>
      </c>
      <c r="L41" s="61">
        <f t="shared" si="4"/>
        <v>200</v>
      </c>
      <c r="M41" s="37"/>
      <c r="N41" s="61">
        <f t="shared" si="5"/>
        <v>4930</v>
      </c>
      <c r="O41" s="25"/>
    </row>
    <row r="42" spans="1:15" s="11" customFormat="1" ht="26" x14ac:dyDescent="0.15">
      <c r="A42" s="15">
        <f t="shared" si="7"/>
        <v>33</v>
      </c>
      <c r="B42" s="50">
        <v>385</v>
      </c>
      <c r="C42" s="50" t="s">
        <v>63</v>
      </c>
      <c r="D42" s="26" t="s">
        <v>159</v>
      </c>
      <c r="E42" s="26" t="s">
        <v>160</v>
      </c>
      <c r="F42" s="17">
        <v>44228</v>
      </c>
      <c r="G42" s="49">
        <f t="shared" si="0"/>
        <v>30</v>
      </c>
      <c r="H42" s="49">
        <f t="shared" si="1"/>
        <v>1000.0000000000001</v>
      </c>
      <c r="I42" s="37">
        <f t="shared" si="2"/>
        <v>730</v>
      </c>
      <c r="J42" s="37">
        <f t="shared" si="6"/>
        <v>2000.0000000000002</v>
      </c>
      <c r="K42" s="61">
        <f t="shared" si="3"/>
        <v>1000.0000000000001</v>
      </c>
      <c r="L42" s="61">
        <f t="shared" si="4"/>
        <v>200</v>
      </c>
      <c r="M42" s="37"/>
      <c r="N42" s="61">
        <f t="shared" si="5"/>
        <v>4930</v>
      </c>
      <c r="O42" s="25"/>
    </row>
    <row r="43" spans="1:15" s="47" customFormat="1" ht="26" x14ac:dyDescent="0.15">
      <c r="A43" s="15">
        <f t="shared" si="7"/>
        <v>34</v>
      </c>
      <c r="B43" s="67">
        <v>1977</v>
      </c>
      <c r="C43" s="67" t="s">
        <v>64</v>
      </c>
      <c r="D43" s="68" t="s">
        <v>161</v>
      </c>
      <c r="E43" s="68" t="s">
        <v>162</v>
      </c>
      <c r="F43" s="69">
        <v>42979</v>
      </c>
      <c r="G43" s="49">
        <f t="shared" si="0"/>
        <v>30</v>
      </c>
      <c r="H43" s="49">
        <f t="shared" si="1"/>
        <v>1000.0000000000001</v>
      </c>
      <c r="I43" s="37">
        <f t="shared" si="2"/>
        <v>730</v>
      </c>
      <c r="J43" s="37">
        <f t="shared" si="6"/>
        <v>2000.0000000000002</v>
      </c>
      <c r="K43" s="61">
        <f t="shared" si="3"/>
        <v>1000.0000000000001</v>
      </c>
      <c r="L43" s="61">
        <f t="shared" si="4"/>
        <v>200</v>
      </c>
      <c r="M43" s="72"/>
      <c r="N43" s="61">
        <f t="shared" si="5"/>
        <v>4930</v>
      </c>
      <c r="O43" s="73"/>
    </row>
    <row r="44" spans="1:15" s="47" customFormat="1" ht="26" x14ac:dyDescent="0.15">
      <c r="A44" s="15">
        <f t="shared" si="7"/>
        <v>35</v>
      </c>
      <c r="B44" s="67">
        <v>2611</v>
      </c>
      <c r="C44" s="67" t="s">
        <v>65</v>
      </c>
      <c r="D44" s="68" t="s">
        <v>163</v>
      </c>
      <c r="E44" s="68" t="s">
        <v>164</v>
      </c>
      <c r="F44" s="69">
        <v>43020</v>
      </c>
      <c r="G44" s="49">
        <f t="shared" si="0"/>
        <v>30</v>
      </c>
      <c r="H44" s="49">
        <f t="shared" si="1"/>
        <v>1000.0000000000001</v>
      </c>
      <c r="I44" s="37">
        <f t="shared" si="2"/>
        <v>730</v>
      </c>
      <c r="J44" s="37">
        <f t="shared" si="6"/>
        <v>2000.0000000000002</v>
      </c>
      <c r="K44" s="61">
        <f t="shared" si="3"/>
        <v>1000.0000000000001</v>
      </c>
      <c r="L44" s="61">
        <f t="shared" si="4"/>
        <v>200</v>
      </c>
      <c r="M44" s="72"/>
      <c r="N44" s="61">
        <f t="shared" si="5"/>
        <v>4930</v>
      </c>
      <c r="O44" s="73"/>
    </row>
    <row r="45" spans="1:15" s="47" customFormat="1" ht="26" x14ac:dyDescent="0.15">
      <c r="A45" s="15">
        <f t="shared" si="7"/>
        <v>36</v>
      </c>
      <c r="B45" s="67">
        <v>3702</v>
      </c>
      <c r="C45" s="67" t="s">
        <v>66</v>
      </c>
      <c r="D45" s="68" t="s">
        <v>165</v>
      </c>
      <c r="E45" s="68" t="s">
        <v>166</v>
      </c>
      <c r="F45" s="69">
        <v>43191</v>
      </c>
      <c r="G45" s="49">
        <f t="shared" si="0"/>
        <v>30</v>
      </c>
      <c r="H45" s="49">
        <f t="shared" si="1"/>
        <v>1000.0000000000001</v>
      </c>
      <c r="I45" s="37">
        <f t="shared" si="2"/>
        <v>730</v>
      </c>
      <c r="J45" s="37">
        <f t="shared" si="6"/>
        <v>2000.0000000000002</v>
      </c>
      <c r="K45" s="61">
        <f t="shared" si="3"/>
        <v>1000.0000000000001</v>
      </c>
      <c r="L45" s="61">
        <f t="shared" si="4"/>
        <v>200</v>
      </c>
      <c r="M45" s="72"/>
      <c r="N45" s="61">
        <f t="shared" si="5"/>
        <v>4930</v>
      </c>
      <c r="O45" s="73"/>
    </row>
    <row r="46" spans="1:15" s="47" customFormat="1" ht="26" x14ac:dyDescent="0.15">
      <c r="A46" s="15">
        <f t="shared" si="7"/>
        <v>37</v>
      </c>
      <c r="B46" s="67">
        <v>404</v>
      </c>
      <c r="C46" s="67" t="s">
        <v>67</v>
      </c>
      <c r="D46" s="68" t="s">
        <v>167</v>
      </c>
      <c r="E46" s="68" t="s">
        <v>168</v>
      </c>
      <c r="F46" s="69">
        <v>43321</v>
      </c>
      <c r="G46" s="49">
        <f t="shared" si="0"/>
        <v>30</v>
      </c>
      <c r="H46" s="49">
        <f t="shared" si="1"/>
        <v>1000.0000000000001</v>
      </c>
      <c r="I46" s="37">
        <f t="shared" si="2"/>
        <v>730</v>
      </c>
      <c r="J46" s="37">
        <f t="shared" si="6"/>
        <v>2000.0000000000002</v>
      </c>
      <c r="K46" s="61">
        <f t="shared" si="3"/>
        <v>1000.0000000000001</v>
      </c>
      <c r="L46" s="61">
        <f t="shared" si="4"/>
        <v>200</v>
      </c>
      <c r="M46" s="72"/>
      <c r="N46" s="61">
        <f t="shared" si="5"/>
        <v>4930</v>
      </c>
      <c r="O46" s="73"/>
    </row>
    <row r="47" spans="1:15" s="47" customFormat="1" ht="26" x14ac:dyDescent="0.15">
      <c r="A47" s="15">
        <f t="shared" si="7"/>
        <v>38</v>
      </c>
      <c r="B47" s="67">
        <v>1081</v>
      </c>
      <c r="C47" s="67" t="s">
        <v>68</v>
      </c>
      <c r="D47" s="68" t="s">
        <v>169</v>
      </c>
      <c r="E47" s="68" t="s">
        <v>170</v>
      </c>
      <c r="F47" s="91">
        <v>43390</v>
      </c>
      <c r="G47" s="70">
        <f t="shared" si="0"/>
        <v>30</v>
      </c>
      <c r="H47" s="49">
        <f t="shared" si="1"/>
        <v>1000.0000000000001</v>
      </c>
      <c r="I47" s="37">
        <f t="shared" si="2"/>
        <v>730</v>
      </c>
      <c r="J47" s="37">
        <f t="shared" si="6"/>
        <v>2000.0000000000002</v>
      </c>
      <c r="K47" s="61">
        <f t="shared" si="3"/>
        <v>1000.0000000000001</v>
      </c>
      <c r="L47" s="61">
        <f t="shared" si="4"/>
        <v>200</v>
      </c>
      <c r="M47" s="72"/>
      <c r="N47" s="61">
        <f t="shared" si="5"/>
        <v>4930</v>
      </c>
      <c r="O47" s="73"/>
    </row>
    <row r="48" spans="1:15" s="47" customFormat="1" ht="26" x14ac:dyDescent="0.15">
      <c r="A48" s="15">
        <f t="shared" si="7"/>
        <v>39</v>
      </c>
      <c r="B48" s="67">
        <v>1718</v>
      </c>
      <c r="C48" s="67" t="s">
        <v>69</v>
      </c>
      <c r="D48" s="68" t="s">
        <v>171</v>
      </c>
      <c r="E48" s="68" t="s">
        <v>172</v>
      </c>
      <c r="F48" s="91">
        <v>43459</v>
      </c>
      <c r="G48" s="70">
        <f t="shared" si="0"/>
        <v>30</v>
      </c>
      <c r="H48" s="49">
        <f t="shared" si="1"/>
        <v>1000.0000000000001</v>
      </c>
      <c r="I48" s="37">
        <f t="shared" si="2"/>
        <v>730</v>
      </c>
      <c r="J48" s="37">
        <f t="shared" si="6"/>
        <v>2000.0000000000002</v>
      </c>
      <c r="K48" s="61">
        <f t="shared" si="3"/>
        <v>1000.0000000000001</v>
      </c>
      <c r="L48" s="61">
        <f t="shared" si="4"/>
        <v>200</v>
      </c>
      <c r="M48" s="72"/>
      <c r="N48" s="61">
        <f t="shared" si="5"/>
        <v>4930</v>
      </c>
      <c r="O48" s="73"/>
    </row>
    <row r="49" spans="1:16" s="47" customFormat="1" ht="26" x14ac:dyDescent="0.15">
      <c r="A49" s="15">
        <f t="shared" si="7"/>
        <v>40</v>
      </c>
      <c r="B49" s="67">
        <v>1779</v>
      </c>
      <c r="C49" s="67" t="s">
        <v>70</v>
      </c>
      <c r="D49" s="68" t="s">
        <v>173</v>
      </c>
      <c r="E49" s="68" t="s">
        <v>174</v>
      </c>
      <c r="F49" s="91">
        <v>43473</v>
      </c>
      <c r="G49" s="70">
        <f t="shared" si="0"/>
        <v>30</v>
      </c>
      <c r="H49" s="49">
        <f t="shared" si="1"/>
        <v>1000.0000000000001</v>
      </c>
      <c r="I49" s="37">
        <f t="shared" si="2"/>
        <v>730</v>
      </c>
      <c r="J49" s="37">
        <f t="shared" si="6"/>
        <v>2000.0000000000002</v>
      </c>
      <c r="K49" s="61">
        <f t="shared" si="3"/>
        <v>1000.0000000000001</v>
      </c>
      <c r="L49" s="61">
        <f t="shared" si="4"/>
        <v>200</v>
      </c>
      <c r="M49" s="72"/>
      <c r="N49" s="61">
        <f t="shared" si="5"/>
        <v>4930</v>
      </c>
      <c r="O49" s="73"/>
    </row>
    <row r="50" spans="1:16" s="47" customFormat="1" ht="26" x14ac:dyDescent="0.15">
      <c r="A50" s="15">
        <f t="shared" si="7"/>
        <v>41</v>
      </c>
      <c r="B50" s="67">
        <v>1787</v>
      </c>
      <c r="C50" s="67" t="s">
        <v>71</v>
      </c>
      <c r="D50" s="68" t="s">
        <v>175</v>
      </c>
      <c r="E50" s="68" t="s">
        <v>176</v>
      </c>
      <c r="F50" s="91">
        <v>43977</v>
      </c>
      <c r="G50" s="70">
        <f t="shared" si="0"/>
        <v>30</v>
      </c>
      <c r="H50" s="49">
        <f t="shared" si="1"/>
        <v>1000.0000000000001</v>
      </c>
      <c r="I50" s="37">
        <f t="shared" si="2"/>
        <v>730</v>
      </c>
      <c r="J50" s="37">
        <f t="shared" si="6"/>
        <v>2000.0000000000002</v>
      </c>
      <c r="K50" s="61">
        <f t="shared" si="3"/>
        <v>1000.0000000000001</v>
      </c>
      <c r="L50" s="61">
        <f t="shared" si="4"/>
        <v>200</v>
      </c>
      <c r="M50" s="72"/>
      <c r="N50" s="61">
        <f t="shared" si="5"/>
        <v>4930</v>
      </c>
      <c r="O50" s="105"/>
    </row>
    <row r="51" spans="1:16" s="47" customFormat="1" ht="26" x14ac:dyDescent="0.15">
      <c r="A51" s="15">
        <f t="shared" si="7"/>
        <v>42</v>
      </c>
      <c r="B51" s="67">
        <v>2748</v>
      </c>
      <c r="C51" s="67" t="s">
        <v>72</v>
      </c>
      <c r="D51" s="68" t="s">
        <v>177</v>
      </c>
      <c r="E51" s="68" t="s">
        <v>178</v>
      </c>
      <c r="F51" s="91">
        <v>43622</v>
      </c>
      <c r="G51" s="70">
        <f t="shared" si="0"/>
        <v>30</v>
      </c>
      <c r="H51" s="49">
        <f t="shared" si="1"/>
        <v>1000.0000000000001</v>
      </c>
      <c r="I51" s="37">
        <f t="shared" si="2"/>
        <v>730</v>
      </c>
      <c r="J51" s="37">
        <f t="shared" si="6"/>
        <v>2000.0000000000002</v>
      </c>
      <c r="K51" s="61">
        <f t="shared" si="3"/>
        <v>1000.0000000000001</v>
      </c>
      <c r="L51" s="61">
        <f t="shared" si="4"/>
        <v>200</v>
      </c>
      <c r="M51" s="72"/>
      <c r="N51" s="61">
        <f t="shared" si="5"/>
        <v>4930</v>
      </c>
      <c r="O51" s="73"/>
    </row>
    <row r="52" spans="1:16" s="11" customFormat="1" x14ac:dyDescent="0.15">
      <c r="A52" s="15">
        <f t="shared" si="7"/>
        <v>43</v>
      </c>
      <c r="B52" s="50">
        <v>2596</v>
      </c>
      <c r="C52" s="50">
        <v>9554</v>
      </c>
      <c r="D52" s="68" t="s">
        <v>179</v>
      </c>
      <c r="E52" s="68" t="s">
        <v>180</v>
      </c>
      <c r="F52" s="69">
        <v>43636</v>
      </c>
      <c r="G52" s="60">
        <f t="shared" si="0"/>
        <v>30</v>
      </c>
      <c r="H52" s="49">
        <f t="shared" si="1"/>
        <v>1000.0000000000001</v>
      </c>
      <c r="I52" s="37">
        <f t="shared" si="2"/>
        <v>730</v>
      </c>
      <c r="J52" s="37">
        <f t="shared" si="6"/>
        <v>2000.0000000000002</v>
      </c>
      <c r="K52" s="61">
        <f t="shared" si="3"/>
        <v>1000.0000000000001</v>
      </c>
      <c r="L52" s="61">
        <f t="shared" si="4"/>
        <v>200</v>
      </c>
      <c r="M52" s="61"/>
      <c r="N52" s="61">
        <f t="shared" si="5"/>
        <v>4930</v>
      </c>
      <c r="O52" s="96"/>
    </row>
    <row r="53" spans="1:16" s="11" customFormat="1" ht="24" x14ac:dyDescent="0.15">
      <c r="A53" s="15">
        <f t="shared" si="7"/>
        <v>44</v>
      </c>
      <c r="B53" s="50">
        <v>1548</v>
      </c>
      <c r="C53" s="50">
        <v>10441</v>
      </c>
      <c r="D53" s="26" t="s">
        <v>181</v>
      </c>
      <c r="E53" s="26" t="s">
        <v>182</v>
      </c>
      <c r="F53" s="17">
        <v>43684</v>
      </c>
      <c r="G53" s="49">
        <f t="shared" si="0"/>
        <v>30</v>
      </c>
      <c r="H53" s="49">
        <f t="shared" si="1"/>
        <v>1000.0000000000001</v>
      </c>
      <c r="I53" s="37">
        <f t="shared" si="2"/>
        <v>730</v>
      </c>
      <c r="J53" s="37">
        <f t="shared" si="6"/>
        <v>2000.0000000000002</v>
      </c>
      <c r="K53" s="61">
        <f t="shared" si="3"/>
        <v>1000.0000000000001</v>
      </c>
      <c r="L53" s="61">
        <f t="shared" si="4"/>
        <v>200</v>
      </c>
      <c r="M53" s="37"/>
      <c r="N53" s="61">
        <f t="shared" si="5"/>
        <v>4930</v>
      </c>
      <c r="O53" s="25"/>
    </row>
    <row r="54" spans="1:16" s="11" customFormat="1" x14ac:dyDescent="0.15">
      <c r="A54" s="15">
        <f t="shared" si="7"/>
        <v>45</v>
      </c>
      <c r="B54" s="50">
        <v>5086</v>
      </c>
      <c r="C54" s="50">
        <v>10341</v>
      </c>
      <c r="D54" s="51" t="s">
        <v>183</v>
      </c>
      <c r="E54" s="51" t="s">
        <v>184</v>
      </c>
      <c r="F54" s="59">
        <v>43709</v>
      </c>
      <c r="G54" s="60">
        <f t="shared" si="0"/>
        <v>30</v>
      </c>
      <c r="H54" s="49">
        <f t="shared" si="1"/>
        <v>1000.0000000000001</v>
      </c>
      <c r="I54" s="37">
        <f t="shared" si="2"/>
        <v>730</v>
      </c>
      <c r="J54" s="37">
        <f t="shared" si="6"/>
        <v>2000.0000000000002</v>
      </c>
      <c r="K54" s="61">
        <f t="shared" si="3"/>
        <v>1000.0000000000001</v>
      </c>
      <c r="L54" s="61">
        <f t="shared" si="4"/>
        <v>200</v>
      </c>
      <c r="M54" s="61"/>
      <c r="N54" s="61">
        <f t="shared" si="5"/>
        <v>4930</v>
      </c>
      <c r="O54" s="74"/>
    </row>
    <row r="55" spans="1:16" s="11" customFormat="1" x14ac:dyDescent="0.15">
      <c r="A55" s="15">
        <f t="shared" si="7"/>
        <v>46</v>
      </c>
      <c r="B55" s="67">
        <v>4310</v>
      </c>
      <c r="C55" s="67">
        <v>10098</v>
      </c>
      <c r="D55" s="68" t="s">
        <v>185</v>
      </c>
      <c r="E55" s="68" t="s">
        <v>186</v>
      </c>
      <c r="F55" s="69">
        <v>43788</v>
      </c>
      <c r="G55" s="60">
        <f t="shared" si="0"/>
        <v>30</v>
      </c>
      <c r="H55" s="49">
        <f t="shared" si="1"/>
        <v>1000.0000000000001</v>
      </c>
      <c r="I55" s="37">
        <f t="shared" si="2"/>
        <v>730</v>
      </c>
      <c r="J55" s="37">
        <f t="shared" si="6"/>
        <v>2000.0000000000002</v>
      </c>
      <c r="K55" s="61">
        <f t="shared" si="3"/>
        <v>1000.0000000000001</v>
      </c>
      <c r="L55" s="61">
        <f t="shared" si="4"/>
        <v>200</v>
      </c>
      <c r="M55" s="61"/>
      <c r="N55" s="61">
        <f t="shared" si="5"/>
        <v>4930</v>
      </c>
      <c r="O55" s="96"/>
      <c r="P55" s="98" t="s">
        <v>28</v>
      </c>
    </row>
    <row r="56" spans="1:16" s="47" customFormat="1" ht="26" x14ac:dyDescent="0.15">
      <c r="A56" s="15">
        <f t="shared" si="7"/>
        <v>47</v>
      </c>
      <c r="B56" s="67">
        <v>1745</v>
      </c>
      <c r="C56" s="67" t="s">
        <v>73</v>
      </c>
      <c r="D56" s="68" t="s">
        <v>187</v>
      </c>
      <c r="E56" s="68" t="s">
        <v>188</v>
      </c>
      <c r="F56" s="69">
        <v>43795</v>
      </c>
      <c r="G56" s="60">
        <f t="shared" si="0"/>
        <v>30</v>
      </c>
      <c r="H56" s="49">
        <f t="shared" si="1"/>
        <v>1000.0000000000001</v>
      </c>
      <c r="I56" s="37">
        <f t="shared" si="2"/>
        <v>730</v>
      </c>
      <c r="J56" s="37">
        <f t="shared" si="6"/>
        <v>2000.0000000000002</v>
      </c>
      <c r="K56" s="61">
        <f t="shared" si="3"/>
        <v>1000.0000000000001</v>
      </c>
      <c r="L56" s="61">
        <f t="shared" si="4"/>
        <v>200</v>
      </c>
      <c r="M56" s="71"/>
      <c r="N56" s="61">
        <f t="shared" si="5"/>
        <v>4930</v>
      </c>
      <c r="O56" s="96"/>
    </row>
    <row r="57" spans="1:16" s="47" customFormat="1" ht="26" x14ac:dyDescent="0.15">
      <c r="A57" s="15">
        <f t="shared" si="7"/>
        <v>48</v>
      </c>
      <c r="B57" s="92">
        <v>2410</v>
      </c>
      <c r="C57" s="92" t="s">
        <v>74</v>
      </c>
      <c r="D57" s="68" t="s">
        <v>169</v>
      </c>
      <c r="E57" s="68" t="s">
        <v>189</v>
      </c>
      <c r="F57" s="91">
        <v>43819</v>
      </c>
      <c r="G57" s="70">
        <f t="shared" si="0"/>
        <v>30</v>
      </c>
      <c r="H57" s="49">
        <f t="shared" si="1"/>
        <v>1000.0000000000001</v>
      </c>
      <c r="I57" s="37">
        <f t="shared" si="2"/>
        <v>730</v>
      </c>
      <c r="J57" s="37">
        <f t="shared" si="6"/>
        <v>2000.0000000000002</v>
      </c>
      <c r="K57" s="61">
        <f t="shared" si="3"/>
        <v>1000.0000000000001</v>
      </c>
      <c r="L57" s="61">
        <f t="shared" si="4"/>
        <v>200</v>
      </c>
      <c r="M57" s="72"/>
      <c r="N57" s="61">
        <f t="shared" si="5"/>
        <v>4930</v>
      </c>
      <c r="O57" s="73"/>
    </row>
    <row r="58" spans="1:16" s="47" customFormat="1" ht="26" x14ac:dyDescent="0.15">
      <c r="A58" s="15">
        <f t="shared" si="7"/>
        <v>49</v>
      </c>
      <c r="B58" s="92">
        <v>3909</v>
      </c>
      <c r="C58" s="92" t="s">
        <v>75</v>
      </c>
      <c r="D58" s="68" t="s">
        <v>190</v>
      </c>
      <c r="E58" s="68" t="s">
        <v>191</v>
      </c>
      <c r="F58" s="91">
        <v>43861</v>
      </c>
      <c r="G58" s="70">
        <f t="shared" si="0"/>
        <v>30</v>
      </c>
      <c r="H58" s="49">
        <f t="shared" si="1"/>
        <v>1000.0000000000001</v>
      </c>
      <c r="I58" s="37">
        <f t="shared" si="2"/>
        <v>730</v>
      </c>
      <c r="J58" s="37">
        <f t="shared" si="6"/>
        <v>2000.0000000000002</v>
      </c>
      <c r="K58" s="61">
        <f t="shared" si="3"/>
        <v>1000.0000000000001</v>
      </c>
      <c r="L58" s="61">
        <f t="shared" si="4"/>
        <v>200</v>
      </c>
      <c r="M58" s="72"/>
      <c r="N58" s="61">
        <f t="shared" si="5"/>
        <v>4930</v>
      </c>
      <c r="O58" s="73"/>
      <c r="P58" s="102"/>
    </row>
    <row r="59" spans="1:16" s="47" customFormat="1" ht="26" x14ac:dyDescent="0.15">
      <c r="A59" s="15">
        <f t="shared" si="7"/>
        <v>50</v>
      </c>
      <c r="B59" s="92">
        <v>3929</v>
      </c>
      <c r="C59" s="92" t="s">
        <v>76</v>
      </c>
      <c r="D59" s="68" t="s">
        <v>192</v>
      </c>
      <c r="E59" s="68" t="s">
        <v>193</v>
      </c>
      <c r="F59" s="91">
        <v>43866</v>
      </c>
      <c r="G59" s="70">
        <f t="shared" si="0"/>
        <v>30</v>
      </c>
      <c r="H59" s="49">
        <f t="shared" si="1"/>
        <v>1000.0000000000001</v>
      </c>
      <c r="I59" s="37">
        <f t="shared" si="2"/>
        <v>730</v>
      </c>
      <c r="J59" s="112">
        <v>2500</v>
      </c>
      <c r="K59" s="61">
        <f t="shared" si="3"/>
        <v>1000.0000000000001</v>
      </c>
      <c r="L59" s="61">
        <f t="shared" si="4"/>
        <v>200</v>
      </c>
      <c r="M59" s="72"/>
      <c r="N59" s="61">
        <f t="shared" si="5"/>
        <v>5430</v>
      </c>
      <c r="O59" s="103"/>
      <c r="P59" s="102"/>
    </row>
    <row r="60" spans="1:16" s="47" customFormat="1" ht="26" x14ac:dyDescent="0.15">
      <c r="A60" s="15">
        <f t="shared" si="7"/>
        <v>51</v>
      </c>
      <c r="B60" s="92">
        <v>3969</v>
      </c>
      <c r="C60" s="92" t="s">
        <v>77</v>
      </c>
      <c r="D60" s="68" t="s">
        <v>194</v>
      </c>
      <c r="E60" s="68" t="s">
        <v>195</v>
      </c>
      <c r="F60" s="91">
        <v>43878</v>
      </c>
      <c r="G60" s="70">
        <f t="shared" si="0"/>
        <v>30</v>
      </c>
      <c r="H60" s="49">
        <f t="shared" si="1"/>
        <v>1000.0000000000001</v>
      </c>
      <c r="I60" s="37">
        <f t="shared" si="2"/>
        <v>730</v>
      </c>
      <c r="J60" s="37">
        <f t="shared" si="6"/>
        <v>2000.0000000000002</v>
      </c>
      <c r="K60" s="61">
        <f t="shared" si="3"/>
        <v>1000.0000000000001</v>
      </c>
      <c r="L60" s="61">
        <f t="shared" si="4"/>
        <v>200</v>
      </c>
      <c r="M60" s="72"/>
      <c r="N60" s="61">
        <f t="shared" si="5"/>
        <v>4930</v>
      </c>
      <c r="O60" s="73"/>
    </row>
    <row r="61" spans="1:16" s="47" customFormat="1" ht="26" x14ac:dyDescent="0.15">
      <c r="A61" s="15">
        <f t="shared" si="7"/>
        <v>52</v>
      </c>
      <c r="B61" s="50">
        <v>6532</v>
      </c>
      <c r="C61" s="50" t="s">
        <v>78</v>
      </c>
      <c r="D61" s="51" t="s">
        <v>196</v>
      </c>
      <c r="E61" s="51" t="s">
        <v>197</v>
      </c>
      <c r="F61" s="84">
        <v>43952</v>
      </c>
      <c r="G61" s="70">
        <f t="shared" si="0"/>
        <v>30</v>
      </c>
      <c r="H61" s="49">
        <f t="shared" si="1"/>
        <v>1000.0000000000001</v>
      </c>
      <c r="I61" s="37">
        <f t="shared" si="2"/>
        <v>730</v>
      </c>
      <c r="J61" s="37">
        <f t="shared" si="6"/>
        <v>2000.0000000000002</v>
      </c>
      <c r="K61" s="61">
        <f t="shared" si="3"/>
        <v>1000.0000000000001</v>
      </c>
      <c r="L61" s="61">
        <f t="shared" si="4"/>
        <v>200</v>
      </c>
      <c r="M61" s="61"/>
      <c r="N61" s="61">
        <f t="shared" si="5"/>
        <v>4930</v>
      </c>
      <c r="O61" s="104"/>
    </row>
    <row r="62" spans="1:16" s="47" customFormat="1" ht="24" x14ac:dyDescent="0.15">
      <c r="A62" s="15">
        <f t="shared" si="7"/>
        <v>53</v>
      </c>
      <c r="B62" s="50">
        <v>5366</v>
      </c>
      <c r="C62" s="50">
        <v>10376</v>
      </c>
      <c r="D62" s="51" t="s">
        <v>198</v>
      </c>
      <c r="E62" s="51" t="s">
        <v>199</v>
      </c>
      <c r="F62" s="84" t="s">
        <v>35</v>
      </c>
      <c r="G62" s="60">
        <f>$N$8</f>
        <v>30</v>
      </c>
      <c r="H62" s="49">
        <f t="shared" si="1"/>
        <v>1000.0000000000001</v>
      </c>
      <c r="I62" s="37">
        <f t="shared" si="2"/>
        <v>730</v>
      </c>
      <c r="J62" s="37">
        <f t="shared" si="6"/>
        <v>2000.0000000000002</v>
      </c>
      <c r="K62" s="61">
        <f t="shared" si="3"/>
        <v>1000.0000000000001</v>
      </c>
      <c r="L62" s="61">
        <f t="shared" si="4"/>
        <v>200</v>
      </c>
      <c r="M62" s="61"/>
      <c r="N62" s="61">
        <f t="shared" si="5"/>
        <v>4930</v>
      </c>
      <c r="O62" s="106"/>
    </row>
    <row r="63" spans="1:16" s="47" customFormat="1" ht="26" x14ac:dyDescent="0.15">
      <c r="A63" s="15">
        <f t="shared" si="7"/>
        <v>54</v>
      </c>
      <c r="B63" s="50">
        <v>5237</v>
      </c>
      <c r="C63" s="50" t="s">
        <v>79</v>
      </c>
      <c r="D63" s="68" t="s">
        <v>200</v>
      </c>
      <c r="E63" s="68" t="s">
        <v>201</v>
      </c>
      <c r="F63" s="69">
        <v>44078</v>
      </c>
      <c r="G63" s="60">
        <f t="shared" si="0"/>
        <v>30</v>
      </c>
      <c r="H63" s="49">
        <f t="shared" si="1"/>
        <v>1000.0000000000001</v>
      </c>
      <c r="I63" s="37">
        <f t="shared" si="2"/>
        <v>730</v>
      </c>
      <c r="J63" s="37">
        <f t="shared" si="6"/>
        <v>2000.0000000000002</v>
      </c>
      <c r="K63" s="61">
        <f t="shared" si="3"/>
        <v>1000.0000000000001</v>
      </c>
      <c r="L63" s="61">
        <f t="shared" si="4"/>
        <v>200</v>
      </c>
      <c r="M63" s="61"/>
      <c r="N63" s="61">
        <f t="shared" si="5"/>
        <v>4930</v>
      </c>
      <c r="O63" s="107"/>
    </row>
    <row r="64" spans="1:16" s="11" customFormat="1" ht="26" x14ac:dyDescent="0.15">
      <c r="A64" s="15">
        <f t="shared" si="7"/>
        <v>55</v>
      </c>
      <c r="B64" s="50">
        <v>5236</v>
      </c>
      <c r="C64" s="50" t="s">
        <v>80</v>
      </c>
      <c r="D64" s="68" t="s">
        <v>202</v>
      </c>
      <c r="E64" s="68" t="s">
        <v>203</v>
      </c>
      <c r="F64" s="69">
        <v>45125</v>
      </c>
      <c r="G64" s="60">
        <f>$N$8</f>
        <v>30</v>
      </c>
      <c r="H64" s="49">
        <f t="shared" si="1"/>
        <v>1000.0000000000001</v>
      </c>
      <c r="I64" s="37">
        <f t="shared" si="2"/>
        <v>730</v>
      </c>
      <c r="J64" s="37">
        <f t="shared" si="6"/>
        <v>2000.0000000000002</v>
      </c>
      <c r="K64" s="61">
        <f t="shared" si="3"/>
        <v>1000.0000000000001</v>
      </c>
      <c r="L64" s="61">
        <f t="shared" si="4"/>
        <v>200</v>
      </c>
      <c r="M64" s="61"/>
      <c r="N64" s="61">
        <f t="shared" si="5"/>
        <v>4930</v>
      </c>
      <c r="O64" s="107"/>
    </row>
    <row r="65" spans="1:15" s="11" customFormat="1" ht="26" x14ac:dyDescent="0.15">
      <c r="A65" s="15">
        <f t="shared" si="7"/>
        <v>56</v>
      </c>
      <c r="B65" s="50">
        <v>4208</v>
      </c>
      <c r="C65" s="50" t="s">
        <v>81</v>
      </c>
      <c r="D65" s="26" t="s">
        <v>204</v>
      </c>
      <c r="E65" s="26" t="s">
        <v>205</v>
      </c>
      <c r="F65" s="93">
        <v>44075</v>
      </c>
      <c r="G65" s="49">
        <f t="shared" si="0"/>
        <v>30</v>
      </c>
      <c r="H65" s="49">
        <f t="shared" si="1"/>
        <v>1000.0000000000001</v>
      </c>
      <c r="I65" s="37">
        <f t="shared" si="2"/>
        <v>730</v>
      </c>
      <c r="J65" s="37">
        <f t="shared" si="6"/>
        <v>2000.0000000000002</v>
      </c>
      <c r="K65" s="61">
        <f t="shared" si="3"/>
        <v>1000.0000000000001</v>
      </c>
      <c r="L65" s="61">
        <f t="shared" si="4"/>
        <v>200</v>
      </c>
      <c r="M65" s="37"/>
      <c r="N65" s="61">
        <f t="shared" si="5"/>
        <v>4930</v>
      </c>
      <c r="O65" s="66"/>
    </row>
    <row r="66" spans="1:15" s="11" customFormat="1" ht="26" x14ac:dyDescent="0.15">
      <c r="A66" s="15">
        <f t="shared" si="7"/>
        <v>57</v>
      </c>
      <c r="B66" s="50">
        <v>5402</v>
      </c>
      <c r="C66" s="50" t="s">
        <v>82</v>
      </c>
      <c r="D66" s="97" t="s">
        <v>206</v>
      </c>
      <c r="E66" s="97" t="s">
        <v>207</v>
      </c>
      <c r="F66" s="108">
        <v>44096</v>
      </c>
      <c r="G66" s="49">
        <f t="shared" si="0"/>
        <v>30</v>
      </c>
      <c r="H66" s="49">
        <f t="shared" si="1"/>
        <v>1000.0000000000001</v>
      </c>
      <c r="I66" s="37">
        <f t="shared" si="2"/>
        <v>730</v>
      </c>
      <c r="J66" s="37">
        <f t="shared" si="6"/>
        <v>2000.0000000000002</v>
      </c>
      <c r="K66" s="61">
        <f t="shared" si="3"/>
        <v>1000.0000000000001</v>
      </c>
      <c r="L66" s="61">
        <f t="shared" si="4"/>
        <v>200</v>
      </c>
      <c r="M66" s="37"/>
      <c r="N66" s="61">
        <f t="shared" si="5"/>
        <v>4930</v>
      </c>
      <c r="O66" s="109"/>
    </row>
    <row r="67" spans="1:15" s="11" customFormat="1" ht="26" x14ac:dyDescent="0.15">
      <c r="A67" s="15">
        <f t="shared" si="7"/>
        <v>58</v>
      </c>
      <c r="B67" s="50">
        <v>5220</v>
      </c>
      <c r="C67" s="50" t="s">
        <v>83</v>
      </c>
      <c r="D67" s="97" t="s">
        <v>208</v>
      </c>
      <c r="E67" s="97" t="s">
        <v>209</v>
      </c>
      <c r="F67" s="108">
        <v>44105</v>
      </c>
      <c r="G67" s="49">
        <f t="shared" si="0"/>
        <v>30</v>
      </c>
      <c r="H67" s="49">
        <f t="shared" si="1"/>
        <v>1000.0000000000001</v>
      </c>
      <c r="I67" s="37">
        <f t="shared" si="2"/>
        <v>730</v>
      </c>
      <c r="J67" s="37">
        <f t="shared" si="6"/>
        <v>2000.0000000000002</v>
      </c>
      <c r="K67" s="61">
        <f t="shared" si="3"/>
        <v>1000.0000000000001</v>
      </c>
      <c r="L67" s="61">
        <f t="shared" si="4"/>
        <v>200</v>
      </c>
      <c r="M67" s="37"/>
      <c r="N67" s="61">
        <f t="shared" si="5"/>
        <v>4930</v>
      </c>
      <c r="O67" s="109"/>
    </row>
    <row r="68" spans="1:15" s="11" customFormat="1" ht="26" x14ac:dyDescent="0.15">
      <c r="A68" s="15">
        <f t="shared" si="7"/>
        <v>59</v>
      </c>
      <c r="B68" s="67">
        <v>4857</v>
      </c>
      <c r="C68" s="67" t="s">
        <v>84</v>
      </c>
      <c r="D68" s="97" t="s">
        <v>210</v>
      </c>
      <c r="E68" s="97" t="s">
        <v>211</v>
      </c>
      <c r="F68" s="108">
        <v>44151</v>
      </c>
      <c r="G68" s="49">
        <f t="shared" si="0"/>
        <v>30</v>
      </c>
      <c r="H68" s="49">
        <f t="shared" si="1"/>
        <v>1000.0000000000001</v>
      </c>
      <c r="I68" s="37">
        <f t="shared" si="2"/>
        <v>730</v>
      </c>
      <c r="J68" s="37">
        <f t="shared" si="6"/>
        <v>2000.0000000000002</v>
      </c>
      <c r="K68" s="61">
        <f t="shared" si="3"/>
        <v>1000.0000000000001</v>
      </c>
      <c r="L68" s="61">
        <f t="shared" si="4"/>
        <v>200</v>
      </c>
      <c r="M68" s="37"/>
      <c r="N68" s="61">
        <f t="shared" si="5"/>
        <v>4930</v>
      </c>
      <c r="O68" s="109"/>
    </row>
    <row r="69" spans="1:15" s="11" customFormat="1" ht="26" x14ac:dyDescent="0.15">
      <c r="A69" s="15">
        <f t="shared" si="7"/>
        <v>60</v>
      </c>
      <c r="B69" s="67">
        <v>5800</v>
      </c>
      <c r="C69" s="67" t="s">
        <v>85</v>
      </c>
      <c r="D69" s="97" t="s">
        <v>212</v>
      </c>
      <c r="E69" s="97" t="s">
        <v>213</v>
      </c>
      <c r="F69" s="108">
        <v>44172</v>
      </c>
      <c r="G69" s="49">
        <f t="shared" si="0"/>
        <v>30</v>
      </c>
      <c r="H69" s="49">
        <f t="shared" si="1"/>
        <v>1000.0000000000001</v>
      </c>
      <c r="I69" s="37">
        <f t="shared" si="2"/>
        <v>730</v>
      </c>
      <c r="J69" s="37">
        <f t="shared" si="6"/>
        <v>2000.0000000000002</v>
      </c>
      <c r="K69" s="61">
        <f t="shared" si="3"/>
        <v>1000.0000000000001</v>
      </c>
      <c r="L69" s="61">
        <f t="shared" si="4"/>
        <v>200</v>
      </c>
      <c r="M69" s="37"/>
      <c r="N69" s="61">
        <f t="shared" si="5"/>
        <v>4930</v>
      </c>
      <c r="O69" s="109"/>
    </row>
    <row r="70" spans="1:15" s="3" customFormat="1" ht="26" x14ac:dyDescent="0.15">
      <c r="A70" s="15">
        <f t="shared" si="7"/>
        <v>61</v>
      </c>
      <c r="B70" s="67">
        <v>3209</v>
      </c>
      <c r="C70" s="67" t="s">
        <v>86</v>
      </c>
      <c r="D70" s="97" t="s">
        <v>214</v>
      </c>
      <c r="E70" s="97" t="s">
        <v>215</v>
      </c>
      <c r="F70" s="108">
        <v>44342</v>
      </c>
      <c r="G70" s="49">
        <f t="shared" si="0"/>
        <v>30</v>
      </c>
      <c r="H70" s="49">
        <f t="shared" si="1"/>
        <v>1000.0000000000001</v>
      </c>
      <c r="I70" s="37">
        <f t="shared" si="2"/>
        <v>730</v>
      </c>
      <c r="J70" s="37">
        <f t="shared" si="6"/>
        <v>2000.0000000000002</v>
      </c>
      <c r="K70" s="61">
        <f t="shared" si="3"/>
        <v>1000.0000000000001</v>
      </c>
      <c r="L70" s="61">
        <f t="shared" si="4"/>
        <v>200</v>
      </c>
      <c r="M70" s="37"/>
      <c r="N70" s="61">
        <f t="shared" si="5"/>
        <v>4930</v>
      </c>
      <c r="O70" s="109"/>
    </row>
    <row r="71" spans="1:15" s="3" customFormat="1" ht="26" x14ac:dyDescent="0.15">
      <c r="A71" s="15">
        <f t="shared" si="7"/>
        <v>62</v>
      </c>
      <c r="B71" s="67">
        <v>4407</v>
      </c>
      <c r="C71" s="67" t="s">
        <v>87</v>
      </c>
      <c r="D71" s="68" t="s">
        <v>216</v>
      </c>
      <c r="E71" s="68" t="s">
        <v>217</v>
      </c>
      <c r="F71" s="69">
        <v>44396</v>
      </c>
      <c r="G71" s="49">
        <f t="shared" si="0"/>
        <v>30</v>
      </c>
      <c r="H71" s="49">
        <f t="shared" si="1"/>
        <v>1000.0000000000001</v>
      </c>
      <c r="I71" s="37">
        <f t="shared" si="2"/>
        <v>730</v>
      </c>
      <c r="J71" s="37">
        <f t="shared" si="6"/>
        <v>2000.0000000000002</v>
      </c>
      <c r="K71" s="61">
        <f t="shared" si="3"/>
        <v>1000.0000000000001</v>
      </c>
      <c r="L71" s="61">
        <f t="shared" si="4"/>
        <v>200</v>
      </c>
      <c r="M71" s="37"/>
      <c r="N71" s="61">
        <f t="shared" si="5"/>
        <v>4930</v>
      </c>
      <c r="O71" s="96"/>
    </row>
    <row r="72" spans="1:15" s="11" customFormat="1" ht="36" x14ac:dyDescent="0.15">
      <c r="A72" s="15">
        <f t="shared" si="7"/>
        <v>63</v>
      </c>
      <c r="B72" s="50">
        <v>5133</v>
      </c>
      <c r="C72" s="50">
        <v>9578</v>
      </c>
      <c r="D72" s="26" t="s">
        <v>218</v>
      </c>
      <c r="E72" s="26" t="s">
        <v>219</v>
      </c>
      <c r="F72" s="17">
        <v>44531</v>
      </c>
      <c r="G72" s="49">
        <f t="shared" si="0"/>
        <v>30</v>
      </c>
      <c r="H72" s="49">
        <f t="shared" si="1"/>
        <v>1000.0000000000001</v>
      </c>
      <c r="I72" s="37">
        <f t="shared" si="2"/>
        <v>730</v>
      </c>
      <c r="J72" s="37">
        <f t="shared" si="6"/>
        <v>2000.0000000000002</v>
      </c>
      <c r="K72" s="61">
        <f t="shared" si="3"/>
        <v>1000.0000000000001</v>
      </c>
      <c r="L72" s="61">
        <f t="shared" si="4"/>
        <v>200</v>
      </c>
      <c r="M72" s="37"/>
      <c r="N72" s="61">
        <f t="shared" si="5"/>
        <v>4930</v>
      </c>
      <c r="O72" s="25"/>
    </row>
    <row r="73" spans="1:15" s="11" customFormat="1" ht="26" x14ac:dyDescent="0.15">
      <c r="A73" s="15">
        <f t="shared" si="7"/>
        <v>64</v>
      </c>
      <c r="B73" s="67">
        <v>949</v>
      </c>
      <c r="C73" s="67" t="s">
        <v>88</v>
      </c>
      <c r="D73" s="97" t="s">
        <v>220</v>
      </c>
      <c r="E73" s="97" t="s">
        <v>221</v>
      </c>
      <c r="F73" s="116">
        <v>44638</v>
      </c>
      <c r="G73" s="49">
        <f t="shared" si="0"/>
        <v>30</v>
      </c>
      <c r="H73" s="49">
        <f t="shared" si="1"/>
        <v>1000.0000000000001</v>
      </c>
      <c r="I73" s="37">
        <f t="shared" si="2"/>
        <v>730</v>
      </c>
      <c r="J73" s="37">
        <f t="shared" si="6"/>
        <v>2000.0000000000002</v>
      </c>
      <c r="K73" s="61">
        <f t="shared" si="3"/>
        <v>1000.0000000000001</v>
      </c>
      <c r="L73" s="61">
        <f t="shared" si="4"/>
        <v>200</v>
      </c>
      <c r="M73" s="37"/>
      <c r="N73" s="61">
        <f t="shared" si="5"/>
        <v>4930</v>
      </c>
      <c r="O73" s="117"/>
    </row>
    <row r="74" spans="1:15" s="11" customFormat="1" ht="26" x14ac:dyDescent="0.15">
      <c r="A74" s="15">
        <f t="shared" si="7"/>
        <v>65</v>
      </c>
      <c r="B74" s="67">
        <v>1162</v>
      </c>
      <c r="C74" s="67" t="s">
        <v>89</v>
      </c>
      <c r="D74" s="97" t="s">
        <v>222</v>
      </c>
      <c r="E74" s="97" t="s">
        <v>223</v>
      </c>
      <c r="F74" s="116">
        <v>45182</v>
      </c>
      <c r="G74" s="49">
        <f>$N$8</f>
        <v>30</v>
      </c>
      <c r="H74" s="49">
        <f t="shared" ref="H74:H81" si="8">1000/$N$8*G74</f>
        <v>1000.0000000000001</v>
      </c>
      <c r="I74" s="37">
        <f t="shared" ref="I74:I81" si="9">730/$N$8*G74</f>
        <v>730</v>
      </c>
      <c r="J74" s="37">
        <f t="shared" si="6"/>
        <v>2000.0000000000002</v>
      </c>
      <c r="K74" s="61">
        <f t="shared" ref="K74:K81" si="10">1000/$N$8*G74</f>
        <v>1000.0000000000001</v>
      </c>
      <c r="L74" s="61">
        <f t="shared" ref="L74:L81" si="11">200/N$8*G74</f>
        <v>200</v>
      </c>
      <c r="M74" s="37"/>
      <c r="N74" s="61">
        <f t="shared" ref="N74:N81" si="12">H74+I74+J74+K74+L74+M74</f>
        <v>4930</v>
      </c>
      <c r="O74" s="117"/>
    </row>
    <row r="75" spans="1:15" s="11" customFormat="1" ht="24" x14ac:dyDescent="0.15">
      <c r="A75" s="15">
        <f t="shared" si="7"/>
        <v>66</v>
      </c>
      <c r="B75" s="67">
        <v>1497</v>
      </c>
      <c r="C75" s="67"/>
      <c r="D75" s="97" t="s">
        <v>224</v>
      </c>
      <c r="E75" s="97" t="s">
        <v>225</v>
      </c>
      <c r="F75" s="116">
        <v>44727</v>
      </c>
      <c r="G75" s="49">
        <f t="shared" ref="G75:G80" si="13">$N$8</f>
        <v>30</v>
      </c>
      <c r="H75" s="49">
        <f t="shared" si="8"/>
        <v>1000.0000000000001</v>
      </c>
      <c r="I75" s="37">
        <f t="shared" si="9"/>
        <v>730</v>
      </c>
      <c r="J75" s="37">
        <f t="shared" ref="J75:J81" si="14">2000/$N$8*G75</f>
        <v>2000.0000000000002</v>
      </c>
      <c r="K75" s="61">
        <f t="shared" si="10"/>
        <v>1000.0000000000001</v>
      </c>
      <c r="L75" s="61">
        <f t="shared" si="11"/>
        <v>200</v>
      </c>
      <c r="M75" s="37">
        <v>1500</v>
      </c>
      <c r="N75" s="61">
        <f t="shared" si="12"/>
        <v>6430</v>
      </c>
      <c r="O75" s="117"/>
    </row>
    <row r="76" spans="1:15" s="11" customFormat="1" x14ac:dyDescent="0.15">
      <c r="A76" s="15">
        <f t="shared" si="7"/>
        <v>67</v>
      </c>
      <c r="B76" s="67">
        <v>1862</v>
      </c>
      <c r="C76" s="67">
        <v>9747</v>
      </c>
      <c r="D76" s="97" t="s">
        <v>226</v>
      </c>
      <c r="E76" s="97" t="s">
        <v>227</v>
      </c>
      <c r="F76" s="116">
        <v>44757</v>
      </c>
      <c r="G76" s="49">
        <f t="shared" si="13"/>
        <v>30</v>
      </c>
      <c r="H76" s="49">
        <f t="shared" si="8"/>
        <v>1000.0000000000001</v>
      </c>
      <c r="I76" s="37">
        <f t="shared" si="9"/>
        <v>730</v>
      </c>
      <c r="J76" s="37">
        <f t="shared" si="14"/>
        <v>2000.0000000000002</v>
      </c>
      <c r="K76" s="61">
        <f t="shared" si="10"/>
        <v>1000.0000000000001</v>
      </c>
      <c r="L76" s="61">
        <f t="shared" si="11"/>
        <v>200</v>
      </c>
      <c r="M76" s="37"/>
      <c r="N76" s="61">
        <f t="shared" si="12"/>
        <v>4930</v>
      </c>
      <c r="O76" s="117"/>
    </row>
    <row r="77" spans="1:15" s="11" customFormat="1" x14ac:dyDescent="0.15">
      <c r="A77" s="15">
        <f>A76+1</f>
        <v>68</v>
      </c>
      <c r="B77" s="67">
        <v>1637</v>
      </c>
      <c r="C77" s="67"/>
      <c r="D77" s="97" t="s">
        <v>228</v>
      </c>
      <c r="E77" s="97" t="s">
        <v>229</v>
      </c>
      <c r="F77" s="116">
        <v>44743</v>
      </c>
      <c r="G77" s="49">
        <f t="shared" si="13"/>
        <v>30</v>
      </c>
      <c r="H77" s="49">
        <f t="shared" si="8"/>
        <v>1000.0000000000001</v>
      </c>
      <c r="I77" s="37">
        <f t="shared" si="9"/>
        <v>730</v>
      </c>
      <c r="J77" s="37">
        <f t="shared" si="14"/>
        <v>2000.0000000000002</v>
      </c>
      <c r="K77" s="61">
        <f t="shared" si="10"/>
        <v>1000.0000000000001</v>
      </c>
      <c r="L77" s="61">
        <f t="shared" si="11"/>
        <v>200</v>
      </c>
      <c r="M77" s="37"/>
      <c r="N77" s="61">
        <f t="shared" si="12"/>
        <v>4930</v>
      </c>
      <c r="O77" s="117"/>
    </row>
    <row r="78" spans="1:15" s="11" customFormat="1" ht="26" x14ac:dyDescent="0.15">
      <c r="A78" s="15">
        <f>A77+1</f>
        <v>69</v>
      </c>
      <c r="B78" s="67">
        <v>1942</v>
      </c>
      <c r="C78" s="67" t="s">
        <v>90</v>
      </c>
      <c r="D78" s="97" t="s">
        <v>220</v>
      </c>
      <c r="E78" s="97" t="s">
        <v>230</v>
      </c>
      <c r="F78" s="108" t="s">
        <v>34</v>
      </c>
      <c r="G78" s="49">
        <f t="shared" si="13"/>
        <v>30</v>
      </c>
      <c r="H78" s="49">
        <f t="shared" si="8"/>
        <v>1000.0000000000001</v>
      </c>
      <c r="I78" s="37">
        <f t="shared" si="9"/>
        <v>730</v>
      </c>
      <c r="J78" s="37">
        <f t="shared" si="14"/>
        <v>2000.0000000000002</v>
      </c>
      <c r="K78" s="61">
        <f t="shared" si="10"/>
        <v>1000.0000000000001</v>
      </c>
      <c r="L78" s="61">
        <f t="shared" si="11"/>
        <v>200</v>
      </c>
      <c r="M78" s="37"/>
      <c r="N78" s="61">
        <f t="shared" si="12"/>
        <v>4930</v>
      </c>
      <c r="O78" s="172"/>
    </row>
    <row r="79" spans="1:15" s="11" customFormat="1" ht="26" x14ac:dyDescent="0.15">
      <c r="A79" s="15">
        <f>A78+1</f>
        <v>70</v>
      </c>
      <c r="B79" s="67">
        <v>6515</v>
      </c>
      <c r="C79" s="67" t="s">
        <v>91</v>
      </c>
      <c r="D79" s="97" t="s">
        <v>231</v>
      </c>
      <c r="E79" s="97" t="s">
        <v>232</v>
      </c>
      <c r="F79" s="116">
        <v>44922</v>
      </c>
      <c r="G79" s="49">
        <f t="shared" si="13"/>
        <v>30</v>
      </c>
      <c r="H79" s="49">
        <f t="shared" si="8"/>
        <v>1000.0000000000001</v>
      </c>
      <c r="I79" s="37">
        <f t="shared" si="9"/>
        <v>730</v>
      </c>
      <c r="J79" s="37">
        <f t="shared" si="14"/>
        <v>2000.0000000000002</v>
      </c>
      <c r="K79" s="61">
        <f t="shared" si="10"/>
        <v>1000.0000000000001</v>
      </c>
      <c r="L79" s="61">
        <f t="shared" si="11"/>
        <v>200</v>
      </c>
      <c r="M79" s="37"/>
      <c r="N79" s="61">
        <f t="shared" si="12"/>
        <v>4930</v>
      </c>
      <c r="O79" s="117"/>
    </row>
    <row r="80" spans="1:15" s="11" customFormat="1" ht="26" x14ac:dyDescent="0.15">
      <c r="A80" s="15">
        <f>A79+1</f>
        <v>71</v>
      </c>
      <c r="B80" s="67">
        <v>3827</v>
      </c>
      <c r="C80" s="67" t="s">
        <v>92</v>
      </c>
      <c r="D80" s="97" t="s">
        <v>233</v>
      </c>
      <c r="E80" s="97" t="s">
        <v>234</v>
      </c>
      <c r="F80" s="116">
        <v>45182</v>
      </c>
      <c r="G80" s="49">
        <f t="shared" si="13"/>
        <v>30</v>
      </c>
      <c r="H80" s="49">
        <f t="shared" si="8"/>
        <v>1000.0000000000001</v>
      </c>
      <c r="I80" s="37">
        <f t="shared" si="9"/>
        <v>730</v>
      </c>
      <c r="J80" s="37">
        <f t="shared" si="14"/>
        <v>2000.0000000000002</v>
      </c>
      <c r="K80" s="61">
        <f t="shared" si="10"/>
        <v>1000.0000000000001</v>
      </c>
      <c r="L80" s="61">
        <f t="shared" si="11"/>
        <v>200</v>
      </c>
      <c r="M80" s="101"/>
      <c r="N80" s="61">
        <f t="shared" si="12"/>
        <v>4930</v>
      </c>
      <c r="O80" s="117"/>
    </row>
    <row r="81" spans="1:16" s="11" customFormat="1" ht="26" x14ac:dyDescent="0.15">
      <c r="A81" s="15">
        <f>A80+1</f>
        <v>72</v>
      </c>
      <c r="B81" s="67">
        <v>6043</v>
      </c>
      <c r="C81" s="67" t="s">
        <v>93</v>
      </c>
      <c r="D81" s="97" t="s">
        <v>235</v>
      </c>
      <c r="E81" s="97" t="s">
        <v>236</v>
      </c>
      <c r="F81" s="116">
        <v>45201</v>
      </c>
      <c r="G81" s="49">
        <f>$N$8</f>
        <v>30</v>
      </c>
      <c r="H81" s="49">
        <f t="shared" si="8"/>
        <v>1000.0000000000001</v>
      </c>
      <c r="I81" s="37">
        <f t="shared" si="9"/>
        <v>730</v>
      </c>
      <c r="J81" s="37">
        <f t="shared" si="14"/>
        <v>2000.0000000000002</v>
      </c>
      <c r="K81" s="61">
        <f t="shared" si="10"/>
        <v>1000.0000000000001</v>
      </c>
      <c r="L81" s="61">
        <f t="shared" si="11"/>
        <v>200</v>
      </c>
      <c r="M81" s="101"/>
      <c r="N81" s="61">
        <f t="shared" si="12"/>
        <v>4930</v>
      </c>
      <c r="O81" s="117"/>
    </row>
    <row r="82" spans="1:16" s="11" customFormat="1" x14ac:dyDescent="0.15">
      <c r="A82" s="95"/>
      <c r="B82" s="67"/>
      <c r="C82" s="67"/>
      <c r="D82" s="97"/>
      <c r="E82" s="97"/>
      <c r="F82" s="116"/>
      <c r="G82" s="100"/>
      <c r="H82" s="100"/>
      <c r="I82" s="101"/>
      <c r="J82" s="101"/>
      <c r="K82" s="101"/>
      <c r="L82" s="101"/>
      <c r="M82" s="101"/>
      <c r="N82" s="61"/>
      <c r="O82" s="117"/>
    </row>
    <row r="83" spans="1:16" s="11" customFormat="1" x14ac:dyDescent="0.15">
      <c r="A83" s="95"/>
      <c r="B83" s="67"/>
      <c r="C83" s="67"/>
      <c r="D83" s="97"/>
      <c r="E83" s="97"/>
      <c r="F83" s="116"/>
      <c r="G83" s="100"/>
      <c r="H83" s="100"/>
      <c r="I83" s="101"/>
      <c r="J83" s="101"/>
      <c r="K83" s="101"/>
      <c r="L83" s="101"/>
      <c r="M83" s="101"/>
      <c r="N83" s="61"/>
      <c r="O83" s="117"/>
    </row>
    <row r="84" spans="1:16" s="3" customFormat="1" x14ac:dyDescent="0.15">
      <c r="A84" s="95"/>
      <c r="B84" s="67"/>
      <c r="C84" s="67"/>
      <c r="D84" s="68"/>
      <c r="E84" s="68"/>
      <c r="F84" s="69"/>
      <c r="G84" s="100"/>
      <c r="H84" s="100"/>
      <c r="I84" s="101"/>
      <c r="J84" s="101"/>
      <c r="K84" s="101"/>
      <c r="L84" s="101"/>
      <c r="M84" s="101"/>
      <c r="N84" s="61"/>
      <c r="O84" s="96"/>
      <c r="P84" s="16"/>
    </row>
    <row r="85" spans="1:16" s="3" customFormat="1" ht="17" thickBot="1" x14ac:dyDescent="0.2">
      <c r="A85" s="52"/>
      <c r="B85" s="53"/>
      <c r="C85" s="53"/>
      <c r="D85" s="54" t="s">
        <v>6</v>
      </c>
      <c r="E85" s="54"/>
      <c r="F85" s="55"/>
      <c r="G85" s="56"/>
      <c r="H85" s="57">
        <f t="shared" ref="H85:N85" si="15">SUM(H10:H84)</f>
        <v>72000.000000000015</v>
      </c>
      <c r="I85" s="57">
        <f t="shared" si="15"/>
        <v>52560</v>
      </c>
      <c r="J85" s="57">
        <f t="shared" si="15"/>
        <v>144500.00000000003</v>
      </c>
      <c r="K85" s="57">
        <f t="shared" si="15"/>
        <v>72000.000000000015</v>
      </c>
      <c r="L85" s="57">
        <f t="shared" si="15"/>
        <v>14400</v>
      </c>
      <c r="M85" s="57">
        <f t="shared" si="15"/>
        <v>3000</v>
      </c>
      <c r="N85" s="57">
        <f t="shared" si="15"/>
        <v>358460</v>
      </c>
      <c r="O85" s="58"/>
    </row>
    <row r="86" spans="1:16" s="3" customFormat="1" x14ac:dyDescent="0.15">
      <c r="A86" s="13"/>
      <c r="B86" s="13"/>
      <c r="C86" s="13"/>
      <c r="D86" s="40"/>
      <c r="E86" s="40"/>
      <c r="F86" s="4"/>
      <c r="G86" s="5"/>
      <c r="H86" s="5"/>
      <c r="I86" s="48"/>
      <c r="J86" s="48"/>
      <c r="K86" s="48"/>
      <c r="L86" s="48"/>
      <c r="M86" s="48"/>
      <c r="N86" s="48"/>
      <c r="O86" s="6"/>
    </row>
    <row r="87" spans="1:16" s="3" customFormat="1" x14ac:dyDescent="0.15">
      <c r="A87" s="13"/>
      <c r="B87" s="13"/>
      <c r="C87" s="13"/>
      <c r="D87" s="40"/>
      <c r="E87" s="40"/>
      <c r="F87" s="4"/>
      <c r="G87" s="5"/>
      <c r="H87" s="5"/>
      <c r="I87" s="48"/>
      <c r="J87" s="48"/>
      <c r="K87" s="48"/>
      <c r="L87" s="48"/>
      <c r="M87" s="48"/>
      <c r="N87" s="48"/>
      <c r="O87" s="6"/>
    </row>
    <row r="88" spans="1:16" s="3" customFormat="1" x14ac:dyDescent="0.15">
      <c r="A88" s="13"/>
      <c r="B88" s="13"/>
      <c r="C88" s="13"/>
      <c r="D88" s="40"/>
      <c r="E88" s="40"/>
      <c r="F88" s="4"/>
      <c r="G88" s="5"/>
      <c r="H88" s="5"/>
      <c r="I88" s="48"/>
      <c r="J88" s="48"/>
      <c r="K88" s="48"/>
      <c r="L88" s="48"/>
      <c r="M88" s="48"/>
      <c r="N88" s="48"/>
      <c r="O88" s="6"/>
    </row>
    <row r="89" spans="1:16" s="3" customFormat="1" x14ac:dyDescent="0.15">
      <c r="A89" s="13"/>
      <c r="B89" s="13"/>
      <c r="C89" s="13"/>
      <c r="D89" s="40" t="s">
        <v>7</v>
      </c>
      <c r="E89" s="40"/>
      <c r="F89" s="24">
        <v>72</v>
      </c>
      <c r="G89" s="5"/>
      <c r="H89" s="5"/>
      <c r="I89" s="34"/>
      <c r="J89" s="34"/>
      <c r="K89" s="34"/>
      <c r="L89" s="34"/>
      <c r="M89" s="34"/>
      <c r="N89" s="34"/>
      <c r="O89" s="6"/>
    </row>
    <row r="90" spans="1:16" s="3" customFormat="1" ht="29.25" customHeight="1" x14ac:dyDescent="0.15">
      <c r="A90" s="16"/>
      <c r="B90" s="13"/>
      <c r="C90" s="13"/>
      <c r="D90" s="175" t="s">
        <v>14</v>
      </c>
      <c r="E90" s="81">
        <f>H85+I85+M85+L85</f>
        <v>141960</v>
      </c>
      <c r="F90" s="43"/>
      <c r="G90" s="38"/>
      <c r="H90" s="38"/>
      <c r="I90" s="34"/>
      <c r="J90" s="34"/>
      <c r="K90" s="34"/>
      <c r="L90" s="34"/>
      <c r="M90" s="6"/>
    </row>
    <row r="91" spans="1:16" s="3" customFormat="1" ht="26.25" customHeight="1" x14ac:dyDescent="0.15">
      <c r="A91" s="13"/>
      <c r="B91" s="13"/>
      <c r="C91" s="13"/>
      <c r="D91" s="175" t="s">
        <v>20</v>
      </c>
      <c r="E91" s="82">
        <f>J85+K85</f>
        <v>216500.00000000006</v>
      </c>
      <c r="F91" s="43"/>
      <c r="G91" s="34"/>
      <c r="H91" s="34"/>
      <c r="I91" s="34"/>
      <c r="J91" s="34"/>
      <c r="K91" s="34"/>
      <c r="L91" s="5"/>
      <c r="M91" s="6"/>
    </row>
    <row r="92" spans="1:16" s="3" customFormat="1" x14ac:dyDescent="0.15">
      <c r="A92" s="13"/>
      <c r="B92" s="13"/>
      <c r="C92" s="13"/>
      <c r="D92" s="41"/>
      <c r="E92" s="41"/>
      <c r="F92" s="4"/>
      <c r="G92" s="5"/>
      <c r="H92" s="5"/>
      <c r="I92" s="34"/>
      <c r="J92" s="34"/>
      <c r="K92" s="34"/>
      <c r="L92" s="34"/>
      <c r="M92" s="34"/>
      <c r="N92" s="34"/>
      <c r="O92" s="12"/>
    </row>
    <row r="93" spans="1:16" s="3" customFormat="1" x14ac:dyDescent="0.15">
      <c r="A93" s="13"/>
      <c r="B93" s="13"/>
      <c r="C93" s="13"/>
      <c r="D93" s="202" t="s">
        <v>296</v>
      </c>
      <c r="E93" s="202"/>
      <c r="F93" s="203"/>
      <c r="G93" s="203"/>
      <c r="H93" s="203"/>
      <c r="I93" s="34"/>
      <c r="J93" s="110">
        <f>E90+E91</f>
        <v>358460.00000000006</v>
      </c>
      <c r="K93" s="34"/>
      <c r="L93" s="34"/>
      <c r="M93" s="34"/>
      <c r="N93" s="34"/>
      <c r="O93" s="6"/>
      <c r="P93" s="65"/>
    </row>
    <row r="94" spans="1:16" s="3" customFormat="1" x14ac:dyDescent="0.15">
      <c r="A94" s="13"/>
      <c r="B94" s="13"/>
      <c r="C94" s="13"/>
      <c r="D94" s="63" t="s">
        <v>21</v>
      </c>
      <c r="E94" s="63"/>
      <c r="F94" s="4"/>
      <c r="G94" s="62"/>
      <c r="H94" s="114"/>
      <c r="I94" s="114"/>
      <c r="J94" s="115"/>
      <c r="K94" s="114"/>
      <c r="L94" s="114"/>
      <c r="M94" s="114"/>
      <c r="N94" s="114"/>
      <c r="O94" s="62"/>
    </row>
    <row r="95" spans="1:16" s="3" customFormat="1" x14ac:dyDescent="0.15">
      <c r="A95" s="13"/>
      <c r="B95" s="13"/>
      <c r="C95" s="13"/>
      <c r="D95" s="64" t="s">
        <v>22</v>
      </c>
      <c r="E95" s="5" t="s">
        <v>24</v>
      </c>
      <c r="F95" s="202" t="s">
        <v>32</v>
      </c>
      <c r="G95" s="202"/>
      <c r="H95" s="202"/>
      <c r="I95" s="203"/>
      <c r="J95" s="203"/>
    </row>
    <row r="96" spans="1:16" s="3" customFormat="1" x14ac:dyDescent="0.15">
      <c r="A96" s="13"/>
      <c r="B96" s="13"/>
      <c r="C96" s="13"/>
      <c r="D96" s="41"/>
      <c r="E96" s="41"/>
      <c r="F96" s="4"/>
      <c r="G96" s="5"/>
      <c r="H96" s="5"/>
      <c r="I96" s="34"/>
      <c r="J96" s="34"/>
      <c r="K96" s="34"/>
      <c r="L96" s="34"/>
      <c r="M96" s="34"/>
      <c r="N96" s="34"/>
      <c r="O96" s="6"/>
    </row>
    <row r="97" spans="1:15" s="3" customFormat="1" x14ac:dyDescent="0.15">
      <c r="A97" s="13"/>
      <c r="B97" s="13"/>
      <c r="C97" s="13"/>
      <c r="D97" s="41"/>
      <c r="E97" s="41"/>
      <c r="F97" s="4"/>
      <c r="G97" s="5"/>
      <c r="H97" s="5"/>
      <c r="I97" s="34"/>
      <c r="J97" s="34"/>
      <c r="K97" s="34"/>
      <c r="L97" s="34"/>
      <c r="M97" s="34"/>
      <c r="N97" s="34"/>
      <c r="O97" s="6"/>
    </row>
    <row r="98" spans="1:15" s="3" customFormat="1" x14ac:dyDescent="0.15">
      <c r="A98" s="13"/>
      <c r="B98" s="13"/>
      <c r="C98" s="13"/>
      <c r="D98" s="41"/>
      <c r="E98" s="41"/>
      <c r="F98" s="4"/>
      <c r="G98" s="5"/>
      <c r="H98" s="5"/>
      <c r="I98" s="34"/>
      <c r="J98" s="34"/>
      <c r="K98" s="34"/>
      <c r="L98" s="34"/>
      <c r="M98" s="34"/>
      <c r="N98" s="34"/>
      <c r="O98" s="6"/>
    </row>
    <row r="99" spans="1:15" s="3" customFormat="1" x14ac:dyDescent="0.15">
      <c r="A99" s="13"/>
      <c r="B99" s="13"/>
      <c r="C99" s="13"/>
      <c r="D99" s="41"/>
      <c r="E99" s="41"/>
      <c r="F99" s="4"/>
      <c r="G99" s="5"/>
      <c r="H99" s="5"/>
      <c r="I99" s="34"/>
      <c r="J99" s="34"/>
      <c r="K99" s="34"/>
      <c r="L99" s="34"/>
      <c r="M99" s="34"/>
      <c r="N99" s="34"/>
      <c r="O99" s="6"/>
    </row>
    <row r="100" spans="1:15" s="3" customFormat="1" x14ac:dyDescent="0.15">
      <c r="A100" s="13"/>
      <c r="B100" s="13"/>
      <c r="C100" s="13"/>
      <c r="D100" s="41"/>
      <c r="E100" s="41"/>
      <c r="F100" s="4"/>
      <c r="G100" s="5"/>
      <c r="H100" s="5"/>
      <c r="I100" s="34"/>
      <c r="J100" s="34"/>
      <c r="K100" s="34"/>
      <c r="L100" s="34"/>
      <c r="M100" s="34"/>
      <c r="N100" s="34"/>
      <c r="O100" s="6"/>
    </row>
    <row r="101" spans="1:15" s="3" customFormat="1" x14ac:dyDescent="0.15">
      <c r="A101" s="13"/>
      <c r="B101" s="13"/>
      <c r="C101" s="13"/>
      <c r="D101" s="41"/>
      <c r="E101" s="41"/>
      <c r="F101" s="4"/>
      <c r="G101" s="5"/>
      <c r="H101" s="5"/>
      <c r="I101" s="34"/>
      <c r="J101" s="34"/>
      <c r="K101" s="34"/>
      <c r="L101" s="34"/>
      <c r="M101" s="34"/>
      <c r="N101" s="34"/>
      <c r="O101" s="6"/>
    </row>
    <row r="102" spans="1:15" s="3" customFormat="1" x14ac:dyDescent="0.15">
      <c r="A102" s="13"/>
      <c r="B102" s="13"/>
      <c r="C102" s="13"/>
      <c r="D102" s="41"/>
      <c r="E102" s="41"/>
      <c r="F102" s="4"/>
      <c r="G102" s="5"/>
      <c r="H102" s="5"/>
      <c r="I102" s="34"/>
      <c r="J102" s="34"/>
      <c r="K102" s="34"/>
      <c r="L102" s="34"/>
      <c r="M102" s="34"/>
      <c r="N102" s="34"/>
      <c r="O102" s="6"/>
    </row>
    <row r="103" spans="1:15" s="3" customFormat="1" x14ac:dyDescent="0.15">
      <c r="A103" s="13"/>
      <c r="B103" s="13"/>
      <c r="C103" s="13"/>
      <c r="D103" s="41"/>
      <c r="E103" s="41"/>
      <c r="F103" s="4"/>
      <c r="G103" s="5"/>
      <c r="H103" s="5"/>
      <c r="I103" s="34"/>
      <c r="J103" s="34"/>
      <c r="K103" s="34"/>
      <c r="L103" s="34"/>
      <c r="M103" s="34"/>
      <c r="N103" s="34"/>
      <c r="O103" s="6"/>
    </row>
    <row r="104" spans="1:15" s="3" customFormat="1" x14ac:dyDescent="0.15">
      <c r="A104" s="13"/>
      <c r="B104" s="13"/>
      <c r="C104" s="13"/>
      <c r="D104" s="41"/>
      <c r="E104" s="41"/>
      <c r="F104" s="4"/>
      <c r="G104" s="5"/>
      <c r="H104" s="5"/>
      <c r="I104" s="34"/>
      <c r="J104" s="34"/>
      <c r="K104" s="34"/>
      <c r="L104" s="34"/>
      <c r="M104" s="34"/>
      <c r="N104" s="34"/>
      <c r="O104" s="6"/>
    </row>
    <row r="105" spans="1:15" s="3" customFormat="1" x14ac:dyDescent="0.15">
      <c r="A105" s="13"/>
      <c r="B105" s="13"/>
      <c r="C105" s="13"/>
      <c r="D105" s="41"/>
      <c r="E105" s="41"/>
      <c r="F105" s="4"/>
      <c r="G105" s="5"/>
      <c r="H105" s="5"/>
      <c r="I105" s="34"/>
      <c r="J105" s="34"/>
      <c r="K105" s="34"/>
      <c r="L105" s="34"/>
      <c r="M105" s="34"/>
      <c r="N105" s="34"/>
      <c r="O105" s="6"/>
    </row>
    <row r="106" spans="1:15" s="3" customFormat="1" x14ac:dyDescent="0.15">
      <c r="A106" s="13"/>
      <c r="B106" s="13"/>
      <c r="C106" s="13"/>
      <c r="D106" s="41"/>
      <c r="E106" s="41"/>
      <c r="F106" s="4"/>
      <c r="G106" s="5"/>
      <c r="H106" s="5"/>
      <c r="I106" s="34"/>
      <c r="J106" s="34"/>
      <c r="K106" s="34"/>
      <c r="L106" s="34"/>
      <c r="M106" s="34"/>
      <c r="N106" s="34"/>
      <c r="O106" s="6"/>
    </row>
    <row r="107" spans="1:15" s="3" customFormat="1" x14ac:dyDescent="0.15">
      <c r="A107" s="13"/>
      <c r="B107" s="13"/>
      <c r="C107" s="13"/>
      <c r="D107" s="41"/>
      <c r="E107" s="41"/>
      <c r="F107" s="4"/>
      <c r="G107" s="5"/>
      <c r="H107" s="5"/>
      <c r="I107" s="34"/>
      <c r="J107" s="34"/>
      <c r="K107" s="34"/>
      <c r="L107" s="34"/>
      <c r="M107" s="34"/>
      <c r="N107" s="34"/>
      <c r="O107" s="6"/>
    </row>
    <row r="108" spans="1:15" s="3" customFormat="1" x14ac:dyDescent="0.15">
      <c r="A108" s="13"/>
      <c r="B108" s="13"/>
      <c r="C108" s="13"/>
      <c r="D108" s="41"/>
      <c r="E108" s="41"/>
      <c r="F108" s="4"/>
      <c r="G108" s="5"/>
      <c r="H108" s="5"/>
      <c r="I108" s="34"/>
      <c r="J108" s="34"/>
      <c r="K108" s="34"/>
      <c r="L108" s="34"/>
      <c r="M108" s="34"/>
      <c r="N108" s="34"/>
      <c r="O108" s="6"/>
    </row>
    <row r="109" spans="1:15" s="3" customFormat="1" x14ac:dyDescent="0.15">
      <c r="A109" s="13"/>
      <c r="B109" s="13"/>
      <c r="C109" s="13"/>
      <c r="D109" s="41"/>
      <c r="E109" s="41"/>
      <c r="F109" s="4"/>
      <c r="G109" s="5"/>
      <c r="H109" s="5"/>
      <c r="I109" s="34"/>
      <c r="J109" s="34"/>
      <c r="K109" s="34"/>
      <c r="L109" s="34"/>
      <c r="M109" s="34"/>
      <c r="N109" s="34"/>
      <c r="O109" s="6"/>
    </row>
    <row r="110" spans="1:15" s="3" customFormat="1" x14ac:dyDescent="0.15">
      <c r="A110" s="13"/>
      <c r="B110" s="13"/>
      <c r="C110" s="13"/>
      <c r="D110" s="41"/>
      <c r="E110" s="41"/>
      <c r="F110" s="4"/>
      <c r="G110" s="5"/>
      <c r="H110" s="5"/>
      <c r="I110" s="34"/>
      <c r="J110" s="34"/>
      <c r="K110" s="34"/>
      <c r="L110" s="34"/>
      <c r="M110" s="34"/>
      <c r="N110" s="34"/>
      <c r="O110" s="6"/>
    </row>
    <row r="111" spans="1:15" s="3" customFormat="1" x14ac:dyDescent="0.15">
      <c r="A111" s="13"/>
      <c r="B111" s="13"/>
      <c r="C111" s="13"/>
      <c r="D111" s="41"/>
      <c r="E111" s="41"/>
      <c r="F111" s="4"/>
      <c r="G111" s="5"/>
      <c r="H111" s="5"/>
      <c r="I111" s="34"/>
      <c r="J111" s="34"/>
      <c r="K111" s="34"/>
      <c r="L111" s="34"/>
      <c r="M111" s="34"/>
      <c r="N111" s="34"/>
      <c r="O111" s="6"/>
    </row>
    <row r="112" spans="1:15" s="3" customFormat="1" x14ac:dyDescent="0.15">
      <c r="A112" s="13"/>
      <c r="B112" s="13"/>
      <c r="C112" s="13"/>
      <c r="D112" s="41"/>
      <c r="E112" s="41"/>
      <c r="F112" s="4"/>
      <c r="G112" s="5"/>
      <c r="H112" s="5"/>
      <c r="I112" s="34"/>
      <c r="J112" s="34"/>
      <c r="K112" s="34"/>
      <c r="L112" s="34"/>
      <c r="M112" s="34"/>
      <c r="N112" s="34"/>
      <c r="O112" s="6"/>
    </row>
    <row r="113" spans="1:15" s="3" customFormat="1" x14ac:dyDescent="0.15">
      <c r="A113" s="13"/>
      <c r="B113" s="13"/>
      <c r="C113" s="13"/>
      <c r="D113" s="41"/>
      <c r="E113" s="41"/>
      <c r="F113" s="4"/>
      <c r="G113" s="5"/>
      <c r="H113" s="5"/>
      <c r="I113" s="34"/>
      <c r="J113" s="34"/>
      <c r="K113" s="34"/>
      <c r="L113" s="34"/>
      <c r="M113" s="34"/>
      <c r="N113" s="34"/>
      <c r="O113" s="6"/>
    </row>
    <row r="114" spans="1:15" s="3" customFormat="1" x14ac:dyDescent="0.15">
      <c r="A114" s="13"/>
      <c r="B114" s="13"/>
      <c r="C114" s="13"/>
      <c r="D114" s="41"/>
      <c r="E114" s="41"/>
      <c r="F114" s="4"/>
      <c r="G114" s="5"/>
      <c r="H114" s="5"/>
      <c r="I114" s="34"/>
      <c r="J114" s="34"/>
      <c r="K114" s="34"/>
      <c r="L114" s="34"/>
      <c r="M114" s="34"/>
      <c r="N114" s="34"/>
      <c r="O114" s="6"/>
    </row>
    <row r="115" spans="1:15" s="3" customFormat="1" x14ac:dyDescent="0.15">
      <c r="A115" s="13"/>
      <c r="B115" s="13"/>
      <c r="C115" s="13"/>
      <c r="D115" s="41"/>
      <c r="E115" s="41"/>
      <c r="F115" s="4"/>
      <c r="G115" s="5"/>
      <c r="H115" s="5"/>
      <c r="I115" s="34"/>
      <c r="J115" s="34"/>
      <c r="K115" s="34"/>
      <c r="L115" s="34"/>
      <c r="M115" s="34"/>
      <c r="N115" s="34"/>
      <c r="O115" s="6"/>
    </row>
    <row r="116" spans="1:15" s="3" customFormat="1" x14ac:dyDescent="0.15">
      <c r="A116" s="13"/>
      <c r="B116" s="13"/>
      <c r="C116" s="13"/>
      <c r="D116" s="41"/>
      <c r="E116" s="41"/>
      <c r="F116" s="4"/>
      <c r="G116" s="5"/>
      <c r="H116" s="5"/>
      <c r="I116" s="34"/>
      <c r="J116" s="34"/>
      <c r="K116" s="34"/>
      <c r="L116" s="34"/>
      <c r="M116" s="34"/>
      <c r="N116" s="34"/>
      <c r="O116" s="6"/>
    </row>
    <row r="117" spans="1:15" s="3" customFormat="1" x14ac:dyDescent="0.15">
      <c r="A117" s="13"/>
      <c r="B117" s="13"/>
      <c r="C117" s="13"/>
      <c r="D117" s="41"/>
      <c r="E117" s="41"/>
      <c r="F117" s="4"/>
      <c r="G117" s="5"/>
      <c r="H117" s="5"/>
      <c r="I117" s="34"/>
      <c r="J117" s="34"/>
      <c r="K117" s="34"/>
      <c r="L117" s="34"/>
      <c r="M117" s="34"/>
      <c r="N117" s="34"/>
      <c r="O117" s="6"/>
    </row>
    <row r="118" spans="1:15" s="3" customFormat="1" x14ac:dyDescent="0.15">
      <c r="A118" s="13"/>
      <c r="B118" s="13"/>
      <c r="C118" s="13"/>
      <c r="D118" s="41"/>
      <c r="E118" s="41"/>
      <c r="F118" s="4"/>
      <c r="G118" s="5"/>
      <c r="H118" s="5"/>
      <c r="I118" s="34"/>
      <c r="J118" s="34"/>
      <c r="K118" s="34"/>
      <c r="L118" s="34"/>
      <c r="M118" s="34"/>
      <c r="N118" s="34"/>
      <c r="O118" s="6"/>
    </row>
    <row r="119" spans="1:15" s="3" customFormat="1" x14ac:dyDescent="0.15">
      <c r="A119" s="13"/>
      <c r="B119" s="13"/>
      <c r="C119" s="13"/>
      <c r="D119" s="41"/>
      <c r="E119" s="41"/>
      <c r="F119" s="4"/>
      <c r="G119" s="5"/>
      <c r="H119" s="5"/>
      <c r="I119" s="34"/>
      <c r="J119" s="34"/>
      <c r="K119" s="34"/>
      <c r="L119" s="34"/>
      <c r="M119" s="34"/>
      <c r="N119" s="34"/>
      <c r="O119" s="6"/>
    </row>
    <row r="120" spans="1:15" s="3" customFormat="1" x14ac:dyDescent="0.15">
      <c r="A120" s="13"/>
      <c r="B120" s="13"/>
      <c r="C120" s="13"/>
      <c r="D120" s="41"/>
      <c r="E120" s="41"/>
      <c r="F120" s="4"/>
      <c r="G120" s="5"/>
      <c r="H120" s="5"/>
      <c r="I120" s="34"/>
      <c r="J120" s="34"/>
      <c r="K120" s="34"/>
      <c r="L120" s="34"/>
      <c r="M120" s="34"/>
      <c r="N120" s="34"/>
      <c r="O120" s="6"/>
    </row>
    <row r="121" spans="1:15" s="3" customFormat="1" x14ac:dyDescent="0.15">
      <c r="A121" s="13"/>
      <c r="B121" s="13"/>
      <c r="C121" s="13"/>
      <c r="D121" s="41"/>
      <c r="E121" s="41"/>
      <c r="F121" s="4"/>
      <c r="G121" s="5"/>
      <c r="H121" s="5"/>
      <c r="I121" s="34"/>
      <c r="J121" s="34"/>
      <c r="K121" s="34"/>
      <c r="L121" s="34"/>
      <c r="M121" s="34"/>
      <c r="N121" s="34"/>
      <c r="O121" s="6"/>
    </row>
    <row r="122" spans="1:15" s="3" customFormat="1" x14ac:dyDescent="0.15">
      <c r="A122" s="13"/>
      <c r="B122" s="13"/>
      <c r="C122" s="13"/>
      <c r="D122" s="41"/>
      <c r="E122" s="41"/>
      <c r="F122" s="4"/>
      <c r="G122" s="5"/>
      <c r="H122" s="5"/>
      <c r="I122" s="34"/>
      <c r="J122" s="34"/>
      <c r="K122" s="34"/>
      <c r="L122" s="34"/>
      <c r="M122" s="34"/>
      <c r="N122" s="34"/>
      <c r="O122" s="6"/>
    </row>
    <row r="123" spans="1:15" s="3" customFormat="1" x14ac:dyDescent="0.15">
      <c r="A123" s="13"/>
      <c r="B123" s="13"/>
      <c r="C123" s="13"/>
      <c r="D123" s="41"/>
      <c r="E123" s="41"/>
      <c r="F123" s="4"/>
      <c r="G123" s="5"/>
      <c r="H123" s="5"/>
      <c r="I123" s="34"/>
      <c r="J123" s="34"/>
      <c r="K123" s="34"/>
      <c r="L123" s="34"/>
      <c r="M123" s="34"/>
      <c r="N123" s="34"/>
      <c r="O123" s="6"/>
    </row>
    <row r="124" spans="1:15" s="3" customFormat="1" x14ac:dyDescent="0.15">
      <c r="A124" s="13"/>
      <c r="B124" s="13"/>
      <c r="C124" s="13"/>
      <c r="D124" s="41"/>
      <c r="E124" s="41"/>
      <c r="F124" s="4"/>
      <c r="G124" s="5"/>
      <c r="H124" s="5"/>
      <c r="I124" s="34"/>
      <c r="J124" s="34"/>
      <c r="K124" s="34"/>
      <c r="L124" s="34"/>
      <c r="M124" s="34"/>
      <c r="N124" s="34"/>
      <c r="O124" s="6"/>
    </row>
    <row r="125" spans="1:15" s="3" customFormat="1" x14ac:dyDescent="0.15">
      <c r="A125" s="13"/>
      <c r="B125" s="13"/>
      <c r="C125" s="13"/>
      <c r="D125" s="41"/>
      <c r="E125" s="41"/>
      <c r="F125" s="4"/>
      <c r="G125" s="5"/>
      <c r="H125" s="5"/>
      <c r="I125" s="34"/>
      <c r="J125" s="34"/>
      <c r="K125" s="34"/>
      <c r="L125" s="34"/>
      <c r="M125" s="34"/>
      <c r="N125" s="34"/>
      <c r="O125" s="6"/>
    </row>
    <row r="126" spans="1:15" s="3" customFormat="1" x14ac:dyDescent="0.15">
      <c r="A126" s="13"/>
      <c r="B126" s="13"/>
      <c r="C126" s="13"/>
      <c r="D126" s="41"/>
      <c r="E126" s="41"/>
      <c r="F126" s="4"/>
      <c r="G126" s="5"/>
      <c r="H126" s="5"/>
      <c r="I126" s="34"/>
      <c r="J126" s="34"/>
      <c r="K126" s="34"/>
      <c r="L126" s="34"/>
      <c r="M126" s="34"/>
      <c r="N126" s="34"/>
      <c r="O126" s="6"/>
    </row>
    <row r="127" spans="1:15" s="3" customFormat="1" x14ac:dyDescent="0.15">
      <c r="A127" s="13"/>
      <c r="B127" s="13"/>
      <c r="C127" s="13"/>
      <c r="D127" s="41"/>
      <c r="E127" s="41"/>
      <c r="F127" s="4"/>
      <c r="G127" s="5"/>
      <c r="H127" s="5"/>
      <c r="I127" s="34"/>
      <c r="J127" s="34"/>
      <c r="K127" s="34"/>
      <c r="L127" s="34"/>
      <c r="M127" s="34"/>
      <c r="N127" s="34"/>
      <c r="O127" s="6"/>
    </row>
    <row r="128" spans="1:15" s="3" customFormat="1" x14ac:dyDescent="0.15">
      <c r="A128" s="13"/>
      <c r="B128" s="13"/>
      <c r="C128" s="13"/>
      <c r="D128" s="41"/>
      <c r="E128" s="41"/>
      <c r="F128" s="4"/>
      <c r="G128" s="5"/>
      <c r="H128" s="5"/>
      <c r="I128" s="34"/>
      <c r="J128" s="34"/>
      <c r="K128" s="34"/>
      <c r="L128" s="34"/>
      <c r="M128" s="34"/>
      <c r="N128" s="34"/>
      <c r="O128" s="6"/>
    </row>
    <row r="129" spans="1:15" s="3" customFormat="1" x14ac:dyDescent="0.15">
      <c r="A129" s="13"/>
      <c r="B129" s="13"/>
      <c r="C129" s="13"/>
      <c r="D129" s="41"/>
      <c r="E129" s="41"/>
      <c r="F129" s="4"/>
      <c r="G129" s="5"/>
      <c r="H129" s="5"/>
      <c r="I129" s="34"/>
      <c r="J129" s="34"/>
      <c r="K129" s="34"/>
      <c r="L129" s="34"/>
      <c r="M129" s="34"/>
      <c r="N129" s="34"/>
      <c r="O129" s="6"/>
    </row>
    <row r="130" spans="1:15" s="3" customFormat="1" x14ac:dyDescent="0.15">
      <c r="A130" s="13"/>
      <c r="B130" s="13"/>
      <c r="C130" s="13"/>
      <c r="D130" s="41"/>
      <c r="E130" s="41"/>
      <c r="F130" s="4"/>
      <c r="G130" s="5"/>
      <c r="H130" s="5"/>
      <c r="I130" s="34"/>
      <c r="J130" s="34"/>
      <c r="K130" s="34"/>
      <c r="L130" s="34"/>
      <c r="M130" s="34"/>
      <c r="N130" s="34"/>
      <c r="O130" s="6"/>
    </row>
    <row r="131" spans="1:15" s="3" customFormat="1" x14ac:dyDescent="0.15">
      <c r="A131" s="13"/>
      <c r="B131" s="13"/>
      <c r="C131" s="13"/>
      <c r="D131" s="41"/>
      <c r="E131" s="41"/>
      <c r="F131" s="4"/>
      <c r="G131" s="5"/>
      <c r="H131" s="5"/>
      <c r="I131" s="34"/>
      <c r="J131" s="34"/>
      <c r="K131" s="34"/>
      <c r="L131" s="34"/>
      <c r="M131" s="34"/>
      <c r="N131" s="34"/>
      <c r="O131" s="6"/>
    </row>
    <row r="132" spans="1:15" s="3" customFormat="1" x14ac:dyDescent="0.15">
      <c r="A132" s="13"/>
      <c r="B132" s="13"/>
      <c r="C132" s="13"/>
      <c r="D132" s="41"/>
      <c r="E132" s="41"/>
      <c r="F132" s="4"/>
      <c r="G132" s="5"/>
      <c r="H132" s="5"/>
      <c r="I132" s="34"/>
      <c r="J132" s="34"/>
      <c r="K132" s="34"/>
      <c r="L132" s="34"/>
      <c r="M132" s="34"/>
      <c r="N132" s="34"/>
      <c r="O132" s="6"/>
    </row>
    <row r="133" spans="1:15" s="3" customFormat="1" x14ac:dyDescent="0.15">
      <c r="A133" s="13"/>
      <c r="B133" s="13"/>
      <c r="C133" s="13"/>
      <c r="D133" s="41"/>
      <c r="E133" s="41"/>
      <c r="F133" s="4"/>
      <c r="G133" s="5"/>
      <c r="H133" s="5"/>
      <c r="I133" s="34"/>
      <c r="J133" s="34"/>
      <c r="K133" s="34"/>
      <c r="L133" s="34"/>
      <c r="M133" s="34"/>
      <c r="N133" s="34"/>
      <c r="O133" s="6"/>
    </row>
    <row r="134" spans="1:15" s="3" customFormat="1" x14ac:dyDescent="0.15">
      <c r="A134" s="13"/>
      <c r="B134" s="13"/>
      <c r="C134" s="13"/>
      <c r="D134" s="41"/>
      <c r="E134" s="41"/>
      <c r="F134" s="4"/>
      <c r="G134" s="5"/>
      <c r="H134" s="5"/>
      <c r="I134" s="34"/>
      <c r="J134" s="34"/>
      <c r="K134" s="34"/>
      <c r="L134" s="34"/>
      <c r="M134" s="34"/>
      <c r="N134" s="34"/>
      <c r="O134" s="6"/>
    </row>
    <row r="135" spans="1:15" s="3" customFormat="1" x14ac:dyDescent="0.15">
      <c r="A135" s="13"/>
      <c r="B135" s="13"/>
      <c r="C135" s="13"/>
      <c r="D135" s="41"/>
      <c r="E135" s="41"/>
      <c r="F135" s="4"/>
      <c r="G135" s="5"/>
      <c r="H135" s="5"/>
      <c r="I135" s="34"/>
      <c r="J135" s="34"/>
      <c r="K135" s="34"/>
      <c r="L135" s="34"/>
      <c r="M135" s="34"/>
      <c r="N135" s="34"/>
      <c r="O135" s="6"/>
    </row>
    <row r="136" spans="1:15" s="3" customFormat="1" x14ac:dyDescent="0.15">
      <c r="A136" s="13"/>
      <c r="B136" s="13"/>
      <c r="C136" s="13"/>
      <c r="D136" s="41"/>
      <c r="E136" s="41"/>
      <c r="F136" s="4"/>
      <c r="G136" s="5"/>
      <c r="H136" s="5"/>
      <c r="I136" s="34"/>
      <c r="J136" s="34"/>
      <c r="K136" s="34"/>
      <c r="L136" s="34"/>
      <c r="M136" s="34"/>
      <c r="N136" s="34"/>
      <c r="O136" s="6"/>
    </row>
    <row r="137" spans="1:15" s="3" customFormat="1" x14ac:dyDescent="0.15">
      <c r="A137" s="13"/>
      <c r="B137" s="13"/>
      <c r="C137" s="13"/>
      <c r="D137" s="41"/>
      <c r="E137" s="41"/>
      <c r="F137" s="4"/>
      <c r="G137" s="5"/>
      <c r="H137" s="5"/>
      <c r="I137" s="34"/>
      <c r="J137" s="34"/>
      <c r="K137" s="34"/>
      <c r="L137" s="34"/>
      <c r="M137" s="34"/>
      <c r="N137" s="34"/>
      <c r="O137" s="6"/>
    </row>
    <row r="138" spans="1:15" s="3" customFormat="1" x14ac:dyDescent="0.15">
      <c r="A138" s="13"/>
      <c r="B138" s="13"/>
      <c r="C138" s="13"/>
      <c r="D138" s="41"/>
      <c r="E138" s="41"/>
      <c r="F138" s="4"/>
      <c r="G138" s="5"/>
      <c r="H138" s="5"/>
      <c r="I138" s="34"/>
      <c r="J138" s="34"/>
      <c r="K138" s="34"/>
      <c r="L138" s="34"/>
      <c r="M138" s="34"/>
      <c r="N138" s="34"/>
      <c r="O138" s="6"/>
    </row>
    <row r="139" spans="1:15" s="3" customFormat="1" x14ac:dyDescent="0.15">
      <c r="A139" s="13"/>
      <c r="B139" s="13"/>
      <c r="C139" s="13"/>
      <c r="D139" s="41"/>
      <c r="E139" s="41"/>
      <c r="F139" s="4"/>
      <c r="G139" s="5"/>
      <c r="H139" s="5"/>
      <c r="I139" s="34"/>
      <c r="J139" s="34"/>
      <c r="K139" s="34"/>
      <c r="L139" s="34"/>
      <c r="M139" s="34"/>
      <c r="N139" s="34"/>
      <c r="O139" s="6"/>
    </row>
    <row r="140" spans="1:15" s="3" customFormat="1" x14ac:dyDescent="0.15">
      <c r="A140" s="13"/>
      <c r="B140" s="13"/>
      <c r="C140" s="13"/>
      <c r="D140" s="41"/>
      <c r="E140" s="41"/>
      <c r="F140" s="4"/>
      <c r="G140" s="5"/>
      <c r="H140" s="5"/>
      <c r="I140" s="34"/>
      <c r="J140" s="34"/>
      <c r="K140" s="34"/>
      <c r="L140" s="34"/>
      <c r="M140" s="34"/>
      <c r="N140" s="34"/>
      <c r="O140" s="6"/>
    </row>
    <row r="141" spans="1:15" s="3" customFormat="1" x14ac:dyDescent="0.15">
      <c r="A141" s="13"/>
      <c r="B141" s="13"/>
      <c r="C141" s="13"/>
      <c r="D141" s="41"/>
      <c r="E141" s="41"/>
      <c r="F141" s="4"/>
      <c r="G141" s="5"/>
      <c r="H141" s="5"/>
      <c r="I141" s="34"/>
      <c r="J141" s="34"/>
      <c r="K141" s="34"/>
      <c r="L141" s="34"/>
      <c r="M141" s="34"/>
      <c r="N141" s="34"/>
      <c r="O141" s="6"/>
    </row>
    <row r="142" spans="1:15" s="3" customFormat="1" x14ac:dyDescent="0.15">
      <c r="A142" s="13"/>
      <c r="B142" s="13"/>
      <c r="C142" s="13"/>
      <c r="D142" s="41"/>
      <c r="E142" s="41"/>
      <c r="F142" s="4"/>
      <c r="G142" s="5"/>
      <c r="H142" s="5"/>
      <c r="I142" s="34"/>
      <c r="J142" s="34"/>
      <c r="K142" s="34"/>
      <c r="L142" s="34"/>
      <c r="M142" s="34"/>
      <c r="N142" s="34"/>
      <c r="O142" s="6"/>
    </row>
    <row r="143" spans="1:15" s="3" customFormat="1" x14ac:dyDescent="0.15">
      <c r="A143" s="13"/>
      <c r="B143" s="13"/>
      <c r="C143" s="13"/>
      <c r="D143" s="41"/>
      <c r="E143" s="41"/>
      <c r="F143" s="4"/>
      <c r="G143" s="5"/>
      <c r="H143" s="5"/>
      <c r="I143" s="34"/>
      <c r="J143" s="34"/>
      <c r="K143" s="34"/>
      <c r="L143" s="34"/>
      <c r="M143" s="34"/>
      <c r="N143" s="34"/>
      <c r="O143" s="6"/>
    </row>
    <row r="144" spans="1:15" s="3" customFormat="1" x14ac:dyDescent="0.15">
      <c r="A144" s="13"/>
      <c r="B144" s="13"/>
      <c r="C144" s="13"/>
      <c r="D144" s="41"/>
      <c r="E144" s="41"/>
      <c r="F144" s="4"/>
      <c r="G144" s="5"/>
      <c r="H144" s="5"/>
      <c r="I144" s="34"/>
      <c r="J144" s="34"/>
      <c r="K144" s="34"/>
      <c r="L144" s="34"/>
      <c r="M144" s="34"/>
      <c r="N144" s="34"/>
      <c r="O144" s="6"/>
    </row>
    <row r="145" spans="1:15" s="3" customFormat="1" x14ac:dyDescent="0.15">
      <c r="A145" s="13"/>
      <c r="B145" s="13"/>
      <c r="C145" s="13"/>
      <c r="D145" s="41"/>
      <c r="E145" s="41"/>
      <c r="F145" s="4"/>
      <c r="G145" s="5"/>
      <c r="H145" s="5"/>
      <c r="I145" s="34"/>
      <c r="J145" s="34"/>
      <c r="K145" s="34"/>
      <c r="L145" s="34"/>
      <c r="M145" s="34"/>
      <c r="N145" s="34"/>
      <c r="O145" s="6"/>
    </row>
    <row r="146" spans="1:15" s="3" customFormat="1" x14ac:dyDescent="0.15">
      <c r="A146" s="13"/>
      <c r="B146" s="13"/>
      <c r="C146" s="13"/>
      <c r="D146" s="41"/>
      <c r="E146" s="41"/>
      <c r="F146" s="4"/>
      <c r="G146" s="5"/>
      <c r="H146" s="5"/>
      <c r="I146" s="34"/>
      <c r="J146" s="34"/>
      <c r="K146" s="34"/>
      <c r="L146" s="34"/>
      <c r="M146" s="34"/>
      <c r="N146" s="34"/>
      <c r="O146" s="6"/>
    </row>
    <row r="147" spans="1:15" s="3" customFormat="1" x14ac:dyDescent="0.15">
      <c r="A147" s="13"/>
      <c r="B147" s="13"/>
      <c r="C147" s="13"/>
      <c r="D147" s="41"/>
      <c r="E147" s="41"/>
      <c r="F147" s="4"/>
      <c r="G147" s="5"/>
      <c r="H147" s="5"/>
      <c r="I147" s="34"/>
      <c r="J147" s="34"/>
      <c r="K147" s="34"/>
      <c r="L147" s="34"/>
      <c r="M147" s="34"/>
      <c r="N147" s="34"/>
      <c r="O147" s="6"/>
    </row>
    <row r="148" spans="1:15" s="3" customFormat="1" x14ac:dyDescent="0.15">
      <c r="A148" s="13"/>
      <c r="B148" s="13"/>
      <c r="C148" s="13"/>
      <c r="D148" s="41"/>
      <c r="E148" s="41"/>
      <c r="F148" s="4"/>
      <c r="G148" s="5"/>
      <c r="H148" s="5"/>
      <c r="I148" s="34"/>
      <c r="J148" s="34"/>
      <c r="K148" s="34"/>
      <c r="L148" s="34"/>
      <c r="M148" s="34"/>
      <c r="N148" s="34"/>
      <c r="O148" s="6"/>
    </row>
    <row r="149" spans="1:15" s="3" customFormat="1" x14ac:dyDescent="0.15">
      <c r="A149" s="13"/>
      <c r="B149" s="13"/>
      <c r="C149" s="13"/>
      <c r="D149" s="41"/>
      <c r="E149" s="41"/>
      <c r="F149" s="4"/>
      <c r="G149" s="5"/>
      <c r="H149" s="5"/>
      <c r="I149" s="34"/>
      <c r="J149" s="34"/>
      <c r="K149" s="34"/>
      <c r="L149" s="34"/>
      <c r="M149" s="34"/>
      <c r="N149" s="34"/>
      <c r="O149" s="6"/>
    </row>
    <row r="150" spans="1:15" s="3" customFormat="1" x14ac:dyDescent="0.15">
      <c r="A150" s="13"/>
      <c r="B150" s="13"/>
      <c r="C150" s="13"/>
      <c r="D150" s="41"/>
      <c r="E150" s="41"/>
      <c r="F150" s="4"/>
      <c r="G150" s="5"/>
      <c r="H150" s="5"/>
      <c r="I150" s="34"/>
      <c r="J150" s="34"/>
      <c r="K150" s="34"/>
      <c r="L150" s="34"/>
      <c r="M150" s="34"/>
      <c r="N150" s="34"/>
      <c r="O150" s="6"/>
    </row>
    <row r="151" spans="1:15" s="3" customFormat="1" x14ac:dyDescent="0.15">
      <c r="A151" s="13"/>
      <c r="B151" s="13"/>
      <c r="C151" s="13"/>
      <c r="D151" s="41"/>
      <c r="E151" s="41"/>
      <c r="F151" s="4"/>
      <c r="G151" s="5"/>
      <c r="H151" s="5"/>
      <c r="I151" s="34"/>
      <c r="J151" s="34"/>
      <c r="K151" s="34"/>
      <c r="L151" s="34"/>
      <c r="M151" s="34"/>
      <c r="N151" s="34"/>
      <c r="O151" s="6"/>
    </row>
    <row r="152" spans="1:15" s="3" customFormat="1" x14ac:dyDescent="0.15">
      <c r="A152" s="13"/>
      <c r="B152" s="13"/>
      <c r="C152" s="13"/>
      <c r="D152" s="41"/>
      <c r="E152" s="41"/>
      <c r="F152" s="4"/>
      <c r="G152" s="5"/>
      <c r="H152" s="5"/>
      <c r="I152" s="34"/>
      <c r="J152" s="34"/>
      <c r="K152" s="34"/>
      <c r="L152" s="34"/>
      <c r="M152" s="34"/>
      <c r="N152" s="34"/>
      <c r="O152" s="6"/>
    </row>
    <row r="153" spans="1:15" s="3" customFormat="1" x14ac:dyDescent="0.15">
      <c r="A153" s="13"/>
      <c r="B153" s="13"/>
      <c r="C153" s="13"/>
      <c r="D153" s="41"/>
      <c r="E153" s="41"/>
      <c r="F153" s="4"/>
      <c r="G153" s="5"/>
      <c r="H153" s="5"/>
      <c r="I153" s="34"/>
      <c r="J153" s="34"/>
      <c r="K153" s="34"/>
      <c r="L153" s="34"/>
      <c r="M153" s="34"/>
      <c r="N153" s="34"/>
      <c r="O153" s="6"/>
    </row>
    <row r="154" spans="1:15" s="3" customFormat="1" x14ac:dyDescent="0.15">
      <c r="A154" s="13"/>
      <c r="B154" s="13"/>
      <c r="C154" s="13"/>
      <c r="D154" s="41"/>
      <c r="E154" s="41"/>
      <c r="F154" s="4"/>
      <c r="G154" s="5"/>
      <c r="H154" s="5"/>
      <c r="I154" s="34"/>
      <c r="J154" s="34"/>
      <c r="K154" s="34"/>
      <c r="L154" s="34"/>
      <c r="M154" s="34"/>
      <c r="N154" s="34"/>
      <c r="O154" s="6"/>
    </row>
    <row r="155" spans="1:15" s="3" customFormat="1" x14ac:dyDescent="0.15">
      <c r="A155" s="13"/>
      <c r="B155" s="13"/>
      <c r="C155" s="13"/>
      <c r="D155" s="41"/>
      <c r="E155" s="41"/>
      <c r="F155" s="4"/>
      <c r="G155" s="5"/>
      <c r="H155" s="5"/>
      <c r="I155" s="34"/>
      <c r="J155" s="34"/>
      <c r="K155" s="34"/>
      <c r="L155" s="34"/>
      <c r="M155" s="34"/>
      <c r="N155" s="34"/>
      <c r="O155" s="6"/>
    </row>
    <row r="156" spans="1:15" s="3" customFormat="1" x14ac:dyDescent="0.15">
      <c r="A156" s="13"/>
      <c r="B156" s="13"/>
      <c r="C156" s="13"/>
      <c r="D156" s="41"/>
      <c r="E156" s="41"/>
      <c r="F156" s="4"/>
      <c r="G156" s="5"/>
      <c r="H156" s="5"/>
      <c r="I156" s="34"/>
      <c r="J156" s="34"/>
      <c r="K156" s="34"/>
      <c r="L156" s="34"/>
      <c r="M156" s="34"/>
      <c r="N156" s="34"/>
      <c r="O156" s="6"/>
    </row>
    <row r="157" spans="1:15" s="3" customFormat="1" x14ac:dyDescent="0.15">
      <c r="A157" s="13"/>
      <c r="B157" s="13"/>
      <c r="C157" s="13"/>
      <c r="D157" s="41"/>
      <c r="E157" s="41"/>
      <c r="F157" s="4"/>
      <c r="G157" s="5"/>
      <c r="H157" s="5"/>
      <c r="I157" s="34"/>
      <c r="J157" s="34"/>
      <c r="K157" s="34"/>
      <c r="L157" s="34"/>
      <c r="M157" s="34"/>
      <c r="N157" s="34"/>
      <c r="O157" s="6"/>
    </row>
    <row r="158" spans="1:15" x14ac:dyDescent="0.2">
      <c r="A158" s="13"/>
      <c r="B158" s="13"/>
      <c r="C158" s="13"/>
      <c r="D158" s="41"/>
      <c r="E158" s="41"/>
      <c r="F158" s="4"/>
      <c r="G158" s="5"/>
      <c r="H158" s="5"/>
      <c r="I158" s="34"/>
      <c r="J158" s="34"/>
      <c r="K158" s="34"/>
      <c r="L158" s="34"/>
      <c r="M158" s="34"/>
      <c r="N158" s="34"/>
      <c r="O158" s="6"/>
    </row>
    <row r="159" spans="1:15" x14ac:dyDescent="0.2">
      <c r="A159" s="13"/>
      <c r="B159" s="13"/>
      <c r="C159" s="13"/>
      <c r="D159" s="41"/>
      <c r="E159" s="41"/>
      <c r="F159" s="4"/>
      <c r="G159" s="5"/>
      <c r="H159" s="5"/>
      <c r="I159" s="34"/>
      <c r="J159" s="34"/>
      <c r="K159" s="34"/>
      <c r="L159" s="34"/>
      <c r="M159" s="34"/>
      <c r="N159" s="34"/>
      <c r="O159" s="6"/>
    </row>
  </sheetData>
  <mergeCells count="3">
    <mergeCell ref="D7:O7"/>
    <mergeCell ref="D93:H93"/>
    <mergeCell ref="F95:J95"/>
  </mergeCells>
  <pageMargins left="0.7" right="0.7" top="0.75" bottom="0.75" header="0.3" footer="0.3"/>
  <pageSetup paperSize="9" scale="4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view="pageBreakPreview" topLeftCell="E7" zoomScale="85" zoomScaleNormal="100" zoomScaleSheetLayoutView="85" workbookViewId="0">
      <selection activeCell="M9" sqref="M9"/>
    </sheetView>
  </sheetViews>
  <sheetFormatPr baseColWidth="10" defaultColWidth="9.1640625" defaultRowHeight="11" x14ac:dyDescent="0.15"/>
  <cols>
    <col min="1" max="1" width="3.5" style="119" customWidth="1"/>
    <col min="2" max="3" width="7" style="41" customWidth="1"/>
    <col min="4" max="5" width="26.1640625" style="39" customWidth="1"/>
    <col min="6" max="6" width="9.6640625" style="119" customWidth="1"/>
    <col min="7" max="7" width="11.33203125" style="123" customWidth="1"/>
    <col min="8" max="8" width="6.6640625" style="124" customWidth="1"/>
    <col min="9" max="9" width="4.5" style="119" customWidth="1"/>
    <col min="10" max="10" width="6.6640625" style="119" bestFit="1" customWidth="1"/>
    <col min="11" max="11" width="6.6640625" style="119" customWidth="1"/>
    <col min="12" max="12" width="7.33203125" style="125" customWidth="1"/>
    <col min="13" max="14" width="8.1640625" style="125" customWidth="1"/>
    <col min="15" max="15" width="6.5" style="125" customWidth="1"/>
    <col min="16" max="16" width="10.1640625" style="125" customWidth="1"/>
    <col min="17" max="17" width="11.5" style="126" customWidth="1"/>
    <col min="18" max="18" width="10.1640625" style="127" customWidth="1"/>
    <col min="19" max="16384" width="9.1640625" style="127"/>
  </cols>
  <sheetData>
    <row r="1" spans="1:19" s="167" customFormat="1" ht="15" x14ac:dyDescent="0.2">
      <c r="A1" s="163"/>
      <c r="B1" s="164"/>
      <c r="C1" s="164"/>
      <c r="D1" s="165" t="s">
        <v>26</v>
      </c>
      <c r="E1" s="165"/>
      <c r="F1" s="23"/>
      <c r="G1" s="23"/>
      <c r="H1" s="166"/>
      <c r="L1" s="27"/>
      <c r="M1" s="27"/>
      <c r="N1" s="168" t="s">
        <v>29</v>
      </c>
      <c r="O1" s="27"/>
      <c r="P1" s="21"/>
      <c r="Q1" s="22"/>
    </row>
    <row r="2" spans="1:19" s="167" customFormat="1" ht="15" x14ac:dyDescent="0.2">
      <c r="A2" s="163"/>
      <c r="B2" s="164"/>
      <c r="C2" s="164"/>
      <c r="D2" s="165" t="s">
        <v>31</v>
      </c>
      <c r="E2" s="165"/>
      <c r="F2" s="23"/>
      <c r="G2" s="23"/>
      <c r="H2" s="166"/>
      <c r="L2" s="28"/>
      <c r="M2" s="27"/>
      <c r="N2" s="168" t="s">
        <v>8</v>
      </c>
      <c r="P2" s="21"/>
      <c r="Q2" s="22"/>
    </row>
    <row r="3" spans="1:19" s="167" customFormat="1" ht="15" x14ac:dyDescent="0.2">
      <c r="A3" s="163"/>
      <c r="B3" s="164"/>
      <c r="C3" s="164"/>
      <c r="D3" s="165" t="s">
        <v>37</v>
      </c>
      <c r="E3" s="165"/>
      <c r="F3" s="165"/>
      <c r="G3" s="23"/>
      <c r="H3" s="166"/>
      <c r="L3" s="27"/>
      <c r="M3" s="28"/>
      <c r="N3" s="168" t="s">
        <v>15</v>
      </c>
      <c r="O3" s="27"/>
      <c r="P3" s="21"/>
      <c r="Q3" s="22"/>
    </row>
    <row r="4" spans="1:19" s="167" customFormat="1" ht="15" x14ac:dyDescent="0.2">
      <c r="A4" s="163"/>
      <c r="B4" s="164"/>
      <c r="C4" s="164"/>
      <c r="D4" s="23"/>
      <c r="E4" s="23"/>
      <c r="F4" s="23"/>
      <c r="G4" s="23"/>
      <c r="H4" s="166"/>
      <c r="I4" s="27"/>
      <c r="J4" s="27"/>
      <c r="K4" s="29"/>
      <c r="L4" s="29"/>
      <c r="M4" s="28"/>
      <c r="N4" s="169"/>
      <c r="O4" s="170"/>
      <c r="P4" s="21"/>
      <c r="Q4" s="22"/>
    </row>
    <row r="5" spans="1:19" s="167" customFormat="1" ht="15" x14ac:dyDescent="0.2">
      <c r="A5" s="163"/>
      <c r="B5" s="164"/>
      <c r="C5" s="164"/>
      <c r="D5" s="171"/>
      <c r="E5" s="23" t="s">
        <v>27</v>
      </c>
      <c r="G5" s="23"/>
      <c r="H5" s="166"/>
      <c r="L5" s="33"/>
      <c r="M5" s="33"/>
      <c r="N5" s="33"/>
      <c r="O5" s="28" t="s">
        <v>16</v>
      </c>
      <c r="P5" s="23"/>
      <c r="Q5" s="22"/>
    </row>
    <row r="6" spans="1:19" s="167" customFormat="1" ht="15" x14ac:dyDescent="0.15">
      <c r="A6" s="163"/>
      <c r="B6" s="22"/>
      <c r="C6" s="22"/>
      <c r="D6" s="163"/>
      <c r="E6" s="163"/>
      <c r="H6" s="170"/>
      <c r="I6" s="163"/>
      <c r="J6" s="163"/>
      <c r="K6" s="163"/>
      <c r="L6" s="20"/>
      <c r="M6" s="20"/>
      <c r="N6" s="20"/>
      <c r="O6" s="20"/>
      <c r="P6" s="21"/>
      <c r="Q6" s="22"/>
    </row>
    <row r="7" spans="1:19" s="167" customFormat="1" ht="15" x14ac:dyDescent="0.15">
      <c r="A7" s="163"/>
      <c r="B7" s="22"/>
      <c r="C7" s="22"/>
      <c r="D7" s="204" t="s">
        <v>297</v>
      </c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1"/>
      <c r="Q7" s="22"/>
    </row>
    <row r="8" spans="1:19" ht="12" thickBot="1" x14ac:dyDescent="0.2">
      <c r="P8" s="125">
        <v>30</v>
      </c>
    </row>
    <row r="9" spans="1:19" s="118" customFormat="1" ht="107" x14ac:dyDescent="0.15">
      <c r="A9" s="128" t="s">
        <v>301</v>
      </c>
      <c r="B9" s="129" t="s">
        <v>4</v>
      </c>
      <c r="C9" s="129" t="s">
        <v>302</v>
      </c>
      <c r="D9" s="76" t="s">
        <v>303</v>
      </c>
      <c r="E9" s="76" t="s">
        <v>282</v>
      </c>
      <c r="F9" s="130" t="s">
        <v>304</v>
      </c>
      <c r="G9" s="131" t="s">
        <v>2</v>
      </c>
      <c r="H9" s="132" t="s">
        <v>305</v>
      </c>
      <c r="I9" s="130" t="s">
        <v>3</v>
      </c>
      <c r="J9" s="130" t="s">
        <v>17</v>
      </c>
      <c r="K9" s="130" t="s">
        <v>306</v>
      </c>
      <c r="L9" s="132" t="s">
        <v>11</v>
      </c>
      <c r="M9" s="132" t="s">
        <v>10</v>
      </c>
      <c r="N9" s="132" t="s">
        <v>12</v>
      </c>
      <c r="O9" s="132" t="s">
        <v>25</v>
      </c>
      <c r="P9" s="132" t="s">
        <v>9</v>
      </c>
      <c r="Q9" s="133" t="s">
        <v>5</v>
      </c>
      <c r="R9" s="118" t="s">
        <v>30</v>
      </c>
    </row>
    <row r="10" spans="1:19" s="138" customFormat="1" ht="24" x14ac:dyDescent="0.15">
      <c r="A10" s="134">
        <v>1</v>
      </c>
      <c r="B10" s="26">
        <v>3899</v>
      </c>
      <c r="C10" s="26" t="s">
        <v>265</v>
      </c>
      <c r="D10" s="26" t="s">
        <v>237</v>
      </c>
      <c r="E10" s="26" t="s">
        <v>238</v>
      </c>
      <c r="F10" s="135">
        <v>365</v>
      </c>
      <c r="G10" s="17">
        <v>44501</v>
      </c>
      <c r="H10" s="136">
        <v>11</v>
      </c>
      <c r="I10" s="136">
        <f>$P$8</f>
        <v>30</v>
      </c>
      <c r="J10" s="135">
        <f>200/$P$8*I10</f>
        <v>200</v>
      </c>
      <c r="K10" s="135">
        <f>1000/$P$8*I10</f>
        <v>1000.0000000000001</v>
      </c>
      <c r="L10" s="37">
        <f>730/$P$8*I10</f>
        <v>730</v>
      </c>
      <c r="M10" s="37">
        <f>F10*H10/$P$8*I10</f>
        <v>4015.0000000000005</v>
      </c>
      <c r="N10" s="37">
        <f>1000/$P$8*I10</f>
        <v>1000.0000000000001</v>
      </c>
      <c r="O10" s="37"/>
      <c r="P10" s="37">
        <f>J10+K10+L10+M10+N10</f>
        <v>6945</v>
      </c>
      <c r="Q10" s="137"/>
    </row>
    <row r="11" spans="1:19" s="143" customFormat="1" ht="24" x14ac:dyDescent="0.15">
      <c r="A11" s="139">
        <f>A10+1</f>
        <v>2</v>
      </c>
      <c r="B11" s="51">
        <v>3903</v>
      </c>
      <c r="C11" s="51" t="s">
        <v>266</v>
      </c>
      <c r="D11" s="51" t="s">
        <v>239</v>
      </c>
      <c r="E11" s="51" t="s">
        <v>240</v>
      </c>
      <c r="F11" s="140">
        <v>730</v>
      </c>
      <c r="G11" s="59">
        <v>45183</v>
      </c>
      <c r="H11" s="136">
        <v>11</v>
      </c>
      <c r="I11" s="136">
        <f t="shared" ref="I11:I24" si="0">$P$8</f>
        <v>30</v>
      </c>
      <c r="J11" s="140">
        <f>200/$P$8*I11</f>
        <v>200</v>
      </c>
      <c r="K11" s="140">
        <f>1000/$P$8*I11</f>
        <v>1000.0000000000001</v>
      </c>
      <c r="L11" s="37">
        <f t="shared" ref="L11:L24" si="1">730/$P$8*I11</f>
        <v>730</v>
      </c>
      <c r="M11" s="61">
        <f>F11*H11/$P$8*I11</f>
        <v>8030.0000000000009</v>
      </c>
      <c r="N11" s="61">
        <f>1000/$P$8*I11</f>
        <v>1000.0000000000001</v>
      </c>
      <c r="O11" s="61"/>
      <c r="P11" s="61">
        <f>J11+K11+L11+M11+N11</f>
        <v>10960</v>
      </c>
      <c r="Q11" s="142"/>
    </row>
    <row r="12" spans="1:19" s="138" customFormat="1" ht="24" x14ac:dyDescent="0.15">
      <c r="A12" s="134">
        <f>A11+1</f>
        <v>3</v>
      </c>
      <c r="B12" s="26">
        <v>3952</v>
      </c>
      <c r="C12" s="26" t="s">
        <v>267</v>
      </c>
      <c r="D12" s="26" t="s">
        <v>239</v>
      </c>
      <c r="E12" s="26" t="s">
        <v>280</v>
      </c>
      <c r="F12" s="135">
        <v>730</v>
      </c>
      <c r="G12" s="93">
        <v>45183</v>
      </c>
      <c r="H12" s="136">
        <v>11</v>
      </c>
      <c r="I12" s="136">
        <f t="shared" si="0"/>
        <v>30</v>
      </c>
      <c r="J12" s="135">
        <v>0</v>
      </c>
      <c r="K12" s="135">
        <f>1000/$P$8*I12</f>
        <v>1000.0000000000001</v>
      </c>
      <c r="L12" s="37">
        <f t="shared" si="1"/>
        <v>730</v>
      </c>
      <c r="M12" s="37">
        <f>F12*H12/$P$8*I12</f>
        <v>8030.0000000000009</v>
      </c>
      <c r="N12" s="37">
        <f>1000/$P$8*I12</f>
        <v>1000.0000000000001</v>
      </c>
      <c r="O12" s="37"/>
      <c r="P12" s="37">
        <f>J12+K12+L12+M12+N12</f>
        <v>10760</v>
      </c>
      <c r="Q12" s="137"/>
    </row>
    <row r="13" spans="1:19" s="138" customFormat="1" ht="24" x14ac:dyDescent="0.15">
      <c r="A13" s="139">
        <f>A12+1</f>
        <v>4</v>
      </c>
      <c r="B13" s="26">
        <v>4121</v>
      </c>
      <c r="C13" s="26" t="s">
        <v>268</v>
      </c>
      <c r="D13" s="26" t="s">
        <v>241</v>
      </c>
      <c r="E13" s="26" t="s">
        <v>242</v>
      </c>
      <c r="F13" s="135">
        <v>461</v>
      </c>
      <c r="G13" s="17">
        <v>41466</v>
      </c>
      <c r="H13" s="136">
        <v>11</v>
      </c>
      <c r="I13" s="136">
        <f t="shared" si="0"/>
        <v>30</v>
      </c>
      <c r="J13" s="135">
        <f t="shared" ref="J13:J24" si="2">200/$P$8*I13</f>
        <v>200</v>
      </c>
      <c r="K13" s="135">
        <f t="shared" ref="K13:K21" si="3">1000/$P$8*I13</f>
        <v>1000.0000000000001</v>
      </c>
      <c r="L13" s="37">
        <f t="shared" si="1"/>
        <v>730</v>
      </c>
      <c r="M13" s="37">
        <f t="shared" ref="M13:M23" si="4">F13*H13/$P$8*I13</f>
        <v>5071</v>
      </c>
      <c r="N13" s="37">
        <f t="shared" ref="N13:N24" si="5">1000/$P$8*I13</f>
        <v>1000.0000000000001</v>
      </c>
      <c r="O13" s="37"/>
      <c r="P13" s="37">
        <f t="shared" ref="P13:P20" si="6">J13+K13+L13+M13+N13</f>
        <v>8001</v>
      </c>
      <c r="Q13" s="137"/>
    </row>
    <row r="14" spans="1:19" s="138" customFormat="1" ht="36" x14ac:dyDescent="0.15">
      <c r="A14" s="139">
        <f>A13+1</f>
        <v>5</v>
      </c>
      <c r="B14" s="26">
        <v>4214</v>
      </c>
      <c r="C14" s="26" t="s">
        <v>269</v>
      </c>
      <c r="D14" s="26" t="s">
        <v>243</v>
      </c>
      <c r="E14" s="26" t="s">
        <v>244</v>
      </c>
      <c r="F14" s="135">
        <v>730</v>
      </c>
      <c r="G14" s="17">
        <v>45380</v>
      </c>
      <c r="H14" s="136">
        <v>11</v>
      </c>
      <c r="I14" s="136">
        <f t="shared" si="0"/>
        <v>30</v>
      </c>
      <c r="J14" s="135">
        <f>200/$P$8*I14</f>
        <v>200</v>
      </c>
      <c r="K14" s="135">
        <f>1000/$P$8*I14</f>
        <v>1000.0000000000001</v>
      </c>
      <c r="L14" s="37">
        <f>730/$P$8*I14</f>
        <v>730</v>
      </c>
      <c r="M14" s="37">
        <f>F14*H14/$P$8*I14</f>
        <v>8030.0000000000009</v>
      </c>
      <c r="N14" s="37">
        <f>1000/$P$8*I14</f>
        <v>1000.0000000000001</v>
      </c>
      <c r="O14" s="37"/>
      <c r="P14" s="37">
        <f>J14+K14+L14+M14+N14</f>
        <v>10960</v>
      </c>
      <c r="Q14" s="137" t="s">
        <v>291</v>
      </c>
    </row>
    <row r="15" spans="1:19" s="138" customFormat="1" ht="49.5" customHeight="1" x14ac:dyDescent="0.15">
      <c r="A15" s="139">
        <f>A14+1</f>
        <v>6</v>
      </c>
      <c r="B15" s="26">
        <v>4316</v>
      </c>
      <c r="C15" s="26" t="s">
        <v>270</v>
      </c>
      <c r="D15" s="26" t="s">
        <v>245</v>
      </c>
      <c r="E15" s="26" t="s">
        <v>246</v>
      </c>
      <c r="F15" s="135">
        <v>730</v>
      </c>
      <c r="G15" s="17">
        <v>41541</v>
      </c>
      <c r="H15" s="136">
        <v>11</v>
      </c>
      <c r="I15" s="136">
        <f t="shared" si="0"/>
        <v>30</v>
      </c>
      <c r="J15" s="135">
        <f t="shared" si="2"/>
        <v>200</v>
      </c>
      <c r="K15" s="135">
        <f t="shared" si="3"/>
        <v>1000.0000000000001</v>
      </c>
      <c r="L15" s="37">
        <f t="shared" si="1"/>
        <v>730</v>
      </c>
      <c r="M15" s="37">
        <f t="shared" si="4"/>
        <v>8030.0000000000009</v>
      </c>
      <c r="N15" s="37">
        <f t="shared" si="5"/>
        <v>1000.0000000000001</v>
      </c>
      <c r="O15" s="37"/>
      <c r="P15" s="37">
        <f t="shared" si="6"/>
        <v>10960</v>
      </c>
      <c r="Q15" s="137"/>
      <c r="R15" s="205"/>
      <c r="S15" s="206"/>
    </row>
    <row r="16" spans="1:19" s="138" customFormat="1" ht="24" x14ac:dyDescent="0.15">
      <c r="A16" s="139">
        <f t="shared" ref="A16:A25" si="7">A15+1</f>
        <v>7</v>
      </c>
      <c r="B16" s="26">
        <v>4363</v>
      </c>
      <c r="C16" s="26" t="s">
        <v>271</v>
      </c>
      <c r="D16" s="26" t="s">
        <v>247</v>
      </c>
      <c r="E16" s="26" t="s">
        <v>248</v>
      </c>
      <c r="F16" s="135">
        <v>282</v>
      </c>
      <c r="G16" s="17">
        <v>41558</v>
      </c>
      <c r="H16" s="136">
        <v>11</v>
      </c>
      <c r="I16" s="136">
        <f t="shared" si="0"/>
        <v>30</v>
      </c>
      <c r="J16" s="135">
        <f t="shared" si="2"/>
        <v>200</v>
      </c>
      <c r="K16" s="135">
        <f t="shared" si="3"/>
        <v>1000.0000000000001</v>
      </c>
      <c r="L16" s="37">
        <f t="shared" si="1"/>
        <v>730</v>
      </c>
      <c r="M16" s="37">
        <f t="shared" si="4"/>
        <v>3102</v>
      </c>
      <c r="N16" s="37">
        <f t="shared" si="5"/>
        <v>1000.0000000000001</v>
      </c>
      <c r="O16" s="37">
        <v>1500</v>
      </c>
      <c r="P16" s="37">
        <f>J16+K16+L16+M16+N16+O16</f>
        <v>7532</v>
      </c>
      <c r="Q16" s="74"/>
    </row>
    <row r="17" spans="1:18" s="138" customFormat="1" ht="24" x14ac:dyDescent="0.15">
      <c r="A17" s="139">
        <f t="shared" si="7"/>
        <v>8</v>
      </c>
      <c r="B17" s="26">
        <v>4488</v>
      </c>
      <c r="C17" s="26" t="s">
        <v>272</v>
      </c>
      <c r="D17" s="26" t="s">
        <v>249</v>
      </c>
      <c r="E17" s="26" t="s">
        <v>250</v>
      </c>
      <c r="F17" s="135">
        <v>517</v>
      </c>
      <c r="G17" s="17">
        <v>41607</v>
      </c>
      <c r="H17" s="136">
        <v>11</v>
      </c>
      <c r="I17" s="136">
        <f t="shared" si="0"/>
        <v>30</v>
      </c>
      <c r="J17" s="135">
        <f t="shared" si="2"/>
        <v>200</v>
      </c>
      <c r="K17" s="135">
        <f t="shared" si="3"/>
        <v>1000.0000000000001</v>
      </c>
      <c r="L17" s="37">
        <f t="shared" si="1"/>
        <v>730</v>
      </c>
      <c r="M17" s="37">
        <f t="shared" si="4"/>
        <v>5687</v>
      </c>
      <c r="N17" s="37">
        <f t="shared" si="5"/>
        <v>1000.0000000000001</v>
      </c>
      <c r="O17" s="37"/>
      <c r="P17" s="37">
        <f t="shared" si="6"/>
        <v>8617</v>
      </c>
      <c r="Q17" s="137"/>
    </row>
    <row r="18" spans="1:18" s="138" customFormat="1" ht="24" x14ac:dyDescent="0.15">
      <c r="A18" s="139">
        <f t="shared" si="7"/>
        <v>9</v>
      </c>
      <c r="B18" s="26">
        <v>4619</v>
      </c>
      <c r="C18" s="26" t="s">
        <v>273</v>
      </c>
      <c r="D18" s="26" t="s">
        <v>251</v>
      </c>
      <c r="E18" s="26" t="s">
        <v>252</v>
      </c>
      <c r="F18" s="135">
        <v>509</v>
      </c>
      <c r="G18" s="17">
        <v>41659</v>
      </c>
      <c r="H18" s="136">
        <v>11</v>
      </c>
      <c r="I18" s="136">
        <f t="shared" si="0"/>
        <v>30</v>
      </c>
      <c r="J18" s="135">
        <f t="shared" si="2"/>
        <v>200</v>
      </c>
      <c r="K18" s="135">
        <f t="shared" si="3"/>
        <v>1000.0000000000001</v>
      </c>
      <c r="L18" s="37">
        <f t="shared" si="1"/>
        <v>730</v>
      </c>
      <c r="M18" s="37">
        <f t="shared" si="4"/>
        <v>5599</v>
      </c>
      <c r="N18" s="37">
        <f t="shared" si="5"/>
        <v>1000.0000000000001</v>
      </c>
      <c r="O18" s="37"/>
      <c r="P18" s="37">
        <f t="shared" si="6"/>
        <v>8529</v>
      </c>
      <c r="Q18" s="137"/>
    </row>
    <row r="19" spans="1:18" s="138" customFormat="1" ht="24" x14ac:dyDescent="0.15">
      <c r="A19" s="139">
        <f t="shared" si="7"/>
        <v>10</v>
      </c>
      <c r="B19" s="26">
        <v>510</v>
      </c>
      <c r="C19" s="26" t="s">
        <v>274</v>
      </c>
      <c r="D19" s="26" t="s">
        <v>253</v>
      </c>
      <c r="E19" s="26" t="s">
        <v>254</v>
      </c>
      <c r="F19" s="135">
        <v>522</v>
      </c>
      <c r="G19" s="17">
        <v>41771</v>
      </c>
      <c r="H19" s="136">
        <v>11</v>
      </c>
      <c r="I19" s="136">
        <f t="shared" si="0"/>
        <v>30</v>
      </c>
      <c r="J19" s="135">
        <f t="shared" si="2"/>
        <v>200</v>
      </c>
      <c r="K19" s="135">
        <f t="shared" si="3"/>
        <v>1000.0000000000001</v>
      </c>
      <c r="L19" s="37">
        <f t="shared" si="1"/>
        <v>730</v>
      </c>
      <c r="M19" s="37">
        <f t="shared" si="4"/>
        <v>5742</v>
      </c>
      <c r="N19" s="37">
        <f t="shared" si="5"/>
        <v>1000.0000000000001</v>
      </c>
      <c r="O19" s="37"/>
      <c r="P19" s="37">
        <f t="shared" si="6"/>
        <v>8672</v>
      </c>
      <c r="Q19" s="137"/>
    </row>
    <row r="20" spans="1:18" s="138" customFormat="1" ht="24" x14ac:dyDescent="0.15">
      <c r="A20" s="139">
        <f t="shared" si="7"/>
        <v>11</v>
      </c>
      <c r="B20" s="26">
        <v>6000</v>
      </c>
      <c r="C20" s="26" t="s">
        <v>275</v>
      </c>
      <c r="D20" s="26" t="s">
        <v>255</v>
      </c>
      <c r="E20" s="26" t="s">
        <v>256</v>
      </c>
      <c r="F20" s="135">
        <v>730</v>
      </c>
      <c r="G20" s="17">
        <v>42254</v>
      </c>
      <c r="H20" s="136">
        <v>11</v>
      </c>
      <c r="I20" s="136">
        <f t="shared" si="0"/>
        <v>30</v>
      </c>
      <c r="J20" s="135">
        <f t="shared" si="2"/>
        <v>200</v>
      </c>
      <c r="K20" s="135">
        <f t="shared" si="3"/>
        <v>1000.0000000000001</v>
      </c>
      <c r="L20" s="37">
        <f t="shared" si="1"/>
        <v>730</v>
      </c>
      <c r="M20" s="37">
        <f t="shared" si="4"/>
        <v>8030.0000000000009</v>
      </c>
      <c r="N20" s="37">
        <f t="shared" si="5"/>
        <v>1000.0000000000001</v>
      </c>
      <c r="O20" s="37"/>
      <c r="P20" s="37">
        <f t="shared" si="6"/>
        <v>10960</v>
      </c>
      <c r="Q20" s="144"/>
    </row>
    <row r="21" spans="1:18" s="143" customFormat="1" ht="36" x14ac:dyDescent="0.15">
      <c r="A21" s="139">
        <f t="shared" si="7"/>
        <v>12</v>
      </c>
      <c r="B21" s="51">
        <v>3726</v>
      </c>
      <c r="C21" s="51" t="s">
        <v>276</v>
      </c>
      <c r="D21" s="51" t="s">
        <v>257</v>
      </c>
      <c r="E21" s="51" t="s">
        <v>258</v>
      </c>
      <c r="F21" s="140">
        <v>730</v>
      </c>
      <c r="G21" s="59">
        <v>43199</v>
      </c>
      <c r="H21" s="136">
        <v>11</v>
      </c>
      <c r="I21" s="136">
        <f t="shared" si="0"/>
        <v>30</v>
      </c>
      <c r="J21" s="135">
        <f t="shared" si="2"/>
        <v>200</v>
      </c>
      <c r="K21" s="135">
        <f t="shared" si="3"/>
        <v>1000.0000000000001</v>
      </c>
      <c r="L21" s="37">
        <f t="shared" si="1"/>
        <v>730</v>
      </c>
      <c r="M21" s="37">
        <f t="shared" si="4"/>
        <v>8030.0000000000009</v>
      </c>
      <c r="N21" s="61">
        <f t="shared" si="5"/>
        <v>1000.0000000000001</v>
      </c>
      <c r="O21" s="61"/>
      <c r="P21" s="37">
        <f>J21+K21+L21+M21+N21</f>
        <v>10960</v>
      </c>
      <c r="Q21" s="74"/>
    </row>
    <row r="22" spans="1:18" s="143" customFormat="1" ht="24" x14ac:dyDescent="0.15">
      <c r="A22" s="139">
        <f t="shared" si="7"/>
        <v>13</v>
      </c>
      <c r="B22" s="51">
        <v>6243</v>
      </c>
      <c r="C22" s="51" t="s">
        <v>277</v>
      </c>
      <c r="D22" s="68" t="s">
        <v>259</v>
      </c>
      <c r="E22" s="68" t="s">
        <v>260</v>
      </c>
      <c r="F22" s="145">
        <v>730</v>
      </c>
      <c r="G22" s="69">
        <v>44981</v>
      </c>
      <c r="H22" s="136">
        <v>11</v>
      </c>
      <c r="I22" s="136">
        <f t="shared" si="0"/>
        <v>30</v>
      </c>
      <c r="J22" s="141">
        <f t="shared" si="2"/>
        <v>200</v>
      </c>
      <c r="K22" s="135">
        <f>1000/$P$8*I22</f>
        <v>1000.0000000000001</v>
      </c>
      <c r="L22" s="37">
        <f t="shared" si="1"/>
        <v>730</v>
      </c>
      <c r="M22" s="37">
        <f>F22*H22/$P$8*I22</f>
        <v>8030.0000000000009</v>
      </c>
      <c r="N22" s="61">
        <f>1000/$P$8*I22</f>
        <v>1000.0000000000001</v>
      </c>
      <c r="O22" s="61"/>
      <c r="P22" s="37">
        <f>J22+K22+L22+M22+N22</f>
        <v>10960</v>
      </c>
      <c r="Q22" s="96"/>
    </row>
    <row r="23" spans="1:18" s="138" customFormat="1" ht="24" x14ac:dyDescent="0.15">
      <c r="A23" s="139">
        <f t="shared" si="7"/>
        <v>14</v>
      </c>
      <c r="B23" s="51">
        <v>4679</v>
      </c>
      <c r="C23" s="51" t="s">
        <v>278</v>
      </c>
      <c r="D23" s="26" t="s">
        <v>261</v>
      </c>
      <c r="E23" s="26" t="s">
        <v>262</v>
      </c>
      <c r="F23" s="145">
        <v>730</v>
      </c>
      <c r="G23" s="69">
        <v>44774</v>
      </c>
      <c r="H23" s="136">
        <v>11</v>
      </c>
      <c r="I23" s="136">
        <f t="shared" si="0"/>
        <v>30</v>
      </c>
      <c r="J23" s="141">
        <f t="shared" si="2"/>
        <v>200</v>
      </c>
      <c r="K23" s="135">
        <f>1000/$P$8*I23</f>
        <v>1000.0000000000001</v>
      </c>
      <c r="L23" s="37">
        <f t="shared" si="1"/>
        <v>730</v>
      </c>
      <c r="M23" s="37">
        <f t="shared" si="4"/>
        <v>8030.0000000000009</v>
      </c>
      <c r="N23" s="61">
        <f t="shared" si="5"/>
        <v>1000.0000000000001</v>
      </c>
      <c r="O23" s="61"/>
      <c r="P23" s="37">
        <f>J23+K23+L23+M23+N23</f>
        <v>10960</v>
      </c>
      <c r="Q23" s="96"/>
    </row>
    <row r="24" spans="1:18" s="138" customFormat="1" ht="24" x14ac:dyDescent="0.15">
      <c r="A24" s="139">
        <f t="shared" si="7"/>
        <v>15</v>
      </c>
      <c r="B24" s="51">
        <v>6921</v>
      </c>
      <c r="C24" s="51" t="s">
        <v>279</v>
      </c>
      <c r="D24" s="97" t="s">
        <v>263</v>
      </c>
      <c r="E24" s="97" t="s">
        <v>264</v>
      </c>
      <c r="F24" s="145">
        <v>730</v>
      </c>
      <c r="G24" s="162">
        <v>45112</v>
      </c>
      <c r="H24" s="136">
        <v>11</v>
      </c>
      <c r="I24" s="136">
        <f t="shared" si="0"/>
        <v>30</v>
      </c>
      <c r="J24" s="135">
        <f t="shared" si="2"/>
        <v>200</v>
      </c>
      <c r="K24" s="135">
        <f>1000/$P$8*I24</f>
        <v>1000.0000000000001</v>
      </c>
      <c r="L24" s="37">
        <f t="shared" si="1"/>
        <v>730</v>
      </c>
      <c r="M24" s="37">
        <f>F24*H24/$P$8*I24</f>
        <v>8030.0000000000009</v>
      </c>
      <c r="N24" s="61">
        <f t="shared" si="5"/>
        <v>1000.0000000000001</v>
      </c>
      <c r="O24" s="71"/>
      <c r="P24" s="37">
        <f>J24+K24+L24+M24+N24</f>
        <v>10960</v>
      </c>
      <c r="Q24" s="96"/>
    </row>
    <row r="25" spans="1:18" s="138" customFormat="1" ht="24" x14ac:dyDescent="0.15">
      <c r="A25" s="139">
        <f t="shared" si="7"/>
        <v>16</v>
      </c>
      <c r="B25" s="68">
        <v>6898</v>
      </c>
      <c r="C25" s="68" t="s">
        <v>298</v>
      </c>
      <c r="D25" s="97" t="s">
        <v>299</v>
      </c>
      <c r="E25" s="97" t="s">
        <v>300</v>
      </c>
      <c r="F25" s="145">
        <v>730</v>
      </c>
      <c r="G25" s="162">
        <v>45401</v>
      </c>
      <c r="H25" s="136">
        <v>11</v>
      </c>
      <c r="I25" s="136">
        <f>$P$8-18</f>
        <v>12</v>
      </c>
      <c r="J25" s="135">
        <f>200/$P$8*I25</f>
        <v>80</v>
      </c>
      <c r="K25" s="135">
        <f>1000/$P$8*I25</f>
        <v>400</v>
      </c>
      <c r="L25" s="37">
        <f>730/$P$8*I25</f>
        <v>292</v>
      </c>
      <c r="M25" s="37">
        <f>F25*H25/$P$8*I25</f>
        <v>3212</v>
      </c>
      <c r="N25" s="61">
        <f>1000/$P$8*I25</f>
        <v>400</v>
      </c>
      <c r="O25" s="71"/>
      <c r="P25" s="37">
        <f>J25+K25+L25+M25+N25</f>
        <v>4384</v>
      </c>
      <c r="Q25" s="96"/>
    </row>
    <row r="26" spans="1:18" s="138" customFormat="1" x14ac:dyDescent="0.15">
      <c r="A26" s="149"/>
      <c r="B26" s="68"/>
      <c r="C26" s="68"/>
      <c r="D26" s="97"/>
      <c r="E26" s="97"/>
      <c r="F26" s="145"/>
      <c r="G26" s="162"/>
      <c r="H26" s="146"/>
      <c r="I26" s="147"/>
      <c r="J26" s="146"/>
      <c r="K26" s="148"/>
      <c r="L26" s="101"/>
      <c r="M26" s="101"/>
      <c r="N26" s="71"/>
      <c r="O26" s="71"/>
      <c r="P26" s="101"/>
      <c r="Q26" s="96"/>
    </row>
    <row r="27" spans="1:18" s="138" customFormat="1" x14ac:dyDescent="0.15">
      <c r="A27" s="149"/>
      <c r="B27" s="68"/>
      <c r="C27" s="68"/>
      <c r="D27" s="97"/>
      <c r="E27" s="97"/>
      <c r="F27" s="145"/>
      <c r="G27" s="162"/>
      <c r="H27" s="146"/>
      <c r="I27" s="147"/>
      <c r="J27" s="146"/>
      <c r="K27" s="148"/>
      <c r="L27" s="101"/>
      <c r="M27" s="101"/>
      <c r="N27" s="71"/>
      <c r="O27" s="71"/>
      <c r="P27" s="101"/>
      <c r="Q27" s="96"/>
    </row>
    <row r="28" spans="1:18" s="138" customFormat="1" x14ac:dyDescent="0.15">
      <c r="A28" s="149"/>
      <c r="B28" s="68"/>
      <c r="C28" s="68"/>
      <c r="D28" s="97"/>
      <c r="E28" s="97"/>
      <c r="F28" s="145"/>
      <c r="G28" s="162"/>
      <c r="H28" s="146"/>
      <c r="I28" s="147"/>
      <c r="J28" s="146"/>
      <c r="K28" s="148"/>
      <c r="L28" s="101"/>
      <c r="M28" s="101"/>
      <c r="N28" s="71"/>
      <c r="O28" s="71"/>
      <c r="P28" s="101"/>
      <c r="Q28" s="96"/>
    </row>
    <row r="29" spans="1:18" s="143" customFormat="1" x14ac:dyDescent="0.15">
      <c r="A29" s="149"/>
      <c r="B29" s="68"/>
      <c r="C29" s="68"/>
      <c r="D29" s="68"/>
      <c r="E29" s="68"/>
      <c r="F29" s="145"/>
      <c r="G29" s="69"/>
      <c r="H29" s="146"/>
      <c r="I29" s="147"/>
      <c r="J29" s="146"/>
      <c r="K29" s="148"/>
      <c r="L29" s="101"/>
      <c r="M29" s="101"/>
      <c r="N29" s="71"/>
      <c r="O29" s="71"/>
      <c r="P29" s="101"/>
      <c r="Q29" s="96"/>
    </row>
    <row r="30" spans="1:18" s="138" customFormat="1" ht="13" thickBot="1" x14ac:dyDescent="0.2">
      <c r="A30" s="150"/>
      <c r="B30" s="151"/>
      <c r="C30" s="151"/>
      <c r="D30" s="54" t="s">
        <v>6</v>
      </c>
      <c r="E30" s="54"/>
      <c r="F30" s="152"/>
      <c r="G30" s="153"/>
      <c r="H30" s="154"/>
      <c r="I30" s="152"/>
      <c r="J30" s="155">
        <f t="shared" ref="J30:O30" si="8">ROUND(SUM(J10:J29),0)</f>
        <v>2880</v>
      </c>
      <c r="K30" s="155">
        <f t="shared" si="8"/>
        <v>15400</v>
      </c>
      <c r="L30" s="155">
        <f t="shared" si="8"/>
        <v>11242</v>
      </c>
      <c r="M30" s="155">
        <f t="shared" si="8"/>
        <v>104698</v>
      </c>
      <c r="N30" s="155">
        <f t="shared" si="8"/>
        <v>15400</v>
      </c>
      <c r="O30" s="155">
        <f t="shared" si="8"/>
        <v>1500</v>
      </c>
      <c r="P30" s="155">
        <f>ROUND(SUM(P10:P29),0)</f>
        <v>151120</v>
      </c>
      <c r="Q30" s="156"/>
      <c r="R30" s="120"/>
    </row>
    <row r="31" spans="1:18" s="120" customFormat="1" x14ac:dyDescent="0.15">
      <c r="A31" s="118"/>
      <c r="B31" s="41"/>
      <c r="C31" s="41"/>
      <c r="D31" s="40"/>
      <c r="E31" s="40"/>
      <c r="F31" s="118"/>
      <c r="G31" s="157"/>
      <c r="H31" s="121"/>
      <c r="I31" s="118"/>
      <c r="J31" s="118"/>
      <c r="K31" s="118"/>
      <c r="L31" s="158"/>
      <c r="M31" s="158"/>
      <c r="N31" s="158"/>
      <c r="O31" s="158"/>
      <c r="P31" s="158"/>
      <c r="Q31" s="41"/>
    </row>
    <row r="32" spans="1:18" s="120" customFormat="1" x14ac:dyDescent="0.15">
      <c r="A32" s="118"/>
      <c r="B32" s="41"/>
      <c r="C32" s="41"/>
      <c r="D32" s="40"/>
      <c r="E32" s="40"/>
      <c r="F32" s="118"/>
      <c r="G32" s="157"/>
      <c r="H32" s="121"/>
      <c r="I32" s="118"/>
      <c r="J32" s="118"/>
      <c r="K32" s="118"/>
      <c r="L32" s="158"/>
      <c r="M32" s="158"/>
      <c r="N32" s="158"/>
      <c r="O32" s="158"/>
      <c r="P32" s="158"/>
      <c r="Q32" s="41"/>
    </row>
    <row r="33" spans="1:17" s="120" customFormat="1" ht="12" x14ac:dyDescent="0.15">
      <c r="A33" s="118"/>
      <c r="B33" s="41"/>
      <c r="C33" s="41"/>
      <c r="D33" s="40" t="s">
        <v>7</v>
      </c>
      <c r="E33" s="40"/>
      <c r="F33" s="159">
        <v>16</v>
      </c>
      <c r="G33" s="157"/>
      <c r="H33" s="121"/>
      <c r="I33" s="118"/>
      <c r="J33" s="118"/>
      <c r="K33" s="118"/>
      <c r="L33" s="122"/>
      <c r="M33" s="122"/>
      <c r="N33" s="122"/>
      <c r="O33" s="122"/>
      <c r="P33" s="122"/>
      <c r="Q33" s="41"/>
    </row>
    <row r="34" spans="1:17" s="120" customFormat="1" ht="12" x14ac:dyDescent="0.15">
      <c r="A34" s="118"/>
      <c r="B34" s="41"/>
      <c r="C34" s="41"/>
      <c r="D34" s="184" t="s">
        <v>14</v>
      </c>
      <c r="E34" s="160">
        <f>J30+K30+L30+O30</f>
        <v>31022</v>
      </c>
      <c r="F34" s="121"/>
      <c r="G34" s="118"/>
      <c r="H34" s="118"/>
      <c r="I34" s="118"/>
      <c r="J34" s="122"/>
      <c r="K34" s="122"/>
      <c r="L34" s="122"/>
      <c r="M34" s="122"/>
      <c r="N34" s="122"/>
      <c r="O34" s="41"/>
    </row>
    <row r="35" spans="1:17" s="120" customFormat="1" ht="12" x14ac:dyDescent="0.15">
      <c r="A35" s="118"/>
      <c r="B35" s="41"/>
      <c r="C35" s="41"/>
      <c r="D35" s="184" t="s">
        <v>36</v>
      </c>
      <c r="E35" s="136">
        <f>M30+N30</f>
        <v>120098</v>
      </c>
      <c r="F35" s="121"/>
      <c r="G35" s="118"/>
      <c r="H35" s="118"/>
      <c r="I35" s="118"/>
      <c r="J35" s="122"/>
      <c r="K35" s="122"/>
      <c r="L35" s="122"/>
      <c r="M35" s="122"/>
      <c r="N35" s="122"/>
      <c r="O35" s="41"/>
    </row>
    <row r="36" spans="1:17" s="120" customFormat="1" x14ac:dyDescent="0.15">
      <c r="A36" s="118"/>
      <c r="B36" s="40"/>
      <c r="C36" s="40"/>
      <c r="D36" s="207" t="s">
        <v>296</v>
      </c>
      <c r="E36" s="207"/>
      <c r="F36" s="207"/>
      <c r="G36" s="207"/>
      <c r="H36" s="207"/>
      <c r="I36" s="208">
        <f>E34+E35</f>
        <v>151120</v>
      </c>
      <c r="J36" s="208"/>
      <c r="M36" s="122"/>
      <c r="N36" s="122"/>
      <c r="O36" s="122"/>
      <c r="P36" s="122"/>
      <c r="Q36" s="40"/>
    </row>
    <row r="37" spans="1:17" s="120" customFormat="1" x14ac:dyDescent="0.15">
      <c r="A37" s="118"/>
      <c r="D37" s="161" t="s">
        <v>21</v>
      </c>
      <c r="E37" s="161"/>
      <c r="G37" s="209"/>
      <c r="H37" s="209"/>
      <c r="I37" s="209"/>
      <c r="J37" s="209"/>
      <c r="K37" s="209"/>
      <c r="L37" s="209"/>
      <c r="M37" s="209"/>
      <c r="N37" s="209"/>
      <c r="O37" s="118"/>
      <c r="P37" s="122"/>
      <c r="Q37" s="40"/>
    </row>
    <row r="38" spans="1:17" s="120" customFormat="1" x14ac:dyDescent="0.15">
      <c r="A38" s="118"/>
      <c r="B38" s="41"/>
      <c r="C38" s="41"/>
      <c r="D38" s="138" t="s">
        <v>22</v>
      </c>
      <c r="E38" s="121" t="s">
        <v>23</v>
      </c>
      <c r="F38" s="174" t="s">
        <v>32</v>
      </c>
      <c r="G38" s="174"/>
      <c r="H38" s="174"/>
      <c r="I38" s="174"/>
      <c r="J38" s="118"/>
      <c r="K38" s="159"/>
      <c r="L38" s="118"/>
      <c r="Q38" s="40"/>
    </row>
    <row r="39" spans="1:17" s="120" customFormat="1" x14ac:dyDescent="0.15">
      <c r="A39" s="118"/>
      <c r="B39" s="41"/>
      <c r="C39" s="41"/>
      <c r="D39" s="41"/>
      <c r="E39" s="41"/>
      <c r="F39" s="118"/>
      <c r="G39" s="157"/>
      <c r="H39" s="121"/>
      <c r="I39" s="118"/>
      <c r="J39" s="118"/>
      <c r="K39" s="118"/>
      <c r="L39" s="122"/>
      <c r="M39" s="122"/>
      <c r="N39" s="122"/>
      <c r="O39" s="122"/>
      <c r="P39" s="122"/>
      <c r="Q39" s="41"/>
    </row>
    <row r="40" spans="1:17" s="120" customFormat="1" x14ac:dyDescent="0.15">
      <c r="A40" s="118"/>
      <c r="B40" s="41"/>
      <c r="C40" s="41"/>
      <c r="D40" s="41"/>
      <c r="E40" s="41"/>
      <c r="F40" s="118"/>
      <c r="G40" s="157"/>
      <c r="H40" s="121"/>
      <c r="I40" s="118"/>
      <c r="J40" s="118"/>
      <c r="K40" s="118"/>
      <c r="L40" s="122"/>
      <c r="M40" s="122"/>
      <c r="N40" s="122"/>
      <c r="O40" s="122"/>
      <c r="P40" s="122"/>
      <c r="Q40" s="173"/>
    </row>
    <row r="41" spans="1:17" s="120" customFormat="1" x14ac:dyDescent="0.15">
      <c r="A41" s="118"/>
      <c r="B41" s="41"/>
      <c r="C41" s="41"/>
      <c r="D41" s="41"/>
      <c r="E41" s="41"/>
      <c r="F41" s="118"/>
      <c r="G41" s="157"/>
      <c r="H41" s="121"/>
      <c r="I41" s="118"/>
      <c r="J41" s="118"/>
      <c r="K41" s="118"/>
      <c r="L41" s="122"/>
      <c r="M41" s="122"/>
      <c r="N41" s="122"/>
      <c r="O41" s="122"/>
      <c r="P41" s="122"/>
      <c r="Q41" s="41"/>
    </row>
    <row r="42" spans="1:17" s="120" customFormat="1" x14ac:dyDescent="0.15">
      <c r="A42" s="118"/>
      <c r="B42" s="41"/>
      <c r="C42" s="41"/>
      <c r="D42" s="41"/>
      <c r="E42" s="41"/>
      <c r="F42" s="118"/>
      <c r="G42" s="157"/>
      <c r="H42" s="121"/>
      <c r="I42" s="118"/>
      <c r="J42" s="118"/>
      <c r="K42" s="118"/>
      <c r="L42" s="122"/>
      <c r="M42" s="122"/>
      <c r="N42" s="122"/>
      <c r="O42" s="122"/>
      <c r="P42" s="122"/>
      <c r="Q42" s="41"/>
    </row>
    <row r="43" spans="1:17" s="120" customFormat="1" x14ac:dyDescent="0.15">
      <c r="A43" s="118"/>
      <c r="B43" s="41"/>
      <c r="C43" s="41"/>
      <c r="D43" s="41"/>
      <c r="E43" s="41"/>
      <c r="F43" s="118"/>
      <c r="G43" s="157"/>
      <c r="H43" s="121"/>
      <c r="I43" s="118"/>
      <c r="J43" s="118"/>
      <c r="K43" s="118"/>
      <c r="L43" s="122"/>
      <c r="M43" s="122"/>
      <c r="N43" s="122"/>
      <c r="O43" s="122"/>
      <c r="P43" s="122"/>
      <c r="Q43" s="41"/>
    </row>
    <row r="44" spans="1:17" s="120" customFormat="1" x14ac:dyDescent="0.15">
      <c r="A44" s="118"/>
      <c r="B44" s="41"/>
      <c r="C44" s="41"/>
      <c r="D44" s="41"/>
      <c r="E44" s="41"/>
      <c r="F44" s="118"/>
      <c r="G44" s="157"/>
      <c r="H44" s="121"/>
      <c r="I44" s="118"/>
      <c r="J44" s="118"/>
      <c r="K44" s="118"/>
      <c r="L44" s="122"/>
      <c r="M44" s="122"/>
      <c r="N44" s="122"/>
      <c r="O44" s="122"/>
      <c r="P44" s="122"/>
      <c r="Q44" s="41"/>
    </row>
    <row r="45" spans="1:17" s="120" customFormat="1" x14ac:dyDescent="0.15">
      <c r="A45" s="118"/>
      <c r="B45" s="41"/>
      <c r="C45" s="41"/>
      <c r="D45" s="41"/>
      <c r="E45" s="41"/>
      <c r="F45" s="118"/>
      <c r="G45" s="157"/>
      <c r="H45" s="121"/>
      <c r="I45" s="118"/>
      <c r="J45" s="118"/>
      <c r="K45" s="118"/>
      <c r="L45" s="122"/>
      <c r="M45" s="122"/>
      <c r="N45" s="122"/>
      <c r="O45" s="122"/>
      <c r="P45" s="122"/>
      <c r="Q45" s="41"/>
    </row>
    <row r="46" spans="1:17" s="120" customFormat="1" x14ac:dyDescent="0.15">
      <c r="A46" s="118"/>
      <c r="B46" s="41"/>
      <c r="C46" s="41"/>
      <c r="D46" s="41"/>
      <c r="E46" s="41"/>
      <c r="F46" s="118"/>
      <c r="G46" s="157"/>
      <c r="H46" s="121"/>
      <c r="I46" s="118"/>
      <c r="J46" s="118"/>
      <c r="K46" s="118"/>
      <c r="L46" s="122"/>
      <c r="M46" s="122"/>
      <c r="N46" s="122"/>
      <c r="O46" s="122"/>
      <c r="P46" s="122"/>
      <c r="Q46" s="41"/>
    </row>
    <row r="47" spans="1:17" s="120" customFormat="1" x14ac:dyDescent="0.15">
      <c r="A47" s="118"/>
      <c r="B47" s="41"/>
      <c r="C47" s="41"/>
      <c r="D47" s="41"/>
      <c r="E47" s="41"/>
      <c r="F47" s="118"/>
      <c r="G47" s="157"/>
      <c r="H47" s="121"/>
      <c r="I47" s="118"/>
      <c r="J47" s="118"/>
      <c r="K47" s="118"/>
      <c r="L47" s="122"/>
      <c r="M47" s="122"/>
      <c r="N47" s="122"/>
      <c r="O47" s="122"/>
      <c r="P47" s="122"/>
      <c r="Q47" s="41"/>
    </row>
    <row r="48" spans="1:17" s="120" customFormat="1" x14ac:dyDescent="0.15">
      <c r="A48" s="118"/>
      <c r="B48" s="41"/>
      <c r="C48" s="41"/>
      <c r="D48" s="41"/>
      <c r="E48" s="41"/>
      <c r="F48" s="118"/>
      <c r="G48" s="157"/>
      <c r="H48" s="121"/>
      <c r="I48" s="118"/>
      <c r="J48" s="118"/>
      <c r="K48" s="118"/>
      <c r="L48" s="122"/>
      <c r="M48" s="122"/>
      <c r="N48" s="122"/>
      <c r="O48" s="122"/>
      <c r="P48" s="122"/>
      <c r="Q48" s="41"/>
    </row>
    <row r="49" spans="1:17" s="120" customFormat="1" x14ac:dyDescent="0.15">
      <c r="A49" s="118"/>
      <c r="B49" s="41"/>
      <c r="C49" s="41"/>
      <c r="D49" s="41"/>
      <c r="E49" s="41"/>
      <c r="F49" s="118"/>
      <c r="G49" s="157"/>
      <c r="H49" s="121"/>
      <c r="I49" s="118"/>
      <c r="J49" s="118"/>
      <c r="K49" s="118"/>
      <c r="L49" s="122"/>
      <c r="M49" s="122"/>
      <c r="N49" s="122"/>
      <c r="O49" s="122"/>
      <c r="P49" s="122"/>
      <c r="Q49" s="41"/>
    </row>
    <row r="50" spans="1:17" s="120" customFormat="1" x14ac:dyDescent="0.15">
      <c r="A50" s="118"/>
      <c r="B50" s="41"/>
      <c r="C50" s="41"/>
      <c r="D50" s="41"/>
      <c r="E50" s="41"/>
      <c r="F50" s="118"/>
      <c r="G50" s="157"/>
      <c r="H50" s="121"/>
      <c r="I50" s="118"/>
      <c r="J50" s="118"/>
      <c r="K50" s="118"/>
      <c r="L50" s="122"/>
      <c r="M50" s="122"/>
      <c r="N50" s="122"/>
      <c r="O50" s="122"/>
      <c r="P50" s="122"/>
      <c r="Q50" s="41"/>
    </row>
    <row r="51" spans="1:17" s="120" customFormat="1" x14ac:dyDescent="0.15">
      <c r="A51" s="118"/>
      <c r="B51" s="41"/>
      <c r="C51" s="41"/>
      <c r="D51" s="41"/>
      <c r="E51" s="41"/>
      <c r="F51" s="118"/>
      <c r="G51" s="157"/>
      <c r="H51" s="121"/>
      <c r="I51" s="118"/>
      <c r="J51" s="118"/>
      <c r="K51" s="118"/>
      <c r="L51" s="122"/>
      <c r="M51" s="122"/>
      <c r="N51" s="122"/>
      <c r="O51" s="122"/>
      <c r="P51" s="122"/>
      <c r="Q51" s="41"/>
    </row>
    <row r="52" spans="1:17" s="120" customFormat="1" x14ac:dyDescent="0.15">
      <c r="A52" s="118"/>
      <c r="B52" s="41"/>
      <c r="C52" s="41"/>
      <c r="D52" s="41"/>
      <c r="E52" s="41"/>
      <c r="F52" s="118"/>
      <c r="G52" s="157"/>
      <c r="H52" s="121"/>
      <c r="I52" s="118"/>
      <c r="J52" s="118"/>
      <c r="K52" s="118"/>
      <c r="L52" s="122"/>
      <c r="M52" s="122"/>
      <c r="N52" s="122"/>
      <c r="O52" s="122"/>
      <c r="P52" s="122"/>
      <c r="Q52" s="41"/>
    </row>
    <row r="53" spans="1:17" s="120" customFormat="1" x14ac:dyDescent="0.15">
      <c r="A53" s="118"/>
      <c r="B53" s="41"/>
      <c r="C53" s="41"/>
      <c r="D53" s="41"/>
      <c r="E53" s="41"/>
      <c r="F53" s="118"/>
      <c r="G53" s="157"/>
      <c r="H53" s="121"/>
      <c r="I53" s="118"/>
      <c r="J53" s="118"/>
      <c r="K53" s="118"/>
      <c r="L53" s="122"/>
      <c r="M53" s="122"/>
      <c r="N53" s="122"/>
      <c r="O53" s="122"/>
      <c r="P53" s="122"/>
      <c r="Q53" s="41"/>
    </row>
    <row r="54" spans="1:17" s="120" customFormat="1" x14ac:dyDescent="0.15">
      <c r="A54" s="118"/>
      <c r="B54" s="41"/>
      <c r="C54" s="41"/>
      <c r="D54" s="41"/>
      <c r="E54" s="41"/>
      <c r="F54" s="118"/>
      <c r="G54" s="157"/>
      <c r="H54" s="121"/>
      <c r="I54" s="118"/>
      <c r="J54" s="118"/>
      <c r="K54" s="118"/>
      <c r="L54" s="122"/>
      <c r="M54" s="122"/>
      <c r="N54" s="122"/>
      <c r="O54" s="122"/>
      <c r="P54" s="122"/>
      <c r="Q54" s="41"/>
    </row>
    <row r="55" spans="1:17" s="120" customFormat="1" x14ac:dyDescent="0.15">
      <c r="A55" s="118"/>
      <c r="B55" s="41"/>
      <c r="C55" s="41"/>
      <c r="D55" s="41"/>
      <c r="E55" s="41"/>
      <c r="F55" s="118"/>
      <c r="G55" s="157"/>
      <c r="H55" s="121"/>
      <c r="I55" s="118"/>
      <c r="J55" s="118"/>
      <c r="K55" s="118"/>
      <c r="L55" s="122"/>
      <c r="M55" s="122"/>
      <c r="N55" s="122"/>
      <c r="O55" s="122"/>
      <c r="P55" s="122"/>
      <c r="Q55" s="41"/>
    </row>
    <row r="56" spans="1:17" s="120" customFormat="1" x14ac:dyDescent="0.15">
      <c r="A56" s="118"/>
      <c r="B56" s="41"/>
      <c r="C56" s="41"/>
      <c r="D56" s="41"/>
      <c r="E56" s="41"/>
      <c r="F56" s="118"/>
      <c r="G56" s="157"/>
      <c r="H56" s="121"/>
      <c r="I56" s="118"/>
      <c r="J56" s="118"/>
      <c r="K56" s="118"/>
      <c r="L56" s="122"/>
      <c r="M56" s="122"/>
      <c r="N56" s="122"/>
      <c r="O56" s="122"/>
      <c r="P56" s="122"/>
      <c r="Q56" s="41"/>
    </row>
    <row r="57" spans="1:17" s="120" customFormat="1" x14ac:dyDescent="0.15">
      <c r="A57" s="118"/>
      <c r="B57" s="41"/>
      <c r="C57" s="41"/>
      <c r="D57" s="41"/>
      <c r="E57" s="41"/>
      <c r="F57" s="118"/>
      <c r="G57" s="157"/>
      <c r="H57" s="121"/>
      <c r="I57" s="118"/>
      <c r="J57" s="118"/>
      <c r="K57" s="118"/>
      <c r="L57" s="122"/>
      <c r="M57" s="122"/>
      <c r="N57" s="122"/>
      <c r="O57" s="122"/>
      <c r="P57" s="122"/>
      <c r="Q57" s="41"/>
    </row>
    <row r="58" spans="1:17" s="120" customFormat="1" x14ac:dyDescent="0.15">
      <c r="A58" s="118"/>
      <c r="B58" s="41"/>
      <c r="C58" s="41"/>
      <c r="D58" s="41"/>
      <c r="E58" s="41"/>
      <c r="F58" s="118"/>
      <c r="G58" s="157"/>
      <c r="H58" s="121"/>
      <c r="I58" s="118"/>
      <c r="J58" s="118"/>
      <c r="K58" s="118"/>
      <c r="L58" s="122"/>
      <c r="M58" s="122"/>
      <c r="N58" s="122"/>
      <c r="O58" s="122"/>
      <c r="P58" s="122"/>
      <c r="Q58" s="41"/>
    </row>
    <row r="59" spans="1:17" s="120" customFormat="1" x14ac:dyDescent="0.15">
      <c r="A59" s="118"/>
      <c r="B59" s="41"/>
      <c r="C59" s="41"/>
      <c r="D59" s="41"/>
      <c r="E59" s="41"/>
      <c r="F59" s="118"/>
      <c r="G59" s="157"/>
      <c r="H59" s="121"/>
      <c r="I59" s="118"/>
      <c r="J59" s="118"/>
      <c r="K59" s="118"/>
      <c r="L59" s="122"/>
      <c r="M59" s="122"/>
      <c r="N59" s="122"/>
      <c r="O59" s="122"/>
      <c r="P59" s="122"/>
      <c r="Q59" s="41"/>
    </row>
    <row r="60" spans="1:17" s="120" customFormat="1" x14ac:dyDescent="0.15">
      <c r="A60" s="118"/>
      <c r="B60" s="41"/>
      <c r="C60" s="41"/>
      <c r="D60" s="41"/>
      <c r="E60" s="41"/>
      <c r="F60" s="118"/>
      <c r="G60" s="157"/>
      <c r="H60" s="121"/>
      <c r="I60" s="118"/>
      <c r="J60" s="118"/>
      <c r="K60" s="118"/>
      <c r="L60" s="122"/>
      <c r="M60" s="122"/>
      <c r="N60" s="122"/>
      <c r="O60" s="122"/>
      <c r="P60" s="122"/>
      <c r="Q60" s="41"/>
    </row>
    <row r="61" spans="1:17" s="120" customFormat="1" x14ac:dyDescent="0.15">
      <c r="A61" s="118"/>
      <c r="B61" s="41"/>
      <c r="C61" s="41"/>
      <c r="D61" s="41"/>
      <c r="E61" s="41"/>
      <c r="F61" s="118"/>
      <c r="G61" s="157"/>
      <c r="H61" s="121"/>
      <c r="I61" s="118"/>
      <c r="J61" s="118"/>
      <c r="K61" s="118"/>
      <c r="L61" s="122"/>
      <c r="M61" s="122"/>
      <c r="N61" s="122"/>
      <c r="O61" s="122"/>
      <c r="P61" s="122"/>
      <c r="Q61" s="41"/>
    </row>
    <row r="62" spans="1:17" s="120" customFormat="1" x14ac:dyDescent="0.15">
      <c r="A62" s="118"/>
      <c r="B62" s="41"/>
      <c r="C62" s="41"/>
      <c r="D62" s="41"/>
      <c r="E62" s="41"/>
      <c r="F62" s="118"/>
      <c r="G62" s="157"/>
      <c r="H62" s="121"/>
      <c r="I62" s="118"/>
      <c r="J62" s="118"/>
      <c r="K62" s="118"/>
      <c r="L62" s="122"/>
      <c r="M62" s="122"/>
      <c r="N62" s="122"/>
      <c r="O62" s="122"/>
      <c r="P62" s="122"/>
      <c r="Q62" s="41"/>
    </row>
    <row r="63" spans="1:17" s="120" customFormat="1" x14ac:dyDescent="0.15">
      <c r="A63" s="118"/>
      <c r="B63" s="41"/>
      <c r="C63" s="41"/>
      <c r="D63" s="41"/>
      <c r="E63" s="41"/>
      <c r="F63" s="118"/>
      <c r="G63" s="157"/>
      <c r="H63" s="121"/>
      <c r="I63" s="118"/>
      <c r="J63" s="118"/>
      <c r="K63" s="118"/>
      <c r="L63" s="122"/>
      <c r="M63" s="122"/>
      <c r="N63" s="122"/>
      <c r="O63" s="122"/>
      <c r="P63" s="122"/>
      <c r="Q63" s="41"/>
    </row>
    <row r="64" spans="1:17" s="120" customFormat="1" x14ac:dyDescent="0.15">
      <c r="A64" s="118"/>
      <c r="B64" s="41"/>
      <c r="C64" s="41"/>
      <c r="D64" s="41"/>
      <c r="E64" s="41"/>
      <c r="F64" s="118"/>
      <c r="G64" s="157"/>
      <c r="H64" s="121"/>
      <c r="I64" s="118"/>
      <c r="J64" s="118"/>
      <c r="K64" s="118"/>
      <c r="L64" s="122"/>
      <c r="M64" s="122"/>
      <c r="N64" s="122"/>
      <c r="O64" s="122"/>
      <c r="P64" s="122"/>
      <c r="Q64" s="41"/>
    </row>
    <row r="65" spans="1:17" s="120" customFormat="1" x14ac:dyDescent="0.15">
      <c r="A65" s="118"/>
      <c r="B65" s="41"/>
      <c r="C65" s="41"/>
      <c r="D65" s="41"/>
      <c r="E65" s="41"/>
      <c r="F65" s="118"/>
      <c r="G65" s="157"/>
      <c r="H65" s="121"/>
      <c r="I65" s="118"/>
      <c r="J65" s="118"/>
      <c r="K65" s="118"/>
      <c r="L65" s="122"/>
      <c r="M65" s="122"/>
      <c r="N65" s="122"/>
      <c r="O65" s="122"/>
      <c r="P65" s="122"/>
      <c r="Q65" s="41"/>
    </row>
    <row r="66" spans="1:17" s="120" customFormat="1" x14ac:dyDescent="0.15">
      <c r="A66" s="118"/>
      <c r="B66" s="41"/>
      <c r="C66" s="41"/>
      <c r="D66" s="41"/>
      <c r="E66" s="41"/>
      <c r="F66" s="118"/>
      <c r="G66" s="157"/>
      <c r="H66" s="121"/>
      <c r="I66" s="118"/>
      <c r="J66" s="118"/>
      <c r="K66" s="118"/>
      <c r="L66" s="122"/>
      <c r="M66" s="122"/>
      <c r="N66" s="122"/>
      <c r="O66" s="122"/>
      <c r="P66" s="122"/>
      <c r="Q66" s="41"/>
    </row>
    <row r="67" spans="1:17" s="120" customFormat="1" x14ac:dyDescent="0.15">
      <c r="A67" s="118"/>
      <c r="B67" s="41"/>
      <c r="C67" s="41"/>
      <c r="D67" s="41"/>
      <c r="E67" s="41"/>
      <c r="F67" s="118"/>
      <c r="G67" s="157"/>
      <c r="H67" s="121"/>
      <c r="I67" s="118"/>
      <c r="J67" s="118"/>
      <c r="K67" s="118"/>
      <c r="L67" s="122"/>
      <c r="M67" s="122"/>
      <c r="N67" s="122"/>
      <c r="O67" s="122"/>
      <c r="P67" s="122"/>
      <c r="Q67" s="41"/>
    </row>
    <row r="68" spans="1:17" s="120" customFormat="1" x14ac:dyDescent="0.15">
      <c r="A68" s="118"/>
      <c r="B68" s="41"/>
      <c r="C68" s="41"/>
      <c r="D68" s="41"/>
      <c r="E68" s="41"/>
      <c r="F68" s="118"/>
      <c r="G68" s="157"/>
      <c r="H68" s="121"/>
      <c r="I68" s="118"/>
      <c r="J68" s="118"/>
      <c r="K68" s="118"/>
      <c r="L68" s="122"/>
      <c r="M68" s="122"/>
      <c r="N68" s="122"/>
      <c r="O68" s="122"/>
      <c r="P68" s="122"/>
      <c r="Q68" s="41"/>
    </row>
    <row r="69" spans="1:17" s="120" customFormat="1" x14ac:dyDescent="0.15">
      <c r="A69" s="118"/>
      <c r="B69" s="41"/>
      <c r="C69" s="41"/>
      <c r="D69" s="41"/>
      <c r="E69" s="41"/>
      <c r="F69" s="118"/>
      <c r="G69" s="157"/>
      <c r="H69" s="121"/>
      <c r="I69" s="118"/>
      <c r="J69" s="118"/>
      <c r="K69" s="118"/>
      <c r="L69" s="122"/>
      <c r="M69" s="122"/>
      <c r="N69" s="122"/>
      <c r="O69" s="122"/>
      <c r="P69" s="122"/>
      <c r="Q69" s="41"/>
    </row>
    <row r="70" spans="1:17" s="120" customFormat="1" x14ac:dyDescent="0.15">
      <c r="A70" s="118"/>
      <c r="B70" s="41"/>
      <c r="C70" s="41"/>
      <c r="D70" s="41"/>
      <c r="E70" s="41"/>
      <c r="F70" s="118"/>
      <c r="G70" s="157"/>
      <c r="H70" s="121"/>
      <c r="I70" s="118"/>
      <c r="J70" s="118"/>
      <c r="K70" s="118"/>
      <c r="L70" s="122"/>
      <c r="M70" s="122"/>
      <c r="N70" s="122"/>
      <c r="O70" s="122"/>
      <c r="P70" s="122"/>
      <c r="Q70" s="41"/>
    </row>
    <row r="71" spans="1:17" s="120" customFormat="1" x14ac:dyDescent="0.15">
      <c r="A71" s="118"/>
      <c r="B71" s="41"/>
      <c r="C71" s="41"/>
      <c r="D71" s="41"/>
      <c r="E71" s="41"/>
      <c r="F71" s="118"/>
      <c r="G71" s="157"/>
      <c r="H71" s="121"/>
      <c r="I71" s="118"/>
      <c r="J71" s="118"/>
      <c r="K71" s="118"/>
      <c r="L71" s="122"/>
      <c r="M71" s="122"/>
      <c r="N71" s="122"/>
      <c r="O71" s="122"/>
      <c r="P71" s="122"/>
      <c r="Q71" s="41"/>
    </row>
    <row r="72" spans="1:17" s="120" customFormat="1" x14ac:dyDescent="0.15">
      <c r="A72" s="118"/>
      <c r="B72" s="41"/>
      <c r="C72" s="41"/>
      <c r="D72" s="41"/>
      <c r="E72" s="41"/>
      <c r="F72" s="118"/>
      <c r="G72" s="157"/>
      <c r="H72" s="121"/>
      <c r="I72" s="118"/>
      <c r="J72" s="118"/>
      <c r="K72" s="118"/>
      <c r="L72" s="122"/>
      <c r="M72" s="122"/>
      <c r="N72" s="122"/>
      <c r="O72" s="122"/>
      <c r="P72" s="122"/>
      <c r="Q72" s="41"/>
    </row>
    <row r="73" spans="1:17" s="120" customFormat="1" x14ac:dyDescent="0.15">
      <c r="A73" s="118"/>
      <c r="B73" s="41"/>
      <c r="C73" s="41"/>
      <c r="D73" s="41"/>
      <c r="E73" s="41"/>
      <c r="F73" s="118"/>
      <c r="G73" s="157"/>
      <c r="H73" s="121"/>
      <c r="I73" s="118"/>
      <c r="J73" s="118"/>
      <c r="K73" s="118"/>
      <c r="L73" s="122"/>
      <c r="M73" s="122"/>
      <c r="N73" s="122"/>
      <c r="O73" s="122"/>
      <c r="P73" s="122"/>
      <c r="Q73" s="41"/>
    </row>
    <row r="74" spans="1:17" s="120" customFormat="1" x14ac:dyDescent="0.15">
      <c r="A74" s="118"/>
      <c r="B74" s="41"/>
      <c r="C74" s="41"/>
      <c r="D74" s="41"/>
      <c r="E74" s="41"/>
      <c r="F74" s="118"/>
      <c r="G74" s="157"/>
      <c r="H74" s="121"/>
      <c r="I74" s="118"/>
      <c r="J74" s="118"/>
      <c r="K74" s="118"/>
      <c r="L74" s="122"/>
      <c r="M74" s="122"/>
      <c r="N74" s="122"/>
      <c r="O74" s="122"/>
      <c r="P74" s="122"/>
      <c r="Q74" s="41"/>
    </row>
    <row r="75" spans="1:17" s="120" customFormat="1" x14ac:dyDescent="0.15">
      <c r="A75" s="118"/>
      <c r="B75" s="41"/>
      <c r="C75" s="41"/>
      <c r="D75" s="41"/>
      <c r="E75" s="41"/>
      <c r="F75" s="118"/>
      <c r="G75" s="157"/>
      <c r="H75" s="121"/>
      <c r="I75" s="118"/>
      <c r="J75" s="118"/>
      <c r="K75" s="118"/>
      <c r="L75" s="122"/>
      <c r="M75" s="122"/>
      <c r="N75" s="122"/>
      <c r="O75" s="122"/>
      <c r="P75" s="122"/>
      <c r="Q75" s="41"/>
    </row>
    <row r="76" spans="1:17" s="120" customFormat="1" x14ac:dyDescent="0.15">
      <c r="A76" s="118"/>
      <c r="B76" s="41"/>
      <c r="C76" s="41"/>
      <c r="D76" s="41"/>
      <c r="E76" s="41"/>
      <c r="F76" s="118"/>
      <c r="G76" s="157"/>
      <c r="H76" s="121"/>
      <c r="I76" s="118"/>
      <c r="J76" s="118"/>
      <c r="K76" s="118"/>
      <c r="L76" s="122"/>
      <c r="M76" s="122"/>
      <c r="N76" s="122"/>
      <c r="O76" s="122"/>
      <c r="P76" s="122"/>
      <c r="Q76" s="41"/>
    </row>
    <row r="77" spans="1:17" s="120" customFormat="1" x14ac:dyDescent="0.15">
      <c r="A77" s="118"/>
      <c r="B77" s="41"/>
      <c r="C77" s="41"/>
      <c r="D77" s="41"/>
      <c r="E77" s="41"/>
      <c r="F77" s="118"/>
      <c r="G77" s="157"/>
      <c r="H77" s="121"/>
      <c r="I77" s="118"/>
      <c r="J77" s="118"/>
      <c r="K77" s="118"/>
      <c r="L77" s="122"/>
      <c r="M77" s="122"/>
      <c r="N77" s="122"/>
      <c r="O77" s="122"/>
      <c r="P77" s="122"/>
      <c r="Q77" s="41"/>
    </row>
    <row r="78" spans="1:17" s="120" customFormat="1" x14ac:dyDescent="0.15">
      <c r="A78" s="118"/>
      <c r="B78" s="41"/>
      <c r="C78" s="41"/>
      <c r="D78" s="41"/>
      <c r="E78" s="41"/>
      <c r="F78" s="118"/>
      <c r="G78" s="157"/>
      <c r="H78" s="121"/>
      <c r="I78" s="118"/>
      <c r="J78" s="118"/>
      <c r="K78" s="118"/>
      <c r="L78" s="122"/>
      <c r="M78" s="122"/>
      <c r="N78" s="122"/>
      <c r="O78" s="122"/>
      <c r="P78" s="122"/>
      <c r="Q78" s="41"/>
    </row>
    <row r="79" spans="1:17" s="120" customFormat="1" x14ac:dyDescent="0.15">
      <c r="A79" s="118"/>
      <c r="B79" s="41"/>
      <c r="C79" s="41"/>
      <c r="D79" s="41"/>
      <c r="E79" s="41"/>
      <c r="F79" s="118"/>
      <c r="G79" s="157"/>
      <c r="H79" s="121"/>
      <c r="I79" s="118"/>
      <c r="J79" s="118"/>
      <c r="K79" s="118"/>
      <c r="L79" s="122"/>
      <c r="M79" s="122"/>
      <c r="N79" s="122"/>
      <c r="O79" s="122"/>
      <c r="P79" s="122"/>
      <c r="Q79" s="41"/>
    </row>
    <row r="80" spans="1:17" s="120" customFormat="1" x14ac:dyDescent="0.15">
      <c r="A80" s="118"/>
      <c r="B80" s="41"/>
      <c r="C80" s="41"/>
      <c r="D80" s="41"/>
      <c r="E80" s="41"/>
      <c r="F80" s="118"/>
      <c r="G80" s="157"/>
      <c r="H80" s="121"/>
      <c r="I80" s="118"/>
      <c r="J80" s="118"/>
      <c r="K80" s="118"/>
      <c r="L80" s="122"/>
      <c r="M80" s="122"/>
      <c r="N80" s="122"/>
      <c r="O80" s="122"/>
      <c r="P80" s="122"/>
      <c r="Q80" s="41"/>
    </row>
    <row r="81" spans="1:17" s="120" customFormat="1" x14ac:dyDescent="0.15">
      <c r="A81" s="118"/>
      <c r="B81" s="41"/>
      <c r="C81" s="41"/>
      <c r="D81" s="41"/>
      <c r="E81" s="41"/>
      <c r="F81" s="118"/>
      <c r="G81" s="157"/>
      <c r="H81" s="121"/>
      <c r="I81" s="118"/>
      <c r="J81" s="118"/>
      <c r="K81" s="118"/>
      <c r="L81" s="122"/>
      <c r="M81" s="122"/>
      <c r="N81" s="122"/>
      <c r="O81" s="122"/>
      <c r="P81" s="122"/>
      <c r="Q81" s="41"/>
    </row>
    <row r="82" spans="1:17" s="120" customFormat="1" x14ac:dyDescent="0.15">
      <c r="A82" s="118"/>
      <c r="B82" s="41"/>
      <c r="C82" s="41"/>
      <c r="D82" s="41"/>
      <c r="E82" s="41"/>
      <c r="F82" s="118"/>
      <c r="G82" s="157"/>
      <c r="H82" s="121"/>
      <c r="I82" s="118"/>
      <c r="J82" s="118"/>
      <c r="K82" s="118"/>
      <c r="L82" s="122"/>
      <c r="M82" s="122"/>
      <c r="N82" s="122"/>
      <c r="O82" s="122"/>
      <c r="P82" s="122"/>
      <c r="Q82" s="41"/>
    </row>
    <row r="83" spans="1:17" s="120" customFormat="1" x14ac:dyDescent="0.15">
      <c r="A83" s="118"/>
      <c r="B83" s="41"/>
      <c r="C83" s="41"/>
      <c r="D83" s="41"/>
      <c r="E83" s="41"/>
      <c r="F83" s="118"/>
      <c r="G83" s="157"/>
      <c r="H83" s="121"/>
      <c r="I83" s="118"/>
      <c r="J83" s="118"/>
      <c r="K83" s="118"/>
      <c r="L83" s="122"/>
      <c r="M83" s="122"/>
      <c r="N83" s="122"/>
      <c r="O83" s="122"/>
      <c r="P83" s="122"/>
      <c r="Q83" s="41"/>
    </row>
    <row r="84" spans="1:17" s="120" customFormat="1" x14ac:dyDescent="0.15">
      <c r="A84" s="118"/>
      <c r="B84" s="41"/>
      <c r="C84" s="41"/>
      <c r="D84" s="41"/>
      <c r="E84" s="41"/>
      <c r="F84" s="118"/>
      <c r="G84" s="157"/>
      <c r="H84" s="121"/>
      <c r="I84" s="118"/>
      <c r="J84" s="118"/>
      <c r="K84" s="118"/>
      <c r="L84" s="122"/>
      <c r="M84" s="122"/>
      <c r="N84" s="122"/>
      <c r="O84" s="122"/>
      <c r="P84" s="122"/>
      <c r="Q84" s="41"/>
    </row>
    <row r="85" spans="1:17" s="120" customFormat="1" x14ac:dyDescent="0.15">
      <c r="A85" s="118"/>
      <c r="B85" s="41"/>
      <c r="C85" s="41"/>
      <c r="D85" s="41"/>
      <c r="E85" s="41"/>
      <c r="F85" s="118"/>
      <c r="G85" s="157"/>
      <c r="H85" s="121"/>
      <c r="I85" s="118"/>
      <c r="J85" s="118"/>
      <c r="K85" s="118"/>
      <c r="L85" s="122"/>
      <c r="M85" s="122"/>
      <c r="N85" s="122"/>
      <c r="O85" s="122"/>
      <c r="P85" s="122"/>
      <c r="Q85" s="41"/>
    </row>
    <row r="86" spans="1:17" s="120" customFormat="1" x14ac:dyDescent="0.15">
      <c r="A86" s="118"/>
      <c r="B86" s="41"/>
      <c r="C86" s="41"/>
      <c r="D86" s="41"/>
      <c r="E86" s="41"/>
      <c r="F86" s="118"/>
      <c r="G86" s="157"/>
      <c r="H86" s="121"/>
      <c r="I86" s="118"/>
      <c r="J86" s="118"/>
      <c r="K86" s="118"/>
      <c r="L86" s="122"/>
      <c r="M86" s="122"/>
      <c r="N86" s="122"/>
      <c r="O86" s="122"/>
      <c r="P86" s="122"/>
      <c r="Q86" s="41"/>
    </row>
    <row r="87" spans="1:17" s="120" customFormat="1" x14ac:dyDescent="0.15">
      <c r="A87" s="118"/>
      <c r="B87" s="41"/>
      <c r="C87" s="41"/>
      <c r="D87" s="41"/>
      <c r="E87" s="41"/>
      <c r="F87" s="118"/>
      <c r="G87" s="157"/>
      <c r="H87" s="121"/>
      <c r="I87" s="118"/>
      <c r="J87" s="118"/>
      <c r="K87" s="118"/>
      <c r="L87" s="122"/>
      <c r="M87" s="122"/>
      <c r="N87" s="122"/>
      <c r="O87" s="122"/>
      <c r="P87" s="122"/>
      <c r="Q87" s="41"/>
    </row>
    <row r="88" spans="1:17" s="120" customFormat="1" x14ac:dyDescent="0.15">
      <c r="A88" s="118"/>
      <c r="B88" s="41"/>
      <c r="C88" s="41"/>
      <c r="D88" s="41"/>
      <c r="E88" s="41"/>
      <c r="F88" s="118"/>
      <c r="G88" s="157"/>
      <c r="H88" s="121"/>
      <c r="I88" s="118"/>
      <c r="J88" s="118"/>
      <c r="K88" s="118"/>
      <c r="L88" s="122"/>
      <c r="M88" s="122"/>
      <c r="N88" s="122"/>
      <c r="O88" s="122"/>
      <c r="P88" s="122"/>
      <c r="Q88" s="41"/>
    </row>
    <row r="89" spans="1:17" s="120" customFormat="1" x14ac:dyDescent="0.15">
      <c r="A89" s="118"/>
      <c r="B89" s="41"/>
      <c r="C89" s="41"/>
      <c r="D89" s="41"/>
      <c r="E89" s="41"/>
      <c r="F89" s="118"/>
      <c r="G89" s="157"/>
      <c r="H89" s="121"/>
      <c r="I89" s="118"/>
      <c r="J89" s="118"/>
      <c r="K89" s="118"/>
      <c r="L89" s="122"/>
      <c r="M89" s="122"/>
      <c r="N89" s="122"/>
      <c r="O89" s="122"/>
      <c r="P89" s="122"/>
      <c r="Q89" s="41"/>
    </row>
    <row r="90" spans="1:17" s="120" customFormat="1" x14ac:dyDescent="0.15">
      <c r="A90" s="118"/>
      <c r="B90" s="41"/>
      <c r="C90" s="41"/>
      <c r="D90" s="41"/>
      <c r="E90" s="41"/>
      <c r="F90" s="118"/>
      <c r="G90" s="157"/>
      <c r="H90" s="121"/>
      <c r="I90" s="118"/>
      <c r="J90" s="118"/>
      <c r="K90" s="118"/>
      <c r="L90" s="122"/>
      <c r="M90" s="122"/>
      <c r="N90" s="122"/>
      <c r="O90" s="122"/>
      <c r="P90" s="122"/>
      <c r="Q90" s="41"/>
    </row>
    <row r="91" spans="1:17" s="120" customFormat="1" x14ac:dyDescent="0.15">
      <c r="A91" s="118"/>
      <c r="B91" s="41"/>
      <c r="C91" s="41"/>
      <c r="D91" s="41"/>
      <c r="E91" s="41"/>
      <c r="F91" s="118"/>
      <c r="G91" s="157"/>
      <c r="H91" s="121"/>
      <c r="I91" s="118"/>
      <c r="J91" s="118"/>
      <c r="K91" s="118"/>
      <c r="L91" s="122"/>
      <c r="M91" s="122"/>
      <c r="N91" s="122"/>
      <c r="O91" s="122"/>
      <c r="P91" s="122"/>
      <c r="Q91" s="41"/>
    </row>
    <row r="92" spans="1:17" s="120" customFormat="1" x14ac:dyDescent="0.15">
      <c r="A92" s="118"/>
      <c r="B92" s="41"/>
      <c r="C92" s="41"/>
      <c r="D92" s="41"/>
      <c r="E92" s="41"/>
      <c r="F92" s="118"/>
      <c r="G92" s="157"/>
      <c r="H92" s="121"/>
      <c r="I92" s="118"/>
      <c r="J92" s="118"/>
      <c r="K92" s="118"/>
      <c r="L92" s="122"/>
      <c r="M92" s="122"/>
      <c r="N92" s="122"/>
      <c r="O92" s="122"/>
      <c r="P92" s="122"/>
      <c r="Q92" s="41"/>
    </row>
    <row r="93" spans="1:17" s="120" customFormat="1" x14ac:dyDescent="0.15">
      <c r="A93" s="118"/>
      <c r="B93" s="41"/>
      <c r="C93" s="41"/>
      <c r="D93" s="41"/>
      <c r="E93" s="41"/>
      <c r="F93" s="118"/>
      <c r="G93" s="157"/>
      <c r="H93" s="121"/>
      <c r="I93" s="118"/>
      <c r="J93" s="118"/>
      <c r="K93" s="118"/>
      <c r="L93" s="122"/>
      <c r="M93" s="122"/>
      <c r="N93" s="122"/>
      <c r="O93" s="122"/>
      <c r="P93" s="122"/>
      <c r="Q93" s="41"/>
    </row>
    <row r="94" spans="1:17" s="120" customFormat="1" x14ac:dyDescent="0.15">
      <c r="A94" s="118"/>
      <c r="B94" s="41"/>
      <c r="C94" s="41"/>
      <c r="D94" s="41"/>
      <c r="E94" s="41"/>
      <c r="F94" s="118"/>
      <c r="G94" s="157"/>
      <c r="H94" s="121"/>
      <c r="I94" s="118"/>
      <c r="J94" s="118"/>
      <c r="K94" s="118"/>
      <c r="L94" s="122"/>
      <c r="M94" s="122"/>
      <c r="N94" s="122"/>
      <c r="O94" s="122"/>
      <c r="P94" s="122"/>
      <c r="Q94" s="41"/>
    </row>
    <row r="95" spans="1:17" s="120" customFormat="1" x14ac:dyDescent="0.15">
      <c r="A95" s="118"/>
      <c r="B95" s="41"/>
      <c r="C95" s="41"/>
      <c r="D95" s="41"/>
      <c r="E95" s="41"/>
      <c r="F95" s="118"/>
      <c r="G95" s="157"/>
      <c r="H95" s="121"/>
      <c r="I95" s="118"/>
      <c r="J95" s="118"/>
      <c r="K95" s="118"/>
      <c r="L95" s="122"/>
      <c r="M95" s="122"/>
      <c r="N95" s="122"/>
      <c r="O95" s="122"/>
      <c r="P95" s="122"/>
      <c r="Q95" s="41"/>
    </row>
    <row r="96" spans="1:17" s="120" customFormat="1" x14ac:dyDescent="0.15">
      <c r="A96" s="118"/>
      <c r="B96" s="41"/>
      <c r="C96" s="41"/>
      <c r="D96" s="41"/>
      <c r="E96" s="41"/>
      <c r="F96" s="118"/>
      <c r="G96" s="157"/>
      <c r="H96" s="121"/>
      <c r="I96" s="118"/>
      <c r="J96" s="118"/>
      <c r="K96" s="118"/>
      <c r="L96" s="122"/>
      <c r="M96" s="122"/>
      <c r="N96" s="122"/>
      <c r="O96" s="122"/>
      <c r="P96" s="122"/>
      <c r="Q96" s="41"/>
    </row>
    <row r="97" spans="1:19" s="120" customFormat="1" x14ac:dyDescent="0.15">
      <c r="A97" s="118"/>
      <c r="B97" s="41"/>
      <c r="C97" s="41"/>
      <c r="D97" s="41"/>
      <c r="E97" s="41"/>
      <c r="F97" s="118"/>
      <c r="G97" s="157"/>
      <c r="H97" s="121"/>
      <c r="I97" s="118"/>
      <c r="J97" s="118"/>
      <c r="K97" s="118"/>
      <c r="L97" s="122"/>
      <c r="M97" s="122"/>
      <c r="N97" s="122"/>
      <c r="O97" s="122"/>
      <c r="P97" s="122"/>
      <c r="Q97" s="41"/>
    </row>
    <row r="98" spans="1:19" s="120" customFormat="1" x14ac:dyDescent="0.15">
      <c r="A98" s="118"/>
      <c r="B98" s="41"/>
      <c r="C98" s="41"/>
      <c r="D98" s="41"/>
      <c r="E98" s="41"/>
      <c r="F98" s="118"/>
      <c r="G98" s="157"/>
      <c r="H98" s="121"/>
      <c r="I98" s="118"/>
      <c r="J98" s="118"/>
      <c r="K98" s="118"/>
      <c r="L98" s="122"/>
      <c r="M98" s="122"/>
      <c r="N98" s="122"/>
      <c r="O98" s="122"/>
      <c r="P98" s="122"/>
      <c r="Q98" s="41"/>
      <c r="S98" s="127"/>
    </row>
    <row r="99" spans="1:19" s="120" customFormat="1" x14ac:dyDescent="0.15">
      <c r="A99" s="118"/>
      <c r="B99" s="41"/>
      <c r="C99" s="41"/>
      <c r="D99" s="41"/>
      <c r="E99" s="41"/>
      <c r="F99" s="118"/>
      <c r="G99" s="157"/>
      <c r="H99" s="121"/>
      <c r="I99" s="118"/>
      <c r="J99" s="118"/>
      <c r="K99" s="118"/>
      <c r="L99" s="122"/>
      <c r="M99" s="122"/>
      <c r="N99" s="122"/>
      <c r="O99" s="122"/>
      <c r="P99" s="122"/>
      <c r="Q99" s="41"/>
      <c r="S99" s="127"/>
    </row>
    <row r="100" spans="1:19" s="120" customFormat="1" x14ac:dyDescent="0.15">
      <c r="A100" s="118"/>
      <c r="B100" s="41"/>
      <c r="C100" s="41"/>
      <c r="D100" s="41"/>
      <c r="E100" s="41"/>
      <c r="F100" s="118"/>
      <c r="G100" s="157"/>
      <c r="H100" s="121"/>
      <c r="I100" s="118"/>
      <c r="J100" s="118"/>
      <c r="K100" s="118"/>
      <c r="L100" s="122"/>
      <c r="M100" s="122"/>
      <c r="N100" s="122"/>
      <c r="O100" s="122"/>
      <c r="P100" s="122"/>
      <c r="Q100" s="41"/>
      <c r="S100" s="127"/>
    </row>
    <row r="101" spans="1:19" s="120" customFormat="1" x14ac:dyDescent="0.15">
      <c r="A101" s="118"/>
      <c r="B101" s="41"/>
      <c r="C101" s="41"/>
      <c r="D101" s="41"/>
      <c r="E101" s="41"/>
      <c r="F101" s="118"/>
      <c r="G101" s="157"/>
      <c r="H101" s="121"/>
      <c r="I101" s="118"/>
      <c r="J101" s="118"/>
      <c r="K101" s="118"/>
      <c r="L101" s="122"/>
      <c r="M101" s="122"/>
      <c r="N101" s="122"/>
      <c r="O101" s="122"/>
      <c r="P101" s="122"/>
      <c r="Q101" s="41"/>
      <c r="S101" s="127"/>
    </row>
    <row r="102" spans="1:19" s="120" customFormat="1" x14ac:dyDescent="0.15">
      <c r="A102" s="118"/>
      <c r="B102" s="41"/>
      <c r="C102" s="41"/>
      <c r="D102" s="41"/>
      <c r="E102" s="41"/>
      <c r="F102" s="118"/>
      <c r="G102" s="157"/>
      <c r="H102" s="121"/>
      <c r="I102" s="118"/>
      <c r="J102" s="118"/>
      <c r="K102" s="118"/>
      <c r="L102" s="122"/>
      <c r="M102" s="122"/>
      <c r="N102" s="122"/>
      <c r="O102" s="122"/>
      <c r="P102" s="122"/>
      <c r="Q102" s="41"/>
      <c r="S102" s="127"/>
    </row>
    <row r="103" spans="1:19" s="120" customFormat="1" x14ac:dyDescent="0.15">
      <c r="A103" s="118"/>
      <c r="B103" s="41"/>
      <c r="C103" s="41"/>
      <c r="D103" s="41"/>
      <c r="E103" s="41"/>
      <c r="F103" s="118"/>
      <c r="G103" s="157"/>
      <c r="H103" s="121"/>
      <c r="I103" s="118"/>
      <c r="J103" s="118"/>
      <c r="K103" s="118"/>
      <c r="L103" s="122"/>
      <c r="M103" s="122"/>
      <c r="N103" s="122"/>
      <c r="O103" s="122"/>
      <c r="P103" s="122"/>
      <c r="Q103" s="41"/>
      <c r="S103" s="127"/>
    </row>
    <row r="104" spans="1:19" s="120" customFormat="1" x14ac:dyDescent="0.15">
      <c r="A104" s="118"/>
      <c r="B104" s="41"/>
      <c r="C104" s="41"/>
      <c r="D104" s="41"/>
      <c r="E104" s="41"/>
      <c r="F104" s="118"/>
      <c r="G104" s="157"/>
      <c r="H104" s="121"/>
      <c r="I104" s="118"/>
      <c r="J104" s="118"/>
      <c r="K104" s="118"/>
      <c r="L104" s="122"/>
      <c r="M104" s="122"/>
      <c r="N104" s="122"/>
      <c r="O104" s="122"/>
      <c r="P104" s="122"/>
      <c r="Q104" s="41"/>
      <c r="S104" s="127"/>
    </row>
    <row r="105" spans="1:19" s="120" customFormat="1" x14ac:dyDescent="0.15">
      <c r="A105" s="118"/>
      <c r="B105" s="41"/>
      <c r="C105" s="41"/>
      <c r="D105" s="41"/>
      <c r="E105" s="41"/>
      <c r="F105" s="118"/>
      <c r="G105" s="157"/>
      <c r="H105" s="121"/>
      <c r="I105" s="118"/>
      <c r="J105" s="118"/>
      <c r="K105" s="118"/>
      <c r="L105" s="122"/>
      <c r="M105" s="122"/>
      <c r="N105" s="122"/>
      <c r="O105" s="122"/>
      <c r="P105" s="122"/>
      <c r="Q105" s="41"/>
      <c r="S105" s="127"/>
    </row>
    <row r="106" spans="1:19" s="120" customFormat="1" x14ac:dyDescent="0.15">
      <c r="A106" s="119"/>
      <c r="B106" s="41"/>
      <c r="C106" s="41"/>
      <c r="D106" s="39"/>
      <c r="E106" s="39"/>
      <c r="F106" s="119"/>
      <c r="G106" s="123"/>
      <c r="H106" s="124"/>
      <c r="I106" s="119"/>
      <c r="J106" s="119"/>
      <c r="K106" s="119"/>
      <c r="L106" s="125"/>
      <c r="M106" s="125"/>
      <c r="N106" s="125"/>
      <c r="O106" s="125"/>
      <c r="P106" s="125"/>
      <c r="Q106" s="126"/>
      <c r="S106" s="127"/>
    </row>
  </sheetData>
  <mergeCells count="5">
    <mergeCell ref="D7:O7"/>
    <mergeCell ref="R15:S15"/>
    <mergeCell ref="D36:H36"/>
    <mergeCell ref="I36:J36"/>
    <mergeCell ref="G37:N37"/>
  </mergeCells>
  <pageMargins left="0.7" right="0.7" top="0.75" bottom="0.75" header="0.3" footer="0.3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59"/>
  <sheetViews>
    <sheetView tabSelected="1" view="pageBreakPreview" topLeftCell="A71" zoomScale="85" zoomScaleNormal="100" zoomScaleSheetLayoutView="85" workbookViewId="0">
      <selection activeCell="E94" sqref="E94"/>
    </sheetView>
  </sheetViews>
  <sheetFormatPr baseColWidth="10" defaultColWidth="9.1640625" defaultRowHeight="16" x14ac:dyDescent="0.2"/>
  <cols>
    <col min="1" max="2" width="7.33203125" style="14" customWidth="1"/>
    <col min="3" max="3" width="28.6640625" style="39" customWidth="1"/>
    <col min="4" max="4" width="25.1640625" style="39" customWidth="1"/>
    <col min="5" max="5" width="10.6640625" style="7" customWidth="1"/>
    <col min="6" max="6" width="10.1640625" style="8" customWidth="1"/>
    <col min="7" max="7" width="13" style="8" customWidth="1"/>
    <col min="8" max="9" width="12.5" style="36" customWidth="1"/>
    <col min="10" max="11" width="13.33203125" style="36" customWidth="1"/>
    <col min="12" max="12" width="8.1640625" style="36" customWidth="1"/>
    <col min="13" max="13" width="15.83203125" style="36" customWidth="1"/>
    <col min="14" max="14" width="17.1640625" style="9" customWidth="1"/>
    <col min="15" max="15" width="13.5" style="10" customWidth="1"/>
    <col min="16" max="16384" width="9.1640625" style="10"/>
  </cols>
  <sheetData>
    <row r="1" spans="1:20" s="1" customFormat="1" ht="18" x14ac:dyDescent="0.2">
      <c r="A1" s="85"/>
      <c r="B1" s="85"/>
      <c r="C1" s="86" t="s">
        <v>26</v>
      </c>
      <c r="D1" s="86"/>
      <c r="E1" s="87"/>
      <c r="F1" s="88"/>
      <c r="G1" s="113"/>
      <c r="H1" s="179"/>
      <c r="J1" s="180" t="s">
        <v>29</v>
      </c>
      <c r="K1" s="181"/>
      <c r="L1" s="176"/>
      <c r="M1" s="27"/>
      <c r="N1" s="18"/>
    </row>
    <row r="2" spans="1:20" s="1" customFormat="1" ht="18" x14ac:dyDescent="0.2">
      <c r="A2" s="85"/>
      <c r="B2" s="85"/>
      <c r="C2" s="86" t="s">
        <v>31</v>
      </c>
      <c r="D2" s="86"/>
      <c r="E2" s="87"/>
      <c r="F2" s="88"/>
      <c r="G2" s="113"/>
      <c r="H2" s="179"/>
      <c r="I2" s="179"/>
      <c r="J2" s="182" t="s">
        <v>8</v>
      </c>
      <c r="K2" s="182"/>
      <c r="L2" s="177"/>
      <c r="M2" s="27"/>
      <c r="N2" s="18"/>
    </row>
    <row r="3" spans="1:20" s="1" customFormat="1" ht="18" x14ac:dyDescent="0.2">
      <c r="A3" s="85"/>
      <c r="B3" s="85"/>
      <c r="C3" s="86" t="s">
        <v>37</v>
      </c>
      <c r="D3" s="86"/>
      <c r="E3" s="85"/>
      <c r="F3" s="88"/>
      <c r="G3" s="113"/>
      <c r="H3" s="183"/>
      <c r="I3" s="10"/>
      <c r="J3" s="180" t="s">
        <v>15</v>
      </c>
      <c r="K3" s="181"/>
      <c r="L3" s="176"/>
      <c r="M3" s="27"/>
      <c r="N3" s="18"/>
    </row>
    <row r="4" spans="1:20" s="1" customFormat="1" ht="18" x14ac:dyDescent="0.2">
      <c r="A4" s="85"/>
      <c r="B4" s="85"/>
      <c r="C4" s="87"/>
      <c r="D4" s="87"/>
      <c r="E4" s="87"/>
      <c r="F4" s="88"/>
      <c r="G4" s="113"/>
      <c r="H4" s="179"/>
      <c r="I4" s="179"/>
      <c r="J4" s="180"/>
      <c r="K4" s="180"/>
      <c r="L4" s="178"/>
      <c r="M4" s="30"/>
      <c r="N4" s="18"/>
    </row>
    <row r="5" spans="1:20" s="1" customFormat="1" ht="18" x14ac:dyDescent="0.2">
      <c r="A5" s="85"/>
      <c r="B5" s="85"/>
      <c r="C5" s="89"/>
      <c r="D5" s="90" t="s">
        <v>27</v>
      </c>
      <c r="F5" s="88"/>
      <c r="G5" s="113"/>
      <c r="J5" s="32"/>
      <c r="K5" s="32"/>
      <c r="L5" s="182" t="s">
        <v>16</v>
      </c>
      <c r="M5" s="28"/>
      <c r="N5" s="19"/>
      <c r="O5" s="111"/>
    </row>
    <row r="6" spans="1:20" s="1" customFormat="1" ht="18" x14ac:dyDescent="0.2">
      <c r="A6" s="14"/>
      <c r="B6" s="14"/>
      <c r="C6" s="44"/>
      <c r="D6" s="44"/>
      <c r="E6" s="23"/>
      <c r="F6" s="31"/>
      <c r="G6" s="31"/>
      <c r="H6" s="45"/>
      <c r="I6" s="45"/>
      <c r="J6" s="27"/>
      <c r="K6" s="27"/>
      <c r="L6" s="27"/>
      <c r="M6" s="28"/>
      <c r="N6" s="19"/>
    </row>
    <row r="7" spans="1:20" s="3" customFormat="1" ht="21" x14ac:dyDescent="0.15">
      <c r="A7" s="13"/>
      <c r="B7" s="13"/>
      <c r="C7" s="201" t="s">
        <v>311</v>
      </c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35"/>
    </row>
    <row r="8" spans="1:20" ht="17" thickBot="1" x14ac:dyDescent="0.25">
      <c r="M8" s="36">
        <v>31</v>
      </c>
    </row>
    <row r="9" spans="1:20" s="2" customFormat="1" ht="80" x14ac:dyDescent="0.15">
      <c r="A9" s="129" t="s">
        <v>4</v>
      </c>
      <c r="B9" s="129" t="s">
        <v>302</v>
      </c>
      <c r="C9" s="76" t="s">
        <v>303</v>
      </c>
      <c r="D9" s="76" t="s">
        <v>282</v>
      </c>
      <c r="E9" s="77" t="s">
        <v>2</v>
      </c>
      <c r="F9" s="78" t="s">
        <v>3</v>
      </c>
      <c r="G9" s="130" t="s">
        <v>306</v>
      </c>
      <c r="H9" s="79" t="s">
        <v>11</v>
      </c>
      <c r="I9" s="79" t="s">
        <v>315</v>
      </c>
      <c r="J9" s="132" t="s">
        <v>307</v>
      </c>
      <c r="K9" s="130" t="s">
        <v>17</v>
      </c>
      <c r="L9" s="132" t="s">
        <v>308</v>
      </c>
      <c r="M9" s="132" t="s">
        <v>309</v>
      </c>
      <c r="N9" s="80" t="s">
        <v>310</v>
      </c>
      <c r="O9" s="6"/>
      <c r="P9" s="6"/>
      <c r="Q9" s="6"/>
      <c r="R9" s="6"/>
      <c r="S9" s="6"/>
      <c r="T9" s="6"/>
    </row>
    <row r="10" spans="1:20" s="11" customFormat="1" x14ac:dyDescent="0.15">
      <c r="A10" s="50"/>
      <c r="B10" s="50"/>
      <c r="C10" s="26"/>
      <c r="D10" s="26"/>
      <c r="E10" s="17"/>
      <c r="F10" s="49"/>
      <c r="G10" s="49"/>
      <c r="H10" s="37"/>
      <c r="I10" s="37"/>
      <c r="J10" s="61"/>
      <c r="K10" s="61"/>
      <c r="L10" s="37"/>
      <c r="M10" s="61"/>
      <c r="N10" s="25"/>
    </row>
    <row r="11" spans="1:20" s="11" customFormat="1" x14ac:dyDescent="0.15">
      <c r="A11" s="50"/>
      <c r="B11" s="50"/>
      <c r="C11" s="26"/>
      <c r="D11" s="26"/>
      <c r="E11" s="17"/>
      <c r="F11" s="49"/>
      <c r="G11" s="49"/>
      <c r="H11" s="37"/>
      <c r="I11" s="37"/>
      <c r="J11" s="61"/>
      <c r="K11" s="61"/>
      <c r="L11" s="37"/>
      <c r="M11" s="61"/>
      <c r="N11" s="25"/>
    </row>
    <row r="12" spans="1:20" s="11" customFormat="1" x14ac:dyDescent="0.15">
      <c r="A12" s="50"/>
      <c r="B12" s="50"/>
      <c r="C12" s="26"/>
      <c r="D12" s="26"/>
      <c r="E12" s="93"/>
      <c r="F12" s="49"/>
      <c r="G12" s="49"/>
      <c r="H12" s="37"/>
      <c r="I12" s="37"/>
      <c r="J12" s="61"/>
      <c r="K12" s="61"/>
      <c r="L12" s="37"/>
      <c r="M12" s="61"/>
      <c r="N12" s="25"/>
    </row>
    <row r="13" spans="1:20" s="11" customFormat="1" x14ac:dyDescent="0.15">
      <c r="A13" s="50"/>
      <c r="B13" s="50"/>
      <c r="C13" s="26"/>
      <c r="D13" s="26"/>
      <c r="E13" s="17"/>
      <c r="F13" s="49"/>
      <c r="G13" s="49"/>
      <c r="H13" s="37"/>
      <c r="I13" s="37"/>
      <c r="J13" s="61"/>
      <c r="K13" s="61"/>
      <c r="L13" s="37"/>
      <c r="M13" s="61"/>
      <c r="N13" s="66"/>
    </row>
    <row r="14" spans="1:20" s="11" customFormat="1" x14ac:dyDescent="0.15">
      <c r="A14" s="50"/>
      <c r="B14" s="50"/>
      <c r="C14" s="26"/>
      <c r="D14" s="26"/>
      <c r="E14" s="17"/>
      <c r="F14" s="49"/>
      <c r="G14" s="49"/>
      <c r="H14" s="37"/>
      <c r="I14" s="37"/>
      <c r="J14" s="61"/>
      <c r="K14" s="61"/>
      <c r="L14" s="37"/>
      <c r="M14" s="61"/>
      <c r="N14" s="25"/>
    </row>
    <row r="15" spans="1:20" s="11" customFormat="1" x14ac:dyDescent="0.15">
      <c r="A15" s="50"/>
      <c r="B15" s="50"/>
      <c r="C15" s="26"/>
      <c r="D15" s="26"/>
      <c r="E15" s="17"/>
      <c r="F15" s="49"/>
      <c r="G15" s="49"/>
      <c r="H15" s="37"/>
      <c r="I15" s="37"/>
      <c r="J15" s="61"/>
      <c r="K15" s="61"/>
      <c r="L15" s="37"/>
      <c r="M15" s="61"/>
      <c r="N15" s="74"/>
    </row>
    <row r="16" spans="1:20" s="11" customFormat="1" x14ac:dyDescent="0.15">
      <c r="A16" s="50"/>
      <c r="B16" s="50"/>
      <c r="C16" s="26"/>
      <c r="D16" s="26"/>
      <c r="E16" s="17"/>
      <c r="F16" s="49"/>
      <c r="G16" s="49"/>
      <c r="H16" s="37"/>
      <c r="I16" s="37"/>
      <c r="J16" s="61"/>
      <c r="K16" s="61"/>
      <c r="L16" s="37"/>
      <c r="M16" s="61"/>
      <c r="N16" s="42"/>
    </row>
    <row r="17" spans="1:14" s="192" customFormat="1" x14ac:dyDescent="0.15">
      <c r="A17" s="186"/>
      <c r="B17" s="186"/>
      <c r="C17" s="187"/>
      <c r="D17" s="187"/>
      <c r="E17" s="188"/>
      <c r="F17" s="189"/>
      <c r="G17" s="189"/>
      <c r="H17" s="190"/>
      <c r="I17" s="190"/>
      <c r="J17" s="190"/>
      <c r="K17" s="190"/>
      <c r="L17" s="190"/>
      <c r="M17" s="190"/>
      <c r="N17" s="199"/>
    </row>
    <row r="18" spans="1:14" s="11" customFormat="1" x14ac:dyDescent="0.15">
      <c r="A18" s="50"/>
      <c r="B18" s="50"/>
      <c r="C18" s="26"/>
      <c r="D18" s="26"/>
      <c r="E18" s="17"/>
      <c r="F18" s="49"/>
      <c r="G18" s="49"/>
      <c r="H18" s="37"/>
      <c r="I18" s="37"/>
      <c r="J18" s="61"/>
      <c r="K18" s="61"/>
      <c r="L18" s="37"/>
      <c r="M18" s="61"/>
      <c r="N18" s="25"/>
    </row>
    <row r="19" spans="1:14" s="11" customFormat="1" x14ac:dyDescent="0.15">
      <c r="A19" s="50"/>
      <c r="B19" s="50"/>
      <c r="C19" s="26"/>
      <c r="D19" s="26"/>
      <c r="E19" s="17"/>
      <c r="F19" s="49"/>
      <c r="G19" s="49"/>
      <c r="H19" s="37"/>
      <c r="I19" s="37"/>
      <c r="J19" s="61"/>
      <c r="K19" s="61"/>
      <c r="L19" s="37"/>
      <c r="M19" s="61"/>
      <c r="N19" s="25"/>
    </row>
    <row r="20" spans="1:14" s="47" customFormat="1" x14ac:dyDescent="0.15">
      <c r="A20" s="50"/>
      <c r="B20" s="50"/>
      <c r="C20" s="51"/>
      <c r="D20" s="51"/>
      <c r="E20" s="59"/>
      <c r="F20" s="49"/>
      <c r="G20" s="49"/>
      <c r="H20" s="37"/>
      <c r="I20" s="37"/>
      <c r="J20" s="61"/>
      <c r="K20" s="61"/>
      <c r="L20" s="61"/>
      <c r="M20" s="61"/>
      <c r="N20" s="83"/>
    </row>
    <row r="21" spans="1:14" s="11" customFormat="1" x14ac:dyDescent="0.15">
      <c r="A21" s="50"/>
      <c r="B21" s="50"/>
      <c r="C21" s="26"/>
      <c r="D21" s="26"/>
      <c r="E21" s="17"/>
      <c r="F21" s="49"/>
      <c r="G21" s="49"/>
      <c r="H21" s="37"/>
      <c r="I21" s="37"/>
      <c r="J21" s="61"/>
      <c r="K21" s="61"/>
      <c r="L21" s="37"/>
      <c r="M21" s="61"/>
      <c r="N21" s="25"/>
    </row>
    <row r="22" spans="1:14" s="192" customFormat="1" x14ac:dyDescent="0.15">
      <c r="A22" s="186"/>
      <c r="B22" s="186"/>
      <c r="C22" s="187"/>
      <c r="D22" s="187"/>
      <c r="E22" s="188"/>
      <c r="F22" s="189"/>
      <c r="G22" s="189"/>
      <c r="H22" s="190"/>
      <c r="I22" s="190"/>
      <c r="J22" s="190"/>
      <c r="K22" s="190"/>
      <c r="L22" s="190"/>
      <c r="M22" s="190"/>
      <c r="N22" s="199"/>
    </row>
    <row r="23" spans="1:14" s="11" customFormat="1" x14ac:dyDescent="0.15">
      <c r="A23" s="50"/>
      <c r="B23" s="50"/>
      <c r="C23" s="26"/>
      <c r="D23" s="26"/>
      <c r="E23" s="17"/>
      <c r="F23" s="49"/>
      <c r="G23" s="49"/>
      <c r="H23" s="37"/>
      <c r="I23" s="37"/>
      <c r="J23" s="61"/>
      <c r="K23" s="61"/>
      <c r="L23" s="37"/>
      <c r="M23" s="61"/>
      <c r="N23" s="25"/>
    </row>
    <row r="24" spans="1:14" s="47" customFormat="1" x14ac:dyDescent="0.15">
      <c r="A24" s="50"/>
      <c r="B24" s="50"/>
      <c r="C24" s="51"/>
      <c r="D24" s="51"/>
      <c r="E24" s="59"/>
      <c r="F24" s="49"/>
      <c r="G24" s="49"/>
      <c r="H24" s="37"/>
      <c r="I24" s="37"/>
      <c r="J24" s="61"/>
      <c r="K24" s="61"/>
      <c r="L24" s="61"/>
      <c r="M24" s="61"/>
      <c r="N24" s="83"/>
    </row>
    <row r="25" spans="1:14" s="11" customFormat="1" x14ac:dyDescent="0.15">
      <c r="A25" s="50"/>
      <c r="B25" s="50"/>
      <c r="C25" s="26"/>
      <c r="D25" s="26"/>
      <c r="E25" s="17"/>
      <c r="F25" s="49"/>
      <c r="G25" s="49"/>
      <c r="H25" s="37"/>
      <c r="I25" s="37"/>
      <c r="J25" s="61"/>
      <c r="K25" s="61"/>
      <c r="L25" s="37"/>
      <c r="M25" s="61"/>
      <c r="N25" s="66"/>
    </row>
    <row r="26" spans="1:14" s="11" customFormat="1" x14ac:dyDescent="0.15">
      <c r="A26" s="50"/>
      <c r="B26" s="50"/>
      <c r="C26" s="26"/>
      <c r="D26" s="26"/>
      <c r="E26" s="17"/>
      <c r="F26" s="49"/>
      <c r="G26" s="49"/>
      <c r="H26" s="37"/>
      <c r="I26" s="37"/>
      <c r="J26" s="61"/>
      <c r="K26" s="61"/>
      <c r="L26" s="37"/>
      <c r="M26" s="61"/>
      <c r="N26" s="46"/>
    </row>
    <row r="27" spans="1:14" s="11" customFormat="1" x14ac:dyDescent="0.15">
      <c r="A27" s="50"/>
      <c r="B27" s="50"/>
      <c r="C27" s="26"/>
      <c r="D27" s="26"/>
      <c r="E27" s="17"/>
      <c r="F27" s="49"/>
      <c r="G27" s="49"/>
      <c r="H27" s="37"/>
      <c r="I27" s="37"/>
      <c r="J27" s="61"/>
      <c r="K27" s="61"/>
      <c r="L27" s="37"/>
      <c r="M27" s="61"/>
      <c r="N27" s="25"/>
    </row>
    <row r="28" spans="1:14" s="47" customFormat="1" x14ac:dyDescent="0.15">
      <c r="A28" s="50"/>
      <c r="B28" s="50"/>
      <c r="C28" s="51"/>
      <c r="D28" s="51"/>
      <c r="E28" s="84"/>
      <c r="F28" s="49"/>
      <c r="G28" s="49"/>
      <c r="H28" s="37"/>
      <c r="I28" s="37"/>
      <c r="J28" s="61"/>
      <c r="K28" s="61"/>
      <c r="L28" s="61"/>
      <c r="M28" s="61"/>
      <c r="N28" s="99"/>
    </row>
    <row r="29" spans="1:14" s="11" customFormat="1" x14ac:dyDescent="0.15">
      <c r="A29" s="50"/>
      <c r="B29" s="50"/>
      <c r="C29" s="26"/>
      <c r="D29" s="26"/>
      <c r="E29" s="17"/>
      <c r="F29" s="49"/>
      <c r="G29" s="49"/>
      <c r="H29" s="37"/>
      <c r="I29" s="37"/>
      <c r="J29" s="61"/>
      <c r="K29" s="61"/>
      <c r="L29" s="37"/>
      <c r="M29" s="61"/>
      <c r="N29" s="25"/>
    </row>
    <row r="30" spans="1:14" s="11" customFormat="1" x14ac:dyDescent="0.15">
      <c r="A30" s="50"/>
      <c r="B30" s="50"/>
      <c r="C30" s="26"/>
      <c r="D30" s="26"/>
      <c r="E30" s="17"/>
      <c r="F30" s="49"/>
      <c r="G30" s="49"/>
      <c r="H30" s="37"/>
      <c r="I30" s="37"/>
      <c r="J30" s="61"/>
      <c r="K30" s="61"/>
      <c r="L30" s="37"/>
      <c r="M30" s="61"/>
      <c r="N30" s="25"/>
    </row>
    <row r="31" spans="1:14" s="11" customFormat="1" x14ac:dyDescent="0.15">
      <c r="A31" s="50"/>
      <c r="B31" s="50"/>
      <c r="C31" s="26"/>
      <c r="D31" s="26"/>
      <c r="E31" s="17"/>
      <c r="F31" s="49"/>
      <c r="G31" s="49"/>
      <c r="H31" s="37"/>
      <c r="I31" s="37"/>
      <c r="J31" s="61"/>
      <c r="K31" s="61"/>
      <c r="L31" s="37"/>
      <c r="M31" s="61"/>
      <c r="N31" s="25"/>
    </row>
    <row r="32" spans="1:14" s="11" customFormat="1" x14ac:dyDescent="0.15">
      <c r="A32" s="50"/>
      <c r="B32" s="50"/>
      <c r="C32" s="26"/>
      <c r="D32" s="26"/>
      <c r="E32" s="17"/>
      <c r="F32" s="49"/>
      <c r="G32" s="49"/>
      <c r="H32" s="37"/>
      <c r="I32" s="37"/>
      <c r="J32" s="61"/>
      <c r="K32" s="61"/>
      <c r="L32" s="37"/>
      <c r="M32" s="61"/>
      <c r="N32" s="25"/>
    </row>
    <row r="33" spans="1:14" s="11" customFormat="1" x14ac:dyDescent="0.15">
      <c r="A33" s="50"/>
      <c r="B33" s="50"/>
      <c r="C33" s="26"/>
      <c r="D33" s="26"/>
      <c r="E33" s="17"/>
      <c r="F33" s="49"/>
      <c r="G33" s="49"/>
      <c r="H33" s="37"/>
      <c r="I33" s="37"/>
      <c r="J33" s="61"/>
      <c r="K33" s="61"/>
      <c r="L33" s="37"/>
      <c r="M33" s="61"/>
      <c r="N33" s="25"/>
    </row>
    <row r="34" spans="1:14" s="11" customFormat="1" x14ac:dyDescent="0.15">
      <c r="A34" s="50"/>
      <c r="B34" s="50"/>
      <c r="C34" s="51"/>
      <c r="D34" s="51"/>
      <c r="E34" s="59"/>
      <c r="F34" s="49"/>
      <c r="G34" s="49"/>
      <c r="H34" s="37"/>
      <c r="I34" s="37"/>
      <c r="J34" s="61"/>
      <c r="K34" s="61"/>
      <c r="L34" s="61"/>
      <c r="M34" s="61"/>
      <c r="N34" s="66"/>
    </row>
    <row r="35" spans="1:14" s="11" customFormat="1" x14ac:dyDescent="0.15">
      <c r="A35" s="50"/>
      <c r="B35" s="50"/>
      <c r="C35" s="26"/>
      <c r="D35" s="26"/>
      <c r="E35" s="17"/>
      <c r="F35" s="49"/>
      <c r="G35" s="49"/>
      <c r="H35" s="37"/>
      <c r="I35" s="37"/>
      <c r="J35" s="61"/>
      <c r="K35" s="61"/>
      <c r="L35" s="37"/>
      <c r="M35" s="61"/>
      <c r="N35" s="25"/>
    </row>
    <row r="36" spans="1:14" s="11" customFormat="1" x14ac:dyDescent="0.15">
      <c r="A36" s="50"/>
      <c r="B36" s="50"/>
      <c r="C36" s="26"/>
      <c r="D36" s="26"/>
      <c r="E36" s="17"/>
      <c r="F36" s="49"/>
      <c r="G36" s="49"/>
      <c r="H36" s="37"/>
      <c r="I36" s="37"/>
      <c r="J36" s="61"/>
      <c r="K36" s="61"/>
      <c r="L36" s="37"/>
      <c r="M36" s="61"/>
      <c r="N36" s="25"/>
    </row>
    <row r="37" spans="1:14" s="11" customFormat="1" x14ac:dyDescent="0.15">
      <c r="A37" s="50"/>
      <c r="B37" s="50"/>
      <c r="C37" s="51"/>
      <c r="D37" s="51"/>
      <c r="E37" s="59"/>
      <c r="F37" s="49"/>
      <c r="G37" s="49"/>
      <c r="H37" s="37"/>
      <c r="I37" s="37"/>
      <c r="J37" s="61"/>
      <c r="K37" s="61"/>
      <c r="L37" s="61"/>
      <c r="M37" s="61"/>
      <c r="N37" s="74"/>
    </row>
    <row r="38" spans="1:14" s="11" customFormat="1" x14ac:dyDescent="0.15">
      <c r="A38" s="50"/>
      <c r="B38" s="50"/>
      <c r="C38" s="26"/>
      <c r="D38" s="26"/>
      <c r="E38" s="17"/>
      <c r="F38" s="49"/>
      <c r="G38" s="49"/>
      <c r="H38" s="37"/>
      <c r="I38" s="37"/>
      <c r="J38" s="61"/>
      <c r="K38" s="61"/>
      <c r="L38" s="37"/>
      <c r="M38" s="61"/>
      <c r="N38" s="25"/>
    </row>
    <row r="39" spans="1:14" s="11" customFormat="1" x14ac:dyDescent="0.15">
      <c r="A39" s="50"/>
      <c r="B39" s="50"/>
      <c r="C39" s="26"/>
      <c r="D39" s="26"/>
      <c r="E39" s="17"/>
      <c r="F39" s="49"/>
      <c r="G39" s="49"/>
      <c r="H39" s="37"/>
      <c r="I39" s="37"/>
      <c r="J39" s="61"/>
      <c r="K39" s="61"/>
      <c r="L39" s="61"/>
      <c r="M39" s="61"/>
      <c r="N39" s="94"/>
    </row>
    <row r="40" spans="1:14" s="11" customFormat="1" x14ac:dyDescent="0.15">
      <c r="A40" s="50"/>
      <c r="B40" s="50"/>
      <c r="C40" s="26"/>
      <c r="D40" s="26"/>
      <c r="E40" s="17"/>
      <c r="F40" s="49"/>
      <c r="G40" s="49"/>
      <c r="H40" s="37"/>
      <c r="I40" s="37"/>
      <c r="J40" s="61"/>
      <c r="K40" s="61"/>
      <c r="L40" s="37"/>
      <c r="M40" s="61"/>
      <c r="N40" s="25"/>
    </row>
    <row r="41" spans="1:14" s="47" customFormat="1" x14ac:dyDescent="0.15">
      <c r="A41" s="50"/>
      <c r="B41" s="50"/>
      <c r="C41" s="26"/>
      <c r="D41" s="26"/>
      <c r="E41" s="93"/>
      <c r="F41" s="49"/>
      <c r="G41" s="49"/>
      <c r="H41" s="37"/>
      <c r="I41" s="37"/>
      <c r="J41" s="61"/>
      <c r="K41" s="61"/>
      <c r="L41" s="37"/>
      <c r="M41" s="61"/>
      <c r="N41" s="25"/>
    </row>
    <row r="42" spans="1:14" s="11" customFormat="1" x14ac:dyDescent="0.15">
      <c r="A42" s="50"/>
      <c r="B42" s="50"/>
      <c r="C42" s="26"/>
      <c r="D42" s="26"/>
      <c r="E42" s="17"/>
      <c r="F42" s="49"/>
      <c r="G42" s="49"/>
      <c r="H42" s="37"/>
      <c r="I42" s="37"/>
      <c r="J42" s="61"/>
      <c r="K42" s="61"/>
      <c r="L42" s="37"/>
      <c r="M42" s="61"/>
      <c r="N42" s="25"/>
    </row>
    <row r="43" spans="1:14" s="47" customFormat="1" x14ac:dyDescent="0.15">
      <c r="A43" s="67"/>
      <c r="B43" s="67"/>
      <c r="C43" s="68"/>
      <c r="D43" s="68"/>
      <c r="E43" s="69"/>
      <c r="F43" s="49"/>
      <c r="G43" s="49"/>
      <c r="H43" s="37"/>
      <c r="I43" s="37"/>
      <c r="J43" s="61"/>
      <c r="K43" s="61"/>
      <c r="L43" s="72"/>
      <c r="M43" s="61"/>
      <c r="N43" s="73"/>
    </row>
    <row r="44" spans="1:14" s="47" customFormat="1" x14ac:dyDescent="0.15">
      <c r="A44" s="67"/>
      <c r="B44" s="67"/>
      <c r="C44" s="68"/>
      <c r="D44" s="68"/>
      <c r="E44" s="69"/>
      <c r="F44" s="49"/>
      <c r="G44" s="49"/>
      <c r="H44" s="37"/>
      <c r="I44" s="37"/>
      <c r="J44" s="61"/>
      <c r="K44" s="61"/>
      <c r="L44" s="72"/>
      <c r="M44" s="61"/>
      <c r="N44" s="73"/>
    </row>
    <row r="45" spans="1:14" s="47" customFormat="1" x14ac:dyDescent="0.15">
      <c r="A45" s="67"/>
      <c r="B45" s="67"/>
      <c r="C45" s="68"/>
      <c r="D45" s="68"/>
      <c r="E45" s="69"/>
      <c r="F45" s="49"/>
      <c r="G45" s="49"/>
      <c r="H45" s="37"/>
      <c r="I45" s="37"/>
      <c r="J45" s="61"/>
      <c r="K45" s="61"/>
      <c r="L45" s="72"/>
      <c r="M45" s="61"/>
      <c r="N45" s="73"/>
    </row>
    <row r="46" spans="1:14" s="47" customFormat="1" x14ac:dyDescent="0.15">
      <c r="A46" s="67"/>
      <c r="B46" s="67"/>
      <c r="C46" s="68"/>
      <c r="D46" s="68"/>
      <c r="E46" s="69"/>
      <c r="F46" s="49"/>
      <c r="G46" s="49"/>
      <c r="H46" s="37"/>
      <c r="I46" s="37"/>
      <c r="J46" s="61"/>
      <c r="K46" s="61"/>
      <c r="L46" s="72"/>
      <c r="M46" s="61"/>
      <c r="N46" s="73"/>
    </row>
    <row r="47" spans="1:14" s="47" customFormat="1" x14ac:dyDescent="0.15">
      <c r="A47" s="67"/>
      <c r="B47" s="67"/>
      <c r="C47" s="68"/>
      <c r="D47" s="68"/>
      <c r="E47" s="91"/>
      <c r="F47" s="49"/>
      <c r="G47" s="49"/>
      <c r="H47" s="37"/>
      <c r="I47" s="37"/>
      <c r="J47" s="61"/>
      <c r="K47" s="61"/>
      <c r="L47" s="72"/>
      <c r="M47" s="61"/>
      <c r="N47" s="73"/>
    </row>
    <row r="48" spans="1:14" s="47" customFormat="1" x14ac:dyDescent="0.15">
      <c r="A48" s="67"/>
      <c r="B48" s="67"/>
      <c r="C48" s="68"/>
      <c r="D48" s="68"/>
      <c r="E48" s="91"/>
      <c r="F48" s="49"/>
      <c r="G48" s="49"/>
      <c r="H48" s="37"/>
      <c r="I48" s="37"/>
      <c r="J48" s="61"/>
      <c r="K48" s="61"/>
      <c r="L48" s="72"/>
      <c r="M48" s="61"/>
      <c r="N48" s="73"/>
    </row>
    <row r="49" spans="1:15" s="47" customFormat="1" x14ac:dyDescent="0.15">
      <c r="A49" s="67"/>
      <c r="B49" s="67"/>
      <c r="C49" s="68"/>
      <c r="D49" s="68"/>
      <c r="E49" s="91"/>
      <c r="F49" s="49"/>
      <c r="G49" s="49"/>
      <c r="H49" s="37"/>
      <c r="I49" s="37"/>
      <c r="J49" s="61"/>
      <c r="K49" s="61"/>
      <c r="L49" s="72"/>
      <c r="M49" s="61"/>
      <c r="N49" s="73"/>
    </row>
    <row r="50" spans="1:15" s="47" customFormat="1" x14ac:dyDescent="0.15">
      <c r="A50" s="67"/>
      <c r="B50" s="67"/>
      <c r="C50" s="68"/>
      <c r="D50" s="68"/>
      <c r="E50" s="91"/>
      <c r="F50" s="49"/>
      <c r="G50" s="49"/>
      <c r="H50" s="37"/>
      <c r="I50" s="37"/>
      <c r="J50" s="61"/>
      <c r="K50" s="61"/>
      <c r="L50" s="72"/>
      <c r="M50" s="61"/>
      <c r="N50" s="105"/>
    </row>
    <row r="51" spans="1:15" s="47" customFormat="1" x14ac:dyDescent="0.15">
      <c r="A51" s="67"/>
      <c r="B51" s="67"/>
      <c r="C51" s="68"/>
      <c r="D51" s="68"/>
      <c r="E51" s="91"/>
      <c r="F51" s="49"/>
      <c r="G51" s="49"/>
      <c r="H51" s="37"/>
      <c r="I51" s="37"/>
      <c r="J51" s="61"/>
      <c r="K51" s="61"/>
      <c r="L51" s="72"/>
      <c r="M51" s="61"/>
      <c r="N51" s="73"/>
    </row>
    <row r="52" spans="1:15" s="11" customFormat="1" x14ac:dyDescent="0.15">
      <c r="A52" s="50"/>
      <c r="B52" s="50"/>
      <c r="C52" s="68"/>
      <c r="D52" s="68"/>
      <c r="E52" s="69"/>
      <c r="F52" s="49"/>
      <c r="G52" s="49"/>
      <c r="H52" s="37"/>
      <c r="I52" s="37"/>
      <c r="J52" s="61"/>
      <c r="K52" s="61"/>
      <c r="L52" s="61"/>
      <c r="M52" s="61"/>
      <c r="N52" s="96"/>
    </row>
    <row r="53" spans="1:15" s="11" customFormat="1" x14ac:dyDescent="0.15">
      <c r="A53" s="50"/>
      <c r="B53" s="50"/>
      <c r="C53" s="26"/>
      <c r="D53" s="26"/>
      <c r="E53" s="17"/>
      <c r="F53" s="49"/>
      <c r="G53" s="49"/>
      <c r="H53" s="37"/>
      <c r="I53" s="37"/>
      <c r="J53" s="61"/>
      <c r="K53" s="61"/>
      <c r="L53" s="37"/>
      <c r="M53" s="61"/>
      <c r="N53" s="25"/>
    </row>
    <row r="54" spans="1:15" s="11" customFormat="1" x14ac:dyDescent="0.15">
      <c r="A54" s="50"/>
      <c r="B54" s="50"/>
      <c r="C54" s="51"/>
      <c r="D54" s="51"/>
      <c r="E54" s="59"/>
      <c r="F54" s="49"/>
      <c r="G54" s="49"/>
      <c r="H54" s="37"/>
      <c r="I54" s="37"/>
      <c r="J54" s="61"/>
      <c r="K54" s="61"/>
      <c r="L54" s="61"/>
      <c r="M54" s="61"/>
      <c r="N54" s="74"/>
    </row>
    <row r="55" spans="1:15" s="11" customFormat="1" x14ac:dyDescent="0.15">
      <c r="A55" s="67"/>
      <c r="B55" s="67"/>
      <c r="C55" s="68"/>
      <c r="D55" s="68"/>
      <c r="E55" s="69"/>
      <c r="F55" s="49"/>
      <c r="G55" s="49"/>
      <c r="H55" s="37"/>
      <c r="I55" s="37"/>
      <c r="J55" s="61"/>
      <c r="K55" s="61"/>
      <c r="L55" s="61"/>
      <c r="M55" s="61"/>
      <c r="N55" s="96"/>
      <c r="O55" s="98"/>
    </row>
    <row r="56" spans="1:15" s="47" customFormat="1" x14ac:dyDescent="0.15">
      <c r="A56" s="67"/>
      <c r="B56" s="67"/>
      <c r="C56" s="68"/>
      <c r="D56" s="68"/>
      <c r="E56" s="69"/>
      <c r="F56" s="49"/>
      <c r="G56" s="49"/>
      <c r="H56" s="37"/>
      <c r="I56" s="37"/>
      <c r="J56" s="61"/>
      <c r="K56" s="61"/>
      <c r="L56" s="71"/>
      <c r="M56" s="61"/>
      <c r="N56" s="96"/>
    </row>
    <row r="57" spans="1:15" s="47" customFormat="1" x14ac:dyDescent="0.15">
      <c r="A57" s="92"/>
      <c r="B57" s="92"/>
      <c r="C57" s="68"/>
      <c r="D57" s="68"/>
      <c r="E57" s="91"/>
      <c r="F57" s="49"/>
      <c r="G57" s="49"/>
      <c r="H57" s="37"/>
      <c r="I57" s="37"/>
      <c r="J57" s="61"/>
      <c r="K57" s="61"/>
      <c r="L57" s="72"/>
      <c r="M57" s="61"/>
      <c r="N57" s="73"/>
    </row>
    <row r="58" spans="1:15" s="47" customFormat="1" x14ac:dyDescent="0.15">
      <c r="A58" s="92"/>
      <c r="B58" s="92"/>
      <c r="C58" s="68"/>
      <c r="D58" s="68"/>
      <c r="E58" s="91"/>
      <c r="F58" s="49"/>
      <c r="G58" s="49"/>
      <c r="H58" s="37"/>
      <c r="I58" s="37"/>
      <c r="J58" s="61"/>
      <c r="K58" s="61"/>
      <c r="L58" s="72"/>
      <c r="M58" s="61"/>
      <c r="N58" s="73"/>
      <c r="O58" s="102"/>
    </row>
    <row r="59" spans="1:15" s="47" customFormat="1" x14ac:dyDescent="0.15">
      <c r="A59" s="92"/>
      <c r="B59" s="92"/>
      <c r="C59" s="68"/>
      <c r="D59" s="68"/>
      <c r="E59" s="91"/>
      <c r="F59" s="49"/>
      <c r="G59" s="49"/>
      <c r="H59" s="37"/>
      <c r="I59" s="112"/>
      <c r="J59" s="61"/>
      <c r="K59" s="61"/>
      <c r="L59" s="72"/>
      <c r="M59" s="61"/>
      <c r="N59" s="103"/>
      <c r="O59" s="102"/>
    </row>
    <row r="60" spans="1:15" s="47" customFormat="1" x14ac:dyDescent="0.15">
      <c r="A60" s="92"/>
      <c r="B60" s="92"/>
      <c r="C60" s="68"/>
      <c r="D60" s="68"/>
      <c r="E60" s="91"/>
      <c r="F60" s="49"/>
      <c r="G60" s="49"/>
      <c r="H60" s="37"/>
      <c r="I60" s="37"/>
      <c r="J60" s="61"/>
      <c r="K60" s="61"/>
      <c r="L60" s="72"/>
      <c r="M60" s="61"/>
      <c r="N60" s="73"/>
    </row>
    <row r="61" spans="1:15" s="47" customFormat="1" x14ac:dyDescent="0.15">
      <c r="A61" s="50"/>
      <c r="B61" s="50"/>
      <c r="C61" s="51"/>
      <c r="D61" s="51"/>
      <c r="E61" s="84"/>
      <c r="F61" s="49"/>
      <c r="G61" s="49"/>
      <c r="H61" s="37"/>
      <c r="I61" s="37"/>
      <c r="J61" s="61"/>
      <c r="K61" s="61"/>
      <c r="L61" s="61"/>
      <c r="M61" s="61"/>
      <c r="N61" s="104"/>
    </row>
    <row r="62" spans="1:15" s="47" customFormat="1" x14ac:dyDescent="0.15">
      <c r="A62" s="50"/>
      <c r="B62" s="50"/>
      <c r="C62" s="51"/>
      <c r="D62" s="51"/>
      <c r="E62" s="84"/>
      <c r="F62" s="49"/>
      <c r="G62" s="49"/>
      <c r="H62" s="37"/>
      <c r="I62" s="37"/>
      <c r="J62" s="61"/>
      <c r="K62" s="61"/>
      <c r="L62" s="61"/>
      <c r="M62" s="61"/>
      <c r="N62" s="106"/>
    </row>
    <row r="63" spans="1:15" s="47" customFormat="1" x14ac:dyDescent="0.15">
      <c r="A63" s="50"/>
      <c r="B63" s="50"/>
      <c r="C63" s="68"/>
      <c r="D63" s="68"/>
      <c r="E63" s="69"/>
      <c r="F63" s="49"/>
      <c r="G63" s="49"/>
      <c r="H63" s="37"/>
      <c r="I63" s="37"/>
      <c r="J63" s="61"/>
      <c r="K63" s="61"/>
      <c r="L63" s="61"/>
      <c r="M63" s="61"/>
      <c r="N63" s="107"/>
    </row>
    <row r="64" spans="1:15" s="11" customFormat="1" x14ac:dyDescent="0.15">
      <c r="A64" s="50"/>
      <c r="B64" s="50"/>
      <c r="C64" s="68"/>
      <c r="D64" s="68"/>
      <c r="E64" s="69"/>
      <c r="F64" s="49"/>
      <c r="G64" s="49"/>
      <c r="H64" s="37"/>
      <c r="I64" s="37"/>
      <c r="J64" s="61"/>
      <c r="K64" s="61"/>
      <c r="L64" s="61"/>
      <c r="M64" s="61"/>
      <c r="N64" s="107"/>
    </row>
    <row r="65" spans="1:14" s="11" customFormat="1" x14ac:dyDescent="0.15">
      <c r="A65" s="50"/>
      <c r="B65" s="50"/>
      <c r="C65" s="26"/>
      <c r="D65" s="26"/>
      <c r="E65" s="93"/>
      <c r="F65" s="49"/>
      <c r="G65" s="49"/>
      <c r="H65" s="37"/>
      <c r="I65" s="37"/>
      <c r="J65" s="61"/>
      <c r="K65" s="61"/>
      <c r="L65" s="37"/>
      <c r="M65" s="61"/>
      <c r="N65" s="66"/>
    </row>
    <row r="66" spans="1:14" s="11" customFormat="1" x14ac:dyDescent="0.15">
      <c r="A66" s="50"/>
      <c r="B66" s="50"/>
      <c r="C66" s="97"/>
      <c r="D66" s="97"/>
      <c r="E66" s="108"/>
      <c r="F66" s="49"/>
      <c r="G66" s="49"/>
      <c r="H66" s="37"/>
      <c r="I66" s="37"/>
      <c r="J66" s="61"/>
      <c r="K66" s="61"/>
      <c r="L66" s="37"/>
      <c r="M66" s="61"/>
      <c r="N66" s="109"/>
    </row>
    <row r="67" spans="1:14" s="11" customFormat="1" x14ac:dyDescent="0.15">
      <c r="A67" s="50"/>
      <c r="B67" s="50"/>
      <c r="C67" s="97"/>
      <c r="D67" s="97"/>
      <c r="E67" s="108"/>
      <c r="F67" s="49"/>
      <c r="G67" s="49"/>
      <c r="H67" s="37"/>
      <c r="I67" s="37"/>
      <c r="J67" s="61"/>
      <c r="K67" s="61"/>
      <c r="L67" s="37"/>
      <c r="M67" s="61"/>
      <c r="N67" s="109"/>
    </row>
    <row r="68" spans="1:14" s="11" customFormat="1" x14ac:dyDescent="0.15">
      <c r="A68" s="67"/>
      <c r="B68" s="67"/>
      <c r="C68" s="97"/>
      <c r="D68" s="97"/>
      <c r="E68" s="108"/>
      <c r="F68" s="49"/>
      <c r="G68" s="49"/>
      <c r="H68" s="37"/>
      <c r="I68" s="37"/>
      <c r="J68" s="61"/>
      <c r="K68" s="61"/>
      <c r="L68" s="37"/>
      <c r="M68" s="61"/>
      <c r="N68" s="109"/>
    </row>
    <row r="69" spans="1:14" s="11" customFormat="1" x14ac:dyDescent="0.15">
      <c r="A69" s="67"/>
      <c r="B69" s="67"/>
      <c r="C69" s="97"/>
      <c r="D69" s="97"/>
      <c r="E69" s="108"/>
      <c r="F69" s="49"/>
      <c r="G69" s="49"/>
      <c r="H69" s="37"/>
      <c r="I69" s="37"/>
      <c r="J69" s="61"/>
      <c r="K69" s="61"/>
      <c r="L69" s="37"/>
      <c r="M69" s="61"/>
      <c r="N69" s="109"/>
    </row>
    <row r="70" spans="1:14" s="3" customFormat="1" x14ac:dyDescent="0.15">
      <c r="A70" s="67"/>
      <c r="B70" s="67"/>
      <c r="C70" s="97"/>
      <c r="D70" s="97"/>
      <c r="E70" s="108"/>
      <c r="F70" s="49"/>
      <c r="G70" s="49"/>
      <c r="H70" s="37"/>
      <c r="I70" s="37"/>
      <c r="J70" s="61"/>
      <c r="K70" s="61"/>
      <c r="L70" s="37"/>
      <c r="M70" s="61"/>
      <c r="N70" s="109"/>
    </row>
    <row r="71" spans="1:14" s="3" customFormat="1" x14ac:dyDescent="0.15">
      <c r="A71" s="67"/>
      <c r="B71" s="67"/>
      <c r="C71" s="68"/>
      <c r="D71" s="68"/>
      <c r="E71" s="69"/>
      <c r="F71" s="49"/>
      <c r="G71" s="49"/>
      <c r="H71" s="37"/>
      <c r="I71" s="37"/>
      <c r="J71" s="61"/>
      <c r="K71" s="61"/>
      <c r="L71" s="37"/>
      <c r="M71" s="61"/>
      <c r="N71" s="96"/>
    </row>
    <row r="72" spans="1:14" s="11" customFormat="1" x14ac:dyDescent="0.15">
      <c r="A72" s="50"/>
      <c r="B72" s="50"/>
      <c r="C72" s="26"/>
      <c r="D72" s="26"/>
      <c r="E72" s="17"/>
      <c r="F72" s="49"/>
      <c r="G72" s="49"/>
      <c r="H72" s="37"/>
      <c r="I72" s="37"/>
      <c r="J72" s="61"/>
      <c r="K72" s="61"/>
      <c r="L72" s="37"/>
      <c r="M72" s="61"/>
      <c r="N72" s="25"/>
    </row>
    <row r="73" spans="1:14" s="11" customFormat="1" x14ac:dyDescent="0.15">
      <c r="A73" s="67"/>
      <c r="B73" s="67"/>
      <c r="C73" s="97"/>
      <c r="D73" s="97"/>
      <c r="E73" s="116"/>
      <c r="F73" s="49"/>
      <c r="G73" s="49"/>
      <c r="H73" s="37"/>
      <c r="I73" s="37"/>
      <c r="J73" s="61"/>
      <c r="K73" s="61"/>
      <c r="L73" s="37"/>
      <c r="M73" s="61"/>
      <c r="N73" s="117"/>
    </row>
    <row r="74" spans="1:14" s="11" customFormat="1" x14ac:dyDescent="0.15">
      <c r="A74" s="67"/>
      <c r="B74" s="67"/>
      <c r="C74" s="97"/>
      <c r="D74" s="97"/>
      <c r="E74" s="116"/>
      <c r="F74" s="49"/>
      <c r="G74" s="49"/>
      <c r="H74" s="37"/>
      <c r="I74" s="37"/>
      <c r="J74" s="61"/>
      <c r="K74" s="61"/>
      <c r="L74" s="37"/>
      <c r="M74" s="61"/>
      <c r="N74" s="117"/>
    </row>
    <row r="75" spans="1:14" s="11" customFormat="1" x14ac:dyDescent="0.15">
      <c r="A75" s="67"/>
      <c r="B75" s="67"/>
      <c r="C75" s="97"/>
      <c r="D75" s="97"/>
      <c r="E75" s="116"/>
      <c r="F75" s="49"/>
      <c r="G75" s="49"/>
      <c r="H75" s="37"/>
      <c r="I75" s="37"/>
      <c r="J75" s="61"/>
      <c r="K75" s="61"/>
      <c r="L75" s="37"/>
      <c r="M75" s="61"/>
      <c r="N75" s="117"/>
    </row>
    <row r="76" spans="1:14" s="11" customFormat="1" x14ac:dyDescent="0.15">
      <c r="A76" s="67"/>
      <c r="B76" s="67"/>
      <c r="C76" s="97"/>
      <c r="D76" s="97"/>
      <c r="E76" s="116"/>
      <c r="F76" s="49"/>
      <c r="G76" s="49"/>
      <c r="H76" s="37"/>
      <c r="I76" s="37"/>
      <c r="J76" s="61"/>
      <c r="K76" s="61"/>
      <c r="L76" s="37"/>
      <c r="M76" s="61"/>
      <c r="N76" s="117"/>
    </row>
    <row r="77" spans="1:14" s="11" customFormat="1" x14ac:dyDescent="0.15">
      <c r="A77" s="67"/>
      <c r="B77" s="67"/>
      <c r="C77" s="97"/>
      <c r="D77" s="97"/>
      <c r="E77" s="116"/>
      <c r="F77" s="49"/>
      <c r="G77" s="49"/>
      <c r="H77" s="37"/>
      <c r="I77" s="37"/>
      <c r="J77" s="61"/>
      <c r="K77" s="61"/>
      <c r="L77" s="37"/>
      <c r="M77" s="61"/>
      <c r="N77" s="117"/>
    </row>
    <row r="78" spans="1:14" s="11" customFormat="1" x14ac:dyDescent="0.15">
      <c r="A78" s="67"/>
      <c r="B78" s="67"/>
      <c r="C78" s="97"/>
      <c r="D78" s="97"/>
      <c r="E78" s="108"/>
      <c r="F78" s="49"/>
      <c r="G78" s="49"/>
      <c r="H78" s="37"/>
      <c r="I78" s="37"/>
      <c r="J78" s="61"/>
      <c r="K78" s="61"/>
      <c r="L78" s="37"/>
      <c r="M78" s="61"/>
      <c r="N78" s="172"/>
    </row>
    <row r="79" spans="1:14" s="192" customFormat="1" x14ac:dyDescent="0.15">
      <c r="A79" s="196"/>
      <c r="B79" s="196"/>
      <c r="C79" s="197"/>
      <c r="D79" s="197"/>
      <c r="E79" s="198"/>
      <c r="F79" s="189"/>
      <c r="G79" s="189"/>
      <c r="H79" s="190"/>
      <c r="I79" s="190"/>
      <c r="J79" s="190"/>
      <c r="K79" s="190"/>
      <c r="L79" s="190"/>
      <c r="M79" s="190"/>
      <c r="N79" s="200"/>
    </row>
    <row r="80" spans="1:14" s="11" customFormat="1" x14ac:dyDescent="0.15">
      <c r="A80" s="67"/>
      <c r="B80" s="67"/>
      <c r="C80" s="97"/>
      <c r="D80" s="97"/>
      <c r="E80" s="116"/>
      <c r="F80" s="49"/>
      <c r="G80" s="49"/>
      <c r="H80" s="37"/>
      <c r="I80" s="37"/>
      <c r="J80" s="61"/>
      <c r="K80" s="61"/>
      <c r="L80" s="101"/>
      <c r="M80" s="61"/>
      <c r="N80" s="117"/>
    </row>
    <row r="81" spans="1:15" s="11" customFormat="1" x14ac:dyDescent="0.15">
      <c r="A81" s="67"/>
      <c r="B81" s="67"/>
      <c r="C81" s="97"/>
      <c r="D81" s="97"/>
      <c r="E81" s="116"/>
      <c r="F81" s="49"/>
      <c r="G81" s="49"/>
      <c r="H81" s="37"/>
      <c r="I81" s="37"/>
      <c r="J81" s="61"/>
      <c r="K81" s="61"/>
      <c r="L81" s="101"/>
      <c r="M81" s="61"/>
      <c r="N81" s="117"/>
    </row>
    <row r="82" spans="1:15" s="11" customFormat="1" x14ac:dyDescent="0.15">
      <c r="A82" s="67"/>
      <c r="B82" s="67"/>
      <c r="C82" s="97"/>
      <c r="D82" s="97"/>
      <c r="E82" s="116"/>
      <c r="F82" s="100"/>
      <c r="G82" s="100"/>
      <c r="H82" s="101"/>
      <c r="I82" s="101"/>
      <c r="J82" s="101"/>
      <c r="K82" s="101"/>
      <c r="L82" s="101"/>
      <c r="M82" s="61"/>
      <c r="N82" s="117"/>
    </row>
    <row r="83" spans="1:15" s="11" customFormat="1" x14ac:dyDescent="0.15">
      <c r="A83" s="67"/>
      <c r="B83" s="67"/>
      <c r="C83" s="97"/>
      <c r="D83" s="97"/>
      <c r="E83" s="116"/>
      <c r="F83" s="100"/>
      <c r="G83" s="100"/>
      <c r="H83" s="101"/>
      <c r="I83" s="101"/>
      <c r="J83" s="101"/>
      <c r="K83" s="101"/>
      <c r="L83" s="101"/>
      <c r="M83" s="61"/>
      <c r="N83" s="117"/>
    </row>
    <row r="84" spans="1:15" s="3" customFormat="1" x14ac:dyDescent="0.15">
      <c r="A84" s="67"/>
      <c r="B84" s="67"/>
      <c r="C84" s="68"/>
      <c r="D84" s="68"/>
      <c r="E84" s="69"/>
      <c r="F84" s="100"/>
      <c r="G84" s="100"/>
      <c r="H84" s="101"/>
      <c r="I84" s="101"/>
      <c r="J84" s="101"/>
      <c r="K84" s="101"/>
      <c r="L84" s="101"/>
      <c r="M84" s="61"/>
      <c r="N84" s="96"/>
      <c r="O84" s="16"/>
    </row>
    <row r="85" spans="1:15" s="3" customFormat="1" ht="17" thickBot="1" x14ac:dyDescent="0.2">
      <c r="A85" s="53"/>
      <c r="B85" s="53"/>
      <c r="C85" s="54"/>
      <c r="D85" s="54"/>
      <c r="E85" s="55"/>
      <c r="F85" s="56"/>
      <c r="G85" s="57"/>
      <c r="H85" s="57"/>
      <c r="I85" s="57"/>
      <c r="J85" s="57"/>
      <c r="K85" s="57"/>
      <c r="L85" s="57"/>
      <c r="M85" s="57"/>
      <c r="N85" s="58"/>
    </row>
    <row r="86" spans="1:15" s="3" customFormat="1" x14ac:dyDescent="0.15">
      <c r="A86" s="13"/>
      <c r="B86" s="13"/>
      <c r="C86" s="40"/>
      <c r="D86" s="40"/>
      <c r="E86" s="4"/>
      <c r="F86" s="5"/>
      <c r="G86" s="5"/>
      <c r="H86" s="48"/>
      <c r="I86" s="48"/>
      <c r="J86" s="48"/>
      <c r="K86" s="48"/>
      <c r="L86" s="48"/>
      <c r="M86" s="48"/>
      <c r="N86" s="6"/>
    </row>
    <row r="87" spans="1:15" s="3" customFormat="1" x14ac:dyDescent="0.15">
      <c r="A87" s="13"/>
      <c r="B87" s="13"/>
      <c r="C87" s="40"/>
      <c r="D87" s="40"/>
      <c r="E87" s="4"/>
      <c r="F87" s="5"/>
      <c r="G87" s="5"/>
      <c r="H87" s="48"/>
      <c r="I87" s="48"/>
      <c r="J87" s="48"/>
      <c r="K87" s="48"/>
      <c r="L87" s="48"/>
      <c r="M87" s="48"/>
      <c r="N87" s="6"/>
    </row>
    <row r="88" spans="1:15" s="3" customFormat="1" x14ac:dyDescent="0.15">
      <c r="A88" s="13"/>
      <c r="B88" s="13"/>
      <c r="C88" s="40"/>
      <c r="D88" s="40"/>
      <c r="E88" s="4"/>
      <c r="F88" s="5"/>
      <c r="G88" s="5"/>
      <c r="H88" s="48"/>
      <c r="I88" s="48"/>
      <c r="J88" s="48"/>
      <c r="K88" s="48"/>
      <c r="L88" s="48"/>
      <c r="M88" s="48"/>
      <c r="N88" s="6"/>
    </row>
    <row r="89" spans="1:15" s="3" customFormat="1" x14ac:dyDescent="0.15">
      <c r="A89" s="13"/>
      <c r="B89" s="13"/>
      <c r="C89" s="40"/>
      <c r="D89" s="40"/>
      <c r="E89" s="24"/>
      <c r="F89" s="5"/>
      <c r="G89" s="5"/>
      <c r="H89" s="34"/>
      <c r="I89" s="34"/>
      <c r="J89" s="34"/>
      <c r="K89" s="34"/>
      <c r="L89" s="34"/>
      <c r="M89" s="34"/>
      <c r="N89" s="6"/>
    </row>
    <row r="90" spans="1:15" s="3" customFormat="1" ht="29.25" customHeight="1" x14ac:dyDescent="0.15">
      <c r="A90" s="13"/>
      <c r="B90" s="13"/>
      <c r="C90" s="175"/>
      <c r="D90" s="81"/>
      <c r="E90" s="43"/>
      <c r="F90" s="38"/>
      <c r="G90" s="38"/>
      <c r="H90" s="34"/>
      <c r="I90" s="34"/>
      <c r="J90" s="34"/>
      <c r="K90" s="34"/>
      <c r="L90" s="6"/>
    </row>
    <row r="91" spans="1:15" s="3" customFormat="1" ht="26.25" customHeight="1" x14ac:dyDescent="0.15">
      <c r="A91" s="13"/>
      <c r="B91" s="13"/>
      <c r="C91" s="175"/>
      <c r="D91" s="82"/>
      <c r="E91" s="43"/>
      <c r="F91" s="34"/>
      <c r="G91" s="34"/>
      <c r="H91" s="34"/>
      <c r="I91" s="34"/>
      <c r="J91" s="34"/>
      <c r="K91" s="5"/>
      <c r="L91" s="6"/>
    </row>
    <row r="92" spans="1:15" s="3" customFormat="1" x14ac:dyDescent="0.15">
      <c r="A92" s="13"/>
      <c r="B92" s="13"/>
      <c r="C92" s="41"/>
      <c r="D92" s="41"/>
      <c r="E92" s="4"/>
      <c r="F92" s="5"/>
      <c r="G92" s="5"/>
      <c r="H92" s="34"/>
      <c r="I92" s="34"/>
      <c r="J92" s="34"/>
      <c r="K92" s="34"/>
      <c r="L92" s="34"/>
      <c r="M92" s="34"/>
      <c r="N92" s="12"/>
    </row>
    <row r="93" spans="1:15" s="3" customFormat="1" x14ac:dyDescent="0.15">
      <c r="A93" s="13"/>
      <c r="B93" s="13"/>
      <c r="C93" s="202"/>
      <c r="D93" s="202"/>
      <c r="E93" s="203"/>
      <c r="F93" s="203"/>
      <c r="G93" s="203"/>
      <c r="H93" s="34"/>
      <c r="I93" s="110"/>
      <c r="J93" s="34"/>
      <c r="K93" s="34"/>
      <c r="L93" s="34"/>
      <c r="M93" s="34"/>
      <c r="N93" s="6"/>
      <c r="O93" s="65"/>
    </row>
    <row r="94" spans="1:15" s="3" customFormat="1" x14ac:dyDescent="0.15">
      <c r="A94" s="13"/>
      <c r="B94" s="13"/>
      <c r="C94" s="63"/>
      <c r="D94" s="63"/>
      <c r="E94" s="210"/>
      <c r="F94" s="62"/>
      <c r="G94" s="114"/>
      <c r="H94" s="114"/>
      <c r="I94" s="115"/>
      <c r="J94" s="114"/>
      <c r="K94" s="114"/>
      <c r="L94" s="114"/>
      <c r="M94" s="114"/>
      <c r="N94" s="62"/>
    </row>
    <row r="95" spans="1:15" s="3" customFormat="1" x14ac:dyDescent="0.15">
      <c r="A95" s="13"/>
      <c r="B95" s="13"/>
      <c r="C95" s="64"/>
      <c r="D95" s="5"/>
      <c r="E95" s="202"/>
      <c r="F95" s="202"/>
      <c r="G95" s="202"/>
      <c r="H95" s="203"/>
      <c r="I95" s="203"/>
    </row>
    <row r="96" spans="1:15" s="3" customFormat="1" x14ac:dyDescent="0.15">
      <c r="A96" s="13"/>
      <c r="B96" s="13"/>
      <c r="C96" s="41"/>
      <c r="D96" s="41"/>
      <c r="E96" s="4"/>
      <c r="F96" s="5"/>
      <c r="G96" s="5"/>
      <c r="H96" s="34"/>
      <c r="I96" s="34"/>
      <c r="J96" s="34"/>
      <c r="K96" s="34"/>
      <c r="L96" s="34"/>
      <c r="M96" s="34"/>
      <c r="N96" s="6"/>
    </row>
    <row r="97" spans="1:14" s="3" customFormat="1" x14ac:dyDescent="0.15">
      <c r="A97" s="13"/>
      <c r="B97" s="13"/>
      <c r="C97" s="41"/>
      <c r="D97" s="41"/>
      <c r="E97" s="4"/>
      <c r="F97" s="5"/>
      <c r="G97" s="5"/>
      <c r="H97" s="34"/>
      <c r="I97" s="34"/>
      <c r="J97" s="34"/>
      <c r="K97" s="34"/>
      <c r="L97" s="34"/>
      <c r="M97" s="34"/>
      <c r="N97" s="6"/>
    </row>
    <row r="98" spans="1:14" s="3" customFormat="1" x14ac:dyDescent="0.15">
      <c r="A98" s="13"/>
      <c r="B98" s="13"/>
      <c r="C98" s="41"/>
      <c r="D98" s="41"/>
      <c r="E98" s="4"/>
      <c r="F98" s="5"/>
      <c r="G98" s="5"/>
      <c r="H98" s="34"/>
      <c r="I98" s="34"/>
      <c r="J98" s="34"/>
      <c r="K98" s="34"/>
      <c r="L98" s="34"/>
      <c r="M98" s="34"/>
      <c r="N98" s="6"/>
    </row>
    <row r="99" spans="1:14" s="3" customFormat="1" x14ac:dyDescent="0.15">
      <c r="A99" s="13"/>
      <c r="B99" s="13"/>
      <c r="C99" s="41"/>
      <c r="D99" s="41"/>
      <c r="E99" s="4"/>
      <c r="F99" s="5"/>
      <c r="G99" s="5"/>
      <c r="H99" s="34"/>
      <c r="I99" s="34"/>
      <c r="J99" s="34"/>
      <c r="K99" s="34"/>
      <c r="L99" s="34"/>
      <c r="M99" s="34"/>
      <c r="N99" s="6"/>
    </row>
    <row r="100" spans="1:14" s="3" customFormat="1" x14ac:dyDescent="0.15">
      <c r="A100" s="13"/>
      <c r="B100" s="13"/>
      <c r="C100" s="41"/>
      <c r="D100" s="41"/>
      <c r="E100" s="4"/>
      <c r="F100" s="5"/>
      <c r="G100" s="5"/>
      <c r="H100" s="34"/>
      <c r="I100" s="34"/>
      <c r="J100" s="34"/>
      <c r="K100" s="34"/>
      <c r="L100" s="34"/>
      <c r="M100" s="34"/>
      <c r="N100" s="6"/>
    </row>
    <row r="101" spans="1:14" s="3" customFormat="1" x14ac:dyDescent="0.15">
      <c r="A101" s="13"/>
      <c r="B101" s="13"/>
      <c r="C101" s="41"/>
      <c r="D101" s="41"/>
      <c r="E101" s="4"/>
      <c r="F101" s="5"/>
      <c r="G101" s="5"/>
      <c r="H101" s="34"/>
      <c r="I101" s="34"/>
      <c r="J101" s="34"/>
      <c r="K101" s="34"/>
      <c r="L101" s="34"/>
      <c r="M101" s="34"/>
      <c r="N101" s="6"/>
    </row>
    <row r="102" spans="1:14" s="3" customFormat="1" x14ac:dyDescent="0.15">
      <c r="A102" s="13"/>
      <c r="B102" s="13"/>
      <c r="C102" s="41"/>
      <c r="D102" s="41"/>
      <c r="E102" s="4"/>
      <c r="F102" s="5"/>
      <c r="G102" s="5"/>
      <c r="H102" s="34"/>
      <c r="I102" s="34"/>
      <c r="J102" s="34"/>
      <c r="K102" s="34"/>
      <c r="L102" s="34"/>
      <c r="M102" s="34"/>
      <c r="N102" s="6"/>
    </row>
    <row r="103" spans="1:14" s="3" customFormat="1" x14ac:dyDescent="0.15">
      <c r="A103" s="13"/>
      <c r="B103" s="13"/>
      <c r="C103" s="41"/>
      <c r="D103" s="41"/>
      <c r="E103" s="4"/>
      <c r="F103" s="5"/>
      <c r="G103" s="5"/>
      <c r="H103" s="34"/>
      <c r="I103" s="34"/>
      <c r="J103" s="34"/>
      <c r="K103" s="34"/>
      <c r="L103" s="34"/>
      <c r="M103" s="34"/>
      <c r="N103" s="6"/>
    </row>
    <row r="104" spans="1:14" s="3" customFormat="1" x14ac:dyDescent="0.15">
      <c r="A104" s="13"/>
      <c r="B104" s="13"/>
      <c r="C104" s="41"/>
      <c r="D104" s="41"/>
      <c r="E104" s="4"/>
      <c r="F104" s="5"/>
      <c r="G104" s="5"/>
      <c r="H104" s="34"/>
      <c r="I104" s="34"/>
      <c r="J104" s="34"/>
      <c r="K104" s="34"/>
      <c r="L104" s="34"/>
      <c r="M104" s="34"/>
      <c r="N104" s="6"/>
    </row>
    <row r="105" spans="1:14" s="3" customFormat="1" x14ac:dyDescent="0.15">
      <c r="A105" s="13"/>
      <c r="B105" s="13"/>
      <c r="C105" s="41"/>
      <c r="D105" s="41"/>
      <c r="E105" s="4"/>
      <c r="F105" s="5"/>
      <c r="G105" s="5"/>
      <c r="H105" s="34"/>
      <c r="I105" s="34"/>
      <c r="J105" s="34"/>
      <c r="K105" s="34"/>
      <c r="L105" s="34"/>
      <c r="M105" s="34"/>
      <c r="N105" s="6"/>
    </row>
    <row r="106" spans="1:14" s="3" customFormat="1" x14ac:dyDescent="0.15">
      <c r="A106" s="13"/>
      <c r="B106" s="13"/>
      <c r="C106" s="41"/>
      <c r="D106" s="41"/>
      <c r="E106" s="4"/>
      <c r="F106" s="5"/>
      <c r="G106" s="5"/>
      <c r="H106" s="34"/>
      <c r="I106" s="34"/>
      <c r="J106" s="34"/>
      <c r="K106" s="34"/>
      <c r="L106" s="34"/>
      <c r="M106" s="34"/>
      <c r="N106" s="6"/>
    </row>
    <row r="107" spans="1:14" s="3" customFormat="1" x14ac:dyDescent="0.15">
      <c r="A107" s="13"/>
      <c r="B107" s="13"/>
      <c r="C107" s="41"/>
      <c r="D107" s="41"/>
      <c r="E107" s="4"/>
      <c r="F107" s="5"/>
      <c r="G107" s="5"/>
      <c r="H107" s="34"/>
      <c r="I107" s="34"/>
      <c r="J107" s="34"/>
      <c r="K107" s="34"/>
      <c r="L107" s="34"/>
      <c r="M107" s="34"/>
      <c r="N107" s="6"/>
    </row>
    <row r="108" spans="1:14" s="3" customFormat="1" x14ac:dyDescent="0.15">
      <c r="A108" s="13"/>
      <c r="B108" s="13"/>
      <c r="C108" s="41"/>
      <c r="D108" s="41"/>
      <c r="E108" s="4"/>
      <c r="F108" s="5"/>
      <c r="G108" s="5"/>
      <c r="H108" s="34"/>
      <c r="I108" s="34"/>
      <c r="J108" s="34"/>
      <c r="K108" s="34"/>
      <c r="L108" s="34"/>
      <c r="M108" s="34"/>
      <c r="N108" s="6"/>
    </row>
    <row r="109" spans="1:14" s="3" customFormat="1" x14ac:dyDescent="0.15">
      <c r="A109" s="13"/>
      <c r="B109" s="13"/>
      <c r="C109" s="41"/>
      <c r="D109" s="41"/>
      <c r="E109" s="4"/>
      <c r="F109" s="5"/>
      <c r="G109" s="5"/>
      <c r="H109" s="34"/>
      <c r="I109" s="34"/>
      <c r="J109" s="34"/>
      <c r="K109" s="34"/>
      <c r="L109" s="34"/>
      <c r="M109" s="34"/>
      <c r="N109" s="6"/>
    </row>
    <row r="110" spans="1:14" s="3" customFormat="1" x14ac:dyDescent="0.15">
      <c r="A110" s="13"/>
      <c r="B110" s="13"/>
      <c r="C110" s="41"/>
      <c r="D110" s="41"/>
      <c r="E110" s="4"/>
      <c r="F110" s="5"/>
      <c r="G110" s="5"/>
      <c r="H110" s="34"/>
      <c r="I110" s="34"/>
      <c r="J110" s="34"/>
      <c r="K110" s="34"/>
      <c r="L110" s="34"/>
      <c r="M110" s="34"/>
      <c r="N110" s="6"/>
    </row>
    <row r="111" spans="1:14" s="3" customFormat="1" x14ac:dyDescent="0.15">
      <c r="A111" s="13"/>
      <c r="B111" s="13"/>
      <c r="C111" s="41"/>
      <c r="D111" s="41"/>
      <c r="E111" s="4"/>
      <c r="F111" s="5"/>
      <c r="G111" s="5"/>
      <c r="H111" s="34"/>
      <c r="I111" s="34"/>
      <c r="J111" s="34"/>
      <c r="K111" s="34"/>
      <c r="L111" s="34"/>
      <c r="M111" s="34"/>
      <c r="N111" s="6"/>
    </row>
    <row r="112" spans="1:14" s="3" customFormat="1" x14ac:dyDescent="0.15">
      <c r="A112" s="13"/>
      <c r="B112" s="13"/>
      <c r="C112" s="41"/>
      <c r="D112" s="41"/>
      <c r="E112" s="4"/>
      <c r="F112" s="5"/>
      <c r="G112" s="5"/>
      <c r="H112" s="34"/>
      <c r="I112" s="34"/>
      <c r="J112" s="34"/>
      <c r="K112" s="34"/>
      <c r="L112" s="34"/>
      <c r="M112" s="34"/>
      <c r="N112" s="6"/>
    </row>
    <row r="113" spans="1:14" s="3" customFormat="1" x14ac:dyDescent="0.15">
      <c r="A113" s="13"/>
      <c r="B113" s="13"/>
      <c r="C113" s="41"/>
      <c r="D113" s="41"/>
      <c r="E113" s="4"/>
      <c r="F113" s="5"/>
      <c r="G113" s="5"/>
      <c r="H113" s="34"/>
      <c r="I113" s="34"/>
      <c r="J113" s="34"/>
      <c r="K113" s="34"/>
      <c r="L113" s="34"/>
      <c r="M113" s="34"/>
      <c r="N113" s="6"/>
    </row>
    <row r="114" spans="1:14" s="3" customFormat="1" x14ac:dyDescent="0.15">
      <c r="A114" s="13"/>
      <c r="B114" s="13"/>
      <c r="C114" s="41"/>
      <c r="D114" s="41"/>
      <c r="E114" s="4"/>
      <c r="F114" s="5"/>
      <c r="G114" s="5"/>
      <c r="H114" s="34"/>
      <c r="I114" s="34"/>
      <c r="J114" s="34"/>
      <c r="K114" s="34"/>
      <c r="L114" s="34"/>
      <c r="M114" s="34"/>
      <c r="N114" s="6"/>
    </row>
    <row r="115" spans="1:14" s="3" customFormat="1" x14ac:dyDescent="0.15">
      <c r="A115" s="13"/>
      <c r="B115" s="13"/>
      <c r="C115" s="41"/>
      <c r="D115" s="41"/>
      <c r="E115" s="4"/>
      <c r="F115" s="5"/>
      <c r="G115" s="5"/>
      <c r="H115" s="34"/>
      <c r="I115" s="34"/>
      <c r="J115" s="34"/>
      <c r="K115" s="34"/>
      <c r="L115" s="34"/>
      <c r="M115" s="34"/>
      <c r="N115" s="6"/>
    </row>
    <row r="116" spans="1:14" s="3" customFormat="1" x14ac:dyDescent="0.15">
      <c r="A116" s="13"/>
      <c r="B116" s="13"/>
      <c r="C116" s="41"/>
      <c r="D116" s="41"/>
      <c r="E116" s="4"/>
      <c r="F116" s="5"/>
      <c r="G116" s="5"/>
      <c r="H116" s="34"/>
      <c r="I116" s="34"/>
      <c r="J116" s="34"/>
      <c r="K116" s="34"/>
      <c r="L116" s="34"/>
      <c r="M116" s="34"/>
      <c r="N116" s="6"/>
    </row>
    <row r="117" spans="1:14" s="3" customFormat="1" x14ac:dyDescent="0.15">
      <c r="A117" s="13"/>
      <c r="B117" s="13"/>
      <c r="C117" s="41"/>
      <c r="D117" s="41"/>
      <c r="E117" s="4"/>
      <c r="F117" s="5"/>
      <c r="G117" s="5"/>
      <c r="H117" s="34"/>
      <c r="I117" s="34"/>
      <c r="J117" s="34"/>
      <c r="K117" s="34"/>
      <c r="L117" s="34"/>
      <c r="M117" s="34"/>
      <c r="N117" s="6"/>
    </row>
    <row r="118" spans="1:14" s="3" customFormat="1" x14ac:dyDescent="0.15">
      <c r="A118" s="13"/>
      <c r="B118" s="13"/>
      <c r="C118" s="41"/>
      <c r="D118" s="41"/>
      <c r="E118" s="4"/>
      <c r="F118" s="5"/>
      <c r="G118" s="5"/>
      <c r="H118" s="34"/>
      <c r="I118" s="34"/>
      <c r="J118" s="34"/>
      <c r="K118" s="34"/>
      <c r="L118" s="34"/>
      <c r="M118" s="34"/>
      <c r="N118" s="6"/>
    </row>
    <row r="119" spans="1:14" s="3" customFormat="1" x14ac:dyDescent="0.15">
      <c r="A119" s="13"/>
      <c r="B119" s="13"/>
      <c r="C119" s="41"/>
      <c r="D119" s="41"/>
      <c r="E119" s="4"/>
      <c r="F119" s="5"/>
      <c r="G119" s="5"/>
      <c r="H119" s="34"/>
      <c r="I119" s="34"/>
      <c r="J119" s="34"/>
      <c r="K119" s="34"/>
      <c r="L119" s="34"/>
      <c r="M119" s="34"/>
      <c r="N119" s="6"/>
    </row>
    <row r="120" spans="1:14" s="3" customFormat="1" x14ac:dyDescent="0.15">
      <c r="A120" s="13"/>
      <c r="B120" s="13"/>
      <c r="C120" s="41"/>
      <c r="D120" s="41"/>
      <c r="E120" s="4"/>
      <c r="F120" s="5"/>
      <c r="G120" s="5"/>
      <c r="H120" s="34"/>
      <c r="I120" s="34"/>
      <c r="J120" s="34"/>
      <c r="K120" s="34"/>
      <c r="L120" s="34"/>
      <c r="M120" s="34"/>
      <c r="N120" s="6"/>
    </row>
    <row r="121" spans="1:14" s="3" customFormat="1" x14ac:dyDescent="0.15">
      <c r="A121" s="13"/>
      <c r="B121" s="13"/>
      <c r="C121" s="41"/>
      <c r="D121" s="41"/>
      <c r="E121" s="4"/>
      <c r="F121" s="5"/>
      <c r="G121" s="5"/>
      <c r="H121" s="34"/>
      <c r="I121" s="34"/>
      <c r="J121" s="34"/>
      <c r="K121" s="34"/>
      <c r="L121" s="34"/>
      <c r="M121" s="34"/>
      <c r="N121" s="6"/>
    </row>
    <row r="122" spans="1:14" s="3" customFormat="1" x14ac:dyDescent="0.15">
      <c r="A122" s="13"/>
      <c r="B122" s="13"/>
      <c r="C122" s="41"/>
      <c r="D122" s="41"/>
      <c r="E122" s="4"/>
      <c r="F122" s="5"/>
      <c r="G122" s="5"/>
      <c r="H122" s="34"/>
      <c r="I122" s="34"/>
      <c r="J122" s="34"/>
      <c r="K122" s="34"/>
      <c r="L122" s="34"/>
      <c r="M122" s="34"/>
      <c r="N122" s="6"/>
    </row>
    <row r="123" spans="1:14" s="3" customFormat="1" x14ac:dyDescent="0.15">
      <c r="A123" s="13"/>
      <c r="B123" s="13"/>
      <c r="C123" s="41"/>
      <c r="D123" s="41"/>
      <c r="E123" s="4"/>
      <c r="F123" s="5"/>
      <c r="G123" s="5"/>
      <c r="H123" s="34"/>
      <c r="I123" s="34"/>
      <c r="J123" s="34"/>
      <c r="K123" s="34"/>
      <c r="L123" s="34"/>
      <c r="M123" s="34"/>
      <c r="N123" s="6"/>
    </row>
    <row r="124" spans="1:14" s="3" customFormat="1" x14ac:dyDescent="0.15">
      <c r="A124" s="13"/>
      <c r="B124" s="13"/>
      <c r="C124" s="41"/>
      <c r="D124" s="41"/>
      <c r="E124" s="4"/>
      <c r="F124" s="5"/>
      <c r="G124" s="5"/>
      <c r="H124" s="34"/>
      <c r="I124" s="34"/>
      <c r="J124" s="34"/>
      <c r="K124" s="34"/>
      <c r="L124" s="34"/>
      <c r="M124" s="34"/>
      <c r="N124" s="6"/>
    </row>
    <row r="125" spans="1:14" s="3" customFormat="1" x14ac:dyDescent="0.15">
      <c r="A125" s="13"/>
      <c r="B125" s="13"/>
      <c r="C125" s="41"/>
      <c r="D125" s="41"/>
      <c r="E125" s="4"/>
      <c r="F125" s="5"/>
      <c r="G125" s="5"/>
      <c r="H125" s="34"/>
      <c r="I125" s="34"/>
      <c r="J125" s="34"/>
      <c r="K125" s="34"/>
      <c r="L125" s="34"/>
      <c r="M125" s="34"/>
      <c r="N125" s="6"/>
    </row>
    <row r="126" spans="1:14" s="3" customFormat="1" x14ac:dyDescent="0.15">
      <c r="A126" s="13"/>
      <c r="B126" s="13"/>
      <c r="C126" s="41"/>
      <c r="D126" s="41"/>
      <c r="E126" s="4"/>
      <c r="F126" s="5"/>
      <c r="G126" s="5"/>
      <c r="H126" s="34"/>
      <c r="I126" s="34"/>
      <c r="J126" s="34"/>
      <c r="K126" s="34"/>
      <c r="L126" s="34"/>
      <c r="M126" s="34"/>
      <c r="N126" s="6"/>
    </row>
    <row r="127" spans="1:14" s="3" customFormat="1" x14ac:dyDescent="0.15">
      <c r="A127" s="13"/>
      <c r="B127" s="13"/>
      <c r="C127" s="41"/>
      <c r="D127" s="41"/>
      <c r="E127" s="4"/>
      <c r="F127" s="5"/>
      <c r="G127" s="5"/>
      <c r="H127" s="34"/>
      <c r="I127" s="34"/>
      <c r="J127" s="34"/>
      <c r="K127" s="34"/>
      <c r="L127" s="34"/>
      <c r="M127" s="34"/>
      <c r="N127" s="6"/>
    </row>
    <row r="128" spans="1:14" s="3" customFormat="1" x14ac:dyDescent="0.15">
      <c r="A128" s="13"/>
      <c r="B128" s="13"/>
      <c r="C128" s="41"/>
      <c r="D128" s="41"/>
      <c r="E128" s="4"/>
      <c r="F128" s="5"/>
      <c r="G128" s="5"/>
      <c r="H128" s="34"/>
      <c r="I128" s="34"/>
      <c r="J128" s="34"/>
      <c r="K128" s="34"/>
      <c r="L128" s="34"/>
      <c r="M128" s="34"/>
      <c r="N128" s="6"/>
    </row>
    <row r="129" spans="1:14" s="3" customFormat="1" x14ac:dyDescent="0.15">
      <c r="A129" s="13"/>
      <c r="B129" s="13"/>
      <c r="C129" s="41"/>
      <c r="D129" s="41"/>
      <c r="E129" s="4"/>
      <c r="F129" s="5"/>
      <c r="G129" s="5"/>
      <c r="H129" s="34"/>
      <c r="I129" s="34"/>
      <c r="J129" s="34"/>
      <c r="K129" s="34"/>
      <c r="L129" s="34"/>
      <c r="M129" s="34"/>
      <c r="N129" s="6"/>
    </row>
    <row r="130" spans="1:14" s="3" customFormat="1" x14ac:dyDescent="0.15">
      <c r="A130" s="13"/>
      <c r="B130" s="13"/>
      <c r="C130" s="41"/>
      <c r="D130" s="41"/>
      <c r="E130" s="4"/>
      <c r="F130" s="5"/>
      <c r="G130" s="5"/>
      <c r="H130" s="34"/>
      <c r="I130" s="34"/>
      <c r="J130" s="34"/>
      <c r="K130" s="34"/>
      <c r="L130" s="34"/>
      <c r="M130" s="34"/>
      <c r="N130" s="6"/>
    </row>
    <row r="131" spans="1:14" s="3" customFormat="1" x14ac:dyDescent="0.15">
      <c r="A131" s="13"/>
      <c r="B131" s="13"/>
      <c r="C131" s="41"/>
      <c r="D131" s="41"/>
      <c r="E131" s="4"/>
      <c r="F131" s="5"/>
      <c r="G131" s="5"/>
      <c r="H131" s="34"/>
      <c r="I131" s="34"/>
      <c r="J131" s="34"/>
      <c r="K131" s="34"/>
      <c r="L131" s="34"/>
      <c r="M131" s="34"/>
      <c r="N131" s="6"/>
    </row>
    <row r="132" spans="1:14" s="3" customFormat="1" x14ac:dyDescent="0.15">
      <c r="A132" s="13"/>
      <c r="B132" s="13"/>
      <c r="C132" s="41"/>
      <c r="D132" s="41"/>
      <c r="E132" s="4"/>
      <c r="F132" s="5"/>
      <c r="G132" s="5"/>
      <c r="H132" s="34"/>
      <c r="I132" s="34"/>
      <c r="J132" s="34"/>
      <c r="K132" s="34"/>
      <c r="L132" s="34"/>
      <c r="M132" s="34"/>
      <c r="N132" s="6"/>
    </row>
    <row r="133" spans="1:14" s="3" customFormat="1" x14ac:dyDescent="0.15">
      <c r="A133" s="13"/>
      <c r="B133" s="13"/>
      <c r="C133" s="41"/>
      <c r="D133" s="41"/>
      <c r="E133" s="4"/>
      <c r="F133" s="5"/>
      <c r="G133" s="5"/>
      <c r="H133" s="34"/>
      <c r="I133" s="34"/>
      <c r="J133" s="34"/>
      <c r="K133" s="34"/>
      <c r="L133" s="34"/>
      <c r="M133" s="34"/>
      <c r="N133" s="6"/>
    </row>
    <row r="134" spans="1:14" s="3" customFormat="1" x14ac:dyDescent="0.15">
      <c r="A134" s="13"/>
      <c r="B134" s="13"/>
      <c r="C134" s="41"/>
      <c r="D134" s="41"/>
      <c r="E134" s="4"/>
      <c r="F134" s="5"/>
      <c r="G134" s="5"/>
      <c r="H134" s="34"/>
      <c r="I134" s="34"/>
      <c r="J134" s="34"/>
      <c r="K134" s="34"/>
      <c r="L134" s="34"/>
      <c r="M134" s="34"/>
      <c r="N134" s="6"/>
    </row>
    <row r="135" spans="1:14" s="3" customFormat="1" x14ac:dyDescent="0.15">
      <c r="A135" s="13"/>
      <c r="B135" s="13"/>
      <c r="C135" s="41"/>
      <c r="D135" s="41"/>
      <c r="E135" s="4"/>
      <c r="F135" s="5"/>
      <c r="G135" s="5"/>
      <c r="H135" s="34"/>
      <c r="I135" s="34"/>
      <c r="J135" s="34"/>
      <c r="K135" s="34"/>
      <c r="L135" s="34"/>
      <c r="M135" s="34"/>
      <c r="N135" s="6"/>
    </row>
    <row r="136" spans="1:14" s="3" customFormat="1" x14ac:dyDescent="0.15">
      <c r="A136" s="13"/>
      <c r="B136" s="13"/>
      <c r="C136" s="41"/>
      <c r="D136" s="41"/>
      <c r="E136" s="4"/>
      <c r="F136" s="5"/>
      <c r="G136" s="5"/>
      <c r="H136" s="34"/>
      <c r="I136" s="34"/>
      <c r="J136" s="34"/>
      <c r="K136" s="34"/>
      <c r="L136" s="34"/>
      <c r="M136" s="34"/>
      <c r="N136" s="6"/>
    </row>
    <row r="137" spans="1:14" s="3" customFormat="1" x14ac:dyDescent="0.15">
      <c r="A137" s="13"/>
      <c r="B137" s="13"/>
      <c r="C137" s="41"/>
      <c r="D137" s="41"/>
      <c r="E137" s="4"/>
      <c r="F137" s="5"/>
      <c r="G137" s="5"/>
      <c r="H137" s="34"/>
      <c r="I137" s="34"/>
      <c r="J137" s="34"/>
      <c r="K137" s="34"/>
      <c r="L137" s="34"/>
      <c r="M137" s="34"/>
      <c r="N137" s="6"/>
    </row>
    <row r="138" spans="1:14" s="3" customFormat="1" x14ac:dyDescent="0.15">
      <c r="A138" s="13"/>
      <c r="B138" s="13"/>
      <c r="C138" s="41"/>
      <c r="D138" s="41"/>
      <c r="E138" s="4"/>
      <c r="F138" s="5"/>
      <c r="G138" s="5"/>
      <c r="H138" s="34"/>
      <c r="I138" s="34"/>
      <c r="J138" s="34"/>
      <c r="K138" s="34"/>
      <c r="L138" s="34"/>
      <c r="M138" s="34"/>
      <c r="N138" s="6"/>
    </row>
    <row r="139" spans="1:14" s="3" customFormat="1" x14ac:dyDescent="0.15">
      <c r="A139" s="13"/>
      <c r="B139" s="13"/>
      <c r="C139" s="41"/>
      <c r="D139" s="41"/>
      <c r="E139" s="4"/>
      <c r="F139" s="5"/>
      <c r="G139" s="5"/>
      <c r="H139" s="34"/>
      <c r="I139" s="34"/>
      <c r="J139" s="34"/>
      <c r="K139" s="34"/>
      <c r="L139" s="34"/>
      <c r="M139" s="34"/>
      <c r="N139" s="6"/>
    </row>
    <row r="140" spans="1:14" s="3" customFormat="1" x14ac:dyDescent="0.15">
      <c r="A140" s="13"/>
      <c r="B140" s="13"/>
      <c r="C140" s="41"/>
      <c r="D140" s="41"/>
      <c r="E140" s="4"/>
      <c r="F140" s="5"/>
      <c r="G140" s="5"/>
      <c r="H140" s="34"/>
      <c r="I140" s="34"/>
      <c r="J140" s="34"/>
      <c r="K140" s="34"/>
      <c r="L140" s="34"/>
      <c r="M140" s="34"/>
      <c r="N140" s="6"/>
    </row>
    <row r="141" spans="1:14" s="3" customFormat="1" x14ac:dyDescent="0.15">
      <c r="A141" s="13"/>
      <c r="B141" s="13"/>
      <c r="C141" s="41"/>
      <c r="D141" s="41"/>
      <c r="E141" s="4"/>
      <c r="F141" s="5"/>
      <c r="G141" s="5"/>
      <c r="H141" s="34"/>
      <c r="I141" s="34"/>
      <c r="J141" s="34"/>
      <c r="K141" s="34"/>
      <c r="L141" s="34"/>
      <c r="M141" s="34"/>
      <c r="N141" s="6"/>
    </row>
    <row r="142" spans="1:14" s="3" customFormat="1" x14ac:dyDescent="0.15">
      <c r="A142" s="13"/>
      <c r="B142" s="13"/>
      <c r="C142" s="41"/>
      <c r="D142" s="41"/>
      <c r="E142" s="4"/>
      <c r="F142" s="5"/>
      <c r="G142" s="5"/>
      <c r="H142" s="34"/>
      <c r="I142" s="34"/>
      <c r="J142" s="34"/>
      <c r="K142" s="34"/>
      <c r="L142" s="34"/>
      <c r="M142" s="34"/>
      <c r="N142" s="6"/>
    </row>
    <row r="143" spans="1:14" s="3" customFormat="1" x14ac:dyDescent="0.15">
      <c r="A143" s="13"/>
      <c r="B143" s="13"/>
      <c r="C143" s="41"/>
      <c r="D143" s="41"/>
      <c r="E143" s="4"/>
      <c r="F143" s="5"/>
      <c r="G143" s="5"/>
      <c r="H143" s="34"/>
      <c r="I143" s="34"/>
      <c r="J143" s="34"/>
      <c r="K143" s="34"/>
      <c r="L143" s="34"/>
      <c r="M143" s="34"/>
      <c r="N143" s="6"/>
    </row>
    <row r="144" spans="1:14" s="3" customFormat="1" x14ac:dyDescent="0.15">
      <c r="A144" s="13"/>
      <c r="B144" s="13"/>
      <c r="C144" s="41"/>
      <c r="D144" s="41"/>
      <c r="E144" s="4"/>
      <c r="F144" s="5"/>
      <c r="G144" s="5"/>
      <c r="H144" s="34"/>
      <c r="I144" s="34"/>
      <c r="J144" s="34"/>
      <c r="K144" s="34"/>
      <c r="L144" s="34"/>
      <c r="M144" s="34"/>
      <c r="N144" s="6"/>
    </row>
    <row r="145" spans="1:14" s="3" customFormat="1" x14ac:dyDescent="0.15">
      <c r="A145" s="13"/>
      <c r="B145" s="13"/>
      <c r="C145" s="41"/>
      <c r="D145" s="41"/>
      <c r="E145" s="4"/>
      <c r="F145" s="5"/>
      <c r="G145" s="5"/>
      <c r="H145" s="34"/>
      <c r="I145" s="34"/>
      <c r="J145" s="34"/>
      <c r="K145" s="34"/>
      <c r="L145" s="34"/>
      <c r="M145" s="34"/>
      <c r="N145" s="6"/>
    </row>
    <row r="146" spans="1:14" s="3" customFormat="1" x14ac:dyDescent="0.15">
      <c r="A146" s="13"/>
      <c r="B146" s="13"/>
      <c r="C146" s="41"/>
      <c r="D146" s="41"/>
      <c r="E146" s="4"/>
      <c r="F146" s="5"/>
      <c r="G146" s="5"/>
      <c r="H146" s="34"/>
      <c r="I146" s="34"/>
      <c r="J146" s="34"/>
      <c r="K146" s="34"/>
      <c r="L146" s="34"/>
      <c r="M146" s="34"/>
      <c r="N146" s="6"/>
    </row>
    <row r="147" spans="1:14" s="3" customFormat="1" x14ac:dyDescent="0.15">
      <c r="A147" s="13"/>
      <c r="B147" s="13"/>
      <c r="C147" s="41"/>
      <c r="D147" s="41"/>
      <c r="E147" s="4"/>
      <c r="F147" s="5"/>
      <c r="G147" s="5"/>
      <c r="H147" s="34"/>
      <c r="I147" s="34"/>
      <c r="J147" s="34"/>
      <c r="K147" s="34"/>
      <c r="L147" s="34"/>
      <c r="M147" s="34"/>
      <c r="N147" s="6"/>
    </row>
    <row r="148" spans="1:14" s="3" customFormat="1" x14ac:dyDescent="0.15">
      <c r="A148" s="13"/>
      <c r="B148" s="13"/>
      <c r="C148" s="41"/>
      <c r="D148" s="41"/>
      <c r="E148" s="4"/>
      <c r="F148" s="5"/>
      <c r="G148" s="5"/>
      <c r="H148" s="34"/>
      <c r="I148" s="34"/>
      <c r="J148" s="34"/>
      <c r="K148" s="34"/>
      <c r="L148" s="34"/>
      <c r="M148" s="34"/>
      <c r="N148" s="6"/>
    </row>
    <row r="149" spans="1:14" s="3" customFormat="1" x14ac:dyDescent="0.15">
      <c r="A149" s="13"/>
      <c r="B149" s="13"/>
      <c r="C149" s="41"/>
      <c r="D149" s="41"/>
      <c r="E149" s="4"/>
      <c r="F149" s="5"/>
      <c r="G149" s="5"/>
      <c r="H149" s="34"/>
      <c r="I149" s="34"/>
      <c r="J149" s="34"/>
      <c r="K149" s="34"/>
      <c r="L149" s="34"/>
      <c r="M149" s="34"/>
      <c r="N149" s="6"/>
    </row>
    <row r="150" spans="1:14" s="3" customFormat="1" x14ac:dyDescent="0.15">
      <c r="A150" s="13"/>
      <c r="B150" s="13"/>
      <c r="C150" s="41"/>
      <c r="D150" s="41"/>
      <c r="E150" s="4"/>
      <c r="F150" s="5"/>
      <c r="G150" s="5"/>
      <c r="H150" s="34"/>
      <c r="I150" s="34"/>
      <c r="J150" s="34"/>
      <c r="K150" s="34"/>
      <c r="L150" s="34"/>
      <c r="M150" s="34"/>
      <c r="N150" s="6"/>
    </row>
    <row r="151" spans="1:14" s="3" customFormat="1" x14ac:dyDescent="0.15">
      <c r="A151" s="13"/>
      <c r="B151" s="13"/>
      <c r="C151" s="41"/>
      <c r="D151" s="41"/>
      <c r="E151" s="4"/>
      <c r="F151" s="5"/>
      <c r="G151" s="5"/>
      <c r="H151" s="34"/>
      <c r="I151" s="34"/>
      <c r="J151" s="34"/>
      <c r="K151" s="34"/>
      <c r="L151" s="34"/>
      <c r="M151" s="34"/>
      <c r="N151" s="6"/>
    </row>
    <row r="152" spans="1:14" s="3" customFormat="1" x14ac:dyDescent="0.15">
      <c r="A152" s="13"/>
      <c r="B152" s="13"/>
      <c r="C152" s="41"/>
      <c r="D152" s="41"/>
      <c r="E152" s="4"/>
      <c r="F152" s="5"/>
      <c r="G152" s="5"/>
      <c r="H152" s="34"/>
      <c r="I152" s="34"/>
      <c r="J152" s="34"/>
      <c r="K152" s="34"/>
      <c r="L152" s="34"/>
      <c r="M152" s="34"/>
      <c r="N152" s="6"/>
    </row>
    <row r="153" spans="1:14" s="3" customFormat="1" x14ac:dyDescent="0.15">
      <c r="A153" s="13"/>
      <c r="B153" s="13"/>
      <c r="C153" s="41"/>
      <c r="D153" s="41"/>
      <c r="E153" s="4"/>
      <c r="F153" s="5"/>
      <c r="G153" s="5"/>
      <c r="H153" s="34"/>
      <c r="I153" s="34"/>
      <c r="J153" s="34"/>
      <c r="K153" s="34"/>
      <c r="L153" s="34"/>
      <c r="M153" s="34"/>
      <c r="N153" s="6"/>
    </row>
    <row r="154" spans="1:14" s="3" customFormat="1" x14ac:dyDescent="0.15">
      <c r="A154" s="13"/>
      <c r="B154" s="13"/>
      <c r="C154" s="41"/>
      <c r="D154" s="41"/>
      <c r="E154" s="4"/>
      <c r="F154" s="5"/>
      <c r="G154" s="5"/>
      <c r="H154" s="34"/>
      <c r="I154" s="34"/>
      <c r="J154" s="34"/>
      <c r="K154" s="34"/>
      <c r="L154" s="34"/>
      <c r="M154" s="34"/>
      <c r="N154" s="6"/>
    </row>
    <row r="155" spans="1:14" s="3" customFormat="1" x14ac:dyDescent="0.15">
      <c r="A155" s="13"/>
      <c r="B155" s="13"/>
      <c r="C155" s="41"/>
      <c r="D155" s="41"/>
      <c r="E155" s="4"/>
      <c r="F155" s="5"/>
      <c r="G155" s="5"/>
      <c r="H155" s="34"/>
      <c r="I155" s="34"/>
      <c r="J155" s="34"/>
      <c r="K155" s="34"/>
      <c r="L155" s="34"/>
      <c r="M155" s="34"/>
      <c r="N155" s="6"/>
    </row>
    <row r="156" spans="1:14" s="3" customFormat="1" x14ac:dyDescent="0.15">
      <c r="A156" s="13"/>
      <c r="B156" s="13"/>
      <c r="C156" s="41"/>
      <c r="D156" s="41"/>
      <c r="E156" s="4"/>
      <c r="F156" s="5"/>
      <c r="G156" s="5"/>
      <c r="H156" s="34"/>
      <c r="I156" s="34"/>
      <c r="J156" s="34"/>
      <c r="K156" s="34"/>
      <c r="L156" s="34"/>
      <c r="M156" s="34"/>
      <c r="N156" s="6"/>
    </row>
    <row r="157" spans="1:14" s="3" customFormat="1" x14ac:dyDescent="0.15">
      <c r="A157" s="13"/>
      <c r="B157" s="13"/>
      <c r="C157" s="41"/>
      <c r="D157" s="41"/>
      <c r="E157" s="4"/>
      <c r="F157" s="5"/>
      <c r="G157" s="5"/>
      <c r="H157" s="34"/>
      <c r="I157" s="34"/>
      <c r="J157" s="34"/>
      <c r="K157" s="34"/>
      <c r="L157" s="34"/>
      <c r="M157" s="34"/>
      <c r="N157" s="6"/>
    </row>
    <row r="158" spans="1:14" x14ac:dyDescent="0.2">
      <c r="A158" s="13"/>
      <c r="B158" s="13"/>
      <c r="C158" s="41"/>
      <c r="D158" s="41"/>
      <c r="E158" s="4"/>
      <c r="F158" s="5"/>
      <c r="G158" s="5"/>
      <c r="H158" s="34"/>
      <c r="I158" s="34"/>
      <c r="J158" s="34"/>
      <c r="K158" s="34"/>
      <c r="L158" s="34"/>
      <c r="M158" s="34"/>
      <c r="N158" s="6"/>
    </row>
    <row r="159" spans="1:14" x14ac:dyDescent="0.2">
      <c r="A159" s="13"/>
      <c r="B159" s="13"/>
      <c r="C159" s="41"/>
      <c r="D159" s="41"/>
      <c r="E159" s="4"/>
      <c r="F159" s="5"/>
      <c r="G159" s="5"/>
      <c r="H159" s="34"/>
      <c r="I159" s="34"/>
      <c r="J159" s="34"/>
      <c r="K159" s="34"/>
      <c r="L159" s="34"/>
      <c r="M159" s="34"/>
      <c r="N159" s="6"/>
    </row>
  </sheetData>
  <mergeCells count="3">
    <mergeCell ref="C7:N7"/>
    <mergeCell ref="C93:G93"/>
    <mergeCell ref="E95:I95"/>
  </mergeCells>
  <pageMargins left="0.7" right="0.7" top="0.75" bottom="0.75" header="0.3" footer="0.3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январь кв.</vt:lpstr>
      <vt:lpstr>январь об.</vt:lpstr>
      <vt:lpstr>февраль кв.</vt:lpstr>
      <vt:lpstr>февраль об.</vt:lpstr>
      <vt:lpstr>март кв.</vt:lpstr>
      <vt:lpstr>март об.</vt:lpstr>
      <vt:lpstr>апрель кв.</vt:lpstr>
      <vt:lpstr>апрель об.</vt:lpstr>
      <vt:lpstr>май кв.</vt:lpstr>
      <vt:lpstr>май об.</vt:lpstr>
      <vt:lpstr>'апрель кв.'!Область_печати</vt:lpstr>
      <vt:lpstr>'апрель об.'!Область_печати</vt:lpstr>
      <vt:lpstr>'май кв.'!Область_печати</vt:lpstr>
      <vt:lpstr>'май об.'!Область_печати</vt:lpstr>
      <vt:lpstr>'март кв.'!Область_печати</vt:lpstr>
      <vt:lpstr>'март об.'!Область_печати</vt:lpstr>
      <vt:lpstr>'февраль кв.'!Область_печати</vt:lpstr>
      <vt:lpstr>'февраль об.'!Область_печати</vt:lpstr>
      <vt:lpstr>'январь кв.'!Область_печати</vt:lpstr>
      <vt:lpstr>'январь об.'!Область_печати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2024-03-11T05:51:49Z</cp:lastPrinted>
  <dcterms:created xsi:type="dcterms:W3CDTF">1996-10-08T23:32:33Z</dcterms:created>
  <dcterms:modified xsi:type="dcterms:W3CDTF">2024-05-31T03:52:52Z</dcterms:modified>
</cp:coreProperties>
</file>