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I18" i="1" s="1"/>
  <c r="J18" i="1" s="1"/>
  <c r="D17" i="1"/>
  <c r="I17" i="1" s="1"/>
  <c r="J17" i="1" s="1"/>
  <c r="D16" i="1"/>
  <c r="I16" i="1" s="1"/>
  <c r="J16" i="1" s="1"/>
  <c r="D15" i="1"/>
  <c r="I15" i="1" s="1"/>
  <c r="J15" i="1" s="1"/>
  <c r="D14" i="1"/>
  <c r="I14" i="1" s="1"/>
  <c r="J14" i="1" s="1"/>
  <c r="D13" i="1"/>
  <c r="I13" i="1" s="1"/>
  <c r="J13" i="1" s="1"/>
  <c r="D12" i="1"/>
  <c r="I12" i="1" s="1"/>
  <c r="J12" i="1" s="1"/>
  <c r="D11" i="1"/>
  <c r="I11" i="1" s="1"/>
  <c r="J11" i="1" s="1"/>
  <c r="D10" i="1"/>
  <c r="I10" i="1" s="1"/>
  <c r="J10" i="1" s="1"/>
  <c r="D9" i="1"/>
  <c r="I9" i="1" s="1"/>
  <c r="J9" i="1" s="1"/>
  <c r="D8" i="1"/>
  <c r="I8" i="1" s="1"/>
  <c r="J8" i="1" s="1"/>
  <c r="D7" i="1"/>
  <c r="I7" i="1" s="1"/>
  <c r="J7" i="1" s="1"/>
  <c r="D6" i="1"/>
  <c r="I6" i="1" s="1"/>
  <c r="J6" i="1" s="1"/>
  <c r="D5" i="1"/>
  <c r="I5" i="1" s="1"/>
  <c r="J5" i="1" s="1"/>
  <c r="D4" i="1"/>
  <c r="I4" i="1" s="1"/>
  <c r="J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4" i="1"/>
  <c r="H4" i="1" s="1"/>
</calcChain>
</file>

<file path=xl/sharedStrings.xml><?xml version="1.0" encoding="utf-8"?>
<sst xmlns="http://schemas.openxmlformats.org/spreadsheetml/2006/main" count="34" uniqueCount="22">
  <si>
    <t>n = 10; t(обс) = 0,24; (Згідно індивідуального завдання)</t>
  </si>
  <si>
    <t>основні</t>
  </si>
  <si>
    <t>похідні</t>
  </si>
  <si>
    <t>розрядність</t>
  </si>
  <si>
    <t>ітерація</t>
  </si>
  <si>
    <t>λ</t>
  </si>
  <si>
    <t>a</t>
  </si>
  <si>
    <t>P0</t>
  </si>
  <si>
    <t>Pn</t>
  </si>
  <si>
    <t>Pобс</t>
  </si>
  <si>
    <t>Nk</t>
  </si>
  <si>
    <t xml:space="preserve">Kз </t>
  </si>
  <si>
    <t>N0</t>
  </si>
  <si>
    <t>Kп</t>
  </si>
  <si>
    <t>n</t>
  </si>
  <si>
    <t>P(обс)</t>
  </si>
  <si>
    <t>P(обсзв)</t>
  </si>
  <si>
    <t>tобс</t>
  </si>
  <si>
    <t xml:space="preserve">Ptобзд </t>
  </si>
  <si>
    <t xml:space="preserve">Ptобcзд </t>
  </si>
  <si>
    <t>Ptобcзд = 0,949; n = 10; λ = 50; 
(згідно індивідуального завдання)</t>
  </si>
  <si>
    <t>Pλобcзд = 0,949; n = 10; λ = 50; 
(згідно індивідуального завдання)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</si>
</sst>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wrapText="1"/>
    </xf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7147856517939E-2"/>
          <c:y val="4.6712962962962977E-2"/>
          <c:w val="0.8966272965879265"/>
          <c:h val="0.8094287693205017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Лист1!$M$23</c:f>
              <c:strCache>
                <c:ptCount val="1"/>
                <c:pt idx="0">
                  <c:v>P(обс)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Лист1!$M$24:$M$38</c:f>
              <c:numCache>
                <c:formatCode>General</c:formatCode>
                <c:ptCount val="15"/>
                <c:pt idx="0">
                  <c:v>7.6999999999999999E-2</c:v>
                </c:pt>
                <c:pt idx="1">
                  <c:v>0.153</c:v>
                </c:pt>
                <c:pt idx="2">
                  <c:v>0.22800000000000001</c:v>
                </c:pt>
                <c:pt idx="3">
                  <c:v>0.30199999999999999</c:v>
                </c:pt>
                <c:pt idx="4">
                  <c:v>0.374</c:v>
                </c:pt>
                <c:pt idx="5">
                  <c:v>0.44400000000000001</c:v>
                </c:pt>
                <c:pt idx="6">
                  <c:v>0.51200000000000001</c:v>
                </c:pt>
                <c:pt idx="7">
                  <c:v>0.57699999999999996</c:v>
                </c:pt>
                <c:pt idx="8">
                  <c:v>0.64</c:v>
                </c:pt>
                <c:pt idx="9">
                  <c:v>0.69799999999999995</c:v>
                </c:pt>
                <c:pt idx="10">
                  <c:v>0.752</c:v>
                </c:pt>
                <c:pt idx="11">
                  <c:v>0.80100000000000005</c:v>
                </c:pt>
                <c:pt idx="12">
                  <c:v>0.84499999999999997</c:v>
                </c:pt>
                <c:pt idx="13">
                  <c:v>0.88300000000000001</c:v>
                </c:pt>
                <c:pt idx="1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E-4838-BE1A-E8ED6A6338D2}"/>
            </c:ext>
          </c:extLst>
        </c:ser>
        <c:ser>
          <c:idx val="1"/>
          <c:order val="1"/>
          <c:tx>
            <c:strRef>
              <c:f>Лист1!$N$23</c:f>
              <c:strCache>
                <c:ptCount val="1"/>
                <c:pt idx="0">
                  <c:v>P(обсзв)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Лист1!$N$24:$N$38</c:f>
              <c:numCache>
                <c:formatCode>General</c:formatCode>
                <c:ptCount val="15"/>
                <c:pt idx="0">
                  <c:v>0.91400000000000003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0.91400000000000003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E-4838-BE1A-E8ED6A63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81544"/>
        <c:axId val="327881216"/>
      </c:lineChart>
      <c:catAx>
        <c:axId val="32788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881216"/>
        <c:crosses val="autoZero"/>
        <c:auto val="1"/>
        <c:lblAlgn val="ctr"/>
        <c:lblOffset val="100"/>
        <c:noMultiLvlLbl val="0"/>
      </c:catAx>
      <c:valAx>
        <c:axId val="327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29155730533682"/>
          <c:y val="0.92187445319335082"/>
          <c:w val="0.348057432432432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Лист1!$O$41</c:f>
              <c:strCache>
                <c:ptCount val="1"/>
                <c:pt idx="0">
                  <c:v>Pобс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Лист1!$P$40:$V$40</c:f>
              <c:numCache>
                <c:formatCode>General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cat>
          <c:val>
            <c:numRef>
              <c:f>Лист1!$P$41:$V$41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0.995</c:v>
                </c:pt>
                <c:pt idx="4">
                  <c:v>0.98199999999999998</c:v>
                </c:pt>
                <c:pt idx="5">
                  <c:v>0.95699999999999996</c:v>
                </c:pt>
                <c:pt idx="6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7-4753-B145-FA5C0223717B}"/>
            </c:ext>
          </c:extLst>
        </c:ser>
        <c:ser>
          <c:idx val="1"/>
          <c:order val="1"/>
          <c:tx>
            <c:strRef>
              <c:f>Лист1!$O$42</c:f>
              <c:strCache>
                <c:ptCount val="1"/>
                <c:pt idx="0">
                  <c:v>Ptобcзд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Лист1!$P$40:$V$40</c:f>
              <c:numCache>
                <c:formatCode>General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cat>
          <c:val>
            <c:numRef>
              <c:f>Лист1!$P$42:$V$42</c:f>
              <c:numCache>
                <c:formatCode>General</c:formatCode>
                <c:ptCount val="7"/>
                <c:pt idx="0">
                  <c:v>0.94899999999999995</c:v>
                </c:pt>
                <c:pt idx="1">
                  <c:v>0.94899999999999995</c:v>
                </c:pt>
                <c:pt idx="2">
                  <c:v>0.94899999999999995</c:v>
                </c:pt>
                <c:pt idx="3">
                  <c:v>0.94899999999999995</c:v>
                </c:pt>
                <c:pt idx="4">
                  <c:v>0.94899999999999995</c:v>
                </c:pt>
                <c:pt idx="5">
                  <c:v>0.94899999999999995</c:v>
                </c:pt>
                <c:pt idx="6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753-B145-FA5C0223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674176"/>
        <c:axId val="327677456"/>
      </c:lineChart>
      <c:catAx>
        <c:axId val="3276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77456"/>
        <c:crosses val="autoZero"/>
        <c:auto val="1"/>
        <c:lblAlgn val="ctr"/>
        <c:lblOffset val="100"/>
        <c:noMultiLvlLbl val="0"/>
      </c:catAx>
      <c:valAx>
        <c:axId val="327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6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Лист1!$Y$49:$AB$49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Лист1!$Y$50:$AB$50</c:f>
              <c:numCache>
                <c:formatCode>General</c:formatCode>
                <c:ptCount val="4"/>
                <c:pt idx="0">
                  <c:v>1</c:v>
                </c:pt>
                <c:pt idx="1">
                  <c:v>0.98499999999999999</c:v>
                </c:pt>
                <c:pt idx="2">
                  <c:v>0.80300000000000005</c:v>
                </c:pt>
                <c:pt idx="3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97-4032-B5BD-F867228795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Лист1!$Y$49:$AB$49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Лист1!$Y$51:$AB$51</c:f>
              <c:numCache>
                <c:formatCode>General</c:formatCode>
                <c:ptCount val="4"/>
                <c:pt idx="0">
                  <c:v>0.63300000000000001</c:v>
                </c:pt>
                <c:pt idx="1">
                  <c:v>0.63300000000000001</c:v>
                </c:pt>
                <c:pt idx="2">
                  <c:v>0.63300000000000001</c:v>
                </c:pt>
                <c:pt idx="3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97-4032-B5BD-F8672287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77048"/>
        <c:axId val="348977704"/>
      </c:lineChart>
      <c:catAx>
        <c:axId val="3489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77704"/>
        <c:crosses val="autoZero"/>
        <c:auto val="1"/>
        <c:lblAlgn val="ctr"/>
        <c:lblOffset val="100"/>
        <c:noMultiLvlLbl val="0"/>
      </c:catAx>
      <c:valAx>
        <c:axId val="3489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97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Лист1!$Y$53:$AC$53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Лист1!$Y$54:$AC$54</c:f>
              <c:numCache>
                <c:formatCode>General</c:formatCode>
                <c:ptCount val="5"/>
                <c:pt idx="0">
                  <c:v>0.80300000000000005</c:v>
                </c:pt>
                <c:pt idx="1">
                  <c:v>0.69799999999999995</c:v>
                </c:pt>
                <c:pt idx="2">
                  <c:v>0.60899999999999999</c:v>
                </c:pt>
                <c:pt idx="4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1E9-8F38-28879292A7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Лист1!$Y$53:$AC$53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cat>
          <c:val>
            <c:numRef>
              <c:f>Лист1!$Y$55:$AC$55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0.63300000000000001</c:v>
                </c:pt>
                <c:pt idx="2">
                  <c:v>0.63300000000000001</c:v>
                </c:pt>
                <c:pt idx="4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1E9-8F38-28879292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55632"/>
        <c:axId val="341759568"/>
      </c:lineChart>
      <c:catAx>
        <c:axId val="3417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759568"/>
        <c:crosses val="autoZero"/>
        <c:auto val="1"/>
        <c:lblAlgn val="ctr"/>
        <c:lblOffset val="100"/>
        <c:noMultiLvlLbl val="0"/>
      </c:catAx>
      <c:valAx>
        <c:axId val="3417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7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Лист1!$Y$57:$AE$57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60</c:v>
                </c:pt>
              </c:numCache>
            </c:numRef>
          </c:cat>
          <c:val>
            <c:numRef>
              <c:f>Лист1!$Y$58:$AE$58</c:f>
              <c:numCache>
                <c:formatCode>General</c:formatCode>
                <c:ptCount val="7"/>
                <c:pt idx="0">
                  <c:v>0.69799999999999995</c:v>
                </c:pt>
                <c:pt idx="1">
                  <c:v>0.67900000000000005</c:v>
                </c:pt>
                <c:pt idx="2">
                  <c:v>0.66</c:v>
                </c:pt>
                <c:pt idx="3">
                  <c:v>0.64200000000000002</c:v>
                </c:pt>
                <c:pt idx="4">
                  <c:v>0.63400000000000001</c:v>
                </c:pt>
                <c:pt idx="5">
                  <c:v>0.625</c:v>
                </c:pt>
                <c:pt idx="6">
                  <c:v>0.60899999999999999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B-4358-A420-87FF1C6F9E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Лист1!$Y$57:$AE$57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60</c:v>
                </c:pt>
              </c:numCache>
            </c:numRef>
          </c:cat>
          <c:val>
            <c:numRef>
              <c:f>Лист1!$Y$59:$AE$59</c:f>
              <c:numCache>
                <c:formatCode>General</c:formatCode>
                <c:ptCount val="7"/>
                <c:pt idx="0">
                  <c:v>0.63300000000000001</c:v>
                </c:pt>
                <c:pt idx="1">
                  <c:v>0.63300000000000001</c:v>
                </c:pt>
                <c:pt idx="2">
                  <c:v>0.63300000000000001</c:v>
                </c:pt>
                <c:pt idx="3">
                  <c:v>0.63300000000000001</c:v>
                </c:pt>
                <c:pt idx="4">
                  <c:v>0.63300000000000001</c:v>
                </c:pt>
                <c:pt idx="5">
                  <c:v>0.63300000000000001</c:v>
                </c:pt>
                <c:pt idx="6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B-4358-A420-87FF1C6F9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94608"/>
        <c:axId val="342196576"/>
      </c:lineChart>
      <c:catAx>
        <c:axId val="3421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196576"/>
        <c:crosses val="autoZero"/>
        <c:auto val="1"/>
        <c:lblAlgn val="ctr"/>
        <c:lblOffset val="100"/>
        <c:noMultiLvlLbl val="0"/>
      </c:catAx>
      <c:valAx>
        <c:axId val="3421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1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129540</xdr:rowOff>
    </xdr:from>
    <xdr:to>
      <xdr:col>11</xdr:col>
      <xdr:colOff>114300</xdr:colOff>
      <xdr:row>36</xdr:row>
      <xdr:rowOff>129540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22</xdr:row>
      <xdr:rowOff>167640</xdr:rowOff>
    </xdr:from>
    <xdr:to>
      <xdr:col>22</xdr:col>
      <xdr:colOff>68580</xdr:colOff>
      <xdr:row>37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236668</xdr:colOff>
      <xdr:row>2</xdr:row>
      <xdr:rowOff>26894</xdr:rowOff>
    </xdr:from>
    <xdr:to>
      <xdr:col>30</xdr:col>
      <xdr:colOff>234874</xdr:colOff>
      <xdr:row>17</xdr:row>
      <xdr:rowOff>26894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221429</xdr:colOff>
      <xdr:row>17</xdr:row>
      <xdr:rowOff>49081</xdr:rowOff>
    </xdr:from>
    <xdr:to>
      <xdr:col>30</xdr:col>
      <xdr:colOff>212464</xdr:colOff>
      <xdr:row>32</xdr:row>
      <xdr:rowOff>49081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197224</xdr:colOff>
      <xdr:row>31</xdr:row>
      <xdr:rowOff>174811</xdr:rowOff>
    </xdr:from>
    <xdr:to>
      <xdr:col>30</xdr:col>
      <xdr:colOff>188259</xdr:colOff>
      <xdr:row>46</xdr:row>
      <xdr:rowOff>40341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topLeftCell="B25" zoomScale="85" zoomScaleNormal="85" workbookViewId="0">
      <selection activeCell="T56" sqref="T56"/>
    </sheetView>
  </sheetViews>
  <sheetFormatPr defaultRowHeight="14.4" x14ac:dyDescent="0.3"/>
  <cols>
    <col min="1" max="1" width="3.77734375" customWidth="1"/>
    <col min="2" max="2" width="5" bestFit="1" customWidth="1"/>
    <col min="3" max="3" width="3" bestFit="1" customWidth="1"/>
    <col min="4" max="4" width="11" bestFit="1" customWidth="1"/>
    <col min="5" max="7" width="6" bestFit="1" customWidth="1"/>
    <col min="8" max="8" width="6" customWidth="1"/>
    <col min="9" max="9" width="7.21875" bestFit="1" customWidth="1"/>
    <col min="10" max="10" width="6" bestFit="1" customWidth="1"/>
    <col min="11" max="11" width="6.21875" customWidth="1"/>
    <col min="12" max="12" width="3.6640625" customWidth="1"/>
    <col min="13" max="13" width="6.5546875" bestFit="1" customWidth="1"/>
    <col min="15" max="15" width="8.33203125" bestFit="1" customWidth="1"/>
    <col min="16" max="22" width="6" bestFit="1" customWidth="1"/>
    <col min="24" max="24" width="7.44140625" bestFit="1" customWidth="1"/>
    <col min="25" max="25" width="6" bestFit="1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ht="43.2" x14ac:dyDescent="0.3">
      <c r="A2" s="4" t="s">
        <v>4</v>
      </c>
      <c r="B2" s="3" t="s">
        <v>1</v>
      </c>
      <c r="C2" s="3"/>
      <c r="D2" s="3"/>
      <c r="E2" s="3"/>
      <c r="F2" s="3" t="s">
        <v>2</v>
      </c>
      <c r="G2" s="3"/>
      <c r="H2" s="3"/>
      <c r="I2" s="3"/>
      <c r="J2" s="3"/>
      <c r="K2" s="1" t="s">
        <v>3</v>
      </c>
    </row>
    <row r="3" spans="1:12" x14ac:dyDescent="0.3">
      <c r="A3" s="4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</row>
    <row r="4" spans="1:12" x14ac:dyDescent="0.3">
      <c r="A4" s="2">
        <v>1</v>
      </c>
      <c r="B4" s="2">
        <v>50</v>
      </c>
      <c r="C4" s="2">
        <v>12</v>
      </c>
      <c r="D4" s="2">
        <f>7.6*10^-2</f>
        <v>7.5999999999999998E-2</v>
      </c>
      <c r="E4" s="2">
        <v>0.92300000000000004</v>
      </c>
      <c r="F4" s="2">
        <v>7.6999999999999999E-2</v>
      </c>
      <c r="G4" s="2">
        <f>C4*F4</f>
        <v>0.92399999999999993</v>
      </c>
      <c r="H4" s="2">
        <f>G4/K4</f>
        <v>0.92399999999999993</v>
      </c>
      <c r="I4" s="2">
        <f t="shared" ref="I4:I18" si="0">L4*D4</f>
        <v>7.5999999999999998E-2</v>
      </c>
      <c r="J4" s="2">
        <f>I4/K4</f>
        <v>7.5999999999999998E-2</v>
      </c>
      <c r="K4" s="2">
        <v>1</v>
      </c>
      <c r="L4">
        <v>1</v>
      </c>
    </row>
    <row r="5" spans="1:12" x14ac:dyDescent="0.3">
      <c r="A5" s="2">
        <v>2</v>
      </c>
      <c r="B5" s="2">
        <v>50</v>
      </c>
      <c r="C5" s="2">
        <v>12</v>
      </c>
      <c r="D5" s="2">
        <f>1.17*10^-2</f>
        <v>1.17E-2</v>
      </c>
      <c r="E5" s="2">
        <v>0.84699999999999998</v>
      </c>
      <c r="F5" s="2">
        <v>0.153</v>
      </c>
      <c r="G5" s="2">
        <f t="shared" ref="G5:G18" si="1">C5*F5</f>
        <v>1.8359999999999999</v>
      </c>
      <c r="H5" s="2">
        <f t="shared" ref="H5:H18" si="2">G5/K5</f>
        <v>0.91799999999999993</v>
      </c>
      <c r="I5" s="2">
        <f t="shared" si="0"/>
        <v>0.1638</v>
      </c>
      <c r="J5" s="2">
        <f t="shared" ref="J5:J18" si="3">I5/K5</f>
        <v>8.1900000000000001E-2</v>
      </c>
      <c r="K5" s="2">
        <v>2</v>
      </c>
      <c r="L5">
        <v>14</v>
      </c>
    </row>
    <row r="6" spans="1:12" x14ac:dyDescent="0.3">
      <c r="A6" s="2">
        <v>3</v>
      </c>
      <c r="B6" s="2">
        <v>50</v>
      </c>
      <c r="C6" s="2">
        <v>12</v>
      </c>
      <c r="D6" s="2">
        <f>2.68*10^-3</f>
        <v>2.6800000000000001E-3</v>
      </c>
      <c r="E6" s="2">
        <v>0.77200000000000002</v>
      </c>
      <c r="F6" s="2">
        <v>0.22800000000000001</v>
      </c>
      <c r="G6" s="2">
        <f t="shared" si="1"/>
        <v>2.7360000000000002</v>
      </c>
      <c r="H6" s="2">
        <f t="shared" si="2"/>
        <v>0.91200000000000003</v>
      </c>
      <c r="I6" s="2">
        <f t="shared" si="0"/>
        <v>0.26532</v>
      </c>
      <c r="J6" s="2">
        <f t="shared" si="3"/>
        <v>8.8440000000000005E-2</v>
      </c>
      <c r="K6" s="2">
        <v>3</v>
      </c>
      <c r="L6">
        <v>99</v>
      </c>
    </row>
    <row r="7" spans="1:12" x14ac:dyDescent="0.3">
      <c r="A7" s="2">
        <v>4</v>
      </c>
      <c r="B7" s="2">
        <v>50</v>
      </c>
      <c r="C7" s="2">
        <v>12</v>
      </c>
      <c r="D7" s="2">
        <f>8.08*10^-4</f>
        <v>8.0800000000000002E-4</v>
      </c>
      <c r="E7" s="2">
        <v>0.69799999999999995</v>
      </c>
      <c r="F7" s="2">
        <v>0.30199999999999999</v>
      </c>
      <c r="G7" s="2">
        <f t="shared" si="1"/>
        <v>3.6239999999999997</v>
      </c>
      <c r="H7" s="2">
        <f t="shared" si="2"/>
        <v>0.90599999999999992</v>
      </c>
      <c r="I7" s="2">
        <f t="shared" si="0"/>
        <v>0.38137599999999999</v>
      </c>
      <c r="J7" s="2">
        <f t="shared" si="3"/>
        <v>9.5343999999999998E-2</v>
      </c>
      <c r="K7" s="2">
        <v>4</v>
      </c>
      <c r="L7">
        <v>472</v>
      </c>
    </row>
    <row r="8" spans="1:12" x14ac:dyDescent="0.3">
      <c r="A8" s="2">
        <v>5</v>
      </c>
      <c r="B8" s="2">
        <v>50</v>
      </c>
      <c r="C8" s="2">
        <v>12</v>
      </c>
      <c r="D8" s="2">
        <f>3.02*10^-4</f>
        <v>3.0200000000000002E-4</v>
      </c>
      <c r="E8" s="2">
        <v>0.626</v>
      </c>
      <c r="F8" s="2">
        <v>0.374</v>
      </c>
      <c r="G8" s="2">
        <f t="shared" si="1"/>
        <v>4.4879999999999995</v>
      </c>
      <c r="H8" s="2">
        <f t="shared" si="2"/>
        <v>0.89759999999999995</v>
      </c>
      <c r="I8" s="2">
        <f t="shared" si="0"/>
        <v>0.51611800000000008</v>
      </c>
      <c r="J8" s="2">
        <f t="shared" si="3"/>
        <v>0.10322360000000001</v>
      </c>
      <c r="K8" s="2">
        <v>5</v>
      </c>
      <c r="L8">
        <v>1709</v>
      </c>
    </row>
    <row r="9" spans="1:12" x14ac:dyDescent="0.3">
      <c r="A9" s="2">
        <v>6</v>
      </c>
      <c r="B9" s="2">
        <v>50</v>
      </c>
      <c r="C9" s="2">
        <v>12</v>
      </c>
      <c r="D9" s="2">
        <f>1.34*10^-4</f>
        <v>1.34E-4</v>
      </c>
      <c r="E9" s="2">
        <v>0.55600000000000005</v>
      </c>
      <c r="F9" s="2">
        <v>0.44400000000000001</v>
      </c>
      <c r="G9" s="2">
        <f t="shared" si="1"/>
        <v>5.3280000000000003</v>
      </c>
      <c r="H9" s="2">
        <f t="shared" si="2"/>
        <v>0.88800000000000001</v>
      </c>
      <c r="I9" s="2">
        <f t="shared" si="0"/>
        <v>0.67262640000000007</v>
      </c>
      <c r="J9" s="2">
        <f t="shared" si="3"/>
        <v>0.11210440000000001</v>
      </c>
      <c r="K9" s="2">
        <v>6</v>
      </c>
      <c r="L9">
        <v>5019.6000000000004</v>
      </c>
    </row>
    <row r="10" spans="1:12" x14ac:dyDescent="0.3">
      <c r="A10" s="2">
        <v>7</v>
      </c>
      <c r="B10" s="2">
        <v>50</v>
      </c>
      <c r="C10" s="2">
        <v>12</v>
      </c>
      <c r="D10" s="2">
        <f>6.86*10^-5</f>
        <v>6.8600000000000014E-5</v>
      </c>
      <c r="E10" s="2">
        <v>0.48799999999999999</v>
      </c>
      <c r="F10" s="2">
        <v>0.51200000000000001</v>
      </c>
      <c r="G10" s="2">
        <f t="shared" si="1"/>
        <v>6.1440000000000001</v>
      </c>
      <c r="H10" s="2">
        <f t="shared" si="2"/>
        <v>0.87771428571428578</v>
      </c>
      <c r="I10" s="2">
        <f t="shared" si="0"/>
        <v>0.85594964000000018</v>
      </c>
      <c r="J10" s="2">
        <f t="shared" si="3"/>
        <v>0.12227852000000003</v>
      </c>
      <c r="K10" s="2">
        <v>7</v>
      </c>
      <c r="L10">
        <v>12477.4</v>
      </c>
    </row>
    <row r="11" spans="1:12" x14ac:dyDescent="0.3">
      <c r="A11" s="2">
        <v>8</v>
      </c>
      <c r="B11" s="2">
        <v>50</v>
      </c>
      <c r="C11" s="2">
        <v>12</v>
      </c>
      <c r="D11" s="2">
        <f>3.96*10^-5</f>
        <v>3.96E-5</v>
      </c>
      <c r="E11" s="2">
        <v>0.42299999999999999</v>
      </c>
      <c r="F11" s="2">
        <v>0.57699999999999996</v>
      </c>
      <c r="G11" s="2">
        <f t="shared" si="1"/>
        <v>6.9239999999999995</v>
      </c>
      <c r="H11" s="2">
        <f t="shared" si="2"/>
        <v>0.86549999999999994</v>
      </c>
      <c r="I11" s="2">
        <f t="shared" si="0"/>
        <v>1.070969724</v>
      </c>
      <c r="J11" s="2">
        <f t="shared" si="3"/>
        <v>0.1338712155</v>
      </c>
      <c r="K11" s="2">
        <v>8</v>
      </c>
      <c r="L11">
        <v>27044.69</v>
      </c>
    </row>
    <row r="12" spans="1:12" x14ac:dyDescent="0.3">
      <c r="A12" s="2">
        <v>9</v>
      </c>
      <c r="B12" s="2">
        <v>50</v>
      </c>
      <c r="C12" s="2">
        <v>12</v>
      </c>
      <c r="D12" s="2">
        <f>2.53*10^-5</f>
        <v>2.5300000000000002E-5</v>
      </c>
      <c r="E12" s="2">
        <v>0.36</v>
      </c>
      <c r="F12" s="2">
        <v>0.64</v>
      </c>
      <c r="G12" s="2">
        <f t="shared" si="1"/>
        <v>7.68</v>
      </c>
      <c r="H12" s="2">
        <f t="shared" si="2"/>
        <v>0.85333333333333328</v>
      </c>
      <c r="I12" s="2">
        <f t="shared" si="0"/>
        <v>1.3225878600000001</v>
      </c>
      <c r="J12" s="2">
        <f t="shared" si="3"/>
        <v>0.14695420666666667</v>
      </c>
      <c r="K12" s="2">
        <v>9</v>
      </c>
      <c r="L12">
        <v>52276.2</v>
      </c>
    </row>
    <row r="13" spans="1:12" x14ac:dyDescent="0.3">
      <c r="A13" s="2">
        <v>10</v>
      </c>
      <c r="B13" s="2">
        <v>50</v>
      </c>
      <c r="C13" s="2">
        <v>12</v>
      </c>
      <c r="D13" s="2">
        <f>1.77*10^-5</f>
        <v>1.77E-5</v>
      </c>
      <c r="E13" s="2">
        <v>0.30199999999999999</v>
      </c>
      <c r="F13" s="2">
        <v>0.69799999999999995</v>
      </c>
      <c r="G13" s="2">
        <f t="shared" si="1"/>
        <v>8.3759999999999994</v>
      </c>
      <c r="H13" s="2">
        <f t="shared" si="2"/>
        <v>0.8375999999999999</v>
      </c>
      <c r="I13" s="2">
        <f t="shared" si="0"/>
        <v>1.6235624129999999</v>
      </c>
      <c r="J13" s="2">
        <f t="shared" si="3"/>
        <v>0.16235624129999998</v>
      </c>
      <c r="K13" s="2">
        <v>10</v>
      </c>
      <c r="L13">
        <v>91726.69</v>
      </c>
    </row>
    <row r="14" spans="1:12" x14ac:dyDescent="0.3">
      <c r="A14" s="2">
        <v>11</v>
      </c>
      <c r="B14" s="2">
        <v>50</v>
      </c>
      <c r="C14" s="2">
        <v>12</v>
      </c>
      <c r="D14" s="2">
        <f>1.33*10^-5</f>
        <v>1.3300000000000001E-5</v>
      </c>
      <c r="E14" s="2">
        <v>0.248</v>
      </c>
      <c r="F14" s="2">
        <v>0.752</v>
      </c>
      <c r="G14" s="2">
        <f t="shared" si="1"/>
        <v>9.0240000000000009</v>
      </c>
      <c r="H14" s="2">
        <f t="shared" si="2"/>
        <v>0.82036363636363641</v>
      </c>
      <c r="I14" s="2">
        <f t="shared" si="0"/>
        <v>1.9715912020000002</v>
      </c>
      <c r="J14" s="2">
        <f t="shared" si="3"/>
        <v>0.17923556381818184</v>
      </c>
      <c r="K14" s="2">
        <v>11</v>
      </c>
      <c r="L14">
        <v>148239.94</v>
      </c>
    </row>
    <row r="15" spans="1:12" x14ac:dyDescent="0.3">
      <c r="A15" s="2">
        <v>12</v>
      </c>
      <c r="B15" s="2">
        <v>50</v>
      </c>
      <c r="C15" s="2">
        <v>12</v>
      </c>
      <c r="D15" s="2">
        <f>1.07*10^-5</f>
        <v>1.0700000000000001E-5</v>
      </c>
      <c r="E15" s="2">
        <v>0.19900000000000001</v>
      </c>
      <c r="F15" s="2">
        <v>0.80100000000000005</v>
      </c>
      <c r="G15" s="2">
        <f t="shared" si="1"/>
        <v>9.6120000000000001</v>
      </c>
      <c r="H15" s="2">
        <f t="shared" si="2"/>
        <v>0.80100000000000005</v>
      </c>
      <c r="I15" s="2">
        <f t="shared" si="0"/>
        <v>2.3900280770000002</v>
      </c>
      <c r="J15" s="2">
        <f t="shared" si="3"/>
        <v>0.19916900641666668</v>
      </c>
      <c r="K15" s="2">
        <v>12</v>
      </c>
      <c r="L15">
        <v>223367.11</v>
      </c>
    </row>
    <row r="16" spans="1:12" x14ac:dyDescent="0.3">
      <c r="A16" s="2">
        <v>13</v>
      </c>
      <c r="B16" s="2">
        <v>50</v>
      </c>
      <c r="C16" s="2">
        <v>12</v>
      </c>
      <c r="D16" s="2">
        <f>9.02*10^-6</f>
        <v>9.0199999999999983E-6</v>
      </c>
      <c r="E16" s="2">
        <v>0.155</v>
      </c>
      <c r="F16" s="2">
        <v>0.84499999999999997</v>
      </c>
      <c r="G16" s="2">
        <f t="shared" si="1"/>
        <v>10.14</v>
      </c>
      <c r="H16" s="2">
        <f t="shared" si="2"/>
        <v>0.78</v>
      </c>
      <c r="I16" s="2">
        <f t="shared" si="0"/>
        <v>2.8603161443999991</v>
      </c>
      <c r="J16" s="2">
        <f t="shared" si="3"/>
        <v>0.22002431879999992</v>
      </c>
      <c r="K16" s="2">
        <v>13</v>
      </c>
      <c r="L16">
        <v>317108.21999999997</v>
      </c>
    </row>
    <row r="17" spans="1:14" x14ac:dyDescent="0.3">
      <c r="A17" s="2">
        <v>14</v>
      </c>
      <c r="B17" s="2">
        <v>50</v>
      </c>
      <c r="C17" s="2">
        <v>12</v>
      </c>
      <c r="D17" s="2">
        <f>7.96*10^-6</f>
        <v>7.96E-6</v>
      </c>
      <c r="E17" s="2">
        <v>0.11700000000000001</v>
      </c>
      <c r="F17" s="2">
        <v>0.88300000000000001</v>
      </c>
      <c r="G17" s="2">
        <f t="shared" si="1"/>
        <v>10.596</v>
      </c>
      <c r="H17" s="2">
        <f t="shared" si="2"/>
        <v>0.75685714285714289</v>
      </c>
      <c r="I17" s="2">
        <f t="shared" si="0"/>
        <v>3.4071300235999997</v>
      </c>
      <c r="J17" s="2">
        <f t="shared" si="3"/>
        <v>0.24336643025714283</v>
      </c>
      <c r="K17" s="2">
        <v>14</v>
      </c>
      <c r="L17">
        <v>428031.41</v>
      </c>
    </row>
    <row r="18" spans="1:14" x14ac:dyDescent="0.3">
      <c r="A18" s="2">
        <v>15</v>
      </c>
      <c r="B18" s="2">
        <v>50</v>
      </c>
      <c r="C18" s="2">
        <v>12</v>
      </c>
      <c r="D18" s="2">
        <f>7.28*10^-6</f>
        <v>7.2799999999999998E-6</v>
      </c>
      <c r="E18" s="2">
        <v>8.5999999999999993E-2</v>
      </c>
      <c r="F18" s="2">
        <v>0.91400000000000003</v>
      </c>
      <c r="G18" s="2">
        <f t="shared" si="1"/>
        <v>10.968</v>
      </c>
      <c r="H18" s="2">
        <f t="shared" si="2"/>
        <v>0.73119999999999996</v>
      </c>
      <c r="I18" s="2">
        <f t="shared" si="0"/>
        <v>4.0308056880000001</v>
      </c>
      <c r="J18" s="2">
        <f t="shared" si="3"/>
        <v>0.26872037920000003</v>
      </c>
      <c r="K18" s="2">
        <v>15</v>
      </c>
      <c r="L18">
        <v>553682.1</v>
      </c>
    </row>
    <row r="23" spans="1:14" x14ac:dyDescent="0.3">
      <c r="L23" s="2"/>
      <c r="M23" s="2" t="s">
        <v>15</v>
      </c>
      <c r="N23" s="2" t="s">
        <v>16</v>
      </c>
    </row>
    <row r="24" spans="1:14" x14ac:dyDescent="0.3">
      <c r="L24" s="2">
        <v>1</v>
      </c>
      <c r="M24" s="2">
        <v>7.6999999999999999E-2</v>
      </c>
      <c r="N24" s="2">
        <v>0.91400000000000003</v>
      </c>
    </row>
    <row r="25" spans="1:14" x14ac:dyDescent="0.3">
      <c r="L25" s="2">
        <v>2</v>
      </c>
      <c r="M25" s="2">
        <v>0.153</v>
      </c>
      <c r="N25" s="2">
        <v>0.91400000000000003</v>
      </c>
    </row>
    <row r="26" spans="1:14" x14ac:dyDescent="0.3">
      <c r="L26" s="2">
        <v>3</v>
      </c>
      <c r="M26" s="2">
        <v>0.22800000000000001</v>
      </c>
      <c r="N26" s="2">
        <v>0.91400000000000003</v>
      </c>
    </row>
    <row r="27" spans="1:14" x14ac:dyDescent="0.3">
      <c r="L27" s="2">
        <v>4</v>
      </c>
      <c r="M27" s="2">
        <v>0.30199999999999999</v>
      </c>
      <c r="N27" s="2">
        <v>0.91400000000000003</v>
      </c>
    </row>
    <row r="28" spans="1:14" x14ac:dyDescent="0.3">
      <c r="L28" s="2">
        <v>5</v>
      </c>
      <c r="M28" s="2">
        <v>0.374</v>
      </c>
      <c r="N28" s="2">
        <v>0.91400000000000003</v>
      </c>
    </row>
    <row r="29" spans="1:14" x14ac:dyDescent="0.3">
      <c r="L29" s="2">
        <v>6</v>
      </c>
      <c r="M29" s="2">
        <v>0.44400000000000001</v>
      </c>
      <c r="N29" s="2">
        <v>0.91400000000000003</v>
      </c>
    </row>
    <row r="30" spans="1:14" x14ac:dyDescent="0.3">
      <c r="L30" s="2">
        <v>7</v>
      </c>
      <c r="M30" s="2">
        <v>0.51200000000000001</v>
      </c>
      <c r="N30" s="2">
        <v>0.91400000000000003</v>
      </c>
    </row>
    <row r="31" spans="1:14" x14ac:dyDescent="0.3">
      <c r="L31" s="2">
        <v>8</v>
      </c>
      <c r="M31" s="2">
        <v>0.57699999999999996</v>
      </c>
      <c r="N31" s="2">
        <v>0.91400000000000003</v>
      </c>
    </row>
    <row r="32" spans="1:14" x14ac:dyDescent="0.3">
      <c r="L32" s="2">
        <v>9</v>
      </c>
      <c r="M32" s="2">
        <v>0.64</v>
      </c>
      <c r="N32" s="2">
        <v>0.91400000000000003</v>
      </c>
    </row>
    <row r="33" spans="12:28" x14ac:dyDescent="0.3">
      <c r="L33" s="2">
        <v>10</v>
      </c>
      <c r="M33" s="2">
        <v>0.69799999999999995</v>
      </c>
      <c r="N33" s="2">
        <v>0.91400000000000003</v>
      </c>
    </row>
    <row r="34" spans="12:28" x14ac:dyDescent="0.3">
      <c r="L34" s="2">
        <v>11</v>
      </c>
      <c r="M34" s="2">
        <v>0.752</v>
      </c>
      <c r="N34" s="2">
        <v>0.91400000000000003</v>
      </c>
    </row>
    <row r="35" spans="12:28" x14ac:dyDescent="0.3">
      <c r="L35" s="2">
        <v>12</v>
      </c>
      <c r="M35" s="2">
        <v>0.80100000000000005</v>
      </c>
      <c r="N35" s="2">
        <v>0.91400000000000003</v>
      </c>
    </row>
    <row r="36" spans="12:28" x14ac:dyDescent="0.3">
      <c r="L36" s="2">
        <v>13</v>
      </c>
      <c r="M36" s="2">
        <v>0.84499999999999997</v>
      </c>
      <c r="N36" s="2">
        <v>0.91400000000000003</v>
      </c>
    </row>
    <row r="37" spans="12:28" x14ac:dyDescent="0.3">
      <c r="L37" s="2">
        <v>14</v>
      </c>
      <c r="M37" s="2">
        <v>0.88300000000000001</v>
      </c>
      <c r="N37" s="2">
        <v>0.91400000000000003</v>
      </c>
    </row>
    <row r="38" spans="12:28" x14ac:dyDescent="0.3">
      <c r="L38" s="2">
        <v>15</v>
      </c>
      <c r="M38" s="2">
        <v>0.91400000000000003</v>
      </c>
      <c r="N38" s="2">
        <v>0.91400000000000003</v>
      </c>
    </row>
    <row r="39" spans="12:28" ht="28.8" customHeight="1" x14ac:dyDescent="0.3">
      <c r="O39" s="4" t="s">
        <v>20</v>
      </c>
      <c r="P39" s="3"/>
      <c r="Q39" s="3"/>
      <c r="R39" s="3"/>
      <c r="S39" s="3"/>
      <c r="T39" s="3"/>
      <c r="U39" s="3"/>
      <c r="V39" s="3"/>
    </row>
    <row r="40" spans="12:28" x14ac:dyDescent="0.3">
      <c r="O40" s="2" t="s">
        <v>17</v>
      </c>
      <c r="P40" s="2">
        <v>0.02</v>
      </c>
      <c r="Q40" s="2">
        <v>0.04</v>
      </c>
      <c r="R40" s="2">
        <v>0.06</v>
      </c>
      <c r="S40" s="2">
        <v>0.08</v>
      </c>
      <c r="T40" s="2">
        <v>0.1</v>
      </c>
      <c r="U40" s="2">
        <v>0.12</v>
      </c>
      <c r="V40" s="2">
        <v>0.14000000000000001</v>
      </c>
    </row>
    <row r="41" spans="12:28" x14ac:dyDescent="0.3">
      <c r="O41" s="2" t="s">
        <v>9</v>
      </c>
      <c r="P41" s="2">
        <v>1</v>
      </c>
      <c r="Q41" s="2">
        <v>1</v>
      </c>
      <c r="R41" s="2">
        <v>0.999</v>
      </c>
      <c r="S41" s="2">
        <v>0.995</v>
      </c>
      <c r="T41" s="2">
        <v>0.98199999999999998</v>
      </c>
      <c r="U41" s="2">
        <v>0.95699999999999996</v>
      </c>
      <c r="V41" s="2">
        <v>0.92100000000000004</v>
      </c>
    </row>
    <row r="42" spans="12:28" x14ac:dyDescent="0.3">
      <c r="O42" s="2" t="s">
        <v>19</v>
      </c>
      <c r="P42" s="2">
        <v>0.94899999999999995</v>
      </c>
      <c r="Q42" s="2">
        <v>0.94899999999999995</v>
      </c>
      <c r="R42" s="2">
        <v>0.94899999999999995</v>
      </c>
      <c r="S42" s="2">
        <v>0.94899999999999995</v>
      </c>
      <c r="T42" s="2">
        <v>0.94899999999999995</v>
      </c>
      <c r="U42" s="2">
        <v>0.94899999999999995</v>
      </c>
      <c r="V42" s="2">
        <v>0.94899999999999995</v>
      </c>
    </row>
    <row r="44" spans="12:28" x14ac:dyDescent="0.3">
      <c r="O44" s="2" t="s">
        <v>17</v>
      </c>
      <c r="P44" s="2">
        <v>0.12</v>
      </c>
      <c r="Q44" s="2">
        <v>0.125</v>
      </c>
      <c r="R44" s="2">
        <v>0.13</v>
      </c>
    </row>
    <row r="45" spans="12:28" x14ac:dyDescent="0.3">
      <c r="O45" s="2" t="s">
        <v>9</v>
      </c>
      <c r="P45" s="2">
        <v>0.95699999999999996</v>
      </c>
      <c r="Q45" s="2">
        <v>0.94899999999999995</v>
      </c>
      <c r="R45" s="2">
        <v>0.94</v>
      </c>
    </row>
    <row r="46" spans="12:28" x14ac:dyDescent="0.3">
      <c r="O46" s="2" t="s">
        <v>19</v>
      </c>
      <c r="P46" s="2">
        <v>0.94899999999999995</v>
      </c>
      <c r="Q46" s="2">
        <v>0.94899999999999995</v>
      </c>
      <c r="R46" s="2">
        <v>0.94899999999999995</v>
      </c>
    </row>
    <row r="48" spans="12:28" ht="30" customHeight="1" x14ac:dyDescent="0.3">
      <c r="X48" s="4" t="s">
        <v>21</v>
      </c>
      <c r="Y48" s="4"/>
      <c r="Z48" s="4"/>
      <c r="AA48" s="4"/>
      <c r="AB48" s="4"/>
    </row>
    <row r="49" spans="24:31" x14ac:dyDescent="0.3">
      <c r="X49" s="2" t="s">
        <v>5</v>
      </c>
      <c r="Y49" s="2">
        <v>10</v>
      </c>
      <c r="Z49" s="2">
        <v>20</v>
      </c>
      <c r="AA49" s="2">
        <v>40</v>
      </c>
      <c r="AB49" s="2">
        <v>80</v>
      </c>
    </row>
    <row r="50" spans="24:31" x14ac:dyDescent="0.3">
      <c r="X50" s="2" t="s">
        <v>9</v>
      </c>
      <c r="Y50" s="2">
        <v>1</v>
      </c>
      <c r="Z50" s="2">
        <v>0.98499999999999999</v>
      </c>
      <c r="AA50" s="2">
        <v>0.80300000000000005</v>
      </c>
      <c r="AB50" s="2">
        <v>0.47899999999999998</v>
      </c>
    </row>
    <row r="51" spans="24:31" x14ac:dyDescent="0.3">
      <c r="X51" s="2" t="s">
        <v>18</v>
      </c>
      <c r="Y51" s="2">
        <v>0.63300000000000001</v>
      </c>
      <c r="Z51" s="2">
        <v>0.63300000000000001</v>
      </c>
      <c r="AA51" s="2">
        <v>0.63300000000000001</v>
      </c>
      <c r="AB51" s="2">
        <v>0.63300000000000001</v>
      </c>
    </row>
    <row r="53" spans="24:31" x14ac:dyDescent="0.3">
      <c r="X53" s="2" t="s">
        <v>5</v>
      </c>
      <c r="Y53" s="2">
        <v>40</v>
      </c>
      <c r="Z53" s="2">
        <v>50</v>
      </c>
      <c r="AA53" s="2">
        <v>60</v>
      </c>
      <c r="AB53" s="2">
        <v>70</v>
      </c>
      <c r="AC53" s="2">
        <v>80</v>
      </c>
    </row>
    <row r="54" spans="24:31" x14ac:dyDescent="0.3">
      <c r="X54" s="2" t="s">
        <v>9</v>
      </c>
      <c r="Y54" s="2">
        <v>0.80300000000000005</v>
      </c>
      <c r="Z54" s="2">
        <v>0.69799999999999995</v>
      </c>
      <c r="AA54" s="2">
        <v>0.60899999999999999</v>
      </c>
      <c r="AB54" s="2"/>
      <c r="AC54" s="2">
        <v>0.47899999999999998</v>
      </c>
    </row>
    <row r="55" spans="24:31" x14ac:dyDescent="0.3">
      <c r="X55" s="2" t="s">
        <v>18</v>
      </c>
      <c r="Y55" s="2">
        <v>0.63300000000000001</v>
      </c>
      <c r="Z55" s="2">
        <v>0.63300000000000001</v>
      </c>
      <c r="AA55" s="2">
        <v>0.63300000000000001</v>
      </c>
      <c r="AB55" s="2"/>
      <c r="AC55" s="2">
        <v>0.63300000000000001</v>
      </c>
    </row>
    <row r="57" spans="24:31" x14ac:dyDescent="0.3">
      <c r="X57" s="2" t="s">
        <v>5</v>
      </c>
      <c r="Y57" s="2">
        <v>50</v>
      </c>
      <c r="Z57" s="2">
        <v>52</v>
      </c>
      <c r="AA57" s="2">
        <v>54</v>
      </c>
      <c r="AB57" s="2">
        <v>56</v>
      </c>
      <c r="AC57" s="2">
        <v>57</v>
      </c>
      <c r="AD57" s="2">
        <v>58</v>
      </c>
      <c r="AE57" s="2">
        <v>60</v>
      </c>
    </row>
    <row r="58" spans="24:31" x14ac:dyDescent="0.3">
      <c r="X58" s="2" t="s">
        <v>9</v>
      </c>
      <c r="Y58" s="2">
        <v>0.69799999999999995</v>
      </c>
      <c r="Z58" s="2">
        <v>0.67900000000000005</v>
      </c>
      <c r="AA58" s="2">
        <v>0.66</v>
      </c>
      <c r="AB58" s="2">
        <v>0.64200000000000002</v>
      </c>
      <c r="AC58" s="2">
        <v>0.63400000000000001</v>
      </c>
      <c r="AD58" s="2">
        <v>0.625</v>
      </c>
      <c r="AE58" s="2">
        <v>0.60899999999999999</v>
      </c>
    </row>
    <row r="59" spans="24:31" x14ac:dyDescent="0.3">
      <c r="X59" s="2" t="s">
        <v>18</v>
      </c>
      <c r="Y59" s="2">
        <v>0.63300000000000001</v>
      </c>
      <c r="Z59" s="2">
        <v>0.63300000000000001</v>
      </c>
      <c r="AA59" s="2">
        <v>0.63300000000000001</v>
      </c>
      <c r="AB59" s="2">
        <v>0.63300000000000001</v>
      </c>
      <c r="AC59" s="2">
        <v>0.63300000000000001</v>
      </c>
      <c r="AD59" s="2">
        <v>0.63300000000000001</v>
      </c>
      <c r="AE59" s="2">
        <v>0.63300000000000001</v>
      </c>
    </row>
  </sheetData>
  <mergeCells count="6">
    <mergeCell ref="X48:AB48"/>
    <mergeCell ref="A1:K1"/>
    <mergeCell ref="A2:A3"/>
    <mergeCell ref="B2:E2"/>
    <mergeCell ref="F2:J2"/>
    <mergeCell ref="O39:V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2022-11-20T02:02:50Z</dcterms:modified>
</cp:coreProperties>
</file>