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SS\DA14\projects\lookups-da14-vladmisonh\"/>
    </mc:Choice>
  </mc:AlternateContent>
  <xr:revisionPtr revIDLastSave="0" documentId="13_ncr:1_{9C7CDE9E-EEE0-402C-B366-FDAB7EA5551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G98" i="1"/>
  <c r="E99" i="1"/>
  <c r="E100" i="1"/>
  <c r="E98" i="1"/>
  <c r="C99" i="1"/>
  <c r="C100" i="1"/>
  <c r="C98" i="1"/>
  <c r="C91" i="1" a="1"/>
  <c r="C91" i="1" s="1"/>
  <c r="F99" i="1"/>
  <c r="F100" i="1"/>
  <c r="F98" i="1"/>
  <c r="D99" i="1"/>
  <c r="D100" i="1"/>
  <c r="D98" i="1"/>
  <c r="B99" i="1"/>
  <c r="B100" i="1"/>
  <c r="B98" i="1"/>
  <c r="G92" i="1" a="1"/>
  <c r="G92" i="1" s="1"/>
  <c r="G93" i="1" a="1"/>
  <c r="G93" i="1" s="1"/>
  <c r="G91" i="1" a="1"/>
  <c r="G91" i="1" s="1"/>
  <c r="E92" i="1" a="1"/>
  <c r="E92" i="1" s="1"/>
  <c r="E93" i="1" a="1"/>
  <c r="E93" i="1" s="1"/>
  <c r="E91" i="1" a="1"/>
  <c r="E91" i="1" s="1"/>
  <c r="C92" i="1" a="1"/>
  <c r="C92" i="1" s="1"/>
  <c r="C93" i="1" a="1"/>
  <c r="C93" i="1" s="1"/>
  <c r="B93" i="1" a="1"/>
  <c r="B93" i="1" s="1"/>
  <c r="F92" i="1" a="1"/>
  <c r="F92" i="1" s="1"/>
  <c r="F93" i="1" a="1"/>
  <c r="F93" i="1" s="1"/>
  <c r="F91" i="1" a="1"/>
  <c r="F91" i="1" s="1"/>
  <c r="D92" i="1" a="1"/>
  <c r="D92" i="1" s="1"/>
  <c r="D93" i="1" a="1"/>
  <c r="D93" i="1" s="1"/>
  <c r="D91" i="1" a="1"/>
  <c r="D91" i="1" s="1"/>
  <c r="B92" i="1" a="1"/>
  <c r="B92" i="1" s="1"/>
  <c r="B91" i="1" a="1"/>
  <c r="B91" i="1" s="1"/>
  <c r="B66" i="1" a="1"/>
  <c r="B66" i="1" s="1"/>
  <c r="C66" i="1" a="1"/>
  <c r="C66" i="1" s="1"/>
  <c r="D66" i="1" a="1"/>
  <c r="D66" i="1" s="1"/>
  <c r="B67" i="1" a="1"/>
  <c r="B67" i="1"/>
  <c r="C67" i="1" a="1"/>
  <c r="C67" i="1" s="1"/>
  <c r="D67" i="1" a="1"/>
  <c r="D67" i="1" s="1"/>
  <c r="B68" i="1" a="1"/>
  <c r="B68" i="1" s="1"/>
  <c r="C68" i="1" a="1"/>
  <c r="C68" i="1"/>
  <c r="D68" i="1" a="1"/>
  <c r="D68" i="1" s="1"/>
  <c r="B69" i="1" a="1"/>
  <c r="B69" i="1" s="1"/>
  <c r="C69" i="1" a="1"/>
  <c r="C69" i="1" s="1"/>
  <c r="D69" i="1" a="1"/>
  <c r="D69" i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65" i="1" a="1"/>
  <c r="B65" i="1" s="1"/>
  <c r="F65" i="1" a="1"/>
  <c r="F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5" i="1"/>
  <c r="C86" i="1"/>
  <c r="C84" i="1"/>
  <c r="B85" i="1"/>
  <c r="B86" i="1"/>
  <c r="B84" i="1"/>
  <c r="B74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<sst xmlns="http://schemas.openxmlformats.org/spreadsheetml/2006/main" count="152" uniqueCount="93">
  <si>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</si>
  <si>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</si>
  <si>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</si>
  <si>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</si>
  <si>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</si>
  <si>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</si>
  <si>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</si>
  <si>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</si>
  <si>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</si>
  <si>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</si>
  <si>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</si>
  <si>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</si>
  <si>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</si>
  <si>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</si>
  <si>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</si>
  <si>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</si>
  <si>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</si>
  <si>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</si>
  <si>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</si>
  <si>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</si>
  <si>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</si>
  <si>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</si>
  <si>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</si>
  <si>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</si>
  <si>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</si>
  <si>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</si>
  <si>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</si>
  <si>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</si>
  <si>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</si>
  <si>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</si>
  <si>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</si>
  <si>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</si>
  <si>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</si>
  <si>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</si>
  <si>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</si>
  <si>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</si>
  <si>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</si>
  <si>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</si>
  <si>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</si>
  <si>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</si>
  <si>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</si>
  <si>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</si>
  <si>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</si>
  <si>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</si>
  <si>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</si>
  <si>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</si>
  <si>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</si>
  <si>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</si>
  <si>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</si>
  <si>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</si>
  <si>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</si>
  <si>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</si>
  <si>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</si>
  <si>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</si>
  <si>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</si>
  <si>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</si>
  <si>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</si>
  <si>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</si>
  <si>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</si>
  <si>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</si>
  <si>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</si>
  <si>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</si>
  <si>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</si>
  <si>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</si>
  <si>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</si>
  <si>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</si>
  <si>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</si>
  <si>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</si>
  <si>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</si>
  <si>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</si>
  <si>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</si>
  <si>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</si>
  <si>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</si>
  <si>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</si>
  <si>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</si>
  <si>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</si>
  <si>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</si>
  <si>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</si>
  <si>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</si>
  <si>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</si>
  <si>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</si>
  <si>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</si>
  <si>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</si>
  <si>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</si>
  <si>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</si>
  <si>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</si>
  <si>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</si>
  <si>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</si>
  <si>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</si>
  <si>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</si>
  <si>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Department:</t>
  </si>
  <si>
    <t>&lt;-- Select a department</t>
  </si>
  <si>
    <t>Another way: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</si>
</sst>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1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0.00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8-4F32-90BF-03CF91431AF8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0.00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8-4F32-90BF-03CF91431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140959"/>
        <c:axId val="1291147199"/>
      </c:barChart>
      <c:catAx>
        <c:axId val="12911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47199"/>
        <c:crosses val="autoZero"/>
        <c:auto val="1"/>
        <c:lblAlgn val="ctr"/>
        <c:lblOffset val="100"/>
        <c:noMultiLvlLbl val="0"/>
      </c:catAx>
      <c:valAx>
        <c:axId val="12911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4095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830580</xdr:colOff>
      <xdr:row>71</xdr:row>
      <xdr:rowOff>69532</xdr:rowOff>
    </xdr:from>
    <xdr:to>
      <xdr:col>8</xdr:col>
      <xdr:colOff>1905</xdr:colOff>
      <xdr:row>86</xdr:row>
      <xdr:rowOff>107632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265BB-8497-2BE3-F93D-32983A950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8" workbookViewId="0">
      <selection activeCell="H94" sqref="H9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 s="8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 s="8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8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8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8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8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8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8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8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8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8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8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8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8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8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8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8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8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8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8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8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8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8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8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8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8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8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8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8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8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8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8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8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8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8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8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8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8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8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8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8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8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8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8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8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8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VLOOKUP($A56,$A$2:$P$52,MATCH(B$55,$A$1:$P$1))</f>
        <v>-36209.630000000005</v>
      </c>
      <c r="C56">
        <f t="shared" ref="C56:D61" si="9">VLOOKUP($A56,$A$2:$P$52,MATCH(C$55,$A$1:$P$1))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VLOOKUP($A57,$A$2:$P$52,MATCH(B$55,$A$1:$P$1))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6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92</v>
      </c>
      <c r="K64" s="5"/>
    </row>
    <row r="65" spans="1:6" x14ac:dyDescent="0.3">
      <c r="A65" t="s">
        <v>24</v>
      </c>
      <c r="B65" s="9" cm="1">
        <f t="array" ref="B65">_xlfn.XLOOKUP($A65, $A$2:$A$52, INDEX($B$2:$P$52, ,MATCH(B$64,$B$1:$P$1,0)))</f>
        <v>-36209.630000000005</v>
      </c>
      <c r="C65" s="9" cm="1">
        <f t="array" ref="C65">_xlfn.XLOOKUP($A65, $A$2:$A$52, INDEX($B$2:$P$52, ,MATCH(C$64,$B$1:$P$1,0)))</f>
        <v>-27292.159999999974</v>
      </c>
      <c r="D65" s="9" cm="1">
        <f t="array" ref="D65">_xlfn.XLOOKUP($A65, $A$2:$A$52, INDEX($B$2:$P$52, ,MATCH(D$64,$B$1:$P$1,0)))</f>
        <v>-9181.0800000000163</v>
      </c>
      <c r="F65" cm="1">
        <f t="array" ref="F65">_xlfn.XLOOKUP(B$64,$B$1:$P$1,_xlfn.XLOOKUP($A65,$A$2:$A$52,$B$2:$P$52))</f>
        <v>-36209.630000000005</v>
      </c>
    </row>
    <row r="66" spans="1:6" x14ac:dyDescent="0.3">
      <c r="A66" t="s">
        <v>25</v>
      </c>
      <c r="B66" s="9" cm="1">
        <f t="array" ref="B66">_xlfn.XLOOKUP($A66, $A$2:$A$52, INDEX($B$2:$P$52, ,MATCH(B$64,$B$1:$P$1,0)))</f>
        <v>0</v>
      </c>
      <c r="C66" s="9" cm="1">
        <f t="array" ref="C66">_xlfn.XLOOKUP($A66, $A$2:$A$52, INDEX($B$2:$P$52, ,MATCH(C$64,$B$1:$P$1,0)))</f>
        <v>0</v>
      </c>
      <c r="D66" s="9" cm="1">
        <f t="array" ref="D66">_xlfn.XLOOKUP($A66, $A$2:$A$52, INDEX($B$2:$P$52, ,MATCH(D$64,$B$1:$P$1,0)))</f>
        <v>-311228.08999999997</v>
      </c>
    </row>
    <row r="67" spans="1:6" x14ac:dyDescent="0.3">
      <c r="A67" t="s">
        <v>32</v>
      </c>
      <c r="B67" s="9" cm="1">
        <f t="array" ref="B67">_xlfn.XLOOKUP($A67, $A$2:$A$52, INDEX($B$2:$P$52, ,MATCH(B$64,$B$1:$P$1,0)))</f>
        <v>-149396.10000000987</v>
      </c>
      <c r="C67" s="9" cm="1">
        <f t="array" ref="C67">_xlfn.XLOOKUP($A67, $A$2:$A$52, INDEX($B$2:$P$52, ,MATCH(C$64,$B$1:$P$1,0)))</f>
        <v>-189254.06000000006</v>
      </c>
      <c r="D67" s="9" cm="1">
        <f t="array" ref="D67">_xlfn.XLOOKUP($A67, $A$2:$A$52, INDEX($B$2:$P$52, ,MATCH(D$64,$B$1:$P$1,0)))</f>
        <v>-374962.91000000015</v>
      </c>
    </row>
    <row r="68" spans="1:6" x14ac:dyDescent="0.3">
      <c r="A68" t="s">
        <v>38</v>
      </c>
      <c r="B68" s="9" cm="1">
        <f t="array" ref="B68">_xlfn.XLOOKUP($A68, $A$2:$A$52, INDEX($B$2:$P$52, ,MATCH(B$64,$B$1:$P$1,0)))</f>
        <v>-12230.810000000056</v>
      </c>
      <c r="C68" s="9" cm="1">
        <f t="array" ref="C68">_xlfn.XLOOKUP($A68, $A$2:$A$52, INDEX($B$2:$P$52, ,MATCH(C$64,$B$1:$P$1,0)))</f>
        <v>-45485.580000000075</v>
      </c>
      <c r="D68" s="9" cm="1">
        <f t="array" ref="D68">_xlfn.XLOOKUP($A68, $A$2:$A$52, INDEX($B$2:$P$52, ,MATCH(D$64,$B$1:$P$1,0)))</f>
        <v>-72.879999999888241</v>
      </c>
    </row>
    <row r="69" spans="1:6" x14ac:dyDescent="0.3">
      <c r="A69" t="s">
        <v>39</v>
      </c>
      <c r="B69" s="9" cm="1">
        <f t="array" ref="B69">_xlfn.XLOOKUP($A69, $A$2:$A$52, INDEX($B$2:$P$52, ,MATCH(B$64,$B$1:$P$1,0)))</f>
        <v>-4950.4699999999721</v>
      </c>
      <c r="C69" s="9" cm="1">
        <f t="array" ref="C69">_xlfn.XLOOKUP($A69, $A$2:$A$52, INDEX($B$2:$P$52, ,MATCH(C$64,$B$1:$P$1,0)))</f>
        <v>-8005.7900000010268</v>
      </c>
      <c r="D69" s="9" cm="1">
        <f t="array" ref="D69">_xlfn.XLOOKUP($A69, $A$2:$A$52, INDEX($B$2:$P$52, ,MATCH(D$64,$B$1:$P$1,0)))</f>
        <v>-1724.9000000000233</v>
      </c>
    </row>
    <row r="70" spans="1:6" x14ac:dyDescent="0.3">
      <c r="A70" t="s">
        <v>55</v>
      </c>
      <c r="B70" s="9" cm="1">
        <f t="array" ref="B70">_xlfn.XLOOKUP($A70, $A$2:$A$52, INDEX($B$2:$P$52, ,MATCH(B$64,$B$1:$P$1,0)))</f>
        <v>-184239.79000001028</v>
      </c>
      <c r="C70" s="9" cm="1">
        <f t="array" ref="C70">_xlfn.XLOOKUP($A70, $A$2:$A$52, INDEX($B$2:$P$52, ,MATCH(C$64,$B$1:$P$1,0)))</f>
        <v>-133456.33000001032</v>
      </c>
      <c r="D70" s="9" cm="1">
        <f t="array" ref="D70">_xlfn.XLOOKUP($A70, $A$2:$A$52, INDEX($B$2:$P$52, ,MATCH(D$64,$B$1:$P$1,0)))</f>
        <v>-82077.349999999627</v>
      </c>
    </row>
    <row r="72" spans="1:6" x14ac:dyDescent="0.3">
      <c r="A72" s="6" t="s">
        <v>69</v>
      </c>
    </row>
    <row r="73" spans="1:6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6" x14ac:dyDescent="0.3">
      <c r="A74" t="s">
        <v>24</v>
      </c>
      <c r="B74">
        <f>INDEX($B$2:$P$52,MATCH($A74,$A$2:$A$52),MATCH(B$73,$B$1:$P$1))</f>
        <v>-36209.630000000005</v>
      </c>
      <c r="C74">
        <f t="shared" ref="C74:D79" si="11">INDEX($B$2:$P$52,MATCH($A74,$A$2:$A$52),MATCH(C$73,$B$1:$P$1))</f>
        <v>-27292.159999999974</v>
      </c>
      <c r="D74">
        <f t="shared" si="11"/>
        <v>-9181.0800000000163</v>
      </c>
    </row>
    <row r="75" spans="1:6" x14ac:dyDescent="0.3">
      <c r="A75" t="s">
        <v>25</v>
      </c>
      <c r="B75">
        <f t="shared" ref="B75:B79" si="12">INDEX($B$2:$P$52,MATCH($A75,$A$2:$A$52),MATCH(B$73,$B$1:$P$1))</f>
        <v>0</v>
      </c>
      <c r="C75">
        <f t="shared" si="11"/>
        <v>0</v>
      </c>
      <c r="D75">
        <f t="shared" si="11"/>
        <v>-311228.08999999997</v>
      </c>
    </row>
    <row r="76" spans="1:6" x14ac:dyDescent="0.3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6" x14ac:dyDescent="0.3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6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6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6" t="s">
        <v>70</v>
      </c>
    </row>
    <row r="82" spans="1:7" x14ac:dyDescent="0.3">
      <c r="A82" t="s">
        <v>90</v>
      </c>
      <c r="B82" t="s">
        <v>16</v>
      </c>
      <c r="C82" t="s">
        <v>91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10">
        <f>INDEX($B$2:$P$52,MATCH($B$82,$A$2:$A$52,0),MATCH($A84&amp;"_"&amp;B$83,$B$1:$P$1,0))</f>
        <v>356640100</v>
      </c>
      <c r="C84" s="10">
        <f>INDEX($B$2:$P$52,MATCH($B$82,$A$2:$A$52,0),MATCH($A84&amp;"_"&amp;C$83,$B$1:$P$1,0))</f>
        <v>341243679.13</v>
      </c>
    </row>
    <row r="85" spans="1:7" x14ac:dyDescent="0.3">
      <c r="A85" t="s">
        <v>74</v>
      </c>
      <c r="B85" s="10">
        <f t="shared" ref="B85:C86" si="13">INDEX($B$2:$P$52,MATCH($B$82,$A$2:$A$52,0),MATCH($A85&amp;"_"&amp;B$83,$B$1:$P$1,0))</f>
        <v>382685200</v>
      </c>
      <c r="C85" s="10">
        <f t="shared" si="13"/>
        <v>346340810.81999999</v>
      </c>
    </row>
    <row r="86" spans="1:7" x14ac:dyDescent="0.3">
      <c r="A86" t="s">
        <v>75</v>
      </c>
      <c r="B86" s="10">
        <f t="shared" si="13"/>
        <v>376548600</v>
      </c>
      <c r="C86" s="10">
        <f t="shared" si="13"/>
        <v>355279492.22999901</v>
      </c>
    </row>
    <row r="88" spans="1:7" x14ac:dyDescent="0.3">
      <c r="A88" s="6" t="s">
        <v>76</v>
      </c>
    </row>
    <row r="89" spans="1:7" x14ac:dyDescent="0.3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">
      <c r="A91" t="s">
        <v>73</v>
      </c>
      <c r="B91" s="9" t="str" cm="1">
        <f t="array" ref="B91">_xlfn.XLOOKUP(B$89,INDEX($B$2:$P$52, ,MATCH($A91&amp;"_"&amp;LOWER(LEFT($A$89,4)),$B$1:$P$1,0)),$A$2:$A$52)</f>
        <v>Clerk and Master - Chancery</v>
      </c>
      <c r="C91" s="5" cm="1">
        <f t="array" ref="C91">_xlfn.XLOOKUP(B91,$A$2:$A$52,INDEX($B$2:$P$52, ,MATCH($A91&amp;"_diff_"&amp;LOWER(C$90),$B$1:$P$1)))</f>
        <v>-0.15235918433091292</v>
      </c>
      <c r="D91" s="9" t="str" cm="1">
        <f t="array" ref="D91">_xlfn.XLOOKUP(D$89,INDEX($B$2:$P$52, ,MATCH($A91&amp;"_"&amp;LOWER(LEFT($A$89,4)),$B$1:$P$1,0)),$A$2:$A$52)</f>
        <v>Circuit Court Clerk</v>
      </c>
      <c r="E91" s="5" cm="1">
        <f t="array" ref="E91">_xlfn.XLOOKUP(D91,$A$2:$A$52,INDEX($B$2:$P$52, ,MATCH($A91&amp;"_diff_"&amp;LOWER(E$90),$B$1:$P$1)))</f>
        <v>-0.11502817362571344</v>
      </c>
      <c r="F91" s="9" t="str" cm="1">
        <f t="array" ref="F91">_xlfn.XLOOKUP(F$89,INDEX($B$2:$P$52, ,MATCH($A91&amp;"_"&amp;LOWER(LEFT($A$89,4)),$B$1:$P$1,0)),$A$2:$A$52)</f>
        <v>Internal Audit</v>
      </c>
      <c r="G91" s="5" cm="1">
        <f t="array" ref="G91">_xlfn.XLOOKUP(F91,$A$2:$A$52,INDEX($B$2:$P$52, ,MATCH($A91&amp;"_diff_"&amp;LOWER(G$90),$B$1:$P$1)))</f>
        <v>-9.5782760864849215E-2</v>
      </c>
    </row>
    <row r="92" spans="1:7" x14ac:dyDescent="0.3">
      <c r="A92" t="s">
        <v>74</v>
      </c>
      <c r="B92" s="9" t="str" cm="1">
        <f t="array" ref="B92">_xlfn.XLOOKUP(B$89,INDEX($B$2:$P$52, ,MATCH($A92&amp;"_"&amp;LOWER(LEFT($A$89,4)),$B$1:$P$1,0)),$A$2:$A$52)</f>
        <v>Metropolitan Clerk</v>
      </c>
      <c r="C92" s="5" cm="1">
        <f t="array" ref="C92">_xlfn.XLOOKUP(B92,$A$2:$A$52,INDEX($B$2:$P$52, ,MATCH($A92&amp;"_diff_"&amp;LOWER(C$90),$B$1:$P$1)))</f>
        <v>-0.17551246244575608</v>
      </c>
      <c r="D92" s="9" t="str" cm="1">
        <f t="array" ref="D92">_xlfn.XLOOKUP(D$89,INDEX($B$2:$P$52, ,MATCH($A92&amp;"_"&amp;LOWER(LEFT($A$89,4)),$B$1:$P$1,0)),$A$2:$A$52)</f>
        <v>Internal Audit</v>
      </c>
      <c r="E92" s="5" cm="1">
        <f t="array" ref="E92">_xlfn.XLOOKUP(D92,$A$2:$A$52,INDEX($B$2:$P$52, ,MATCH($A92&amp;"_diff_"&amp;LOWER(E$90),$B$1:$P$1)))</f>
        <v>-0.17103239309050916</v>
      </c>
      <c r="F92" s="9" t="str" cm="1">
        <f t="array" ref="F92">_xlfn.XLOOKUP(F$89,INDEX($B$2:$P$52, ,MATCH($A92&amp;"_"&amp;LOWER(LEFT($A$89,4)),$B$1:$P$1,0)),$A$2:$A$52)</f>
        <v>Office of Family Safety</v>
      </c>
      <c r="G92" s="5" cm="1">
        <f t="array" ref="G92">_xlfn.XLOOKUP(F92,$A$2:$A$52,INDEX($B$2:$P$52, ,MATCH($A92&amp;"_diff_"&amp;LOWER(G$90),$B$1:$P$1)))</f>
        <v>-0.13918241656366656</v>
      </c>
    </row>
    <row r="93" spans="1:7" x14ac:dyDescent="0.3">
      <c r="A93" t="s">
        <v>75</v>
      </c>
      <c r="B93" s="9" t="str" cm="1">
        <f t="array" ref="B93">_xlfn.XLOOKUP(B$89,INDEX($B$2:$P$52, ,MATCH($A93&amp;"_"&amp;LOWER(LEFT($A$89,4)),$B$1:$P$1,0)),$A$2:$A$52)</f>
        <v>Community Oversight Board</v>
      </c>
      <c r="C93" s="5" cm="1">
        <f t="array" ref="C93">_xlfn.XLOOKUP(B93,$A$2:$A$52,INDEX($B$2:$P$52, ,MATCH($A93&amp;"_diff_"&amp;LOWER(C$90),$B$1:$P$1)))</f>
        <v>-0.82994157333333329</v>
      </c>
      <c r="D93" s="9" t="str" cm="1">
        <f t="array" ref="D93">_xlfn.XLOOKUP(D$89,INDEX($B$2:$P$52, ,MATCH($A93&amp;"_"&amp;LOWER(LEFT($A$89,4)),$B$1:$P$1,0)),$A$2:$A$52)</f>
        <v>Clerk and Master - Chancery</v>
      </c>
      <c r="E93" s="5" cm="1">
        <f t="array" ref="E93">_xlfn.XLOOKUP(D93,$A$2:$A$52,INDEX($B$2:$P$52, ,MATCH($A93&amp;"_diff_"&amp;LOWER(E$90),$B$1:$P$1)))</f>
        <v>-0.15295680364719175</v>
      </c>
      <c r="F93" s="9" t="str" cm="1">
        <f t="array" ref="F93">_xlfn.XLOOKUP(F$89,INDEX($B$2:$P$52, ,MATCH($A93&amp;"_"&amp;LOWER(LEFT($A$89,4)),$B$1:$P$1,0)),$A$2:$A$52)</f>
        <v>Election Commission</v>
      </c>
      <c r="G93" s="5" cm="1">
        <f t="array" ref="G93">_xlfn.XLOOKUP(F93,$A$2:$A$52,INDEX($B$2:$P$52, ,MATCH($A93&amp;"_diff_"&amp;LOWER(G$90),$B$1:$P$1)))</f>
        <v>-0.12882667147667154</v>
      </c>
    </row>
    <row r="95" spans="1:7" x14ac:dyDescent="0.3">
      <c r="A95" s="6" t="s">
        <v>79</v>
      </c>
    </row>
    <row r="96" spans="1:7" x14ac:dyDescent="0.3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3">
      <c r="A98" t="s">
        <v>73</v>
      </c>
      <c r="B98" s="9" t="str">
        <f>INDEX($A$2:$A$52,MATCH(B$96,INDEX($B$2:$P$52, ,MATCH($A98&amp;"_"&amp;LOWER(LEFT($A$96,4)),$B$1:$P$1,0)),0))</f>
        <v>Clerk and Master - Chancery</v>
      </c>
      <c r="C98" s="11">
        <f>INDEX($B$2:$P$52,MATCH(B98,$A$2:$A$52,0),MATCH($A98&amp;"_diff_"&amp;LOWER(C$97),$B$1:$P$1))</f>
        <v>-0.15235918433091292</v>
      </c>
      <c r="D98" s="9" t="str">
        <f>INDEX($A$2:$A$52,MATCH(D$96,INDEX($B$2:$P$52, ,MATCH($A98&amp;"_"&amp;LOWER(LEFT($A$96,4)),$B$1:$P$1,0)),0))</f>
        <v>Circuit Court Clerk</v>
      </c>
      <c r="E98" s="11">
        <f>INDEX($B$2:$P$52,MATCH(D98,$A$2:$A$52,0),MATCH($A98&amp;"_diff_"&amp;LOWER(E$97),$B$1:$P$1))</f>
        <v>-0.11502817362571344</v>
      </c>
      <c r="F98" s="9" t="str">
        <f>INDEX($A$2:$A$52,MATCH(F$96,INDEX($B$2:$P$52, ,MATCH($A98&amp;"_"&amp;LOWER(LEFT($A$96,4)),$B$1:$P$1,0)),0))</f>
        <v>Internal Audit</v>
      </c>
      <c r="G98" s="11">
        <f>INDEX($B$2:$P$52,MATCH(F98,$A$2:$A$52,0),MATCH($A98&amp;"_diff_"&amp;LOWER(G$97),$B$1:$P$1))</f>
        <v>-9.5782760864849215E-2</v>
      </c>
      <c r="I98" s="4"/>
    </row>
    <row r="99" spans="1:9" x14ac:dyDescent="0.3">
      <c r="A99" t="s">
        <v>74</v>
      </c>
      <c r="B99" s="9" t="str">
        <f t="shared" ref="B99:B100" si="14">INDEX($A$2:$A$52,MATCH(B$96,INDEX($B$2:$P$52, ,MATCH($A99&amp;"_"&amp;LOWER(LEFT($A$96,4)),$B$1:$P$1,0)),0))</f>
        <v>Metropolitan Clerk</v>
      </c>
      <c r="C99" s="11">
        <f t="shared" ref="C99:C100" si="15">INDEX($B$2:$P$52,MATCH(B99,$A$2:$A$52,0),MATCH($A99&amp;"_diff_"&amp;LOWER(C$97),$B$1:$P$1))</f>
        <v>-0.17551246244575608</v>
      </c>
      <c r="D99" s="9" t="str">
        <f t="shared" ref="D99:D100" si="16">INDEX($A$2:$A$52,MATCH(D$96,INDEX($B$2:$P$52, ,MATCH($A99&amp;"_"&amp;LOWER(LEFT($A$96,4)),$B$1:$P$1,0)),0))</f>
        <v>Internal Audit</v>
      </c>
      <c r="E99" s="11">
        <f t="shared" ref="E99:E100" si="17">INDEX($B$2:$P$52,MATCH(D99,$A$2:$A$52,0),MATCH($A99&amp;"_diff_"&amp;LOWER(E$97),$B$1:$P$1))</f>
        <v>-0.17103239309050916</v>
      </c>
      <c r="F99" s="9" t="str">
        <f t="shared" ref="F99:F100" si="18">INDEX($A$2:$A$52,MATCH(F$96,INDEX($B$2:$P$52, ,MATCH($A99&amp;"_"&amp;LOWER(LEFT($A$96,4)),$B$1:$P$1,0)),0))</f>
        <v>Office of Family Safety</v>
      </c>
      <c r="G99" s="11">
        <f t="shared" ref="G99:G100" si="19">INDEX($B$2:$P$52,MATCH(F99,$A$2:$A$52,0),MATCH($A99&amp;"_diff_"&amp;LOWER(G$97),$B$1:$P$1))</f>
        <v>-0.13918241656366656</v>
      </c>
      <c r="I99" s="4"/>
    </row>
    <row r="100" spans="1:9" x14ac:dyDescent="0.3">
      <c r="A100" t="s">
        <v>75</v>
      </c>
      <c r="B100" s="9" t="str">
        <f t="shared" si="14"/>
        <v>Community Oversight Board</v>
      </c>
      <c r="C100" s="11">
        <f t="shared" si="15"/>
        <v>-0.82994157333333329</v>
      </c>
      <c r="D100" s="9" t="str">
        <f t="shared" si="16"/>
        <v>Clerk and Master - Chancery</v>
      </c>
      <c r="E100" s="11">
        <f t="shared" si="17"/>
        <v>-0.15295680364719175</v>
      </c>
      <c r="F100" s="9" t="str">
        <f t="shared" si="18"/>
        <v>Election Commission</v>
      </c>
      <c r="G100" s="11">
        <f t="shared" si="19"/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s" prompt="Please select a department from the list" sqref="B82" xr:uid="{2B5A0541-9E66-407E-9AD8-2D47CB92BDBD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Vladyslav Misonh</cp:lastModifiedBy>
  <cp:revision/>
  <dcterms:created xsi:type="dcterms:W3CDTF">2020-02-26T17:00:38Z</dcterms:created>
  <dcterms:modified xsi:type="dcterms:W3CDTF">2025-01-22T03:54:34Z</dcterms:modified>
  <cp:category/>
  <cp:contentStatus/>
</cp:coreProperties>
</file>