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Drive/Study/Візуалізація/"/>
    </mc:Choice>
  </mc:AlternateContent>
  <xr:revisionPtr revIDLastSave="0" documentId="13_ncr:1_{16BBA79D-8EF0-D84F-A9B9-097BA1C61A0E}" xr6:coauthVersionLast="45" xr6:coauthVersionMax="45" xr10:uidLastSave="{00000000-0000-0000-0000-000000000000}"/>
  <bookViews>
    <workbookView xWindow="0" yWindow="460" windowWidth="28800" windowHeight="16640" activeTab="1" xr2:uid="{3AEF3749-EA7F-394E-9FCA-1EDC1EDB9904}"/>
  </bookViews>
  <sheets>
    <sheet name="Task 1.1" sheetId="4" r:id="rId1"/>
    <sheet name="Task 1.3" sheetId="5" r:id="rId2"/>
    <sheet name="Task 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5" l="1"/>
  <c r="E32" i="4" l="1"/>
  <c r="D31" i="4"/>
  <c r="D32" i="4"/>
  <c r="H23" i="4"/>
  <c r="E31" i="4" s="1"/>
  <c r="D52" i="7"/>
  <c r="H58" i="7" s="1"/>
  <c r="E53" i="7"/>
  <c r="B52" i="7"/>
  <c r="C53" i="7"/>
  <c r="C51" i="7"/>
  <c r="E58" i="7" s="1"/>
  <c r="D53" i="7"/>
  <c r="C52" i="7"/>
  <c r="F58" i="7" s="1"/>
  <c r="B53" i="7"/>
  <c r="B51" i="7"/>
  <c r="C50" i="7"/>
  <c r="J33" i="7"/>
  <c r="B50" i="7" s="1"/>
  <c r="K33" i="7"/>
  <c r="L33" i="7"/>
  <c r="M33" i="7"/>
  <c r="N33" i="7"/>
  <c r="J34" i="7"/>
  <c r="K34" i="7"/>
  <c r="L34" i="7"/>
  <c r="M34" i="7"/>
  <c r="N34" i="7"/>
  <c r="J35" i="7"/>
  <c r="K35" i="7"/>
  <c r="L35" i="7"/>
  <c r="M35" i="7"/>
  <c r="N35" i="7"/>
  <c r="J36" i="7"/>
  <c r="K36" i="7"/>
  <c r="L36" i="7"/>
  <c r="M36" i="7"/>
  <c r="N36" i="7"/>
  <c r="K32" i="7"/>
  <c r="L32" i="7"/>
  <c r="M32" i="7"/>
  <c r="N32" i="7"/>
  <c r="J32" i="7"/>
  <c r="E36" i="7"/>
  <c r="E52" i="7" s="1"/>
  <c r="D36" i="7"/>
  <c r="D51" i="7" s="1"/>
  <c r="C36" i="7"/>
  <c r="E27" i="7"/>
  <c r="F26" i="7" s="1"/>
  <c r="D27" i="7"/>
  <c r="F25" i="7" s="1"/>
  <c r="D26" i="7"/>
  <c r="E25" i="7" s="1"/>
  <c r="C27" i="7"/>
  <c r="F24" i="7" s="1"/>
  <c r="C26" i="7"/>
  <c r="E24" i="7" s="1"/>
  <c r="C25" i="7"/>
  <c r="D24" i="7" s="1"/>
  <c r="B27" i="7"/>
  <c r="F23" i="7" s="1"/>
  <c r="B26" i="7"/>
  <c r="E23" i="7" s="1"/>
  <c r="B25" i="7"/>
  <c r="D23" i="7" s="1"/>
  <c r="B24" i="7"/>
  <c r="C23" i="7" s="1"/>
  <c r="G7" i="5"/>
  <c r="B14" i="5" s="1"/>
  <c r="D7" i="5"/>
  <c r="E7" i="5"/>
  <c r="F7" i="5"/>
  <c r="C7" i="5"/>
  <c r="G4" i="5"/>
  <c r="G5" i="5"/>
  <c r="G6" i="5"/>
  <c r="G3" i="5"/>
  <c r="A58" i="7" l="1"/>
  <c r="C58" i="7"/>
  <c r="B58" i="7"/>
  <c r="A12" i="5"/>
  <c r="C12" i="5" s="1"/>
  <c r="D12" i="5" s="1"/>
  <c r="B12" i="5"/>
  <c r="C14" i="5"/>
  <c r="D14" i="5" s="1"/>
  <c r="F36" i="7"/>
  <c r="F53" i="7" s="1"/>
  <c r="J58" i="7" s="1"/>
  <c r="B36" i="7"/>
  <c r="B49" i="7" s="1"/>
  <c r="A31" i="7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B9" i="4"/>
  <c r="B8" i="4"/>
  <c r="B7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C4" i="4"/>
  <c r="D4" i="4"/>
  <c r="E4" i="4"/>
  <c r="F4" i="4"/>
  <c r="G4" i="4"/>
  <c r="H4" i="4"/>
  <c r="I4" i="4"/>
  <c r="J4" i="4"/>
  <c r="B4" i="4"/>
  <c r="K1" i="4"/>
  <c r="K2" i="4"/>
  <c r="K3" i="4"/>
  <c r="E13" i="5" l="1"/>
  <c r="I58" i="7"/>
  <c r="G58" i="7"/>
  <c r="K5" i="4"/>
  <c r="K4" i="4"/>
  <c r="D58" i="7"/>
  <c r="C41" i="7"/>
  <c r="B41" i="7"/>
  <c r="D41" i="7"/>
  <c r="E41" i="7"/>
  <c r="F41" i="7"/>
  <c r="K8" i="4"/>
  <c r="B14" i="4" s="1"/>
  <c r="K6" i="4"/>
  <c r="K9" i="4"/>
  <c r="C14" i="4" s="1"/>
  <c r="K7" i="4"/>
  <c r="A14" i="4" s="1"/>
  <c r="C19" i="4" l="1"/>
  <c r="D18" i="4"/>
  <c r="E23" i="4" s="1"/>
  <c r="D30" i="4" s="1"/>
  <c r="D17" i="4"/>
  <c r="B19" i="4"/>
  <c r="B18" i="4"/>
  <c r="C17" i="4"/>
  <c r="C37" i="4" l="1"/>
  <c r="B23" i="4"/>
  <c r="F32" i="4" s="1"/>
  <c r="E37" i="4" s="1"/>
  <c r="B21" i="4"/>
  <c r="H25" i="4" l="1"/>
  <c r="E25" i="4"/>
  <c r="B25" i="4"/>
  <c r="D37" i="4"/>
</calcChain>
</file>

<file path=xl/sharedStrings.xml><?xml version="1.0" encoding="utf-8"?>
<sst xmlns="http://schemas.openxmlformats.org/spreadsheetml/2006/main" count="135" uniqueCount="74">
  <si>
    <t>X</t>
  </si>
  <si>
    <t>Y</t>
  </si>
  <si>
    <t>Z</t>
  </si>
  <si>
    <t>Z^2</t>
  </si>
  <si>
    <t>X^2</t>
  </si>
  <si>
    <t>Y^2</t>
  </si>
  <si>
    <t>XY</t>
  </si>
  <si>
    <t>XZ</t>
  </si>
  <si>
    <t>YZ</t>
  </si>
  <si>
    <t>SUM</t>
  </si>
  <si>
    <t>r(XY)</t>
  </si>
  <si>
    <t>r(XZ)</t>
  </si>
  <si>
    <t>r(YZ)</t>
  </si>
  <si>
    <t xml:space="preserve">A = </t>
  </si>
  <si>
    <t xml:space="preserve">|A| = </t>
  </si>
  <si>
    <t xml:space="preserve">Azz = </t>
  </si>
  <si>
    <t xml:space="preserve">R(Z) = </t>
  </si>
  <si>
    <t>0-10</t>
  </si>
  <si>
    <t>10-20</t>
  </si>
  <si>
    <t>20-30</t>
  </si>
  <si>
    <t>30-40</t>
  </si>
  <si>
    <t>1,5-2,5</t>
  </si>
  <si>
    <t>2,5-3,5</t>
  </si>
  <si>
    <t>3,5-4,5</t>
  </si>
  <si>
    <t>4,5-5,5</t>
  </si>
  <si>
    <t>Сила зв'язку</t>
  </si>
  <si>
    <t>середні значення</t>
  </si>
  <si>
    <t>Варіант</t>
  </si>
  <si>
    <t>Ріст X</t>
  </si>
  <si>
    <t>Вага Y</t>
  </si>
  <si>
    <t>ЗНО Z</t>
  </si>
  <si>
    <t>Вишка U</t>
  </si>
  <si>
    <t>Економіка V</t>
  </si>
  <si>
    <t>Дані студентів</t>
  </si>
  <si>
    <t>U</t>
  </si>
  <si>
    <t>V</t>
  </si>
  <si>
    <t>R(XY)</t>
  </si>
  <si>
    <t>R(XZ)</t>
  </si>
  <si>
    <t>R(XU)</t>
  </si>
  <si>
    <t>R(XV)</t>
  </si>
  <si>
    <t>R(YZ)</t>
  </si>
  <si>
    <t>R(YU)</t>
  </si>
  <si>
    <t>R(YV)</t>
  </si>
  <si>
    <t>R(ZU)</t>
  </si>
  <si>
    <t>R(ZV)</t>
  </si>
  <si>
    <t>R(UV)</t>
  </si>
  <si>
    <t>Частинні коефіцієнти кореляції</t>
  </si>
  <si>
    <t>Визначник матриці</t>
  </si>
  <si>
    <t>Алгебраїне доповнення</t>
  </si>
  <si>
    <t>Мінор Y</t>
  </si>
  <si>
    <t>Мінор Z</t>
  </si>
  <si>
    <t>Мінор U</t>
  </si>
  <si>
    <t>Множинний коефіцієнт кореляції</t>
  </si>
  <si>
    <t>Матриця парних коефієнтів кореляції</t>
  </si>
  <si>
    <t>Алгебраїні доповнення</t>
  </si>
  <si>
    <t>XU</t>
  </si>
  <si>
    <t>XV</t>
  </si>
  <si>
    <t>YU</t>
  </si>
  <si>
    <t>YV</t>
  </si>
  <si>
    <t>UV</t>
  </si>
  <si>
    <t>ZU</t>
  </si>
  <si>
    <t>ZV</t>
  </si>
  <si>
    <t xml:space="preserve">Axx = </t>
  </si>
  <si>
    <t xml:space="preserve">Ayy = </t>
  </si>
  <si>
    <t xml:space="preserve">R(X) = </t>
  </si>
  <si>
    <t xml:space="preserve">R(Y) = </t>
  </si>
  <si>
    <t>Множинні коефіцієнти кореляції</t>
  </si>
  <si>
    <t>M(XY)</t>
  </si>
  <si>
    <t>M(X)</t>
  </si>
  <si>
    <t>M(Y)</t>
  </si>
  <si>
    <t>S(Y)</t>
  </si>
  <si>
    <t>D(X)</t>
  </si>
  <si>
    <t>S(X)</t>
  </si>
  <si>
    <t>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</si>
</sst>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charset val="204"/>
      <scheme val="minor"/>
    </font>
    <font>
      <sz val="14"/>
      <color theme="1"/>
      <name val="Helvetica Neue"/>
      <family val="2"/>
      <charset val="204"/>
    </font>
    <font>
      <sz val="14"/>
      <name val="Helvetica Neue"/>
      <family val="2"/>
      <charset val="204"/>
    </font>
    <font>
      <b/>
      <sz val="14"/>
      <color theme="1"/>
      <name val="Helvetica Neue"/>
      <family val="2"/>
    </font>
    <font>
      <b/>
      <sz val="14"/>
      <name val="Helvetica Neue"/>
      <family val="2"/>
    </font>
    <font>
      <sz val="14"/>
      <name val="Helvetica Neue"/>
      <family val="2"/>
    </font>
    <font>
      <sz val="8"/>
      <name val="Calibri"/>
      <family val="2"/>
      <charset val="204"/>
      <scheme val="minor"/>
    </font>
    <font>
      <b/>
      <sz val="14"/>
      <color theme="0"/>
      <name val="Helvetica Neue"/>
      <family val="2"/>
    </font>
    <font>
      <i/>
      <sz val="14"/>
      <color theme="0"/>
      <name val="Helvetica Neue"/>
      <family val="2"/>
    </font>
    <font>
      <sz val="14"/>
      <color theme="0"/>
      <name val="Helvetica Neue"/>
      <family val="2"/>
    </font>
    <font>
      <sz val="14"/>
      <color theme="1"/>
      <name val="Helvetica Neue"/>
      <family val="2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49" fontId="8" fillId="3" borderId="19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49" fontId="7" fillId="2" borderId="20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10" fillId="0" borderId="14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10" fillId="0" borderId="17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/>
    </xf>
    <xf numFmtId="0" fontId="1" fillId="0" borderId="17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right" vertical="center"/>
    </xf>
    <xf numFmtId="0" fontId="1" fillId="0" borderId="18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vertical="center"/>
    </xf>
    <xf numFmtId="0" fontId="4" fillId="0" borderId="17" xfId="0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2" borderId="24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49" fontId="7" fillId="6" borderId="20" xfId="0" applyNumberFormat="1" applyFont="1" applyFill="1" applyBorder="1" applyAlignment="1">
      <alignment horizontal="center" vertical="center"/>
    </xf>
    <xf numFmtId="49" fontId="7" fillId="6" borderId="21" xfId="0" applyNumberFormat="1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0" fontId="10" fillId="0" borderId="13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shrinkToFit="1"/>
    </xf>
    <xf numFmtId="0" fontId="1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0143283325388E-2"/>
          <c:y val="4.0708722244417267E-2"/>
          <c:w val="0.92689863382050874"/>
          <c:h val="0.891973854335041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forward val="20"/>
            <c:backward val="2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'Task 2'!$B$3:$B$19</c:f>
              <c:numCache>
                <c:formatCode>General</c:formatCode>
                <c:ptCount val="17"/>
                <c:pt idx="0">
                  <c:v>188</c:v>
                </c:pt>
                <c:pt idx="1">
                  <c:v>182</c:v>
                </c:pt>
                <c:pt idx="2">
                  <c:v>184</c:v>
                </c:pt>
                <c:pt idx="3">
                  <c:v>177</c:v>
                </c:pt>
                <c:pt idx="4">
                  <c:v>194</c:v>
                </c:pt>
                <c:pt idx="5">
                  <c:v>176</c:v>
                </c:pt>
                <c:pt idx="6">
                  <c:v>172</c:v>
                </c:pt>
                <c:pt idx="7">
                  <c:v>173</c:v>
                </c:pt>
                <c:pt idx="8">
                  <c:v>190</c:v>
                </c:pt>
                <c:pt idx="9">
                  <c:v>162</c:v>
                </c:pt>
                <c:pt idx="10">
                  <c:v>162</c:v>
                </c:pt>
                <c:pt idx="11">
                  <c:v>161</c:v>
                </c:pt>
                <c:pt idx="12">
                  <c:v>172</c:v>
                </c:pt>
                <c:pt idx="13">
                  <c:v>180</c:v>
                </c:pt>
                <c:pt idx="14">
                  <c:v>179</c:v>
                </c:pt>
                <c:pt idx="15">
                  <c:v>185</c:v>
                </c:pt>
                <c:pt idx="16">
                  <c:v>199</c:v>
                </c:pt>
              </c:numCache>
            </c:numRef>
          </c:xVal>
          <c:yVal>
            <c:numRef>
              <c:f>'Task 2'!$C$3:$C$19</c:f>
              <c:numCache>
                <c:formatCode>General</c:formatCode>
                <c:ptCount val="17"/>
                <c:pt idx="0">
                  <c:v>53</c:v>
                </c:pt>
                <c:pt idx="1">
                  <c:v>78</c:v>
                </c:pt>
                <c:pt idx="2">
                  <c:v>41</c:v>
                </c:pt>
                <c:pt idx="3">
                  <c:v>87</c:v>
                </c:pt>
                <c:pt idx="4">
                  <c:v>74</c:v>
                </c:pt>
                <c:pt idx="5">
                  <c:v>78</c:v>
                </c:pt>
                <c:pt idx="6">
                  <c:v>60</c:v>
                </c:pt>
                <c:pt idx="7">
                  <c:v>93</c:v>
                </c:pt>
                <c:pt idx="8">
                  <c:v>42</c:v>
                </c:pt>
                <c:pt idx="9">
                  <c:v>80</c:v>
                </c:pt>
                <c:pt idx="10">
                  <c:v>90</c:v>
                </c:pt>
                <c:pt idx="11">
                  <c:v>76</c:v>
                </c:pt>
                <c:pt idx="12">
                  <c:v>87</c:v>
                </c:pt>
                <c:pt idx="13">
                  <c:v>88</c:v>
                </c:pt>
                <c:pt idx="14">
                  <c:v>65</c:v>
                </c:pt>
                <c:pt idx="15">
                  <c:v>80</c:v>
                </c:pt>
                <c:pt idx="1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6-4749-A04A-FC89D590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03024"/>
        <c:axId val="1489200160"/>
      </c:scatterChart>
      <c:valAx>
        <c:axId val="14562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200160"/>
        <c:crosses val="autoZero"/>
        <c:crossBetween val="midCat"/>
      </c:valAx>
      <c:valAx>
        <c:axId val="14892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2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18677</xdr:colOff>
      <xdr:row>61</xdr:row>
      <xdr:rowOff>15340</xdr:rowOff>
    </xdr:from>
    <xdr:to>
      <xdr:col>10</xdr:col>
      <xdr:colOff>5977</xdr:colOff>
      <xdr:row>78</xdr:row>
      <xdr:rowOff>5976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6570FE-AC7A-594E-B107-1928C4EA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B7B9-3C4E-0148-AF90-BE119BDCD018}">
  <dimension ref="A1:P42"/>
  <sheetViews>
    <sheetView topLeftCell="A17" workbookViewId="0">
      <selection activeCell="L12" sqref="L12"/>
    </sheetView>
  </sheetViews>
  <sheetFormatPr baseColWidth="10" defaultColWidth="20.83203125" defaultRowHeight="25" customHeight="1" x14ac:dyDescent="0.2"/>
  <cols>
    <col min="1" max="1" width="20.83203125" style="1" customWidth="1"/>
    <col min="2" max="16384" width="20.83203125" style="1"/>
  </cols>
  <sheetData>
    <row r="1" spans="1:11" ht="25" customHeight="1" x14ac:dyDescent="0.2">
      <c r="A1" s="5" t="s">
        <v>0</v>
      </c>
      <c r="B1" s="6">
        <v>1.4</v>
      </c>
      <c r="C1" s="6">
        <v>1.4</v>
      </c>
      <c r="D1" s="6">
        <v>2.5</v>
      </c>
      <c r="E1" s="6">
        <v>1.5</v>
      </c>
      <c r="F1" s="6">
        <v>1.3</v>
      </c>
      <c r="G1" s="6">
        <v>0.3</v>
      </c>
      <c r="H1" s="6">
        <v>2.6</v>
      </c>
      <c r="I1" s="6">
        <v>4.2</v>
      </c>
      <c r="J1" s="6">
        <v>1.1000000000000001</v>
      </c>
      <c r="K1" s="7">
        <f t="shared" ref="K1:K8" si="0">SUM(B1:J1)</f>
        <v>16.3</v>
      </c>
    </row>
    <row r="2" spans="1:11" ht="25" customHeight="1" x14ac:dyDescent="0.2">
      <c r="A2" s="8" t="s">
        <v>1</v>
      </c>
      <c r="B2" s="3">
        <v>1.3</v>
      </c>
      <c r="C2" s="3">
        <v>1.3</v>
      </c>
      <c r="D2" s="3">
        <v>1.4</v>
      </c>
      <c r="E2" s="3">
        <v>1.8</v>
      </c>
      <c r="F2" s="3">
        <v>1.5</v>
      </c>
      <c r="G2" s="3">
        <v>1.6</v>
      </c>
      <c r="H2" s="3">
        <v>1.8</v>
      </c>
      <c r="I2" s="3">
        <v>1.9</v>
      </c>
      <c r="J2" s="3">
        <v>1.6</v>
      </c>
      <c r="K2" s="9">
        <f t="shared" si="0"/>
        <v>14.200000000000001</v>
      </c>
    </row>
    <row r="3" spans="1:11" ht="25" customHeight="1" x14ac:dyDescent="0.2">
      <c r="A3" s="8" t="s">
        <v>2</v>
      </c>
      <c r="B3" s="3">
        <v>1.2</v>
      </c>
      <c r="C3" s="3">
        <v>1.3</v>
      </c>
      <c r="D3" s="3">
        <v>2.5</v>
      </c>
      <c r="E3" s="3">
        <v>1.4</v>
      </c>
      <c r="F3" s="3">
        <v>1.2</v>
      </c>
      <c r="G3" s="3">
        <v>0.2</v>
      </c>
      <c r="H3" s="3">
        <v>2.4</v>
      </c>
      <c r="I3" s="3">
        <v>4.0999999999999996</v>
      </c>
      <c r="J3" s="3">
        <v>1.1000000000000001</v>
      </c>
      <c r="K3" s="9">
        <f t="shared" si="0"/>
        <v>15.4</v>
      </c>
    </row>
    <row r="4" spans="1:11" ht="25" customHeight="1" x14ac:dyDescent="0.2">
      <c r="A4" s="10" t="s">
        <v>4</v>
      </c>
      <c r="B4" s="4">
        <f>B1^2</f>
        <v>1.9599999999999997</v>
      </c>
      <c r="C4" s="4">
        <f t="shared" ref="C4:J4" si="1">C1^2</f>
        <v>1.9599999999999997</v>
      </c>
      <c r="D4" s="4">
        <f t="shared" si="1"/>
        <v>6.25</v>
      </c>
      <c r="E4" s="4">
        <f t="shared" si="1"/>
        <v>2.25</v>
      </c>
      <c r="F4" s="4">
        <f t="shared" si="1"/>
        <v>1.6900000000000002</v>
      </c>
      <c r="G4" s="4">
        <f t="shared" si="1"/>
        <v>0.09</v>
      </c>
      <c r="H4" s="4">
        <f t="shared" si="1"/>
        <v>6.7600000000000007</v>
      </c>
      <c r="I4" s="4">
        <f t="shared" si="1"/>
        <v>17.64</v>
      </c>
      <c r="J4" s="4">
        <f t="shared" si="1"/>
        <v>1.2100000000000002</v>
      </c>
      <c r="K4" s="9">
        <f t="shared" si="0"/>
        <v>39.81</v>
      </c>
    </row>
    <row r="5" spans="1:11" ht="25" customHeight="1" x14ac:dyDescent="0.2">
      <c r="A5" s="8" t="s">
        <v>5</v>
      </c>
      <c r="B5" s="4">
        <f t="shared" ref="B5:J5" si="2">B2^2</f>
        <v>1.6900000000000002</v>
      </c>
      <c r="C5" s="4">
        <f t="shared" si="2"/>
        <v>1.6900000000000002</v>
      </c>
      <c r="D5" s="4">
        <f t="shared" si="2"/>
        <v>1.9599999999999997</v>
      </c>
      <c r="E5" s="4">
        <f t="shared" si="2"/>
        <v>3.24</v>
      </c>
      <c r="F5" s="4">
        <f t="shared" si="2"/>
        <v>2.25</v>
      </c>
      <c r="G5" s="4">
        <f t="shared" si="2"/>
        <v>2.5600000000000005</v>
      </c>
      <c r="H5" s="4">
        <f t="shared" si="2"/>
        <v>3.24</v>
      </c>
      <c r="I5" s="4">
        <f t="shared" si="2"/>
        <v>3.61</v>
      </c>
      <c r="J5" s="4">
        <f t="shared" si="2"/>
        <v>2.5600000000000005</v>
      </c>
      <c r="K5" s="9">
        <f t="shared" si="0"/>
        <v>22.800000000000004</v>
      </c>
    </row>
    <row r="6" spans="1:11" ht="25" customHeight="1" x14ac:dyDescent="0.2">
      <c r="A6" s="8" t="s">
        <v>3</v>
      </c>
      <c r="B6" s="4">
        <f t="shared" ref="B6:J6" si="3">B3^2</f>
        <v>1.44</v>
      </c>
      <c r="C6" s="4">
        <f t="shared" si="3"/>
        <v>1.6900000000000002</v>
      </c>
      <c r="D6" s="4">
        <f t="shared" si="3"/>
        <v>6.25</v>
      </c>
      <c r="E6" s="4">
        <f t="shared" si="3"/>
        <v>1.9599999999999997</v>
      </c>
      <c r="F6" s="4">
        <f t="shared" si="3"/>
        <v>1.44</v>
      </c>
      <c r="G6" s="4">
        <f t="shared" si="3"/>
        <v>4.0000000000000008E-2</v>
      </c>
      <c r="H6" s="4">
        <f t="shared" si="3"/>
        <v>5.76</v>
      </c>
      <c r="I6" s="4">
        <f t="shared" si="3"/>
        <v>16.809999999999999</v>
      </c>
      <c r="J6" s="4">
        <f t="shared" si="3"/>
        <v>1.2100000000000002</v>
      </c>
      <c r="K6" s="9">
        <f t="shared" si="0"/>
        <v>36.6</v>
      </c>
    </row>
    <row r="7" spans="1:11" ht="25" customHeight="1" x14ac:dyDescent="0.2">
      <c r="A7" s="8" t="s">
        <v>6</v>
      </c>
      <c r="B7" s="3">
        <f>B1*B2</f>
        <v>1.8199999999999998</v>
      </c>
      <c r="C7" s="3">
        <f t="shared" ref="C7:J7" si="4">C1*C2</f>
        <v>1.8199999999999998</v>
      </c>
      <c r="D7" s="3">
        <f t="shared" si="4"/>
        <v>3.5</v>
      </c>
      <c r="E7" s="3">
        <f t="shared" si="4"/>
        <v>2.7</v>
      </c>
      <c r="F7" s="3">
        <f t="shared" si="4"/>
        <v>1.9500000000000002</v>
      </c>
      <c r="G7" s="3">
        <f t="shared" si="4"/>
        <v>0.48</v>
      </c>
      <c r="H7" s="3">
        <f t="shared" si="4"/>
        <v>4.6800000000000006</v>
      </c>
      <c r="I7" s="3">
        <f t="shared" si="4"/>
        <v>7.9799999999999995</v>
      </c>
      <c r="J7" s="3">
        <f t="shared" si="4"/>
        <v>1.7600000000000002</v>
      </c>
      <c r="K7" s="9">
        <f t="shared" si="0"/>
        <v>26.69</v>
      </c>
    </row>
    <row r="8" spans="1:11" ht="25" customHeight="1" x14ac:dyDescent="0.2">
      <c r="A8" s="8" t="s">
        <v>7</v>
      </c>
      <c r="B8" s="3">
        <f>B1*B3</f>
        <v>1.68</v>
      </c>
      <c r="C8" s="3">
        <f t="shared" ref="C8:J8" si="5">C1*C3</f>
        <v>1.8199999999999998</v>
      </c>
      <c r="D8" s="3">
        <f t="shared" si="5"/>
        <v>6.25</v>
      </c>
      <c r="E8" s="3">
        <f t="shared" si="5"/>
        <v>2.0999999999999996</v>
      </c>
      <c r="F8" s="3">
        <f t="shared" si="5"/>
        <v>1.56</v>
      </c>
      <c r="G8" s="3">
        <f t="shared" si="5"/>
        <v>0.06</v>
      </c>
      <c r="H8" s="3">
        <f t="shared" si="5"/>
        <v>6.24</v>
      </c>
      <c r="I8" s="3">
        <f t="shared" si="5"/>
        <v>17.22</v>
      </c>
      <c r="J8" s="3">
        <f t="shared" si="5"/>
        <v>1.2100000000000002</v>
      </c>
      <c r="K8" s="9">
        <f t="shared" si="0"/>
        <v>38.14</v>
      </c>
    </row>
    <row r="9" spans="1:11" ht="25" customHeight="1" x14ac:dyDescent="0.2">
      <c r="A9" s="8" t="s">
        <v>8</v>
      </c>
      <c r="B9" s="4">
        <f>B2*B3</f>
        <v>1.56</v>
      </c>
      <c r="C9" s="4">
        <f t="shared" ref="C9:J9" si="6">C2*C3</f>
        <v>1.6900000000000002</v>
      </c>
      <c r="D9" s="4">
        <f t="shared" si="6"/>
        <v>3.5</v>
      </c>
      <c r="E9" s="4">
        <f t="shared" si="6"/>
        <v>2.52</v>
      </c>
      <c r="F9" s="4">
        <f t="shared" si="6"/>
        <v>1.7999999999999998</v>
      </c>
      <c r="G9" s="4">
        <f t="shared" si="6"/>
        <v>0.32000000000000006</v>
      </c>
      <c r="H9" s="4">
        <f t="shared" si="6"/>
        <v>4.32</v>
      </c>
      <c r="I9" s="4">
        <f t="shared" si="6"/>
        <v>7.7899999999999991</v>
      </c>
      <c r="J9" s="4">
        <f t="shared" si="6"/>
        <v>1.7600000000000002</v>
      </c>
      <c r="K9" s="9">
        <f>SUM(B9:J9)</f>
        <v>25.26</v>
      </c>
    </row>
    <row r="10" spans="1:11" ht="25" customHeight="1" thickBot="1" x14ac:dyDescent="0.25">
      <c r="A10" s="95"/>
      <c r="B10" s="96"/>
      <c r="C10" s="96"/>
      <c r="D10" s="96"/>
      <c r="E10" s="96"/>
      <c r="F10" s="96"/>
      <c r="G10" s="96"/>
      <c r="H10" s="96"/>
      <c r="I10" s="96"/>
      <c r="J10" s="96"/>
      <c r="K10" s="11" t="s">
        <v>9</v>
      </c>
    </row>
    <row r="11" spans="1:11" ht="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1" ht="25" customHeight="1" thickBot="1" x14ac:dyDescent="0.25">
      <c r="B12" s="3"/>
      <c r="C12" s="3"/>
    </row>
    <row r="13" spans="1:11" ht="25" customHeight="1" x14ac:dyDescent="0.2">
      <c r="A13" s="12" t="s">
        <v>10</v>
      </c>
      <c r="B13" s="14" t="s">
        <v>11</v>
      </c>
      <c r="C13" s="12" t="s">
        <v>12</v>
      </c>
    </row>
    <row r="14" spans="1:11" ht="25" customHeight="1" thickBot="1" x14ac:dyDescent="0.25">
      <c r="A14" s="13">
        <f>(9*K7-K1*K2)/(SQRT(9*K4-K1^2)*SQRT(9*K5-K2^2))</f>
        <v>0.48192289679230677</v>
      </c>
      <c r="B14" s="15">
        <f>(9*K8-K1*K3)/(SQRT(9*K4-K1^2)*SQRT(9*K6-K3^2))</f>
        <v>0.99805426256046736</v>
      </c>
      <c r="C14" s="13">
        <f>(9*K9-K2*K3)/(SQRT(9*K5-K2^2)*SQRT(9*K6-K3^2))</f>
        <v>0.47789583538726677</v>
      </c>
    </row>
    <row r="15" spans="1:11" ht="25" customHeight="1" x14ac:dyDescent="0.2">
      <c r="B15" s="3"/>
    </row>
    <row r="16" spans="1:11" ht="25" customHeight="1" x14ac:dyDescent="0.2">
      <c r="A16" s="4"/>
      <c r="B16" s="3"/>
      <c r="C16" s="4"/>
    </row>
    <row r="17" spans="1:16" ht="25" customHeight="1" x14ac:dyDescent="0.2">
      <c r="A17" s="2"/>
      <c r="B17" s="16">
        <v>1</v>
      </c>
      <c r="C17" s="17">
        <f>A14</f>
        <v>0.48192289679230677</v>
      </c>
      <c r="D17" s="18">
        <f>B14</f>
        <v>0.99805426256046736</v>
      </c>
      <c r="F17" s="90" t="s">
        <v>49</v>
      </c>
      <c r="G17" s="91"/>
      <c r="I17" s="90" t="s">
        <v>6</v>
      </c>
      <c r="J17" s="91"/>
      <c r="L17" s="90" t="s">
        <v>7</v>
      </c>
      <c r="M17" s="91"/>
      <c r="O17" s="90" t="s">
        <v>8</v>
      </c>
      <c r="P17" s="91"/>
    </row>
    <row r="18" spans="1:16" ht="25" customHeight="1" x14ac:dyDescent="0.2">
      <c r="A18" s="25" t="s">
        <v>13</v>
      </c>
      <c r="B18" s="19">
        <f>A14</f>
        <v>0.48192289679230677</v>
      </c>
      <c r="C18" s="4">
        <v>1</v>
      </c>
      <c r="D18" s="20">
        <f>C14</f>
        <v>0.47789583538726677</v>
      </c>
      <c r="F18" s="75">
        <v>1</v>
      </c>
      <c r="G18" s="20">
        <v>0.99805426256046736</v>
      </c>
      <c r="I18" s="75">
        <v>0.48192289679230677</v>
      </c>
      <c r="J18" s="20">
        <v>0.47789583538726677</v>
      </c>
      <c r="L18" s="75">
        <v>0.48192289679230677</v>
      </c>
      <c r="M18" s="20">
        <v>1</v>
      </c>
      <c r="O18" s="75">
        <v>1</v>
      </c>
      <c r="P18" s="20">
        <v>0.48192289679230677</v>
      </c>
    </row>
    <row r="19" spans="1:16" ht="25" customHeight="1" x14ac:dyDescent="0.2">
      <c r="A19" s="4"/>
      <c r="B19" s="21">
        <f>B14</f>
        <v>0.99805426256046736</v>
      </c>
      <c r="C19" s="22">
        <f>C14</f>
        <v>0.47789583538726677</v>
      </c>
      <c r="D19" s="23">
        <v>1</v>
      </c>
      <c r="F19" s="76">
        <v>0.99805426256046736</v>
      </c>
      <c r="G19" s="23">
        <v>1</v>
      </c>
      <c r="I19" s="76">
        <v>0.99805426256046736</v>
      </c>
      <c r="J19" s="23">
        <v>1</v>
      </c>
      <c r="L19" s="76">
        <v>0.99805426256046736</v>
      </c>
      <c r="M19" s="23">
        <v>0.47789583538726677</v>
      </c>
      <c r="O19" s="76">
        <v>0.99805426256046736</v>
      </c>
      <c r="P19" s="23">
        <v>0.47789583538726677</v>
      </c>
    </row>
    <row r="20" spans="1:16" ht="25" customHeight="1" x14ac:dyDescent="0.2">
      <c r="A20" s="2"/>
      <c r="B20" s="4"/>
      <c r="C20" s="4"/>
      <c r="D20" s="4"/>
    </row>
    <row r="21" spans="1:16" ht="25" customHeight="1" x14ac:dyDescent="0.2">
      <c r="A21" s="25" t="s">
        <v>14</v>
      </c>
      <c r="B21" s="24">
        <f>MDETERM(B17:D19)</f>
        <v>2.9752302860494495E-3</v>
      </c>
      <c r="C21" s="4"/>
    </row>
    <row r="22" spans="1:16" ht="25" customHeight="1" x14ac:dyDescent="0.2">
      <c r="A22" s="97" t="s">
        <v>54</v>
      </c>
      <c r="B22" s="98"/>
      <c r="C22" s="98"/>
      <c r="D22" s="98"/>
      <c r="E22" s="98"/>
      <c r="F22" s="98"/>
      <c r="G22" s="98"/>
      <c r="H22" s="99"/>
    </row>
    <row r="23" spans="1:16" ht="25" customHeight="1" x14ac:dyDescent="0.2">
      <c r="A23" s="77" t="s">
        <v>15</v>
      </c>
      <c r="B23" s="78">
        <f>MDETERM(B17:C18)</f>
        <v>0.7677503215473116</v>
      </c>
      <c r="C23" s="22"/>
      <c r="D23" s="79" t="s">
        <v>62</v>
      </c>
      <c r="E23" s="78">
        <f>MDETERM(C18:D19)</f>
        <v>0.77161557051950647</v>
      </c>
      <c r="F23" s="22"/>
      <c r="G23" s="79" t="s">
        <v>63</v>
      </c>
      <c r="H23" s="80">
        <f>MDETERM(F18:G19)</f>
        <v>3.8876889848816765E-3</v>
      </c>
    </row>
    <row r="24" spans="1:16" ht="25" customHeight="1" x14ac:dyDescent="0.2">
      <c r="A24" s="97" t="s">
        <v>66</v>
      </c>
      <c r="B24" s="98"/>
      <c r="C24" s="98"/>
      <c r="D24" s="98"/>
      <c r="E24" s="98"/>
      <c r="F24" s="98"/>
      <c r="G24" s="98"/>
      <c r="H24" s="99"/>
    </row>
    <row r="25" spans="1:16" ht="25" customHeight="1" x14ac:dyDescent="0.2">
      <c r="A25" s="81" t="s">
        <v>16</v>
      </c>
      <c r="B25" s="82">
        <f>SQRT(1-((B21)/(B23)))</f>
        <v>0.99806049033969579</v>
      </c>
      <c r="C25" s="83"/>
      <c r="D25" s="84" t="s">
        <v>64</v>
      </c>
      <c r="E25" s="82">
        <f>SQRT(1-((B21)/(E23)))</f>
        <v>0.99807021530576145</v>
      </c>
      <c r="F25" s="22"/>
      <c r="G25" s="84" t="s">
        <v>65</v>
      </c>
      <c r="H25" s="85">
        <f>SQRT(1-((B21)/(H23)))</f>
        <v>0.48446326403515327</v>
      </c>
    </row>
    <row r="27" spans="1:16" ht="25" customHeight="1" thickBot="1" x14ac:dyDescent="0.25"/>
    <row r="28" spans="1:16" ht="25" customHeight="1" thickBot="1" x14ac:dyDescent="0.25">
      <c r="C28" s="92" t="s">
        <v>54</v>
      </c>
      <c r="D28" s="93"/>
      <c r="E28" s="93"/>
      <c r="F28" s="94"/>
    </row>
    <row r="29" spans="1:16" ht="25" customHeight="1" x14ac:dyDescent="0.2">
      <c r="C29" s="58"/>
      <c r="D29" s="61" t="s">
        <v>0</v>
      </c>
      <c r="E29" s="61" t="s">
        <v>1</v>
      </c>
      <c r="F29" s="62" t="s">
        <v>2</v>
      </c>
    </row>
    <row r="30" spans="1:16" ht="25" customHeight="1" x14ac:dyDescent="0.2">
      <c r="C30" s="51" t="s">
        <v>0</v>
      </c>
      <c r="D30" s="49">
        <f>E23</f>
        <v>0.77161557051950647</v>
      </c>
      <c r="E30" s="64"/>
      <c r="F30" s="65"/>
    </row>
    <row r="31" spans="1:16" ht="25" customHeight="1" x14ac:dyDescent="0.2">
      <c r="C31" s="51" t="s">
        <v>1</v>
      </c>
      <c r="D31" s="49">
        <f>MDETERM(I18:J19)*-1</f>
        <v>-4.9569212241497157E-3</v>
      </c>
      <c r="E31" s="49">
        <f>H23</f>
        <v>3.8876889848816765E-3</v>
      </c>
      <c r="F31" s="65"/>
    </row>
    <row r="32" spans="1:16" ht="25" customHeight="1" thickBot="1" x14ac:dyDescent="0.25">
      <c r="C32" s="63" t="s">
        <v>2</v>
      </c>
      <c r="D32" s="56">
        <f>MDETERM(L18:M19)</f>
        <v>-0.76774531720565631</v>
      </c>
      <c r="E32" s="56">
        <f>MDETERM(O18:P19)*-1</f>
        <v>3.0893659817831653E-3</v>
      </c>
      <c r="F32" s="57">
        <f>B23</f>
        <v>0.7677503215473116</v>
      </c>
    </row>
    <row r="33" spans="1:13" ht="25" customHeight="1" x14ac:dyDescent="0.2">
      <c r="A33" s="50"/>
      <c r="B33" s="49"/>
      <c r="C33" s="49"/>
      <c r="D33" s="49"/>
      <c r="E33" s="49"/>
      <c r="F33" s="49"/>
    </row>
    <row r="34" spans="1:13" ht="25" customHeight="1" thickBot="1" x14ac:dyDescent="0.25">
      <c r="A34" s="50"/>
      <c r="B34" s="49"/>
      <c r="C34" s="49"/>
      <c r="D34" s="49"/>
      <c r="E34" s="49"/>
      <c r="F34" s="49"/>
    </row>
    <row r="35" spans="1:13" ht="25" customHeight="1" x14ac:dyDescent="0.2">
      <c r="A35" s="4"/>
      <c r="B35" s="4"/>
      <c r="C35" s="87" t="s">
        <v>46</v>
      </c>
      <c r="D35" s="88"/>
      <c r="E35" s="89"/>
      <c r="F35" s="86"/>
      <c r="G35" s="86"/>
      <c r="H35" s="86"/>
      <c r="I35" s="86"/>
      <c r="J35" s="86"/>
      <c r="K35" s="86"/>
      <c r="L35" s="86"/>
      <c r="M35" s="48"/>
    </row>
    <row r="36" spans="1:13" ht="25" customHeight="1" x14ac:dyDescent="0.2">
      <c r="C36" s="51" t="s">
        <v>36</v>
      </c>
      <c r="D36" s="50" t="s">
        <v>37</v>
      </c>
      <c r="E36" s="52" t="s">
        <v>40</v>
      </c>
      <c r="F36" s="50"/>
      <c r="G36" s="50"/>
      <c r="H36" s="50"/>
      <c r="I36" s="50"/>
      <c r="J36" s="50"/>
      <c r="K36" s="50"/>
      <c r="L36" s="50"/>
      <c r="M36" s="48"/>
    </row>
    <row r="37" spans="1:13" ht="25" customHeight="1" thickBot="1" x14ac:dyDescent="0.25">
      <c r="C37" s="55">
        <f>(-D31)/(SQRT(D30*E31))</f>
        <v>9.050358208571059E-2</v>
      </c>
      <c r="D37" s="56">
        <f>(-D32)/(SQRT(D30*F32))</f>
        <v>0.99748570682717042</v>
      </c>
      <c r="E37" s="57">
        <f>(-E32)/(SQRT(E31*F32))</f>
        <v>-5.6547524771282262E-2</v>
      </c>
      <c r="F37" s="49"/>
      <c r="G37" s="49"/>
      <c r="H37" s="49"/>
      <c r="I37" s="49"/>
      <c r="J37" s="49"/>
      <c r="K37" s="49"/>
      <c r="L37" s="49"/>
      <c r="M37" s="48"/>
    </row>
    <row r="38" spans="1:13" ht="25" customHeight="1" x14ac:dyDescent="0.2">
      <c r="F38" s="48"/>
      <c r="G38" s="48"/>
      <c r="H38" s="48"/>
      <c r="I38" s="48"/>
      <c r="J38" s="48"/>
      <c r="K38" s="48"/>
      <c r="L38" s="48"/>
      <c r="M38" s="48"/>
    </row>
    <row r="39" spans="1:13" ht="25" customHeight="1" x14ac:dyDescent="0.2">
      <c r="F39" s="48"/>
      <c r="G39" s="48"/>
      <c r="H39" s="48"/>
      <c r="I39" s="48"/>
      <c r="J39" s="48"/>
      <c r="K39" s="48"/>
      <c r="L39" s="48"/>
      <c r="M39" s="48"/>
    </row>
    <row r="40" spans="1:13" ht="25" customHeight="1" x14ac:dyDescent="0.2">
      <c r="F40" s="48"/>
      <c r="G40" s="48"/>
      <c r="H40" s="48"/>
      <c r="I40" s="48"/>
      <c r="J40" s="48"/>
      <c r="K40" s="48"/>
      <c r="L40" s="48"/>
      <c r="M40" s="48"/>
    </row>
    <row r="41" spans="1:13" ht="25" customHeight="1" x14ac:dyDescent="0.2">
      <c r="F41" s="48"/>
      <c r="G41" s="48"/>
      <c r="H41" s="48"/>
      <c r="I41" s="48"/>
      <c r="J41" s="48"/>
      <c r="K41" s="48"/>
      <c r="L41" s="48"/>
      <c r="M41" s="48"/>
    </row>
    <row r="42" spans="1:13" ht="25" customHeight="1" x14ac:dyDescent="0.2">
      <c r="F42" s="48"/>
      <c r="G42" s="48"/>
      <c r="H42" s="48"/>
      <c r="I42" s="48"/>
      <c r="J42" s="48"/>
      <c r="K42" s="48"/>
      <c r="L42" s="48"/>
      <c r="M42" s="48"/>
    </row>
  </sheetData>
  <mergeCells count="9">
    <mergeCell ref="C35:E35"/>
    <mergeCell ref="L17:M17"/>
    <mergeCell ref="O17:P17"/>
    <mergeCell ref="C28:F28"/>
    <mergeCell ref="A10:J10"/>
    <mergeCell ref="F17:G17"/>
    <mergeCell ref="A22:H22"/>
    <mergeCell ref="A24:H24"/>
    <mergeCell ref="I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87C0-7462-2D4D-B7C6-1F0DD0FAAED5}">
  <dimension ref="A1:H37"/>
  <sheetViews>
    <sheetView tabSelected="1" zoomScaleNormal="100" workbookViewId="0">
      <selection activeCell="I13" sqref="I13"/>
    </sheetView>
  </sheetViews>
  <sheetFormatPr baseColWidth="10" defaultColWidth="20.83203125" defaultRowHeight="25" customHeight="1" x14ac:dyDescent="0.2"/>
  <cols>
    <col min="1" max="1" width="20.83203125" style="26" customWidth="1"/>
    <col min="2" max="16384" width="20.83203125" style="26"/>
  </cols>
  <sheetData>
    <row r="1" spans="1:8" s="28" customFormat="1" ht="25" customHeight="1" x14ac:dyDescent="0.2">
      <c r="A1" s="43"/>
      <c r="B1" s="37" t="s">
        <v>0</v>
      </c>
      <c r="C1" s="40" t="s">
        <v>17</v>
      </c>
      <c r="D1" s="40" t="s">
        <v>18</v>
      </c>
      <c r="E1" s="40" t="s">
        <v>19</v>
      </c>
      <c r="F1" s="40" t="s">
        <v>20</v>
      </c>
      <c r="G1" s="100" t="s">
        <v>9</v>
      </c>
    </row>
    <row r="2" spans="1:8" ht="25" customHeight="1" thickBot="1" x14ac:dyDescent="0.25">
      <c r="A2" s="41" t="s">
        <v>1</v>
      </c>
      <c r="B2" s="38" t="s">
        <v>26</v>
      </c>
      <c r="C2" s="39">
        <v>5</v>
      </c>
      <c r="D2" s="39">
        <v>15</v>
      </c>
      <c r="E2" s="39">
        <v>25</v>
      </c>
      <c r="F2" s="39">
        <v>35</v>
      </c>
      <c r="G2" s="101"/>
    </row>
    <row r="3" spans="1:8" ht="25" customHeight="1" x14ac:dyDescent="0.2">
      <c r="A3" s="42" t="s">
        <v>21</v>
      </c>
      <c r="B3" s="39">
        <v>2</v>
      </c>
      <c r="C3" s="34">
        <v>1</v>
      </c>
      <c r="D3" s="35">
        <v>0</v>
      </c>
      <c r="E3" s="35">
        <v>0</v>
      </c>
      <c r="F3" s="36">
        <v>0</v>
      </c>
      <c r="G3" s="45">
        <f>SUM(C3:F3)</f>
        <v>1</v>
      </c>
    </row>
    <row r="4" spans="1:8" ht="25" customHeight="1" x14ac:dyDescent="0.2">
      <c r="A4" s="42" t="s">
        <v>22</v>
      </c>
      <c r="B4" s="39">
        <v>3</v>
      </c>
      <c r="C4" s="32">
        <v>2</v>
      </c>
      <c r="D4" s="26">
        <v>5</v>
      </c>
      <c r="E4" s="26">
        <v>2</v>
      </c>
      <c r="F4" s="29">
        <v>0</v>
      </c>
      <c r="G4" s="45">
        <f t="shared" ref="G4:G6" si="0">SUM(C4:F4)</f>
        <v>9</v>
      </c>
    </row>
    <row r="5" spans="1:8" ht="25" customHeight="1" x14ac:dyDescent="0.2">
      <c r="A5" s="42" t="s">
        <v>23</v>
      </c>
      <c r="B5" s="39">
        <v>4</v>
      </c>
      <c r="C5" s="32">
        <v>0</v>
      </c>
      <c r="D5" s="26">
        <v>3</v>
      </c>
      <c r="E5" s="26">
        <v>3</v>
      </c>
      <c r="F5" s="29">
        <v>2</v>
      </c>
      <c r="G5" s="45">
        <f t="shared" si="0"/>
        <v>8</v>
      </c>
    </row>
    <row r="6" spans="1:8" ht="25" customHeight="1" thickBot="1" x14ac:dyDescent="0.25">
      <c r="A6" s="42" t="s">
        <v>24</v>
      </c>
      <c r="B6" s="39">
        <v>5</v>
      </c>
      <c r="C6" s="33">
        <v>0</v>
      </c>
      <c r="D6" s="30">
        <v>0</v>
      </c>
      <c r="E6" s="30">
        <v>0</v>
      </c>
      <c r="F6" s="31">
        <v>2</v>
      </c>
      <c r="G6" s="46">
        <f t="shared" si="0"/>
        <v>2</v>
      </c>
    </row>
    <row r="7" spans="1:8" ht="25" customHeight="1" x14ac:dyDescent="0.2">
      <c r="A7" s="102" t="s">
        <v>9</v>
      </c>
      <c r="B7" s="103"/>
      <c r="C7" s="47">
        <f>SUM(C3:C6)</f>
        <v>3</v>
      </c>
      <c r="D7" s="47">
        <f t="shared" ref="D7:F7" si="1">SUM(D3:D6)</f>
        <v>8</v>
      </c>
      <c r="E7" s="47">
        <f t="shared" si="1"/>
        <v>5</v>
      </c>
      <c r="F7" s="46">
        <f t="shared" si="1"/>
        <v>4</v>
      </c>
      <c r="G7" s="44">
        <f>SUM(C3:F6)</f>
        <v>20</v>
      </c>
    </row>
    <row r="9" spans="1:8" ht="25" customHeight="1" x14ac:dyDescent="0.2">
      <c r="A9" s="114"/>
      <c r="B9" s="115"/>
      <c r="C9" s="115"/>
      <c r="D9" s="115"/>
      <c r="E9" s="115"/>
      <c r="F9" s="115"/>
      <c r="G9" s="116"/>
    </row>
    <row r="10" spans="1:8" ht="25" customHeight="1" x14ac:dyDescent="0.2">
      <c r="A10" s="117"/>
      <c r="B10" s="118"/>
      <c r="C10" s="116"/>
      <c r="D10" s="116"/>
      <c r="E10" s="116"/>
      <c r="F10" s="116"/>
      <c r="G10" s="116"/>
      <c r="H10" s="27"/>
    </row>
    <row r="11" spans="1:8" ht="25" customHeight="1" thickBot="1" x14ac:dyDescent="0.25">
      <c r="A11" s="122" t="s">
        <v>68</v>
      </c>
      <c r="B11" s="122" t="s">
        <v>69</v>
      </c>
      <c r="C11" s="122" t="s">
        <v>71</v>
      </c>
      <c r="D11" s="122" t="s">
        <v>72</v>
      </c>
      <c r="G11" s="116"/>
    </row>
    <row r="12" spans="1:8" ht="25" customHeight="1" x14ac:dyDescent="0.2">
      <c r="A12" s="26">
        <f>(C7*C2+D7*D2+E7*E2+F7*F2)/G7</f>
        <v>20</v>
      </c>
      <c r="B12" s="26">
        <f>(B3*G3+B4*G4+B5*G5+B6*G6)/G7</f>
        <v>3.55</v>
      </c>
      <c r="C12" s="26">
        <f>((C7*C2^2+D7*D2^2+E7*E2^2+F7*F2^2)/SUM(C7:F7))-A12^2</f>
        <v>95</v>
      </c>
      <c r="D12" s="26">
        <f>SQRT(C12)</f>
        <v>9.7467943448089631</v>
      </c>
      <c r="E12" s="123" t="s">
        <v>25</v>
      </c>
      <c r="F12" s="124"/>
      <c r="G12" s="125"/>
    </row>
    <row r="13" spans="1:8" ht="25" customHeight="1" thickBot="1" x14ac:dyDescent="0.25">
      <c r="A13" s="122"/>
      <c r="B13" s="122" t="s">
        <v>67</v>
      </c>
      <c r="C13" s="122" t="s">
        <v>73</v>
      </c>
      <c r="D13" s="122" t="s">
        <v>70</v>
      </c>
      <c r="E13" s="126">
        <f>(B14-B12*A12)/(D12*D14)</f>
        <v>0.7279565180292783</v>
      </c>
      <c r="F13" s="127"/>
      <c r="G13" s="128"/>
    </row>
    <row r="14" spans="1:8" ht="25" customHeight="1" x14ac:dyDescent="0.2">
      <c r="A14" s="26">
        <f>B3*C3*C2+B4*C4*C2+B4*D4*D2+B5*D5*D2+B5*E5*E2+E4*E2*B4+B6*F6*F2+F5*F2*B5</f>
        <v>1525</v>
      </c>
      <c r="B14" s="26">
        <f>A14/G7</f>
        <v>76.25</v>
      </c>
      <c r="C14" s="26">
        <f>((G3*B3^2+G4*B4^2+G5*B5^2+G6*B6^2)/G7)-B12^2</f>
        <v>0.54750000000000121</v>
      </c>
      <c r="D14" s="26">
        <f>SQRT(C14)</f>
        <v>0.73993242934743797</v>
      </c>
      <c r="G14" s="116"/>
    </row>
    <row r="15" spans="1:8" ht="25" customHeight="1" x14ac:dyDescent="0.2">
      <c r="A15" s="114"/>
      <c r="B15" s="119"/>
      <c r="C15" s="119"/>
      <c r="D15" s="119"/>
      <c r="E15" s="119"/>
      <c r="F15" s="119"/>
      <c r="G15" s="116"/>
    </row>
    <row r="16" spans="1:8" ht="25" customHeight="1" x14ac:dyDescent="0.2">
      <c r="A16" s="114"/>
      <c r="B16" s="116"/>
      <c r="C16" s="116"/>
      <c r="D16" s="116"/>
      <c r="E16" s="116"/>
      <c r="F16" s="116"/>
      <c r="G16" s="116"/>
    </row>
    <row r="17" spans="1:7" ht="25" customHeight="1" x14ac:dyDescent="0.2">
      <c r="A17" s="114"/>
      <c r="B17" s="116"/>
      <c r="C17" s="120"/>
      <c r="D17" s="116"/>
      <c r="E17" s="116"/>
      <c r="F17" s="116"/>
      <c r="G17" s="116"/>
    </row>
    <row r="18" spans="1:7" ht="25" customHeight="1" x14ac:dyDescent="0.2">
      <c r="A18" s="114"/>
      <c r="B18" s="116"/>
      <c r="C18" s="116"/>
      <c r="D18" s="116"/>
      <c r="E18" s="116"/>
      <c r="F18" s="116"/>
      <c r="G18" s="116"/>
    </row>
    <row r="19" spans="1:7" ht="25" customHeight="1" x14ac:dyDescent="0.2">
      <c r="A19" s="114"/>
      <c r="B19" s="116"/>
      <c r="C19" s="116"/>
      <c r="F19" s="116"/>
      <c r="G19" s="116"/>
    </row>
    <row r="20" spans="1:7" ht="25" customHeight="1" x14ac:dyDescent="0.2">
      <c r="A20" s="114"/>
      <c r="B20" s="116"/>
      <c r="C20" s="116"/>
      <c r="F20" s="116"/>
      <c r="G20" s="116"/>
    </row>
    <row r="21" spans="1:7" ht="25" customHeight="1" x14ac:dyDescent="0.2">
      <c r="A21" s="114"/>
      <c r="B21" s="116"/>
      <c r="C21" s="116"/>
      <c r="D21" s="116"/>
      <c r="E21" s="116"/>
      <c r="F21" s="116"/>
      <c r="G21" s="116"/>
    </row>
    <row r="22" spans="1:7" ht="25" customHeight="1" x14ac:dyDescent="0.2">
      <c r="A22" s="114"/>
      <c r="B22" s="115"/>
      <c r="C22" s="115"/>
      <c r="D22" s="115"/>
      <c r="E22" s="115"/>
      <c r="F22" s="115"/>
      <c r="G22" s="116"/>
    </row>
    <row r="23" spans="1:7" ht="25" customHeight="1" x14ac:dyDescent="0.2">
      <c r="A23" s="114"/>
      <c r="B23" s="121"/>
      <c r="C23" s="119"/>
      <c r="D23" s="119"/>
      <c r="E23" s="119"/>
      <c r="F23" s="119"/>
      <c r="G23" s="116"/>
    </row>
    <row r="24" spans="1:7" ht="25" customHeight="1" x14ac:dyDescent="0.2">
      <c r="A24" s="114"/>
      <c r="B24" s="114"/>
      <c r="C24" s="114"/>
      <c r="D24" s="114"/>
      <c r="E24" s="114"/>
      <c r="F24" s="114"/>
      <c r="G24" s="114"/>
    </row>
    <row r="25" spans="1:7" ht="25" customHeight="1" x14ac:dyDescent="0.2">
      <c r="A25" s="48"/>
      <c r="B25" s="48"/>
      <c r="C25" s="48"/>
      <c r="D25" s="48"/>
      <c r="E25" s="48"/>
      <c r="F25" s="48"/>
      <c r="G25" s="48"/>
    </row>
    <row r="26" spans="1:7" ht="25" customHeight="1" x14ac:dyDescent="0.2">
      <c r="A26" s="48"/>
      <c r="B26" s="48"/>
      <c r="C26" s="48"/>
      <c r="D26" s="48"/>
      <c r="E26" s="48"/>
      <c r="F26" s="48"/>
      <c r="G26" s="48"/>
    </row>
    <row r="27" spans="1:7" ht="25" customHeight="1" x14ac:dyDescent="0.2">
      <c r="A27" s="48"/>
      <c r="B27" s="48"/>
      <c r="C27" s="48"/>
      <c r="D27" s="48"/>
      <c r="E27" s="48"/>
      <c r="F27" s="48"/>
      <c r="G27" s="48"/>
    </row>
    <row r="28" spans="1:7" ht="25" customHeight="1" x14ac:dyDescent="0.2">
      <c r="A28" s="48"/>
      <c r="B28" s="48"/>
      <c r="C28" s="48"/>
      <c r="D28" s="48"/>
      <c r="E28" s="48"/>
      <c r="F28" s="48"/>
      <c r="G28" s="48"/>
    </row>
    <row r="29" spans="1:7" ht="25" customHeight="1" x14ac:dyDescent="0.2">
      <c r="A29" s="48"/>
      <c r="B29" s="48"/>
      <c r="C29" s="48"/>
      <c r="D29" s="48"/>
      <c r="E29" s="48"/>
      <c r="F29" s="48"/>
      <c r="G29" s="48"/>
    </row>
    <row r="30" spans="1:7" ht="25" customHeight="1" x14ac:dyDescent="0.2">
      <c r="A30" s="48"/>
      <c r="B30" s="48"/>
      <c r="C30" s="48"/>
      <c r="D30" s="48"/>
      <c r="E30" s="48"/>
      <c r="F30" s="48"/>
      <c r="G30" s="48"/>
    </row>
    <row r="31" spans="1:7" ht="25" customHeight="1" x14ac:dyDescent="0.2">
      <c r="A31" s="48"/>
      <c r="B31" s="48"/>
      <c r="C31" s="48"/>
      <c r="D31" s="48"/>
      <c r="E31" s="48"/>
      <c r="F31" s="48"/>
      <c r="G31" s="48"/>
    </row>
    <row r="32" spans="1:7" ht="25" customHeight="1" x14ac:dyDescent="0.2">
      <c r="A32" s="48"/>
      <c r="B32" s="48"/>
      <c r="C32" s="48"/>
      <c r="D32" s="48"/>
      <c r="E32" s="48"/>
      <c r="F32" s="48"/>
      <c r="G32" s="48"/>
    </row>
    <row r="33" spans="1:7" ht="25" customHeight="1" x14ac:dyDescent="0.2">
      <c r="A33" s="48"/>
      <c r="B33" s="48"/>
      <c r="C33" s="48"/>
      <c r="D33" s="48"/>
      <c r="E33" s="48"/>
      <c r="F33" s="48"/>
      <c r="G33" s="48"/>
    </row>
    <row r="34" spans="1:7" ht="25" customHeight="1" x14ac:dyDescent="0.2">
      <c r="A34" s="48"/>
      <c r="B34" s="48"/>
      <c r="C34" s="48"/>
      <c r="D34" s="48"/>
      <c r="E34" s="48"/>
      <c r="F34" s="48"/>
      <c r="G34" s="48"/>
    </row>
    <row r="35" spans="1:7" ht="25" customHeight="1" x14ac:dyDescent="0.2">
      <c r="A35" s="48"/>
      <c r="B35" s="48"/>
      <c r="C35" s="48"/>
      <c r="D35" s="48"/>
      <c r="E35" s="48"/>
      <c r="F35" s="48"/>
      <c r="G35" s="48"/>
    </row>
    <row r="36" spans="1:7" ht="25" customHeight="1" x14ac:dyDescent="0.2">
      <c r="A36" s="48"/>
      <c r="B36" s="48"/>
      <c r="C36" s="48"/>
      <c r="D36" s="48"/>
      <c r="E36" s="48"/>
      <c r="F36" s="48"/>
      <c r="G36" s="48"/>
    </row>
    <row r="37" spans="1:7" ht="25" customHeight="1" x14ac:dyDescent="0.2">
      <c r="A37" s="48"/>
      <c r="B37" s="48"/>
      <c r="C37" s="48"/>
      <c r="D37" s="48"/>
      <c r="E37" s="48"/>
      <c r="F37" s="48"/>
      <c r="G37" s="48"/>
    </row>
  </sheetData>
  <mergeCells count="4">
    <mergeCell ref="G1:G2"/>
    <mergeCell ref="A7:B7"/>
    <mergeCell ref="E12:G12"/>
    <mergeCell ref="E13:G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93B4-1A6B-934C-9757-C127AB6F121C}">
  <dimension ref="A1:AF58"/>
  <sheetViews>
    <sheetView zoomScale="68" zoomScaleNormal="100" workbookViewId="0">
      <selection activeCell="F79" sqref="F79"/>
    </sheetView>
  </sheetViews>
  <sheetFormatPr baseColWidth="10" defaultColWidth="20.83203125" defaultRowHeight="25" customHeight="1" x14ac:dyDescent="0.2"/>
  <cols>
    <col min="1" max="1" width="20.83203125" style="49" customWidth="1"/>
    <col min="2" max="16384" width="20.83203125" style="49"/>
  </cols>
  <sheetData>
    <row r="1" spans="1:6" ht="25" customHeight="1" x14ac:dyDescent="0.2">
      <c r="A1" s="87" t="s">
        <v>33</v>
      </c>
      <c r="B1" s="88"/>
      <c r="C1" s="88"/>
      <c r="D1" s="88"/>
      <c r="E1" s="88"/>
      <c r="F1" s="89"/>
    </row>
    <row r="2" spans="1:6" ht="25" customHeight="1" x14ac:dyDescent="0.2">
      <c r="A2" s="51" t="s">
        <v>27</v>
      </c>
      <c r="B2" s="50" t="s">
        <v>28</v>
      </c>
      <c r="C2" s="50" t="s">
        <v>29</v>
      </c>
      <c r="D2" s="50" t="s">
        <v>30</v>
      </c>
      <c r="E2" s="50" t="s">
        <v>31</v>
      </c>
      <c r="F2" s="52" t="s">
        <v>32</v>
      </c>
    </row>
    <row r="3" spans="1:6" ht="25" customHeight="1" x14ac:dyDescent="0.2">
      <c r="A3" s="53">
        <v>1</v>
      </c>
      <c r="B3" s="49">
        <v>188</v>
      </c>
      <c r="C3" s="49">
        <v>53</v>
      </c>
      <c r="D3" s="49">
        <v>195</v>
      </c>
      <c r="E3" s="49">
        <v>61</v>
      </c>
      <c r="F3" s="54">
        <v>85</v>
      </c>
    </row>
    <row r="4" spans="1:6" ht="25" customHeight="1" x14ac:dyDescent="0.2">
      <c r="A4" s="53">
        <v>2</v>
      </c>
      <c r="B4" s="49">
        <v>182</v>
      </c>
      <c r="C4" s="49">
        <v>78</v>
      </c>
      <c r="D4" s="49">
        <v>100</v>
      </c>
      <c r="E4" s="49">
        <v>56</v>
      </c>
      <c r="F4" s="54">
        <v>90</v>
      </c>
    </row>
    <row r="5" spans="1:6" ht="25" customHeight="1" x14ac:dyDescent="0.2">
      <c r="A5" s="53">
        <v>3</v>
      </c>
      <c r="B5" s="49">
        <v>184</v>
      </c>
      <c r="C5" s="49">
        <v>41</v>
      </c>
      <c r="D5" s="49">
        <v>185</v>
      </c>
      <c r="E5" s="49">
        <v>59</v>
      </c>
      <c r="F5" s="54">
        <v>71</v>
      </c>
    </row>
    <row r="6" spans="1:6" ht="25" customHeight="1" x14ac:dyDescent="0.2">
      <c r="A6" s="53">
        <v>4</v>
      </c>
      <c r="B6" s="49">
        <v>177</v>
      </c>
      <c r="C6" s="49">
        <v>87</v>
      </c>
      <c r="D6" s="49">
        <v>109</v>
      </c>
      <c r="E6" s="49">
        <v>57</v>
      </c>
      <c r="F6" s="54">
        <v>87</v>
      </c>
    </row>
    <row r="7" spans="1:6" ht="25" customHeight="1" x14ac:dyDescent="0.2">
      <c r="A7" s="53">
        <v>5</v>
      </c>
      <c r="B7" s="49">
        <v>194</v>
      </c>
      <c r="C7" s="49">
        <v>74</v>
      </c>
      <c r="D7" s="49">
        <v>100</v>
      </c>
      <c r="E7" s="49">
        <v>59</v>
      </c>
      <c r="F7" s="54">
        <v>68</v>
      </c>
    </row>
    <row r="8" spans="1:6" ht="25" customHeight="1" x14ac:dyDescent="0.2">
      <c r="A8" s="53">
        <v>6</v>
      </c>
      <c r="B8" s="49">
        <v>176</v>
      </c>
      <c r="C8" s="49">
        <v>78</v>
      </c>
      <c r="D8" s="49">
        <v>119</v>
      </c>
      <c r="E8" s="49">
        <v>79</v>
      </c>
      <c r="F8" s="54">
        <v>73</v>
      </c>
    </row>
    <row r="9" spans="1:6" ht="25" customHeight="1" x14ac:dyDescent="0.2">
      <c r="A9" s="53">
        <v>7</v>
      </c>
      <c r="B9" s="49">
        <v>172</v>
      </c>
      <c r="C9" s="49">
        <v>60</v>
      </c>
      <c r="D9" s="49">
        <v>176</v>
      </c>
      <c r="E9" s="49">
        <v>88</v>
      </c>
      <c r="F9" s="54">
        <v>66</v>
      </c>
    </row>
    <row r="10" spans="1:6" ht="25" customHeight="1" x14ac:dyDescent="0.2">
      <c r="A10" s="53">
        <v>8</v>
      </c>
      <c r="B10" s="49">
        <v>173</v>
      </c>
      <c r="C10" s="49">
        <v>93</v>
      </c>
      <c r="D10" s="49">
        <v>195</v>
      </c>
      <c r="E10" s="49">
        <v>82</v>
      </c>
      <c r="F10" s="54">
        <v>89</v>
      </c>
    </row>
    <row r="11" spans="1:6" ht="25" customHeight="1" x14ac:dyDescent="0.2">
      <c r="A11" s="53">
        <v>9</v>
      </c>
      <c r="B11" s="49">
        <v>190</v>
      </c>
      <c r="C11" s="49">
        <v>42</v>
      </c>
      <c r="D11" s="49">
        <v>125</v>
      </c>
      <c r="E11" s="49">
        <v>71</v>
      </c>
      <c r="F11" s="54">
        <v>73</v>
      </c>
    </row>
    <row r="12" spans="1:6" ht="25" customHeight="1" x14ac:dyDescent="0.2">
      <c r="A12" s="53">
        <v>10</v>
      </c>
      <c r="B12" s="49">
        <v>162</v>
      </c>
      <c r="C12" s="49">
        <v>80</v>
      </c>
      <c r="D12" s="49">
        <v>191</v>
      </c>
      <c r="E12" s="49">
        <v>56</v>
      </c>
      <c r="F12" s="54">
        <v>87</v>
      </c>
    </row>
    <row r="13" spans="1:6" ht="25" customHeight="1" x14ac:dyDescent="0.2">
      <c r="A13" s="53">
        <v>11</v>
      </c>
      <c r="B13" s="49">
        <v>162</v>
      </c>
      <c r="C13" s="49">
        <v>90</v>
      </c>
      <c r="D13" s="49">
        <v>162</v>
      </c>
      <c r="E13" s="49">
        <v>50</v>
      </c>
      <c r="F13" s="54">
        <v>63</v>
      </c>
    </row>
    <row r="14" spans="1:6" ht="25" customHeight="1" x14ac:dyDescent="0.2">
      <c r="A14" s="53">
        <v>12</v>
      </c>
      <c r="B14" s="49">
        <v>161</v>
      </c>
      <c r="C14" s="49">
        <v>76</v>
      </c>
      <c r="D14" s="49">
        <v>103</v>
      </c>
      <c r="E14" s="49">
        <v>63</v>
      </c>
      <c r="F14" s="54">
        <v>98</v>
      </c>
    </row>
    <row r="15" spans="1:6" ht="25" customHeight="1" x14ac:dyDescent="0.2">
      <c r="A15" s="53">
        <v>13</v>
      </c>
      <c r="B15" s="49">
        <v>172</v>
      </c>
      <c r="C15" s="49">
        <v>87</v>
      </c>
      <c r="D15" s="49">
        <v>139</v>
      </c>
      <c r="E15" s="49">
        <v>80</v>
      </c>
      <c r="F15" s="54">
        <v>83</v>
      </c>
    </row>
    <row r="16" spans="1:6" ht="25" customHeight="1" x14ac:dyDescent="0.2">
      <c r="A16" s="53">
        <v>14</v>
      </c>
      <c r="B16" s="49">
        <v>180</v>
      </c>
      <c r="C16" s="49">
        <v>88</v>
      </c>
      <c r="D16" s="49">
        <v>143</v>
      </c>
      <c r="E16" s="49">
        <v>99</v>
      </c>
      <c r="F16" s="54">
        <v>66</v>
      </c>
    </row>
    <row r="17" spans="1:22" ht="25" customHeight="1" x14ac:dyDescent="0.2">
      <c r="A17" s="53">
        <v>15</v>
      </c>
      <c r="B17" s="49">
        <v>179</v>
      </c>
      <c r="C17" s="49">
        <v>65</v>
      </c>
      <c r="D17" s="49">
        <v>138</v>
      </c>
      <c r="E17" s="49">
        <v>83</v>
      </c>
      <c r="F17" s="54">
        <v>79</v>
      </c>
    </row>
    <row r="18" spans="1:22" ht="25" customHeight="1" x14ac:dyDescent="0.2">
      <c r="A18" s="53">
        <v>16</v>
      </c>
      <c r="B18" s="49">
        <v>185</v>
      </c>
      <c r="C18" s="49">
        <v>80</v>
      </c>
      <c r="D18" s="49">
        <v>195</v>
      </c>
      <c r="E18" s="49">
        <v>68</v>
      </c>
      <c r="F18" s="54">
        <v>73</v>
      </c>
    </row>
    <row r="19" spans="1:22" ht="25" customHeight="1" thickBot="1" x14ac:dyDescent="0.25">
      <c r="A19" s="55">
        <v>17</v>
      </c>
      <c r="B19" s="56">
        <v>199</v>
      </c>
      <c r="C19" s="56">
        <v>60</v>
      </c>
      <c r="D19" s="56">
        <v>157</v>
      </c>
      <c r="E19" s="56">
        <v>66</v>
      </c>
      <c r="F19" s="57">
        <v>64</v>
      </c>
    </row>
    <row r="20" spans="1:22" ht="25" customHeight="1" thickBot="1" x14ac:dyDescent="0.25"/>
    <row r="21" spans="1:22" ht="25" customHeight="1" thickBot="1" x14ac:dyDescent="0.25">
      <c r="A21" s="92" t="s">
        <v>53</v>
      </c>
      <c r="B21" s="93"/>
      <c r="C21" s="93"/>
      <c r="D21" s="93"/>
      <c r="E21" s="93"/>
      <c r="F21" s="94"/>
    </row>
    <row r="22" spans="1:22" ht="25" customHeight="1" x14ac:dyDescent="0.2">
      <c r="A22" s="58"/>
      <c r="B22" s="61" t="s">
        <v>0</v>
      </c>
      <c r="C22" s="61" t="s">
        <v>1</v>
      </c>
      <c r="D22" s="61" t="s">
        <v>2</v>
      </c>
      <c r="E22" s="61" t="s">
        <v>34</v>
      </c>
      <c r="F22" s="62" t="s">
        <v>35</v>
      </c>
      <c r="M22" s="66"/>
    </row>
    <row r="23" spans="1:22" ht="25" customHeight="1" x14ac:dyDescent="0.2">
      <c r="A23" s="51" t="s">
        <v>0</v>
      </c>
      <c r="B23" s="49">
        <v>1</v>
      </c>
      <c r="C23" s="49">
        <f>B24</f>
        <v>-0.5184862379786922</v>
      </c>
      <c r="D23" s="49">
        <f>B25</f>
        <v>-7.1768530484214721E-2</v>
      </c>
      <c r="E23" s="49">
        <f>B26</f>
        <v>1.4339142562052371E-2</v>
      </c>
      <c r="F23" s="54">
        <f>B27</f>
        <v>-0.39548442994292587</v>
      </c>
      <c r="I23" s="108" t="s">
        <v>49</v>
      </c>
      <c r="J23" s="109"/>
      <c r="K23" s="109"/>
      <c r="L23" s="110"/>
      <c r="N23" s="108" t="s">
        <v>50</v>
      </c>
      <c r="O23" s="109"/>
      <c r="P23" s="109"/>
      <c r="Q23" s="110"/>
      <c r="S23" s="108" t="s">
        <v>51</v>
      </c>
      <c r="T23" s="109"/>
      <c r="U23" s="109"/>
      <c r="V23" s="110"/>
    </row>
    <row r="24" spans="1:22" ht="25" customHeight="1" x14ac:dyDescent="0.2">
      <c r="A24" s="51" t="s">
        <v>1</v>
      </c>
      <c r="B24" s="49">
        <f>CORREL(B3:B19,C3:C19)</f>
        <v>-0.5184862379786922</v>
      </c>
      <c r="C24" s="49">
        <v>1</v>
      </c>
      <c r="D24" s="49">
        <f>C25</f>
        <v>-0.14005238292216124</v>
      </c>
      <c r="E24" s="49">
        <f>C26</f>
        <v>9.3005365739587148E-2</v>
      </c>
      <c r="F24" s="54">
        <f>C27</f>
        <v>0.23588800518552069</v>
      </c>
      <c r="I24" s="68">
        <v>1</v>
      </c>
      <c r="J24" s="49">
        <v>-7.1768530484214721E-2</v>
      </c>
      <c r="K24" s="49">
        <v>1.4339142562052371E-2</v>
      </c>
      <c r="L24" s="69">
        <v>-0.39548442994292587</v>
      </c>
      <c r="N24" s="68">
        <v>1</v>
      </c>
      <c r="O24" s="49">
        <v>-0.5184862379786922</v>
      </c>
      <c r="P24" s="49">
        <v>1.4339142562052371E-2</v>
      </c>
      <c r="Q24" s="69">
        <v>-0.39548442994292587</v>
      </c>
      <c r="S24" s="68">
        <v>1</v>
      </c>
      <c r="T24" s="49">
        <v>-0.5184862379786922</v>
      </c>
      <c r="U24" s="49">
        <v>-7.1768530484214721E-2</v>
      </c>
      <c r="V24" s="69">
        <v>-0.39548442994292587</v>
      </c>
    </row>
    <row r="25" spans="1:22" ht="25" customHeight="1" x14ac:dyDescent="0.2">
      <c r="A25" s="51" t="s">
        <v>2</v>
      </c>
      <c r="B25" s="49">
        <f>CORREL(B3:B19,D3:D19)</f>
        <v>-7.1768530484214721E-2</v>
      </c>
      <c r="C25" s="49">
        <f>CORREL(C3:C19,D3:D19)</f>
        <v>-0.14005238292216124</v>
      </c>
      <c r="D25" s="49">
        <v>1</v>
      </c>
      <c r="E25" s="49">
        <f>D26</f>
        <v>7.7673390379382201E-2</v>
      </c>
      <c r="F25" s="54">
        <f>D27</f>
        <v>-0.16363837399750381</v>
      </c>
      <c r="I25" s="68">
        <v>-7.1768530484214721E-2</v>
      </c>
      <c r="J25" s="49">
        <v>1</v>
      </c>
      <c r="K25" s="49">
        <v>7.7673390379382201E-2</v>
      </c>
      <c r="L25" s="69">
        <v>-0.16363837399750381</v>
      </c>
      <c r="N25" s="68">
        <v>-0.5184862379786922</v>
      </c>
      <c r="O25" s="49">
        <v>1</v>
      </c>
      <c r="P25" s="49">
        <v>9.3005365739587148E-2</v>
      </c>
      <c r="Q25" s="69">
        <v>0.23588800518552069</v>
      </c>
      <c r="S25" s="68">
        <v>-0.5184862379786922</v>
      </c>
      <c r="T25" s="49">
        <v>1</v>
      </c>
      <c r="U25" s="49">
        <v>-0.14005238292216124</v>
      </c>
      <c r="V25" s="69">
        <v>0.23588800518552069</v>
      </c>
    </row>
    <row r="26" spans="1:22" ht="25" customHeight="1" x14ac:dyDescent="0.2">
      <c r="A26" s="51" t="s">
        <v>34</v>
      </c>
      <c r="B26" s="49">
        <f>CORREL(B3:B19,E3:E19)</f>
        <v>1.4339142562052371E-2</v>
      </c>
      <c r="C26" s="49">
        <f>CORREL(C3:C19,E3:E19)</f>
        <v>9.3005365739587148E-2</v>
      </c>
      <c r="D26" s="49">
        <f>CORREL(D3:D19,E3:E19)</f>
        <v>7.7673390379382201E-2</v>
      </c>
      <c r="E26" s="49">
        <v>1</v>
      </c>
      <c r="F26" s="54">
        <f>E27</f>
        <v>-0.20846352489155809</v>
      </c>
      <c r="I26" s="68">
        <v>1.4339142562052371E-2</v>
      </c>
      <c r="J26" s="49">
        <v>7.7673390379382201E-2</v>
      </c>
      <c r="K26" s="49">
        <v>1</v>
      </c>
      <c r="L26" s="69">
        <v>-0.20846352489155809</v>
      </c>
      <c r="N26" s="68">
        <v>1.4339142562052371E-2</v>
      </c>
      <c r="O26" s="49">
        <v>9.3005365739587148E-2</v>
      </c>
      <c r="P26" s="49">
        <v>1</v>
      </c>
      <c r="Q26" s="69">
        <v>-0.20846352489155809</v>
      </c>
      <c r="S26" s="68">
        <v>-7.1768530484214721E-2</v>
      </c>
      <c r="T26" s="49">
        <v>-0.14005238292216124</v>
      </c>
      <c r="U26" s="49">
        <v>1</v>
      </c>
      <c r="V26" s="69">
        <v>-0.16363837399750381</v>
      </c>
    </row>
    <row r="27" spans="1:22" ht="25" customHeight="1" thickBot="1" x14ac:dyDescent="0.25">
      <c r="A27" s="63" t="s">
        <v>35</v>
      </c>
      <c r="B27" s="56">
        <f>CORREL(B3:B19,F3:F19)</f>
        <v>-0.39548442994292587</v>
      </c>
      <c r="C27" s="56">
        <f>CORREL(C3:C19,F3:F19)</f>
        <v>0.23588800518552069</v>
      </c>
      <c r="D27" s="56">
        <f>CORREL(D3:D19,F3:F19)</f>
        <v>-0.16363837399750381</v>
      </c>
      <c r="E27" s="56">
        <f>CORREL(E3:E19,F3:F19)</f>
        <v>-0.20846352489155809</v>
      </c>
      <c r="F27" s="57">
        <v>1</v>
      </c>
      <c r="I27" s="70">
        <v>-0.39548442994292587</v>
      </c>
      <c r="J27" s="71">
        <v>-0.16363837399750381</v>
      </c>
      <c r="K27" s="71">
        <v>-0.20846352489155809</v>
      </c>
      <c r="L27" s="72">
        <v>1</v>
      </c>
      <c r="N27" s="70">
        <v>-0.39548442994292587</v>
      </c>
      <c r="O27" s="71">
        <v>0.23588800518552069</v>
      </c>
      <c r="P27" s="71">
        <v>-0.20846352489155809</v>
      </c>
      <c r="Q27" s="72">
        <v>1</v>
      </c>
      <c r="S27" s="70">
        <v>-0.39548442994292587</v>
      </c>
      <c r="T27" s="71">
        <v>0.23588800518552069</v>
      </c>
      <c r="U27" s="71">
        <v>-0.16363837399750381</v>
      </c>
      <c r="V27" s="72">
        <v>1</v>
      </c>
    </row>
    <row r="29" spans="1:22" ht="25" customHeight="1" thickBot="1" x14ac:dyDescent="0.25"/>
    <row r="30" spans="1:22" ht="25" customHeight="1" x14ac:dyDescent="0.2">
      <c r="A30" s="87" t="s">
        <v>47</v>
      </c>
      <c r="B30" s="88"/>
      <c r="C30" s="88"/>
      <c r="D30" s="88"/>
      <c r="E30" s="88"/>
      <c r="F30" s="89"/>
      <c r="J30" s="67" t="s">
        <v>0</v>
      </c>
      <c r="K30" s="61" t="s">
        <v>1</v>
      </c>
      <c r="L30" s="61" t="s">
        <v>2</v>
      </c>
      <c r="M30" s="61" t="s">
        <v>34</v>
      </c>
      <c r="N30" s="62" t="s">
        <v>35</v>
      </c>
    </row>
    <row r="31" spans="1:22" ht="25" customHeight="1" thickBot="1" x14ac:dyDescent="0.25">
      <c r="A31" s="111">
        <f>MDETERM(B23:F27)</f>
        <v>0.52284630730168524</v>
      </c>
      <c r="B31" s="112"/>
      <c r="C31" s="112"/>
      <c r="D31" s="112"/>
      <c r="E31" s="112"/>
      <c r="F31" s="113"/>
      <c r="J31" s="63">
        <v>1</v>
      </c>
      <c r="K31" s="73">
        <v>2</v>
      </c>
      <c r="L31" s="73">
        <v>3</v>
      </c>
      <c r="M31" s="73">
        <v>4</v>
      </c>
      <c r="N31" s="74">
        <v>5</v>
      </c>
    </row>
    <row r="32" spans="1:22" ht="25" customHeight="1" x14ac:dyDescent="0.2">
      <c r="H32" s="67" t="s">
        <v>0</v>
      </c>
      <c r="I32" s="62">
        <v>1</v>
      </c>
      <c r="J32" s="58">
        <f>$I32+J$31</f>
        <v>2</v>
      </c>
      <c r="K32" s="59">
        <f t="shared" ref="K32:N36" si="0">$I32+K$31</f>
        <v>3</v>
      </c>
      <c r="L32" s="59">
        <f t="shared" si="0"/>
        <v>4</v>
      </c>
      <c r="M32" s="59">
        <f t="shared" si="0"/>
        <v>5</v>
      </c>
      <c r="N32" s="60">
        <f t="shared" si="0"/>
        <v>6</v>
      </c>
    </row>
    <row r="33" spans="1:32" ht="25" customHeight="1" thickBot="1" x14ac:dyDescent="0.25">
      <c r="H33" s="51" t="s">
        <v>1</v>
      </c>
      <c r="I33" s="52">
        <v>2</v>
      </c>
      <c r="J33" s="53">
        <f t="shared" ref="J33:J36" si="1">$I33+J$31</f>
        <v>3</v>
      </c>
      <c r="K33" s="49">
        <f t="shared" si="0"/>
        <v>4</v>
      </c>
      <c r="L33" s="49">
        <f t="shared" si="0"/>
        <v>5</v>
      </c>
      <c r="M33" s="49">
        <f t="shared" si="0"/>
        <v>6</v>
      </c>
      <c r="N33" s="54">
        <f t="shared" si="0"/>
        <v>7</v>
      </c>
    </row>
    <row r="34" spans="1:32" ht="25" customHeight="1" x14ac:dyDescent="0.2">
      <c r="A34" s="66"/>
      <c r="B34" s="87" t="s">
        <v>48</v>
      </c>
      <c r="C34" s="88"/>
      <c r="D34" s="88"/>
      <c r="E34" s="88"/>
      <c r="F34" s="89"/>
      <c r="H34" s="51" t="s">
        <v>2</v>
      </c>
      <c r="I34" s="52">
        <v>3</v>
      </c>
      <c r="J34" s="53">
        <f t="shared" si="1"/>
        <v>4</v>
      </c>
      <c r="K34" s="49">
        <f t="shared" si="0"/>
        <v>5</v>
      </c>
      <c r="L34" s="49">
        <f t="shared" si="0"/>
        <v>6</v>
      </c>
      <c r="M34" s="49">
        <f t="shared" si="0"/>
        <v>7</v>
      </c>
      <c r="N34" s="54">
        <f t="shared" si="0"/>
        <v>8</v>
      </c>
    </row>
    <row r="35" spans="1:32" ht="25" customHeight="1" x14ac:dyDescent="0.2">
      <c r="B35" s="51" t="s">
        <v>0</v>
      </c>
      <c r="C35" s="50" t="s">
        <v>1</v>
      </c>
      <c r="D35" s="50" t="s">
        <v>2</v>
      </c>
      <c r="E35" s="50" t="s">
        <v>34</v>
      </c>
      <c r="F35" s="52" t="s">
        <v>35</v>
      </c>
      <c r="H35" s="51" t="s">
        <v>34</v>
      </c>
      <c r="I35" s="52">
        <v>4</v>
      </c>
      <c r="J35" s="53">
        <f t="shared" si="1"/>
        <v>5</v>
      </c>
      <c r="K35" s="49">
        <f t="shared" si="0"/>
        <v>6</v>
      </c>
      <c r="L35" s="49">
        <f t="shared" si="0"/>
        <v>7</v>
      </c>
      <c r="M35" s="49">
        <f t="shared" si="0"/>
        <v>8</v>
      </c>
      <c r="N35" s="54">
        <f t="shared" si="0"/>
        <v>9</v>
      </c>
    </row>
    <row r="36" spans="1:32" ht="25" customHeight="1" thickBot="1" x14ac:dyDescent="0.25">
      <c r="B36" s="55">
        <f>MDETERM(C24:F27)</f>
        <v>0.84656173982688809</v>
      </c>
      <c r="C36" s="56">
        <f>MDETERM(I24:L27)</f>
        <v>0.76220078389701829</v>
      </c>
      <c r="D36" s="56">
        <f>MDETERM(N24:Q27)</f>
        <v>0.57589773030367197</v>
      </c>
      <c r="E36" s="56">
        <f>MDETERM(S24:V27)</f>
        <v>0.56131951298348925</v>
      </c>
      <c r="F36" s="57">
        <f>MDETERM(B23:E26)</f>
        <v>0.67847288464877153</v>
      </c>
      <c r="H36" s="63" t="s">
        <v>35</v>
      </c>
      <c r="I36" s="74">
        <v>5</v>
      </c>
      <c r="J36" s="55">
        <f t="shared" si="1"/>
        <v>6</v>
      </c>
      <c r="K36" s="56">
        <f t="shared" si="0"/>
        <v>7</v>
      </c>
      <c r="L36" s="56">
        <f t="shared" si="0"/>
        <v>8</v>
      </c>
      <c r="M36" s="56">
        <f t="shared" si="0"/>
        <v>9</v>
      </c>
      <c r="N36" s="57">
        <f t="shared" si="0"/>
        <v>10</v>
      </c>
    </row>
    <row r="38" spans="1:32" ht="25" customHeight="1" thickBot="1" x14ac:dyDescent="0.25"/>
    <row r="39" spans="1:32" ht="25" customHeight="1" x14ac:dyDescent="0.2">
      <c r="B39" s="87" t="s">
        <v>52</v>
      </c>
      <c r="C39" s="88"/>
      <c r="D39" s="88"/>
      <c r="E39" s="88"/>
      <c r="F39" s="89"/>
      <c r="I39" s="105" t="s">
        <v>6</v>
      </c>
      <c r="J39" s="106"/>
      <c r="K39" s="106"/>
      <c r="L39" s="107"/>
      <c r="N39" s="105" t="s">
        <v>7</v>
      </c>
      <c r="O39" s="106"/>
      <c r="P39" s="106"/>
      <c r="Q39" s="107"/>
      <c r="S39" s="105" t="s">
        <v>55</v>
      </c>
      <c r="T39" s="106"/>
      <c r="U39" s="106"/>
      <c r="V39" s="107"/>
      <c r="X39" s="105" t="s">
        <v>56</v>
      </c>
      <c r="Y39" s="106"/>
      <c r="Z39" s="106"/>
      <c r="AA39" s="107"/>
      <c r="AC39" s="105" t="s">
        <v>60</v>
      </c>
      <c r="AD39" s="106"/>
      <c r="AE39" s="106"/>
      <c r="AF39" s="107"/>
    </row>
    <row r="40" spans="1:32" ht="25" customHeight="1" x14ac:dyDescent="0.2">
      <c r="B40" s="51" t="s">
        <v>0</v>
      </c>
      <c r="C40" s="50" t="s">
        <v>1</v>
      </c>
      <c r="D40" s="50" t="s">
        <v>2</v>
      </c>
      <c r="E40" s="50" t="s">
        <v>34</v>
      </c>
      <c r="F40" s="52" t="s">
        <v>35</v>
      </c>
      <c r="I40" s="68">
        <v>-0.5184862379786922</v>
      </c>
      <c r="J40" s="49">
        <v>-0.14005238292216124</v>
      </c>
      <c r="K40" s="49">
        <v>9.3005365739587148E-2</v>
      </c>
      <c r="L40" s="69">
        <v>0.23588800518552069</v>
      </c>
      <c r="N40" s="68">
        <v>-0.5184862379786922</v>
      </c>
      <c r="O40" s="49">
        <v>1</v>
      </c>
      <c r="P40" s="49">
        <v>9.3005365739587148E-2</v>
      </c>
      <c r="Q40" s="69">
        <v>0.23588800518552069</v>
      </c>
      <c r="S40" s="68">
        <v>-0.5184862379786922</v>
      </c>
      <c r="T40" s="49">
        <v>1</v>
      </c>
      <c r="U40" s="49">
        <v>-0.14005238292216124</v>
      </c>
      <c r="V40" s="69">
        <v>0.23588800518552069</v>
      </c>
      <c r="X40" s="68">
        <v>-0.5184862379786922</v>
      </c>
      <c r="Y40" s="49">
        <v>1</v>
      </c>
      <c r="Z40" s="49">
        <v>-0.14005238292216124</v>
      </c>
      <c r="AA40" s="69">
        <v>9.3005365739587148E-2</v>
      </c>
      <c r="AC40" s="68">
        <v>1</v>
      </c>
      <c r="AD40" s="49">
        <v>-0.5184862379786922</v>
      </c>
      <c r="AE40" s="49">
        <v>-7.1768530484214721E-2</v>
      </c>
      <c r="AF40" s="69">
        <v>-0.39548442994292587</v>
      </c>
    </row>
    <row r="41" spans="1:32" ht="25" customHeight="1" thickBot="1" x14ac:dyDescent="0.25">
      <c r="B41" s="55">
        <f>SQRT(1-($A$31/B36))</f>
        <v>0.61837565539514749</v>
      </c>
      <c r="C41" s="56">
        <f t="shared" ref="C41:F41" si="2">SQRT(1-($A$31/C36))</f>
        <v>0.5603844577825432</v>
      </c>
      <c r="D41" s="56">
        <f t="shared" si="2"/>
        <v>0.3035119781792634</v>
      </c>
      <c r="E41" s="56">
        <f t="shared" si="2"/>
        <v>0.2618026976592544</v>
      </c>
      <c r="F41" s="57">
        <f t="shared" si="2"/>
        <v>0.47893396268355359</v>
      </c>
      <c r="I41" s="68">
        <v>-7.1768530484214721E-2</v>
      </c>
      <c r="J41" s="49">
        <v>1</v>
      </c>
      <c r="K41" s="49">
        <v>7.7673390379382201E-2</v>
      </c>
      <c r="L41" s="69">
        <v>-0.16363837399750381</v>
      </c>
      <c r="N41" s="68">
        <v>-7.1768530484214721E-2</v>
      </c>
      <c r="O41" s="49">
        <v>-0.14005238292216124</v>
      </c>
      <c r="P41" s="49">
        <v>7.7673390379382201E-2</v>
      </c>
      <c r="Q41" s="69">
        <v>-0.16363837399750381</v>
      </c>
      <c r="S41" s="68">
        <v>-7.1768530484214721E-2</v>
      </c>
      <c r="T41" s="49">
        <v>-0.14005238292216124</v>
      </c>
      <c r="U41" s="49">
        <v>1</v>
      </c>
      <c r="V41" s="69">
        <v>-0.16363837399750381</v>
      </c>
      <c r="X41" s="68">
        <v>-7.1768530484214721E-2</v>
      </c>
      <c r="Y41" s="49">
        <v>-0.14005238292216124</v>
      </c>
      <c r="Z41" s="49">
        <v>1</v>
      </c>
      <c r="AA41" s="69">
        <v>7.7673390379382201E-2</v>
      </c>
      <c r="AC41" s="68">
        <v>-0.5184862379786922</v>
      </c>
      <c r="AD41" s="49">
        <v>1</v>
      </c>
      <c r="AE41" s="49">
        <v>-0.14005238292216124</v>
      </c>
      <c r="AF41" s="69">
        <v>0.23588800518552069</v>
      </c>
    </row>
    <row r="42" spans="1:32" ht="25" customHeight="1" x14ac:dyDescent="0.2">
      <c r="I42" s="68">
        <v>1.4339142562052371E-2</v>
      </c>
      <c r="J42" s="49">
        <v>7.7673390379382201E-2</v>
      </c>
      <c r="K42" s="49">
        <v>1</v>
      </c>
      <c r="L42" s="69">
        <v>-0.20846352489155809</v>
      </c>
      <c r="N42" s="68">
        <v>1.4339142562052371E-2</v>
      </c>
      <c r="O42" s="49">
        <v>9.3005365739587148E-2</v>
      </c>
      <c r="P42" s="49">
        <v>1</v>
      </c>
      <c r="Q42" s="69">
        <v>-0.20846352489155809</v>
      </c>
      <c r="S42" s="68">
        <v>1.4339142562052371E-2</v>
      </c>
      <c r="T42" s="49">
        <v>9.3005365739587148E-2</v>
      </c>
      <c r="U42" s="49">
        <v>7.7673390379382201E-2</v>
      </c>
      <c r="V42" s="69">
        <v>-0.20846352489155809</v>
      </c>
      <c r="X42" s="68">
        <v>1.4339142562052371E-2</v>
      </c>
      <c r="Y42" s="49">
        <v>9.3005365739587148E-2</v>
      </c>
      <c r="Z42" s="49">
        <v>7.7673390379382201E-2</v>
      </c>
      <c r="AA42" s="69">
        <v>1</v>
      </c>
      <c r="AC42" s="68">
        <v>1.4339142562052371E-2</v>
      </c>
      <c r="AD42" s="49">
        <v>9.3005365739587148E-2</v>
      </c>
      <c r="AE42" s="49">
        <v>7.7673390379382201E-2</v>
      </c>
      <c r="AF42" s="69">
        <v>-0.20846352489155809</v>
      </c>
    </row>
    <row r="43" spans="1:32" ht="25" customHeight="1" x14ac:dyDescent="0.2">
      <c r="I43" s="70">
        <v>-0.39548442994292587</v>
      </c>
      <c r="J43" s="71">
        <v>-0.16363837399750381</v>
      </c>
      <c r="K43" s="71">
        <v>-0.20846352489155809</v>
      </c>
      <c r="L43" s="72">
        <v>1</v>
      </c>
      <c r="N43" s="70">
        <v>-0.39548442994292587</v>
      </c>
      <c r="O43" s="71">
        <v>0.23588800518552069</v>
      </c>
      <c r="P43" s="71">
        <v>-0.20846352489155809</v>
      </c>
      <c r="Q43" s="72">
        <v>1</v>
      </c>
      <c r="S43" s="70">
        <v>-0.39548442994292587</v>
      </c>
      <c r="T43" s="71">
        <v>0.23588800518552069</v>
      </c>
      <c r="U43" s="71">
        <v>-0.16363837399750381</v>
      </c>
      <c r="V43" s="72">
        <v>1</v>
      </c>
      <c r="X43" s="70">
        <v>-0.39548442994292587</v>
      </c>
      <c r="Y43" s="71">
        <v>0.23588800518552069</v>
      </c>
      <c r="Z43" s="71">
        <v>-0.16363837399750381</v>
      </c>
      <c r="AA43" s="72">
        <v>-0.20846352489155809</v>
      </c>
      <c r="AC43" s="70">
        <v>-0.39548442994292587</v>
      </c>
      <c r="AD43" s="71">
        <v>0.23588800518552069</v>
      </c>
      <c r="AE43" s="71">
        <v>-0.16363837399750381</v>
      </c>
      <c r="AF43" s="72">
        <v>1</v>
      </c>
    </row>
    <row r="46" spans="1:32" ht="25" customHeight="1" x14ac:dyDescent="0.2">
      <c r="I46" s="105" t="s">
        <v>8</v>
      </c>
      <c r="J46" s="106"/>
      <c r="K46" s="106"/>
      <c r="L46" s="107"/>
      <c r="N46" s="105" t="s">
        <v>57</v>
      </c>
      <c r="O46" s="106"/>
      <c r="P46" s="106"/>
      <c r="Q46" s="107"/>
      <c r="S46" s="105" t="s">
        <v>58</v>
      </c>
      <c r="T46" s="106"/>
      <c r="U46" s="106"/>
      <c r="V46" s="107"/>
      <c r="X46" s="105" t="s">
        <v>59</v>
      </c>
      <c r="Y46" s="106"/>
      <c r="Z46" s="106"/>
      <c r="AA46" s="107"/>
      <c r="AC46" s="105" t="s">
        <v>61</v>
      </c>
      <c r="AD46" s="106"/>
      <c r="AE46" s="106"/>
      <c r="AF46" s="107"/>
    </row>
    <row r="47" spans="1:32" ht="25" customHeight="1" thickBot="1" x14ac:dyDescent="0.25">
      <c r="A47" s="104" t="s">
        <v>54</v>
      </c>
      <c r="B47" s="104"/>
      <c r="C47" s="104"/>
      <c r="D47" s="104"/>
      <c r="E47" s="104"/>
      <c r="F47" s="104"/>
      <c r="I47" s="68">
        <v>1</v>
      </c>
      <c r="J47" s="49">
        <v>-0.5184862379786922</v>
      </c>
      <c r="K47" s="49">
        <v>1.4339142562052371E-2</v>
      </c>
      <c r="L47" s="69">
        <v>-0.39548442994292587</v>
      </c>
      <c r="N47" s="68">
        <v>1</v>
      </c>
      <c r="O47" s="49">
        <v>-0.5184862379786922</v>
      </c>
      <c r="P47" s="49">
        <v>-7.1768530484214721E-2</v>
      </c>
      <c r="Q47" s="69">
        <v>-0.39548442994292587</v>
      </c>
      <c r="S47" s="68">
        <v>1</v>
      </c>
      <c r="T47" s="49">
        <v>-0.5184862379786922</v>
      </c>
      <c r="U47" s="49">
        <v>-7.1768530484214721E-2</v>
      </c>
      <c r="V47" s="69">
        <v>1.4339142562052371E-2</v>
      </c>
      <c r="X47" s="68">
        <v>1</v>
      </c>
      <c r="Y47" s="49">
        <v>-0.5184862379786922</v>
      </c>
      <c r="Z47" s="49">
        <v>-7.1768530484214721E-2</v>
      </c>
      <c r="AA47" s="69">
        <v>1.4339142562052371E-2</v>
      </c>
      <c r="AC47" s="68">
        <v>1</v>
      </c>
      <c r="AD47" s="49">
        <v>-0.5184862379786922</v>
      </c>
      <c r="AE47" s="49">
        <v>-7.1768530484214721E-2</v>
      </c>
      <c r="AF47" s="69">
        <v>1.4339142562052371E-2</v>
      </c>
    </row>
    <row r="48" spans="1:32" ht="25" customHeight="1" x14ac:dyDescent="0.2">
      <c r="A48" s="58"/>
      <c r="B48" s="61" t="s">
        <v>0</v>
      </c>
      <c r="C48" s="61" t="s">
        <v>1</v>
      </c>
      <c r="D48" s="61" t="s">
        <v>2</v>
      </c>
      <c r="E48" s="61" t="s">
        <v>34</v>
      </c>
      <c r="F48" s="62" t="s">
        <v>35</v>
      </c>
      <c r="I48" s="68">
        <v>-7.1768530484214721E-2</v>
      </c>
      <c r="J48" s="49">
        <v>-0.14005238292216124</v>
      </c>
      <c r="K48" s="49">
        <v>7.7673390379382201E-2</v>
      </c>
      <c r="L48" s="69">
        <v>-0.16363837399750381</v>
      </c>
      <c r="N48" s="68">
        <v>-7.1768530484214721E-2</v>
      </c>
      <c r="O48" s="49">
        <v>-0.14005238292216124</v>
      </c>
      <c r="P48" s="49">
        <v>1</v>
      </c>
      <c r="Q48" s="69">
        <v>-0.16363837399750381</v>
      </c>
      <c r="S48" s="68">
        <v>-7.1768530484214721E-2</v>
      </c>
      <c r="T48" s="49">
        <v>-0.14005238292216124</v>
      </c>
      <c r="U48" s="49">
        <v>1</v>
      </c>
      <c r="V48" s="69">
        <v>7.7673390379382201E-2</v>
      </c>
      <c r="X48" s="68">
        <v>-0.5184862379786922</v>
      </c>
      <c r="Y48" s="49">
        <v>1</v>
      </c>
      <c r="Z48" s="49">
        <v>-0.14005238292216124</v>
      </c>
      <c r="AA48" s="69">
        <v>9.3005365739587148E-2</v>
      </c>
      <c r="AC48" s="68">
        <v>-0.5184862379786922</v>
      </c>
      <c r="AD48" s="49">
        <v>1</v>
      </c>
      <c r="AE48" s="49">
        <v>-0.14005238292216124</v>
      </c>
      <c r="AF48" s="69">
        <v>9.3005365739587148E-2</v>
      </c>
    </row>
    <row r="49" spans="1:32" ht="25" customHeight="1" x14ac:dyDescent="0.2">
      <c r="A49" s="51" t="s">
        <v>0</v>
      </c>
      <c r="B49" s="49">
        <f>B36</f>
        <v>0.84656173982688809</v>
      </c>
      <c r="C49" s="64"/>
      <c r="D49" s="64"/>
      <c r="E49" s="64"/>
      <c r="F49" s="65"/>
      <c r="I49" s="68">
        <v>1.4339142562052371E-2</v>
      </c>
      <c r="J49" s="49">
        <v>9.3005365739587148E-2</v>
      </c>
      <c r="K49" s="49">
        <v>1</v>
      </c>
      <c r="L49" s="69">
        <v>-0.20846352489155809</v>
      </c>
      <c r="N49" s="68">
        <v>1.4339142562052371E-2</v>
      </c>
      <c r="O49" s="49">
        <v>9.3005365739587148E-2</v>
      </c>
      <c r="P49" s="49">
        <v>7.7673390379382201E-2</v>
      </c>
      <c r="Q49" s="69">
        <v>-0.20846352489155809</v>
      </c>
      <c r="S49" s="68">
        <v>1.4339142562052371E-2</v>
      </c>
      <c r="T49" s="49">
        <v>9.3005365739587148E-2</v>
      </c>
      <c r="U49" s="49">
        <v>7.7673390379382201E-2</v>
      </c>
      <c r="V49" s="69">
        <v>1</v>
      </c>
      <c r="X49" s="68">
        <v>-7.1768530484214721E-2</v>
      </c>
      <c r="Y49" s="49">
        <v>-0.14005238292216124</v>
      </c>
      <c r="Z49" s="49">
        <v>1</v>
      </c>
      <c r="AA49" s="69">
        <v>7.7673390379382201E-2</v>
      </c>
      <c r="AC49" s="68">
        <v>1.4339142562052371E-2</v>
      </c>
      <c r="AD49" s="49">
        <v>9.3005365739587148E-2</v>
      </c>
      <c r="AE49" s="49">
        <v>7.7673390379382201E-2</v>
      </c>
      <c r="AF49" s="69">
        <v>1</v>
      </c>
    </row>
    <row r="50" spans="1:32" ht="25" customHeight="1" x14ac:dyDescent="0.2">
      <c r="A50" s="51" t="s">
        <v>1</v>
      </c>
      <c r="B50" s="49">
        <f>MDETERM(I40:L43)*(-1)^J33</f>
        <v>0.39938614673916856</v>
      </c>
      <c r="C50" s="49">
        <f>C36</f>
        <v>0.76220078389701829</v>
      </c>
      <c r="D50" s="64"/>
      <c r="E50" s="64"/>
      <c r="F50" s="65"/>
      <c r="I50" s="70">
        <v>-0.39548442994292587</v>
      </c>
      <c r="J50" s="71">
        <v>0.23588800518552069</v>
      </c>
      <c r="K50" s="71">
        <v>-0.20846352489155809</v>
      </c>
      <c r="L50" s="72">
        <v>1</v>
      </c>
      <c r="N50" s="70">
        <v>-0.39548442994292587</v>
      </c>
      <c r="O50" s="71">
        <v>0.23588800518552069</v>
      </c>
      <c r="P50" s="71">
        <v>-0.16363837399750381</v>
      </c>
      <c r="Q50" s="72">
        <v>1</v>
      </c>
      <c r="S50" s="70">
        <v>-0.39548442994292587</v>
      </c>
      <c r="T50" s="71">
        <v>0.23588800518552069</v>
      </c>
      <c r="U50" s="71">
        <v>-0.16363837399750381</v>
      </c>
      <c r="V50" s="72">
        <v>-0.20846352489155809</v>
      </c>
      <c r="X50" s="70">
        <v>-0.39548442994292587</v>
      </c>
      <c r="Y50" s="71">
        <v>0.23588800518552069</v>
      </c>
      <c r="Z50" s="71">
        <v>-0.16363837399750381</v>
      </c>
      <c r="AA50" s="72">
        <v>-0.20846352489155809</v>
      </c>
      <c r="AC50" s="70">
        <v>-0.39548442994292587</v>
      </c>
      <c r="AD50" s="71">
        <v>0.23588800518552069</v>
      </c>
      <c r="AE50" s="71">
        <v>-0.16363837399750381</v>
      </c>
      <c r="AF50" s="72">
        <v>-0.20846352489155809</v>
      </c>
    </row>
    <row r="51" spans="1:32" ht="25" customHeight="1" x14ac:dyDescent="0.2">
      <c r="A51" s="51" t="s">
        <v>2</v>
      </c>
      <c r="B51" s="49">
        <f>MDETERM(N40:Q43)</f>
        <v>0.16064211542313406</v>
      </c>
      <c r="C51" s="49">
        <f>MDETERM(I47:L50) *-1</f>
        <v>0.13954700780677401</v>
      </c>
      <c r="D51" s="49">
        <f>D36</f>
        <v>0.57589773030367197</v>
      </c>
      <c r="E51" s="64"/>
      <c r="F51" s="65"/>
    </row>
    <row r="52" spans="1:32" ht="25" customHeight="1" x14ac:dyDescent="0.2">
      <c r="A52" s="51" t="s">
        <v>34</v>
      </c>
      <c r="B52" s="49">
        <f>MDETERM(S40:V43)*-1</f>
        <v>-6.4055110145715272E-3</v>
      </c>
      <c r="C52" s="49">
        <f>MDETERM(N47:Q50)</f>
        <v>-9.1211652485662834E-2</v>
      </c>
      <c r="D52" s="49">
        <f>MDETERM(AC40:AF43)*-1</f>
        <v>-3.5530795372661218E-2</v>
      </c>
      <c r="E52" s="49">
        <f>E36</f>
        <v>0.56131951298348925</v>
      </c>
      <c r="F52" s="65"/>
    </row>
    <row r="53" spans="1:32" ht="25" customHeight="1" thickBot="1" x14ac:dyDescent="0.25">
      <c r="A53" s="63" t="s">
        <v>35</v>
      </c>
      <c r="B53" s="56">
        <f>MDETERM(X40:AA43)</f>
        <v>0.26554348479242595</v>
      </c>
      <c r="C53" s="56">
        <f>MDETERM(S47:V50)*-1</f>
        <v>-1.8022077028693663E-2</v>
      </c>
      <c r="D53" s="56">
        <f>MDETERM(AC47:AF50)</f>
        <v>0.1174460834719559</v>
      </c>
      <c r="E53" s="56">
        <f>MDETERM(X47:AA50)*-1</f>
        <v>0.13018289756775756</v>
      </c>
      <c r="F53" s="57">
        <f>F36</f>
        <v>0.67847288464877153</v>
      </c>
    </row>
    <row r="55" spans="1:32" ht="25" customHeight="1" thickBot="1" x14ac:dyDescent="0.25"/>
    <row r="56" spans="1:32" ht="25" customHeight="1" x14ac:dyDescent="0.2">
      <c r="A56" s="87" t="s">
        <v>46</v>
      </c>
      <c r="B56" s="88"/>
      <c r="C56" s="88"/>
      <c r="D56" s="88"/>
      <c r="E56" s="88"/>
      <c r="F56" s="88"/>
      <c r="G56" s="88"/>
      <c r="H56" s="88"/>
      <c r="I56" s="88"/>
      <c r="J56" s="89"/>
    </row>
    <row r="57" spans="1:32" ht="25" customHeight="1" x14ac:dyDescent="0.2">
      <c r="A57" s="51" t="s">
        <v>36</v>
      </c>
      <c r="B57" s="50" t="s">
        <v>37</v>
      </c>
      <c r="C57" s="50" t="s">
        <v>38</v>
      </c>
      <c r="D57" s="50" t="s">
        <v>39</v>
      </c>
      <c r="E57" s="50" t="s">
        <v>40</v>
      </c>
      <c r="F57" s="50" t="s">
        <v>41</v>
      </c>
      <c r="G57" s="50" t="s">
        <v>42</v>
      </c>
      <c r="H57" s="50" t="s">
        <v>43</v>
      </c>
      <c r="I57" s="50" t="s">
        <v>44</v>
      </c>
      <c r="J57" s="52" t="s">
        <v>45</v>
      </c>
    </row>
    <row r="58" spans="1:32" ht="25" customHeight="1" thickBot="1" x14ac:dyDescent="0.25">
      <c r="A58" s="55">
        <f>(-B50)/(SQRT(B49*C50))</f>
        <v>-0.49719755325001436</v>
      </c>
      <c r="B58" s="56">
        <f>(-B51)/(SQRT(B49*D51))</f>
        <v>-0.23006863334746228</v>
      </c>
      <c r="C58" s="56">
        <f>(-B52)/(SQRT(B49*E52))</f>
        <v>9.2922180871475562E-3</v>
      </c>
      <c r="D58" s="56">
        <f>(-B53)/(SQRT(B49*F53))</f>
        <v>-0.35038062592242675</v>
      </c>
      <c r="E58" s="56">
        <f>(-C51)/(SQRT(C50*D51))</f>
        <v>-0.21062656721564998</v>
      </c>
      <c r="F58" s="56">
        <f>(-C52)/(SQRT(C50*E52))</f>
        <v>0.13944744407643789</v>
      </c>
      <c r="G58" s="56">
        <f>(-C53)/(SQRT(C50*F53))</f>
        <v>2.5061317479195523E-2</v>
      </c>
      <c r="H58" s="56">
        <f>(-D52)/(SQRT(D51*E52))</f>
        <v>6.2492396003395498E-2</v>
      </c>
      <c r="I58" s="56">
        <f>(-D53)/(SQRT(D51*F53))</f>
        <v>-0.18788824396796869</v>
      </c>
      <c r="J58" s="57">
        <f>(-E53)/(SQRT(E52*F53))</f>
        <v>-0.21095149910928004</v>
      </c>
    </row>
  </sheetData>
  <mergeCells count="21">
    <mergeCell ref="X39:AA39"/>
    <mergeCell ref="AC39:AF39"/>
    <mergeCell ref="I46:L46"/>
    <mergeCell ref="N46:Q46"/>
    <mergeCell ref="S46:V46"/>
    <mergeCell ref="X46:AA46"/>
    <mergeCell ref="AC46:AF46"/>
    <mergeCell ref="A56:J56"/>
    <mergeCell ref="I23:L23"/>
    <mergeCell ref="N23:Q23"/>
    <mergeCell ref="S23:V23"/>
    <mergeCell ref="B39:F39"/>
    <mergeCell ref="A30:F30"/>
    <mergeCell ref="A31:F31"/>
    <mergeCell ref="B34:F34"/>
    <mergeCell ref="A1:F1"/>
    <mergeCell ref="A47:F47"/>
    <mergeCell ref="I39:L39"/>
    <mergeCell ref="N39:Q39"/>
    <mergeCell ref="S39:V39"/>
    <mergeCell ref="A21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 1.1</vt:lpstr>
      <vt:lpstr>Task 1.3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2019-11-12T16:51:15Z</dcterms:created>
  <dcterms:modified xsi:type="dcterms:W3CDTF">2019-12-05T21:41:14Z</dcterms:modified>
</cp:coreProperties>
</file>