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E35" i="1"/>
  <c r="E20" i="1" l="1"/>
  <c r="I20" i="1" s="1"/>
  <c r="D11" i="1"/>
  <c r="E11" i="1" s="1"/>
  <c r="I11" i="1" s="1"/>
  <c r="D12" i="1"/>
  <c r="E12" i="1" s="1"/>
  <c r="I12" i="1" s="1"/>
  <c r="D13" i="1"/>
  <c r="E13" i="1" s="1"/>
  <c r="I13" i="1" s="1"/>
  <c r="E23" i="1"/>
  <c r="I23" i="1" s="1"/>
  <c r="E21" i="1"/>
  <c r="I21" i="1" s="1"/>
  <c r="E22" i="1"/>
  <c r="I22" i="1" s="1"/>
  <c r="D24" i="1"/>
  <c r="E24" i="1" s="1"/>
  <c r="D5" i="1"/>
  <c r="E5" i="1" s="1"/>
  <c r="E19" i="1"/>
  <c r="I19" i="1" s="1"/>
  <c r="E32" i="1"/>
  <c r="I32" i="1" s="1"/>
  <c r="E30" i="1"/>
  <c r="I30" i="1" s="1"/>
  <c r="E31" i="1"/>
  <c r="I31" i="1" s="1"/>
  <c r="D2" i="1" l="1"/>
  <c r="E33" i="1" l="1"/>
  <c r="I33" i="1" s="1"/>
  <c r="E2" i="1"/>
  <c r="I2" i="1" s="1"/>
  <c r="E26" i="1"/>
  <c r="I26" i="1" s="1"/>
  <c r="E27" i="1"/>
  <c r="I27" i="1" s="1"/>
  <c r="E29" i="1"/>
  <c r="I29" i="1" s="1"/>
  <c r="E28" i="1"/>
  <c r="I28" i="1" s="1"/>
  <c r="E25" i="1"/>
  <c r="I25" i="1" s="1"/>
  <c r="I24" i="1"/>
  <c r="E18" i="1"/>
  <c r="I18" i="1" s="1"/>
  <c r="E17" i="1"/>
  <c r="I17" i="1" s="1"/>
  <c r="E16" i="1"/>
  <c r="I16" i="1" s="1"/>
  <c r="E14" i="1"/>
  <c r="I14" i="1" s="1"/>
  <c r="E15" i="1"/>
  <c r="I15" i="1" s="1"/>
  <c r="E10" i="1"/>
  <c r="I10" i="1" s="1"/>
  <c r="E9" i="1"/>
  <c r="I9" i="1" s="1"/>
  <c r="E8" i="1"/>
  <c r="I8" i="1" s="1"/>
  <c r="E7" i="1"/>
  <c r="I7" i="1" s="1"/>
  <c r="E6" i="1"/>
  <c r="I6" i="1" s="1"/>
  <c r="I5" i="1"/>
  <c r="E4" i="1"/>
  <c r="I4" i="1" s="1"/>
  <c r="E3" i="1"/>
  <c r="I3" i="1" s="1"/>
</calcChain>
</file>

<file path=xl/sharedStrings.xml><?xml version="1.0" encoding="utf-8"?>
<sst xmlns="http://schemas.openxmlformats.org/spreadsheetml/2006/main" count="140" uniqueCount="99">
  <si>
    <t>№</t>
  </si>
  <si>
    <t>СУММА</t>
  </si>
  <si>
    <t>ЦЕНА</t>
  </si>
  <si>
    <t>НАИМЕНОВАНИЕ</t>
  </si>
  <si>
    <t>Печатная плата</t>
  </si>
  <si>
    <t>JLCPCB</t>
  </si>
  <si>
    <t>Курс Доллара</t>
  </si>
  <si>
    <t>Чип и Дип</t>
  </si>
  <si>
    <t>САЙТ</t>
  </si>
  <si>
    <t>КОММЕНТАРИЙ</t>
  </si>
  <si>
    <t>https://jlcpcb.com/</t>
  </si>
  <si>
    <t xml:space="preserve"> </t>
  </si>
  <si>
    <t>https://belchip.by/product/?selected_product=16501</t>
  </si>
  <si>
    <t>N-канал, [TO-220], 4.5А, 600В</t>
  </si>
  <si>
    <t>Микроконтроллер ATMega328P</t>
  </si>
  <si>
    <t>https://www.chipdip.by/product/atmega328p-pu</t>
  </si>
  <si>
    <t>[DIP-28]</t>
  </si>
  <si>
    <t>Белчип</t>
  </si>
  <si>
    <t>Панелька  DIP-14</t>
  </si>
  <si>
    <t>https://belchip.by/product/?selected_product=12621</t>
  </si>
  <si>
    <t>14pin, 2.54 шаг, 7.62 ряд, цанга</t>
  </si>
  <si>
    <t>Панелька  DIP-28</t>
  </si>
  <si>
    <t>https://belchip.by/product/?selected_product=14470</t>
  </si>
  <si>
    <t>28pin, 2.54 шаг, 7.62 ряд, цанга</t>
  </si>
  <si>
    <t>Резистор SMD 1206 10kΩ</t>
  </si>
  <si>
    <r>
      <t>[1206]</t>
    </r>
    <r>
      <rPr>
        <sz val="14"/>
        <color theme="1"/>
        <rFont val="Calibri"/>
        <family val="2"/>
        <charset val="204"/>
      </rPr>
      <t>, ±1%</t>
    </r>
  </si>
  <si>
    <t>Конденсатор керамический SMD 1206 22pF</t>
  </si>
  <si>
    <t>https://www.belchip.by/product/?selected_product=00259</t>
  </si>
  <si>
    <t>[1206], 50В, ±5%</t>
  </si>
  <si>
    <t>https://www.belchip.by/product/?selected_product=00261</t>
  </si>
  <si>
    <t>Конденсатор керамический SMD 1206 0,33uF</t>
  </si>
  <si>
    <t>Конденсатор керамический SMD 1206 0,1uF</t>
  </si>
  <si>
    <t>https://www.belchip.by/product/?selected_product=34643</t>
  </si>
  <si>
    <t>[1206], 50В, ±10%</t>
  </si>
  <si>
    <t>Электродвигатель DC с редуктором 6В 1000об/мин</t>
  </si>
  <si>
    <t>https://belchip.by/product/?selected_product=30827</t>
  </si>
  <si>
    <t>Джампер 2.54мм</t>
  </si>
  <si>
    <t>ИТОГО</t>
  </si>
  <si>
    <t>МАГАЗИН</t>
  </si>
  <si>
    <r>
      <t>45</t>
    </r>
    <r>
      <rPr>
        <sz val="14"/>
        <color theme="1"/>
        <rFont val="Calibri"/>
        <family val="2"/>
        <charset val="204"/>
      </rPr>
      <t>°, 36 кГц</t>
    </r>
  </si>
  <si>
    <t>TSOP1736</t>
  </si>
  <si>
    <t>https://www.chipdip.by/product/tsop1736</t>
  </si>
  <si>
    <t>Кнопка тактовая</t>
  </si>
  <si>
    <t>КОЛ-ВО</t>
  </si>
  <si>
    <t>Транзистор полевой BUZ 90</t>
  </si>
  <si>
    <t>Кварцевый резонатор 20.000 МГц</t>
  </si>
  <si>
    <t>https://www.chipdip.by/product/20mhz-hc-49s</t>
  </si>
  <si>
    <t>20.000 МГц</t>
  </si>
  <si>
    <t>5 плат за 2$ + доставка 6,89$ - 5$ купоны</t>
  </si>
  <si>
    <t>https://belchip.by/product/?selected_product=03278</t>
  </si>
  <si>
    <t>https://belchip.by/product/?selected_product=30985</t>
  </si>
  <si>
    <t>N/P-канал [TO-252], 40В, -12/16А</t>
  </si>
  <si>
    <t>Разъём штырьевой на 6 контактов 1х6 (мама)</t>
  </si>
  <si>
    <t>https://belchip.by/product/?selected_product=01993</t>
  </si>
  <si>
    <t>https://belchip.by/product/?selected_product=01995</t>
  </si>
  <si>
    <t>Разъём штырьевой на 3 контакта 1х3 (папа)</t>
  </si>
  <si>
    <t>https://belchip.by/product/?selected_product=37813</t>
  </si>
  <si>
    <t>Разъём штырьевой на 6 контактов 2х3 (папа)</t>
  </si>
  <si>
    <t>Разъём штырьевой на 6 контактов 2х3 (мама)</t>
  </si>
  <si>
    <t>https://www.chipdip.by/product/pld-6</t>
  </si>
  <si>
    <t>https://www.chipdip.by/product/sn75453bp</t>
  </si>
  <si>
    <t>Резисторная сборка SMD 1206 10kΩ</t>
  </si>
  <si>
    <t>https://belchip.by/product/?selected_product=35259</t>
  </si>
  <si>
    <r>
      <t>[1206]</t>
    </r>
    <r>
      <rPr>
        <sz val="14"/>
        <color theme="1"/>
        <rFont val="Calibri"/>
        <family val="2"/>
        <charset val="204"/>
      </rPr>
      <t>, ±5%</t>
    </r>
  </si>
  <si>
    <r>
      <t>4x[1206]</t>
    </r>
    <r>
      <rPr>
        <sz val="14"/>
        <color theme="1"/>
        <rFont val="Calibri"/>
        <family val="2"/>
        <charset val="204"/>
      </rPr>
      <t>, ±5%</t>
    </r>
  </si>
  <si>
    <t>Конденсатор электролитический 470uF 50B</t>
  </si>
  <si>
    <t>https://belchip.by/product/?selected_product=15567</t>
  </si>
  <si>
    <t>50В, ±20%, радиальный 10x20мм, 105°C</t>
  </si>
  <si>
    <t>Конденсатор электролитический 100uF 16B</t>
  </si>
  <si>
    <t>https://belchip.by/product/?selected_product=30013</t>
  </si>
  <si>
    <t>16В, ±20%, радиальный 5x11мм, 85°C</t>
  </si>
  <si>
    <t>Aliexpress</t>
  </si>
  <si>
    <t>Ожидание заказа более месяца</t>
  </si>
  <si>
    <t>https://aliexpress.ru/item/32790312902.html?spm=a2g0s.12269583.0.0.5490243cIxxihm</t>
  </si>
  <si>
    <t>https://aliexpress.ru/item/33022320164.html?spm=a2g0s.12269583.0.0.5160a85fP1jtTH</t>
  </si>
  <si>
    <t>СТОИМОСТЬ ЗАКАЗА                   (2 платы + запас)</t>
  </si>
  <si>
    <t>Может быть на 12В (зависит от источника)</t>
  </si>
  <si>
    <t>Светодиод зелёный</t>
  </si>
  <si>
    <t>Светодиод красный</t>
  </si>
  <si>
    <t>Светодиод синий</t>
  </si>
  <si>
    <t>https://belchip.by/product/?selected_product=18314</t>
  </si>
  <si>
    <t>https://belchip.by/product/?selected_product=29694</t>
  </si>
  <si>
    <t>https://belchip.by/product/?selected_product=00964</t>
  </si>
  <si>
    <t>Резистор SMD 1206 750Ω</t>
  </si>
  <si>
    <t>Резистор SMD 1206 1MΩ</t>
  </si>
  <si>
    <t>https://belchip.by/product/?selected_product=32713</t>
  </si>
  <si>
    <t>https://belchip.by/product/?selected_product=01381</t>
  </si>
  <si>
    <t>Индуктивность</t>
  </si>
  <si>
    <t>https://www.chipdip.by/product/lqh31cn100k03l</t>
  </si>
  <si>
    <t>[1206], 10uH, ±10%</t>
  </si>
  <si>
    <t>Разъём штырьевой на 10 контактов 1х10 (мама)</t>
  </si>
  <si>
    <t>https://belchip.by/product/?selected_product=01996</t>
  </si>
  <si>
    <t>Клеммник винтовой шаг 3.81мм</t>
  </si>
  <si>
    <t>https://www.chipdip.by/product/kls2-340-3.81-02p-2s-dg340-3.81-02p-12</t>
  </si>
  <si>
    <t>https://www.chipdip.by/product/lt1085ct-5</t>
  </si>
  <si>
    <t>Логическая микросхема SN75452B 2 элемента 2И-НЕ</t>
  </si>
  <si>
    <t>Cборка полевых транзисторов STU407DH</t>
  </si>
  <si>
    <t>Стабилизатор напряжения L4940V5</t>
  </si>
  <si>
    <t>[TO-220], +5В, 1.5А, падение 0.9(1.5)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</si>
</sst>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_-* #,##0.00\ [$Br-423]_-;\-* #,##0.00\ [$Br-423]_-;_-* &quot;-&quot;??\ [$Br-423]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i/>
      <sz val="1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6" fillId="0" borderId="1" xfId="2" applyBorder="1"/>
    <xf numFmtId="0" fontId="7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9" fillId="5" borderId="1" xfId="0" applyFont="1" applyFill="1" applyBorder="1"/>
    <xf numFmtId="0" fontId="10" fillId="5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3" fillId="0" borderId="0" xfId="0" applyNumberFormat="1" applyFont="1"/>
    <xf numFmtId="164" fontId="9" fillId="5" borderId="1" xfId="0" applyNumberFormat="1" applyFont="1" applyFill="1" applyBorder="1"/>
    <xf numFmtId="164" fontId="2" fillId="2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wrapText="1"/>
    </xf>
    <xf numFmtId="164" fontId="3" fillId="0" borderId="0" xfId="1" applyNumberFormat="1" applyFont="1"/>
    <xf numFmtId="0" fontId="6" fillId="0" borderId="0" xfId="2"/>
    <xf numFmtId="164" fontId="3" fillId="6" borderId="1" xfId="0" applyNumberFormat="1" applyFont="1" applyFill="1" applyBorder="1"/>
    <xf numFmtId="164" fontId="3" fillId="7" borderId="1" xfId="0" applyNumberFormat="1" applyFont="1" applyFill="1" applyBorder="1"/>
    <xf numFmtId="164" fontId="3" fillId="0" borderId="1" xfId="1" applyNumberFormat="1" applyFont="1" applyBorder="1"/>
    <xf numFmtId="0" fontId="6" fillId="8" borderId="1" xfId="2" applyFill="1" applyBorder="1"/>
    <xf numFmtId="0" fontId="3" fillId="0" borderId="0" xfId="0" applyFont="1" applyBorder="1"/>
    <xf numFmtId="0" fontId="3" fillId="8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1" fillId="4" borderId="1" xfId="0" applyFont="1" applyFill="1" applyBorder="1" applyAlignment="1">
      <alignment wrapText="1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lchip.by/product/?selected_product=30827" TargetMode="External"/><Relationship Id="rId13" Type="http://schemas.openxmlformats.org/officeDocument/2006/relationships/hyperlink" Target="https://belchip.by/product/?selected_product=01993" TargetMode="External"/><Relationship Id="rId18" Type="http://schemas.openxmlformats.org/officeDocument/2006/relationships/hyperlink" Target="https://www.belchip.by/product/?selected_product=00259" TargetMode="External"/><Relationship Id="rId26" Type="http://schemas.openxmlformats.org/officeDocument/2006/relationships/hyperlink" Target="https://belchip.by/product/?selected_product=30985" TargetMode="External"/><Relationship Id="rId3" Type="http://schemas.openxmlformats.org/officeDocument/2006/relationships/hyperlink" Target="https://www.chipdip.by/product/atmega328p-pu" TargetMode="External"/><Relationship Id="rId21" Type="http://schemas.openxmlformats.org/officeDocument/2006/relationships/hyperlink" Target="https://aliexpress.ru/item/32790312902.html?spm=a2g0s.12269583.0.0.5490243cIxxihm" TargetMode="External"/><Relationship Id="rId7" Type="http://schemas.openxmlformats.org/officeDocument/2006/relationships/hyperlink" Target="https://www.belchip.by/product/?selected_product=34643" TargetMode="External"/><Relationship Id="rId12" Type="http://schemas.openxmlformats.org/officeDocument/2006/relationships/hyperlink" Target="https://www.chipdip.by/product/sn75453bp" TargetMode="External"/><Relationship Id="rId17" Type="http://schemas.openxmlformats.org/officeDocument/2006/relationships/hyperlink" Target="https://belchip.by/product/?selected_product=35259" TargetMode="External"/><Relationship Id="rId25" Type="http://schemas.openxmlformats.org/officeDocument/2006/relationships/hyperlink" Target="https://belchip.by/product/?selected_product=1831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belchip.by/product/?selected_product=16501" TargetMode="External"/><Relationship Id="rId16" Type="http://schemas.openxmlformats.org/officeDocument/2006/relationships/hyperlink" Target="https://www.chipdip.by/product/pld-6" TargetMode="External"/><Relationship Id="rId20" Type="http://schemas.openxmlformats.org/officeDocument/2006/relationships/hyperlink" Target="https://belchip.by/product/?selected_product=30013" TargetMode="External"/><Relationship Id="rId29" Type="http://schemas.openxmlformats.org/officeDocument/2006/relationships/hyperlink" Target="https://www.chipdip.by/product/lqh31cn100k03l" TargetMode="External"/><Relationship Id="rId1" Type="http://schemas.openxmlformats.org/officeDocument/2006/relationships/hyperlink" Target="https://jlcpcb.com/" TargetMode="External"/><Relationship Id="rId6" Type="http://schemas.openxmlformats.org/officeDocument/2006/relationships/hyperlink" Target="https://www.belchip.by/product/?selected_product=00259" TargetMode="External"/><Relationship Id="rId11" Type="http://schemas.openxmlformats.org/officeDocument/2006/relationships/hyperlink" Target="https://belchip.by/product/?selected_product=03278" TargetMode="External"/><Relationship Id="rId24" Type="http://schemas.openxmlformats.org/officeDocument/2006/relationships/hyperlink" Target="https://belchip.by/product/?selected_product=00964" TargetMode="External"/><Relationship Id="rId32" Type="http://schemas.openxmlformats.org/officeDocument/2006/relationships/hyperlink" Target="https://www.chipdip.by/product/lt1085ct-5" TargetMode="External"/><Relationship Id="rId5" Type="http://schemas.openxmlformats.org/officeDocument/2006/relationships/hyperlink" Target="https://belchip.by/product/?selected_product=14470" TargetMode="External"/><Relationship Id="rId15" Type="http://schemas.openxmlformats.org/officeDocument/2006/relationships/hyperlink" Target="https://belchip.by/product/?selected_product=37813" TargetMode="External"/><Relationship Id="rId23" Type="http://schemas.openxmlformats.org/officeDocument/2006/relationships/hyperlink" Target="https://belchip.by/product/?selected_product=29694" TargetMode="External"/><Relationship Id="rId28" Type="http://schemas.openxmlformats.org/officeDocument/2006/relationships/hyperlink" Target="https://belchip.by/product/?selected_product=01381" TargetMode="External"/><Relationship Id="rId10" Type="http://schemas.openxmlformats.org/officeDocument/2006/relationships/hyperlink" Target="https://www.chipdip.by/product/20mhz-hc-49s" TargetMode="External"/><Relationship Id="rId19" Type="http://schemas.openxmlformats.org/officeDocument/2006/relationships/hyperlink" Target="https://belchip.by/product/?selected_product=15567" TargetMode="External"/><Relationship Id="rId31" Type="http://schemas.openxmlformats.org/officeDocument/2006/relationships/hyperlink" Target="https://www.chipdip.by/product/kls2-340-3.81-02p-2s-dg340-3.81-02p-12" TargetMode="External"/><Relationship Id="rId4" Type="http://schemas.openxmlformats.org/officeDocument/2006/relationships/hyperlink" Target="https://belchip.by/product/?selected_product=12621" TargetMode="External"/><Relationship Id="rId9" Type="http://schemas.openxmlformats.org/officeDocument/2006/relationships/hyperlink" Target="https://www.chipdip.by/product/tsop1736" TargetMode="External"/><Relationship Id="rId14" Type="http://schemas.openxmlformats.org/officeDocument/2006/relationships/hyperlink" Target="https://belchip.by/product/?selected_product=01995" TargetMode="External"/><Relationship Id="rId22" Type="http://schemas.openxmlformats.org/officeDocument/2006/relationships/hyperlink" Target="https://aliexpress.ru/item/33022320164.html?spm=a2g0s.12269583.0.0.5160a85fP1jtTH" TargetMode="External"/><Relationship Id="rId27" Type="http://schemas.openxmlformats.org/officeDocument/2006/relationships/hyperlink" Target="https://belchip.by/product/?selected_product=32713" TargetMode="External"/><Relationship Id="rId30" Type="http://schemas.openxmlformats.org/officeDocument/2006/relationships/hyperlink" Target="https://belchip.by/product/?selected_product=0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C1" workbookViewId="0">
      <selection activeCell="G2" sqref="G2"/>
    </sheetView>
  </sheetViews>
  <sheetFormatPr defaultRowHeight="18.75" x14ac:dyDescent="0.3"/>
  <cols>
    <col min="1" max="1" width="5" style="2" customWidth="1"/>
    <col min="2" max="2" width="68.42578125" style="3" bestFit="1" customWidth="1"/>
    <col min="3" max="3" width="10.7109375" style="2" bestFit="1" customWidth="1"/>
    <col min="4" max="4" width="12.42578125" style="17" bestFit="1" customWidth="1"/>
    <col min="5" max="5" width="17.42578125" style="21" bestFit="1" customWidth="1"/>
    <col min="6" max="6" width="13" style="2" bestFit="1" customWidth="1"/>
    <col min="7" max="7" width="22.7109375" style="2" customWidth="1"/>
    <col min="8" max="8" width="50" style="2" bestFit="1" customWidth="1"/>
    <col min="9" max="9" width="22" style="2" bestFit="1" customWidth="1"/>
    <col min="10" max="10" width="9.140625" style="2"/>
    <col min="11" max="12" width="11.42578125" style="2" bestFit="1" customWidth="1"/>
    <col min="13" max="16384" width="9.140625" style="2"/>
  </cols>
  <sheetData>
    <row r="1" spans="1:13" s="13" customFormat="1" ht="56.25" x14ac:dyDescent="0.25">
      <c r="A1" s="12" t="s">
        <v>0</v>
      </c>
      <c r="B1" s="12" t="s">
        <v>3</v>
      </c>
      <c r="C1" s="12" t="s">
        <v>43</v>
      </c>
      <c r="D1" s="14" t="s">
        <v>2</v>
      </c>
      <c r="E1" s="19" t="s">
        <v>1</v>
      </c>
      <c r="F1" s="12" t="s">
        <v>38</v>
      </c>
      <c r="G1" s="12" t="s">
        <v>8</v>
      </c>
      <c r="H1" s="12" t="s">
        <v>9</v>
      </c>
      <c r="I1" s="12" t="s">
        <v>75</v>
      </c>
      <c r="K1" s="29" t="s">
        <v>6</v>
      </c>
      <c r="L1" s="30">
        <v>2.3757000000000001</v>
      </c>
    </row>
    <row r="2" spans="1:13" x14ac:dyDescent="0.3">
      <c r="A2" s="7">
        <v>1</v>
      </c>
      <c r="B2" s="8" t="s">
        <v>4</v>
      </c>
      <c r="C2" s="1">
        <v>1</v>
      </c>
      <c r="D2" s="15">
        <f>(2+6.89-5)*L1</f>
        <v>9.2414730000000027</v>
      </c>
      <c r="E2" s="20">
        <f t="shared" ref="E2:E30" si="0">C2*D2</f>
        <v>9.2414730000000027</v>
      </c>
      <c r="F2" s="4" t="s">
        <v>5</v>
      </c>
      <c r="G2" s="26" t="s">
        <v>10</v>
      </c>
      <c r="H2" s="4" t="s">
        <v>48</v>
      </c>
      <c r="I2" s="24">
        <f>E2</f>
        <v>9.2414730000000027</v>
      </c>
    </row>
    <row r="3" spans="1:13" x14ac:dyDescent="0.3">
      <c r="A3" s="7">
        <v>2</v>
      </c>
      <c r="B3" s="8" t="s">
        <v>95</v>
      </c>
      <c r="C3" s="1">
        <v>1</v>
      </c>
      <c r="D3" s="15">
        <v>0.9</v>
      </c>
      <c r="E3" s="20">
        <f t="shared" si="0"/>
        <v>0.9</v>
      </c>
      <c r="F3" s="4" t="s">
        <v>7</v>
      </c>
      <c r="G3" s="5" t="s">
        <v>60</v>
      </c>
      <c r="H3" s="4" t="s">
        <v>11</v>
      </c>
      <c r="I3" s="24">
        <f>E3*2+2</f>
        <v>3.8</v>
      </c>
      <c r="K3" s="28"/>
      <c r="L3" s="31" t="s">
        <v>72</v>
      </c>
      <c r="M3" s="31"/>
    </row>
    <row r="4" spans="1:13" x14ac:dyDescent="0.3">
      <c r="A4" s="7">
        <v>3</v>
      </c>
      <c r="B4" s="8" t="s">
        <v>44</v>
      </c>
      <c r="C4" s="1">
        <v>2</v>
      </c>
      <c r="D4" s="15">
        <v>2.57</v>
      </c>
      <c r="E4" s="20">
        <f t="shared" si="0"/>
        <v>5.14</v>
      </c>
      <c r="F4" s="4" t="s">
        <v>17</v>
      </c>
      <c r="G4" s="5" t="s">
        <v>12</v>
      </c>
      <c r="H4" s="4" t="s">
        <v>13</v>
      </c>
      <c r="I4" s="24">
        <f t="shared" ref="I4:I33" si="1">E4*2+2</f>
        <v>12.28</v>
      </c>
      <c r="L4" s="31"/>
      <c r="M4" s="31"/>
    </row>
    <row r="5" spans="1:13" x14ac:dyDescent="0.3">
      <c r="A5" s="7">
        <v>4</v>
      </c>
      <c r="B5" s="8" t="s">
        <v>96</v>
      </c>
      <c r="C5" s="1">
        <v>4</v>
      </c>
      <c r="D5" s="15">
        <f>0.21*L1</f>
        <v>0.49889700000000003</v>
      </c>
      <c r="E5" s="20">
        <f>C5*D5+0.3</f>
        <v>2.295588</v>
      </c>
      <c r="F5" s="4" t="s">
        <v>71</v>
      </c>
      <c r="G5" s="26" t="s">
        <v>73</v>
      </c>
      <c r="H5" s="4" t="s">
        <v>51</v>
      </c>
      <c r="I5" s="24">
        <f t="shared" si="1"/>
        <v>6.5911759999999999</v>
      </c>
      <c r="L5" s="31"/>
      <c r="M5" s="31"/>
    </row>
    <row r="6" spans="1:13" x14ac:dyDescent="0.3">
      <c r="A6" s="7">
        <v>5</v>
      </c>
      <c r="B6" s="32" t="s">
        <v>97</v>
      </c>
      <c r="C6" s="1">
        <v>1</v>
      </c>
      <c r="D6" s="15">
        <v>2.5</v>
      </c>
      <c r="E6" s="20">
        <f t="shared" si="0"/>
        <v>2.5</v>
      </c>
      <c r="F6" s="4" t="s">
        <v>7</v>
      </c>
      <c r="G6" s="22" t="s">
        <v>94</v>
      </c>
      <c r="H6" s="4" t="s">
        <v>98</v>
      </c>
      <c r="I6" s="24">
        <f t="shared" si="1"/>
        <v>7</v>
      </c>
    </row>
    <row r="7" spans="1:13" x14ac:dyDescent="0.3">
      <c r="A7" s="7">
        <v>6</v>
      </c>
      <c r="B7" s="8" t="s">
        <v>14</v>
      </c>
      <c r="C7" s="1">
        <v>1</v>
      </c>
      <c r="D7" s="15">
        <v>6.7</v>
      </c>
      <c r="E7" s="20">
        <f t="shared" si="0"/>
        <v>6.7</v>
      </c>
      <c r="F7" s="4" t="s">
        <v>7</v>
      </c>
      <c r="G7" s="5" t="s">
        <v>15</v>
      </c>
      <c r="H7" s="4" t="s">
        <v>16</v>
      </c>
      <c r="I7" s="24">
        <f t="shared" si="1"/>
        <v>15.4</v>
      </c>
    </row>
    <row r="8" spans="1:13" x14ac:dyDescent="0.3">
      <c r="A8" s="7">
        <v>7</v>
      </c>
      <c r="B8" s="8" t="s">
        <v>18</v>
      </c>
      <c r="C8" s="1">
        <v>1</v>
      </c>
      <c r="D8" s="15">
        <v>0.84</v>
      </c>
      <c r="E8" s="20">
        <f t="shared" si="0"/>
        <v>0.84</v>
      </c>
      <c r="F8" s="4" t="s">
        <v>17</v>
      </c>
      <c r="G8" s="5" t="s">
        <v>19</v>
      </c>
      <c r="H8" s="6" t="s">
        <v>20</v>
      </c>
      <c r="I8" s="24">
        <f t="shared" si="1"/>
        <v>3.6799999999999997</v>
      </c>
    </row>
    <row r="9" spans="1:13" x14ac:dyDescent="0.3">
      <c r="A9" s="7">
        <v>8</v>
      </c>
      <c r="B9" s="8" t="s">
        <v>21</v>
      </c>
      <c r="C9" s="1">
        <v>1</v>
      </c>
      <c r="D9" s="15">
        <v>1.39</v>
      </c>
      <c r="E9" s="20">
        <f t="shared" si="0"/>
        <v>1.39</v>
      </c>
      <c r="F9" s="4" t="s">
        <v>17</v>
      </c>
      <c r="G9" s="5" t="s">
        <v>22</v>
      </c>
      <c r="H9" s="6" t="s">
        <v>23</v>
      </c>
      <c r="I9" s="24">
        <f t="shared" si="1"/>
        <v>4.7799999999999994</v>
      </c>
    </row>
    <row r="10" spans="1:13" x14ac:dyDescent="0.3">
      <c r="A10" s="7">
        <v>9</v>
      </c>
      <c r="B10" s="9" t="s">
        <v>45</v>
      </c>
      <c r="C10" s="4">
        <v>1</v>
      </c>
      <c r="D10" s="16">
        <v>0.45</v>
      </c>
      <c r="E10" s="20">
        <f t="shared" si="0"/>
        <v>0.45</v>
      </c>
      <c r="F10" s="4" t="s">
        <v>7</v>
      </c>
      <c r="G10" s="5" t="s">
        <v>46</v>
      </c>
      <c r="H10" s="4" t="s">
        <v>47</v>
      </c>
      <c r="I10" s="24">
        <f t="shared" si="1"/>
        <v>2.9</v>
      </c>
    </row>
    <row r="11" spans="1:13" x14ac:dyDescent="0.3">
      <c r="A11" s="7">
        <v>10</v>
      </c>
      <c r="B11" s="9" t="s">
        <v>83</v>
      </c>
      <c r="C11" s="4">
        <v>4</v>
      </c>
      <c r="D11" s="16">
        <f t="shared" ref="D11:D12" si="2">0.3/10</f>
        <v>0.03</v>
      </c>
      <c r="E11" s="20">
        <f t="shared" si="0"/>
        <v>0.12</v>
      </c>
      <c r="F11" s="4" t="s">
        <v>17</v>
      </c>
      <c r="G11" s="22" t="s">
        <v>86</v>
      </c>
      <c r="H11" s="4" t="s">
        <v>25</v>
      </c>
      <c r="I11" s="24">
        <f t="shared" si="1"/>
        <v>2.2400000000000002</v>
      </c>
    </row>
    <row r="12" spans="1:13" x14ac:dyDescent="0.3">
      <c r="A12" s="7">
        <v>11</v>
      </c>
      <c r="B12" s="9" t="s">
        <v>84</v>
      </c>
      <c r="C12" s="4">
        <v>1</v>
      </c>
      <c r="D12" s="16">
        <f t="shared" si="2"/>
        <v>0.03</v>
      </c>
      <c r="E12" s="20">
        <f t="shared" si="0"/>
        <v>0.03</v>
      </c>
      <c r="F12" s="4" t="s">
        <v>17</v>
      </c>
      <c r="G12" s="22" t="s">
        <v>85</v>
      </c>
      <c r="H12" s="4" t="s">
        <v>63</v>
      </c>
      <c r="I12" s="24">
        <f t="shared" si="1"/>
        <v>2.06</v>
      </c>
    </row>
    <row r="13" spans="1:13" x14ac:dyDescent="0.3">
      <c r="A13" s="7">
        <v>12</v>
      </c>
      <c r="B13" s="9" t="s">
        <v>24</v>
      </c>
      <c r="C13" s="4">
        <v>1</v>
      </c>
      <c r="D13" s="16">
        <f>0.3/10</f>
        <v>0.03</v>
      </c>
      <c r="E13" s="20">
        <f t="shared" si="0"/>
        <v>0.03</v>
      </c>
      <c r="F13" s="4" t="s">
        <v>17</v>
      </c>
      <c r="G13" s="22" t="s">
        <v>50</v>
      </c>
      <c r="H13" s="4" t="s">
        <v>25</v>
      </c>
      <c r="I13" s="24">
        <f t="shared" si="1"/>
        <v>2.06</v>
      </c>
    </row>
    <row r="14" spans="1:13" x14ac:dyDescent="0.3">
      <c r="A14" s="7">
        <v>13</v>
      </c>
      <c r="B14" s="9" t="s">
        <v>61</v>
      </c>
      <c r="C14" s="4">
        <v>1</v>
      </c>
      <c r="D14" s="16">
        <v>0.19</v>
      </c>
      <c r="E14" s="20">
        <f t="shared" si="0"/>
        <v>0.19</v>
      </c>
      <c r="F14" s="4" t="s">
        <v>17</v>
      </c>
      <c r="G14" s="5" t="s">
        <v>62</v>
      </c>
      <c r="H14" s="4" t="s">
        <v>64</v>
      </c>
      <c r="I14" s="24">
        <f t="shared" si="1"/>
        <v>2.38</v>
      </c>
    </row>
    <row r="15" spans="1:13" x14ac:dyDescent="0.3">
      <c r="A15" s="7">
        <v>14</v>
      </c>
      <c r="B15" s="9" t="s">
        <v>26</v>
      </c>
      <c r="C15" s="4">
        <v>2</v>
      </c>
      <c r="D15" s="16">
        <v>0.05</v>
      </c>
      <c r="E15" s="20">
        <f t="shared" si="0"/>
        <v>0.1</v>
      </c>
      <c r="F15" s="4" t="s">
        <v>17</v>
      </c>
      <c r="G15" s="5" t="s">
        <v>27</v>
      </c>
      <c r="H15" s="4" t="s">
        <v>28</v>
      </c>
      <c r="I15" s="24">
        <f t="shared" si="1"/>
        <v>2.2000000000000002</v>
      </c>
    </row>
    <row r="16" spans="1:13" x14ac:dyDescent="0.3">
      <c r="A16" s="7">
        <v>15</v>
      </c>
      <c r="B16" s="9" t="s">
        <v>31</v>
      </c>
      <c r="C16" s="4">
        <v>5</v>
      </c>
      <c r="D16" s="16">
        <v>0.08</v>
      </c>
      <c r="E16" s="20">
        <f t="shared" si="0"/>
        <v>0.4</v>
      </c>
      <c r="F16" s="4" t="s">
        <v>17</v>
      </c>
      <c r="G16" s="5" t="s">
        <v>32</v>
      </c>
      <c r="H16" s="4" t="s">
        <v>28</v>
      </c>
      <c r="I16" s="24">
        <f t="shared" si="1"/>
        <v>2.8</v>
      </c>
    </row>
    <row r="17" spans="1:9" x14ac:dyDescent="0.3">
      <c r="A17" s="7">
        <v>16</v>
      </c>
      <c r="B17" s="9" t="s">
        <v>30</v>
      </c>
      <c r="C17" s="4">
        <v>2</v>
      </c>
      <c r="D17" s="16">
        <v>0.12</v>
      </c>
      <c r="E17" s="20">
        <f t="shared" si="0"/>
        <v>0.24</v>
      </c>
      <c r="F17" s="4" t="s">
        <v>17</v>
      </c>
      <c r="G17" s="5" t="s">
        <v>29</v>
      </c>
      <c r="H17" s="4" t="s">
        <v>33</v>
      </c>
      <c r="I17" s="24">
        <f t="shared" si="1"/>
        <v>2.48</v>
      </c>
    </row>
    <row r="18" spans="1:9" x14ac:dyDescent="0.3">
      <c r="A18" s="7">
        <v>17</v>
      </c>
      <c r="B18" s="9" t="s">
        <v>65</v>
      </c>
      <c r="C18" s="4">
        <v>1</v>
      </c>
      <c r="D18" s="16">
        <v>0.55000000000000004</v>
      </c>
      <c r="E18" s="20">
        <f t="shared" si="0"/>
        <v>0.55000000000000004</v>
      </c>
      <c r="F18" s="4" t="s">
        <v>17</v>
      </c>
      <c r="G18" s="5" t="s">
        <v>66</v>
      </c>
      <c r="H18" s="4" t="s">
        <v>67</v>
      </c>
      <c r="I18" s="24">
        <f t="shared" si="1"/>
        <v>3.1</v>
      </c>
    </row>
    <row r="19" spans="1:9" x14ac:dyDescent="0.3">
      <c r="A19" s="7">
        <v>18</v>
      </c>
      <c r="B19" s="9" t="s">
        <v>68</v>
      </c>
      <c r="C19" s="4">
        <v>1</v>
      </c>
      <c r="D19" s="16">
        <v>0.26</v>
      </c>
      <c r="E19" s="20">
        <f t="shared" si="0"/>
        <v>0.26</v>
      </c>
      <c r="F19" s="4" t="s">
        <v>17</v>
      </c>
      <c r="G19" s="5" t="s">
        <v>69</v>
      </c>
      <c r="H19" s="4" t="s">
        <v>70</v>
      </c>
      <c r="I19" s="24">
        <f t="shared" si="1"/>
        <v>2.52</v>
      </c>
    </row>
    <row r="20" spans="1:9" x14ac:dyDescent="0.3">
      <c r="A20" s="7">
        <v>19</v>
      </c>
      <c r="B20" s="9" t="s">
        <v>87</v>
      </c>
      <c r="C20" s="4">
        <v>1</v>
      </c>
      <c r="D20" s="16">
        <v>0.45</v>
      </c>
      <c r="E20" s="20">
        <f t="shared" si="0"/>
        <v>0.45</v>
      </c>
      <c r="F20" s="4" t="s">
        <v>7</v>
      </c>
      <c r="G20" s="22" t="s">
        <v>88</v>
      </c>
      <c r="H20" s="4" t="s">
        <v>89</v>
      </c>
      <c r="I20" s="24">
        <f t="shared" si="1"/>
        <v>2.9</v>
      </c>
    </row>
    <row r="21" spans="1:9" x14ac:dyDescent="0.3">
      <c r="A21" s="7">
        <v>20</v>
      </c>
      <c r="B21" s="9" t="s">
        <v>77</v>
      </c>
      <c r="C21" s="4">
        <v>1</v>
      </c>
      <c r="D21" s="16">
        <v>7.0000000000000007E-2</v>
      </c>
      <c r="E21" s="20">
        <f t="shared" si="0"/>
        <v>7.0000000000000007E-2</v>
      </c>
      <c r="F21" s="4" t="s">
        <v>17</v>
      </c>
      <c r="G21" s="22" t="s">
        <v>81</v>
      </c>
      <c r="H21" s="4" t="s">
        <v>11</v>
      </c>
      <c r="I21" s="24">
        <f t="shared" si="1"/>
        <v>2.14</v>
      </c>
    </row>
    <row r="22" spans="1:9" x14ac:dyDescent="0.3">
      <c r="A22" s="7">
        <v>21</v>
      </c>
      <c r="B22" s="9" t="s">
        <v>78</v>
      </c>
      <c r="C22" s="4">
        <v>2</v>
      </c>
      <c r="D22" s="16">
        <v>0.1</v>
      </c>
      <c r="E22" s="20">
        <f t="shared" si="0"/>
        <v>0.2</v>
      </c>
      <c r="F22" s="4" t="s">
        <v>17</v>
      </c>
      <c r="G22" s="22" t="s">
        <v>82</v>
      </c>
      <c r="H22" s="4" t="s">
        <v>11</v>
      </c>
      <c r="I22" s="24">
        <f t="shared" si="1"/>
        <v>2.4</v>
      </c>
    </row>
    <row r="23" spans="1:9" x14ac:dyDescent="0.3">
      <c r="A23" s="7">
        <v>22</v>
      </c>
      <c r="B23" s="9" t="s">
        <v>79</v>
      </c>
      <c r="C23" s="4">
        <v>2</v>
      </c>
      <c r="D23" s="16">
        <v>0.14000000000000001</v>
      </c>
      <c r="E23" s="20">
        <f t="shared" si="0"/>
        <v>0.28000000000000003</v>
      </c>
      <c r="F23" s="4" t="s">
        <v>17</v>
      </c>
      <c r="G23" s="22" t="s">
        <v>80</v>
      </c>
      <c r="H23" s="4" t="s">
        <v>11</v>
      </c>
      <c r="I23" s="24">
        <f t="shared" si="1"/>
        <v>2.56</v>
      </c>
    </row>
    <row r="24" spans="1:9" x14ac:dyDescent="0.3">
      <c r="A24" s="7">
        <v>23</v>
      </c>
      <c r="B24" s="9" t="s">
        <v>34</v>
      </c>
      <c r="C24" s="4">
        <v>2</v>
      </c>
      <c r="D24" s="16">
        <f>1.99*L1</f>
        <v>4.7276430000000005</v>
      </c>
      <c r="E24" s="20">
        <f>C24*D24+0.56</f>
        <v>10.015286000000001</v>
      </c>
      <c r="F24" s="4" t="s">
        <v>71</v>
      </c>
      <c r="G24" s="26" t="s">
        <v>74</v>
      </c>
      <c r="H24" s="4" t="s">
        <v>76</v>
      </c>
      <c r="I24" s="24">
        <f t="shared" si="1"/>
        <v>22.030572000000003</v>
      </c>
    </row>
    <row r="25" spans="1:9" x14ac:dyDescent="0.3">
      <c r="A25" s="7">
        <v>24</v>
      </c>
      <c r="B25" s="9" t="s">
        <v>92</v>
      </c>
      <c r="C25" s="4">
        <v>2</v>
      </c>
      <c r="D25" s="16">
        <v>0.59</v>
      </c>
      <c r="E25" s="20">
        <f t="shared" si="0"/>
        <v>1.18</v>
      </c>
      <c r="F25" s="4" t="s">
        <v>17</v>
      </c>
      <c r="G25" s="22" t="s">
        <v>93</v>
      </c>
      <c r="H25" s="4" t="s">
        <v>11</v>
      </c>
      <c r="I25" s="24">
        <f t="shared" si="1"/>
        <v>4.3599999999999994</v>
      </c>
    </row>
    <row r="26" spans="1:9" x14ac:dyDescent="0.3">
      <c r="A26" s="7">
        <v>25</v>
      </c>
      <c r="B26" s="9" t="s">
        <v>40</v>
      </c>
      <c r="C26" s="4">
        <v>1</v>
      </c>
      <c r="D26" s="16">
        <v>2.0499999999999998</v>
      </c>
      <c r="E26" s="20">
        <f t="shared" si="0"/>
        <v>2.0499999999999998</v>
      </c>
      <c r="F26" s="4" t="s">
        <v>7</v>
      </c>
      <c r="G26" s="5" t="s">
        <v>41</v>
      </c>
      <c r="H26" s="4" t="s">
        <v>39</v>
      </c>
      <c r="I26" s="24">
        <f t="shared" si="1"/>
        <v>6.1</v>
      </c>
    </row>
    <row r="27" spans="1:9" x14ac:dyDescent="0.3">
      <c r="A27" s="7">
        <v>26</v>
      </c>
      <c r="B27" s="9" t="s">
        <v>36</v>
      </c>
      <c r="C27" s="4">
        <v>1</v>
      </c>
      <c r="D27" s="16">
        <v>0.06</v>
      </c>
      <c r="E27" s="20">
        <f t="shared" si="0"/>
        <v>0.06</v>
      </c>
      <c r="F27" s="4" t="s">
        <v>17</v>
      </c>
      <c r="G27" s="5" t="s">
        <v>35</v>
      </c>
      <c r="H27" s="4" t="s">
        <v>11</v>
      </c>
      <c r="I27" s="24">
        <f t="shared" si="1"/>
        <v>2.12</v>
      </c>
    </row>
    <row r="28" spans="1:9" x14ac:dyDescent="0.3">
      <c r="A28" s="7">
        <v>27</v>
      </c>
      <c r="B28" s="9" t="s">
        <v>52</v>
      </c>
      <c r="C28" s="4">
        <v>1</v>
      </c>
      <c r="D28" s="16">
        <v>0.19</v>
      </c>
      <c r="E28" s="20">
        <f t="shared" si="0"/>
        <v>0.19</v>
      </c>
      <c r="F28" s="4" t="s">
        <v>17</v>
      </c>
      <c r="G28" s="5" t="s">
        <v>53</v>
      </c>
      <c r="H28" s="4" t="s">
        <v>11</v>
      </c>
      <c r="I28" s="24">
        <f t="shared" si="1"/>
        <v>2.38</v>
      </c>
    </row>
    <row r="29" spans="1:9" x14ac:dyDescent="0.3">
      <c r="A29" s="7">
        <v>28</v>
      </c>
      <c r="B29" s="9" t="s">
        <v>90</v>
      </c>
      <c r="C29" s="4">
        <v>1</v>
      </c>
      <c r="D29" s="16">
        <v>0.24</v>
      </c>
      <c r="E29" s="20">
        <f t="shared" si="0"/>
        <v>0.24</v>
      </c>
      <c r="F29" s="4" t="s">
        <v>17</v>
      </c>
      <c r="G29" s="5" t="s">
        <v>54</v>
      </c>
      <c r="H29" s="4" t="s">
        <v>11</v>
      </c>
      <c r="I29" s="24">
        <f t="shared" si="1"/>
        <v>2.48</v>
      </c>
    </row>
    <row r="30" spans="1:9" x14ac:dyDescent="0.3">
      <c r="A30" s="7">
        <v>29</v>
      </c>
      <c r="B30" s="9" t="s">
        <v>58</v>
      </c>
      <c r="C30" s="4">
        <v>2</v>
      </c>
      <c r="D30" s="16">
        <v>0.12</v>
      </c>
      <c r="E30" s="25">
        <f t="shared" si="0"/>
        <v>0.24</v>
      </c>
      <c r="F30" s="4" t="s">
        <v>17</v>
      </c>
      <c r="G30" s="22" t="s">
        <v>91</v>
      </c>
      <c r="H30" s="4" t="s">
        <v>11</v>
      </c>
      <c r="I30" s="24">
        <f t="shared" si="1"/>
        <v>2.48</v>
      </c>
    </row>
    <row r="31" spans="1:9" x14ac:dyDescent="0.3">
      <c r="A31" s="7">
        <v>30</v>
      </c>
      <c r="B31" s="9" t="s">
        <v>55</v>
      </c>
      <c r="C31" s="4">
        <v>2</v>
      </c>
      <c r="D31" s="16">
        <v>0.02</v>
      </c>
      <c r="E31" s="25">
        <f>C31*D31</f>
        <v>0.04</v>
      </c>
      <c r="F31" s="4" t="s">
        <v>17</v>
      </c>
      <c r="G31" s="5" t="s">
        <v>56</v>
      </c>
      <c r="H31" s="4" t="s">
        <v>11</v>
      </c>
      <c r="I31" s="24">
        <f t="shared" si="1"/>
        <v>2.08</v>
      </c>
    </row>
    <row r="32" spans="1:9" x14ac:dyDescent="0.3">
      <c r="A32" s="7">
        <v>31</v>
      </c>
      <c r="B32" s="9" t="s">
        <v>57</v>
      </c>
      <c r="C32" s="4">
        <v>1</v>
      </c>
      <c r="D32" s="16">
        <v>0.23</v>
      </c>
      <c r="E32" s="25">
        <f>C32*D32</f>
        <v>0.23</v>
      </c>
      <c r="F32" s="4" t="s">
        <v>7</v>
      </c>
      <c r="G32" s="5" t="s">
        <v>59</v>
      </c>
      <c r="H32" s="4" t="s">
        <v>11</v>
      </c>
      <c r="I32" s="24">
        <f t="shared" si="1"/>
        <v>2.46</v>
      </c>
    </row>
    <row r="33" spans="1:9" x14ac:dyDescent="0.3">
      <c r="A33" s="7">
        <v>32</v>
      </c>
      <c r="B33" s="9" t="s">
        <v>42</v>
      </c>
      <c r="C33" s="4">
        <v>1</v>
      </c>
      <c r="D33" s="16">
        <v>0.16</v>
      </c>
      <c r="E33" s="20">
        <f>C33*D33</f>
        <v>0.16</v>
      </c>
      <c r="F33" s="4" t="s">
        <v>17</v>
      </c>
      <c r="G33" s="5" t="s">
        <v>49</v>
      </c>
      <c r="H33" s="4" t="s">
        <v>11</v>
      </c>
      <c r="I33" s="24">
        <f t="shared" si="1"/>
        <v>2.3199999999999998</v>
      </c>
    </row>
    <row r="35" spans="1:9" ht="26.25" x14ac:dyDescent="0.4">
      <c r="A35" s="10" t="s">
        <v>37</v>
      </c>
      <c r="B35" s="11"/>
      <c r="C35" s="10"/>
      <c r="D35" s="18"/>
      <c r="E35" s="18">
        <f>SUM(E2:E33)</f>
        <v>46.782347000000001</v>
      </c>
      <c r="F35" s="10"/>
      <c r="G35" s="10"/>
      <c r="H35" s="10"/>
      <c r="I35" s="23">
        <f>SUM(I2:I33)</f>
        <v>146.32322100000002</v>
      </c>
    </row>
    <row r="36" spans="1:9" x14ac:dyDescent="0.3">
      <c r="H36" s="27"/>
      <c r="I36" s="27"/>
    </row>
    <row r="37" spans="1:9" x14ac:dyDescent="0.3">
      <c r="H37" s="27"/>
      <c r="I37" s="27"/>
    </row>
  </sheetData>
  <sortState ref="A3:H25">
    <sortCondition ref="A2"/>
  </sortState>
  <mergeCells count="1">
    <mergeCell ref="L3:M5"/>
  </mergeCells>
  <hyperlinks>
    <hyperlink ref="G2" r:id="rId1"/>
    <hyperlink ref="G4" r:id="rId2"/>
    <hyperlink ref="G7" r:id="rId3"/>
    <hyperlink ref="G8" r:id="rId4"/>
    <hyperlink ref="G9" r:id="rId5"/>
    <hyperlink ref="G15" r:id="rId6"/>
    <hyperlink ref="G16" r:id="rId7"/>
    <hyperlink ref="G27" r:id="rId8"/>
    <hyperlink ref="G26" r:id="rId9"/>
    <hyperlink ref="G10" r:id="rId10"/>
    <hyperlink ref="G33" r:id="rId11"/>
    <hyperlink ref="G3" r:id="rId12"/>
    <hyperlink ref="G28" r:id="rId13"/>
    <hyperlink ref="G29" r:id="rId14"/>
    <hyperlink ref="G31" r:id="rId15"/>
    <hyperlink ref="G32" r:id="rId16"/>
    <hyperlink ref="G14" r:id="rId17"/>
    <hyperlink ref="G17" r:id="rId18" display="https://www.belchip.by/product/?selected_product=00259"/>
    <hyperlink ref="G18" r:id="rId19"/>
    <hyperlink ref="G19" r:id="rId20"/>
    <hyperlink ref="G5" r:id="rId21"/>
    <hyperlink ref="G24" r:id="rId22"/>
    <hyperlink ref="G21" r:id="rId23"/>
    <hyperlink ref="G22" r:id="rId24"/>
    <hyperlink ref="G23" r:id="rId25"/>
    <hyperlink ref="G13" r:id="rId26"/>
    <hyperlink ref="G12" r:id="rId27"/>
    <hyperlink ref="G11" r:id="rId28"/>
    <hyperlink ref="G20" r:id="rId29"/>
    <hyperlink ref="G30" r:id="rId30"/>
    <hyperlink ref="G25" r:id="rId31"/>
    <hyperlink ref="G6" r:id="rId32"/>
  </hyperlinks>
  <pageMargins left="0.7" right="0.7" top="0.75" bottom="0.75" header="0.3" footer="0.3"/>
  <pageSetup paperSize="9" orientation="portrait" r:id="rId33"/>
  <ignoredErrors>
    <ignoredError sqref="E5 E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2020-06-24T04:44:35Z</dcterms:modified>
</cp:coreProperties>
</file>