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Documents\Workspace\Roborace\HDK\3D Models\"/>
    </mc:Choice>
  </mc:AlternateContent>
  <xr:revisionPtr revIDLastSave="0" documentId="13_ncr:1_{CB8CB121-148A-48A1-9ED9-23708637E72B}" xr6:coauthVersionLast="45" xr6:coauthVersionMax="45" xr10:uidLastSave="{00000000-0000-0000-0000-000000000000}"/>
  <bookViews>
    <workbookView xWindow="-120" yWindow="-120" windowWidth="38640" windowHeight="21120" xr2:uid="{00000000-000D-0000-FFFF-FFFF00000000}"/>
  </bookViews>
  <sheets>
    <sheet name="1" sheetId="4" r:id="rId1"/>
  </sheets>
  <calcPr calcId="191029" iterateCount="10000" iterateDelta="1.0000000000000001E-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4" l="1"/>
  <c r="D13" i="4" s="1"/>
  <c r="D18" i="4" s="1"/>
  <c r="D29" i="4"/>
  <c r="D27" i="4"/>
  <c r="D25" i="4"/>
  <c r="D26" i="4"/>
  <c r="D23" i="4"/>
  <c r="D11" i="4"/>
  <c r="D9" i="4"/>
  <c r="D3" i="4"/>
  <c r="D10" i="4"/>
  <c r="D15" i="4" l="1"/>
  <c r="D16" i="4" s="1"/>
  <c r="D14" i="4"/>
  <c r="D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Воробьев</author>
  </authors>
  <commentList>
    <comment ref="D4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K=13,0
Для косозубой передачи K=11,5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b=0
Для косозубой передачи b=8…22</t>
        </r>
      </text>
    </comment>
    <comment ref="D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Стандартный ряд модулей:</t>
        </r>
        <r>
          <rPr>
            <sz val="8"/>
            <color indexed="81"/>
            <rFont val="Tahoma"/>
            <family val="2"/>
            <charset val="204"/>
          </rPr>
          <t xml:space="preserve">
1,0; 1,25; 1,5; 2; 2,5; 3; 4; 5; 6; 8; 10 мм</t>
        </r>
      </text>
    </comment>
    <comment ref="D26" authorId="0" shapeId="0" xr:uid="{00000000-0006-0000-0000-000004000000}">
      <text>
        <r>
          <rPr>
            <sz val="8"/>
            <color indexed="81"/>
            <rFont val="Tahoma"/>
            <family val="2"/>
            <charset val="204"/>
          </rPr>
          <t xml:space="preserve">Не должно превышать </t>
        </r>
        <r>
          <rPr>
            <sz val="8"/>
            <color indexed="81"/>
            <rFont val="Arial"/>
            <family val="2"/>
            <charset val="204"/>
          </rPr>
          <t>±</t>
        </r>
        <r>
          <rPr>
            <sz val="8"/>
            <color indexed="81"/>
            <rFont val="Tahoma"/>
            <family val="2"/>
            <charset val="204"/>
          </rPr>
          <t>4%</t>
        </r>
      </text>
    </comment>
    <comment ref="D28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Стандартный ряд межосевых расстояний: </t>
        </r>
        <r>
          <rPr>
            <sz val="8"/>
            <color indexed="81"/>
            <rFont val="Tahoma"/>
            <family val="2"/>
            <charset val="204"/>
          </rPr>
          <t xml:space="preserve">40, 45, 50, 56, 63, 71, 80, 90, 100, 125, 140, 160, 180, 200, 220, 250, 280, 320, 360, 400, 450, 500, 560, 630, 710, 800, 900мм
</t>
        </r>
      </text>
    </comment>
    <comment ref="D29" authorId="0" shapeId="0" xr:uid="{00000000-0006-0000-0000-000006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b=0
Для косозубой передачи b=8…22</t>
        </r>
      </text>
    </comment>
  </commentList>
</comments>
</file>

<file path=xl/sharedStrings.xml><?xml version="1.0" encoding="utf-8"?>
<sst xmlns="http://schemas.openxmlformats.org/spreadsheetml/2006/main" count="83" uniqueCount="64">
  <si>
    <t>-</t>
  </si>
  <si>
    <t>об/мин</t>
  </si>
  <si>
    <t>н*м</t>
  </si>
  <si>
    <t>Вт</t>
  </si>
  <si>
    <t>Мощность на быстроходном валу передачи</t>
  </si>
  <si>
    <t>Коэффициент полезного действия передачи</t>
  </si>
  <si>
    <t>u=</t>
  </si>
  <si>
    <t>Интегральный коэффициент</t>
  </si>
  <si>
    <t>K=</t>
  </si>
  <si>
    <t>Вращательный момент на быстроходном валу</t>
  </si>
  <si>
    <t>T1=</t>
  </si>
  <si>
    <t>Р1=</t>
  </si>
  <si>
    <t>Частота вращения быстроходного вала</t>
  </si>
  <si>
    <t>n1=</t>
  </si>
  <si>
    <t>мм</t>
  </si>
  <si>
    <t>b2=</t>
  </si>
  <si>
    <t>b1=</t>
  </si>
  <si>
    <t>z1=</t>
  </si>
  <si>
    <t>z2=</t>
  </si>
  <si>
    <t>m=</t>
  </si>
  <si>
    <t>d1р=</t>
  </si>
  <si>
    <t>d2р=</t>
  </si>
  <si>
    <t>b2р=</t>
  </si>
  <si>
    <t>Расчетный диаметр делительной окружности шестерни</t>
  </si>
  <si>
    <t>Расчетный диаметр делительной окружности колеса</t>
  </si>
  <si>
    <t>Максимальный расчетный модуль зацепления</t>
  </si>
  <si>
    <t>m(min)р=</t>
  </si>
  <si>
    <t>m(max)р=</t>
  </si>
  <si>
    <t>Минимальный расчетный модуль зацепления</t>
  </si>
  <si>
    <t>Расчетная ширина зубчатого венца колеса</t>
  </si>
  <si>
    <t>Модуль зубчатого зацепления</t>
  </si>
  <si>
    <t xml:space="preserve">Ширина  зубчатого венца шестерни </t>
  </si>
  <si>
    <t>Ширина зубчатого венца колеса</t>
  </si>
  <si>
    <t>Расчетное число зубьев шестерни</t>
  </si>
  <si>
    <t>z1р=</t>
  </si>
  <si>
    <t>Число зубьев шестерни</t>
  </si>
  <si>
    <t>z2р=</t>
  </si>
  <si>
    <t>Расчетное число зубьев колеса</t>
  </si>
  <si>
    <t>Число зубьев колеса</t>
  </si>
  <si>
    <t>шт</t>
  </si>
  <si>
    <t>Межосевое расстояние зубчатой передачи</t>
  </si>
  <si>
    <t>aw=</t>
  </si>
  <si>
    <t>КПД=</t>
  </si>
  <si>
    <t>Вращательный момент на тихоходном валу</t>
  </si>
  <si>
    <t>T2=</t>
  </si>
  <si>
    <t>Мощность на тихоходном валу передачи</t>
  </si>
  <si>
    <t>Р2=</t>
  </si>
  <si>
    <t>Частота вращения тихоходного вала</t>
  </si>
  <si>
    <t>n2=</t>
  </si>
  <si>
    <t>b=</t>
  </si>
  <si>
    <t>градусы</t>
  </si>
  <si>
    <t>Угол наклона зубьев (предварительный)</t>
  </si>
  <si>
    <t>bп=</t>
  </si>
  <si>
    <t>Передаточное число  (предварительное)</t>
  </si>
  <si>
    <t>Отклонение передаточного числа от предварительного</t>
  </si>
  <si>
    <t>%</t>
  </si>
  <si>
    <t>delta=</t>
  </si>
  <si>
    <t>Расчетное межосевое расстояние зубчатой передачи</t>
  </si>
  <si>
    <t>awр=</t>
  </si>
  <si>
    <t>Передаточное число (окончательное)</t>
  </si>
  <si>
    <t>Угол наклона зубьев (уточненный)</t>
  </si>
  <si>
    <t>Проектировочный расчет цилиндрической зубчатой передачи</t>
  </si>
  <si>
    <r>
      <t>Материал зубчатых шестерен и колес - Сталь45, Сталь40Х (HRC 30…36; [</t>
    </r>
    <r>
      <rPr>
        <b/>
        <sz val="10"/>
        <rFont val="Arial Cyr"/>
        <family val="2"/>
        <charset val="204"/>
      </rPr>
      <t>σ</t>
    </r>
    <r>
      <rPr>
        <b/>
        <i/>
        <sz val="10"/>
        <rFont val="Arial Cyr"/>
        <family val="2"/>
        <charset val="204"/>
      </rPr>
      <t>H]=600МПа)</t>
    </r>
  </si>
  <si>
    <t>uп=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</si>
</sst>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 Cyr"/>
      <charset val="204"/>
    </font>
    <font>
      <b/>
      <sz val="12"/>
      <name val="Arial Black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0"/>
      <name val="Arial Cyr"/>
      <family val="2"/>
      <charset val="204"/>
    </font>
    <font>
      <b/>
      <sz val="11"/>
      <name val="Arial Cyr"/>
      <charset val="204"/>
    </font>
    <font>
      <b/>
      <u/>
      <sz val="14"/>
      <color indexed="20"/>
      <name val="Arial Cyr"/>
      <family val="2"/>
      <charset val="204"/>
    </font>
    <font>
      <b/>
      <sz val="14"/>
      <name val="Arial Black"/>
      <family val="2"/>
    </font>
    <font>
      <sz val="8"/>
      <color indexed="81"/>
      <name val="Arial"/>
      <family val="2"/>
      <charset val="204"/>
    </font>
    <font>
      <b/>
      <sz val="11"/>
      <color indexed="10"/>
      <name val="Arial Cyr"/>
      <charset val="204"/>
    </font>
    <font>
      <b/>
      <sz val="11"/>
      <color indexed="10"/>
      <name val="Arial"/>
      <family val="2"/>
      <charset val="204"/>
    </font>
    <font>
      <b/>
      <sz val="11"/>
      <color indexed="12"/>
      <name val="Arial Cyr"/>
      <charset val="204"/>
    </font>
    <font>
      <b/>
      <sz val="11"/>
      <color indexed="12"/>
      <name val="Arial"/>
      <family val="2"/>
      <charset val="204"/>
    </font>
    <font>
      <b/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1" applyFont="1" applyAlignment="1" applyProtection="1">
      <alignment horizontal="left"/>
    </xf>
    <xf numFmtId="0" fontId="1" fillId="0" borderId="0" xfId="1"/>
    <xf numFmtId="0" fontId="1" fillId="0" borderId="0" xfId="1" applyFill="1"/>
    <xf numFmtId="0" fontId="6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1" xfId="1" applyFont="1" applyBorder="1" applyProtection="1"/>
    <xf numFmtId="0" fontId="6" fillId="0" borderId="1" xfId="1" applyFont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6" fillId="0" borderId="2" xfId="1" applyFont="1" applyBorder="1" applyProtection="1"/>
    <xf numFmtId="0" fontId="6" fillId="0" borderId="2" xfId="1" applyFont="1" applyBorder="1" applyAlignment="1" applyProtection="1">
      <alignment horizontal="center"/>
    </xf>
    <xf numFmtId="164" fontId="6" fillId="2" borderId="2" xfId="1" applyNumberFormat="1" applyFont="1" applyFill="1" applyBorder="1" applyAlignment="1" applyProtection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/>
    <xf numFmtId="0" fontId="6" fillId="0" borderId="4" xfId="1" applyFont="1" applyBorder="1" applyAlignment="1">
      <alignment horizontal="center"/>
    </xf>
    <xf numFmtId="1" fontId="6" fillId="2" borderId="4" xfId="1" applyNumberFormat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9" xfId="1" applyFont="1" applyBorder="1" applyProtection="1"/>
    <xf numFmtId="0" fontId="6" fillId="0" borderId="9" xfId="1" applyFont="1" applyBorder="1" applyAlignment="1" applyProtection="1">
      <alignment horizontal="center"/>
    </xf>
    <xf numFmtId="164" fontId="6" fillId="2" borderId="9" xfId="1" applyNumberFormat="1" applyFont="1" applyFill="1" applyBorder="1" applyAlignment="1" applyProtection="1">
      <alignment horizontal="center"/>
    </xf>
    <xf numFmtId="0" fontId="6" fillId="0" borderId="10" xfId="1" applyFont="1" applyBorder="1" applyAlignment="1" applyProtection="1">
      <alignment horizontal="center"/>
    </xf>
    <xf numFmtId="0" fontId="6" fillId="0" borderId="9" xfId="1" applyFont="1" applyBorder="1"/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0" fontId="6" fillId="0" borderId="4" xfId="1" applyFont="1" applyBorder="1" applyProtection="1"/>
    <xf numFmtId="0" fontId="6" fillId="0" borderId="4" xfId="1" applyFont="1" applyBorder="1" applyAlignment="1" applyProtection="1">
      <alignment horizontal="center"/>
    </xf>
    <xf numFmtId="164" fontId="6" fillId="2" borderId="4" xfId="1" applyNumberFormat="1" applyFont="1" applyFill="1" applyBorder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4" xfId="1" applyFont="1" applyBorder="1" applyAlignment="1" applyProtection="1">
      <alignment horizontal="left"/>
    </xf>
    <xf numFmtId="0" fontId="6" fillId="0" borderId="1" xfId="1" applyFont="1" applyBorder="1" applyAlignment="1" applyProtection="1">
      <alignment horizontal="left"/>
    </xf>
    <xf numFmtId="0" fontId="6" fillId="0" borderId="7" xfId="1" applyFont="1" applyBorder="1" applyAlignment="1" applyProtection="1">
      <alignment horizontal="center"/>
    </xf>
    <xf numFmtId="165" fontId="6" fillId="2" borderId="4" xfId="1" applyNumberFormat="1" applyFont="1" applyFill="1" applyBorder="1" applyAlignment="1" applyProtection="1">
      <alignment horizontal="center"/>
    </xf>
    <xf numFmtId="165" fontId="6" fillId="2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0" fontId="10" fillId="0" borderId="9" xfId="1" applyFont="1" applyBorder="1"/>
    <xf numFmtId="0" fontId="10" fillId="0" borderId="4" xfId="1" applyFont="1" applyBorder="1"/>
    <xf numFmtId="0" fontId="10" fillId="0" borderId="9" xfId="1" applyFont="1" applyBorder="1" applyProtection="1"/>
    <xf numFmtId="0" fontId="10" fillId="0" borderId="1" xfId="1" applyFont="1" applyBorder="1" applyProtection="1"/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 applyProtection="1">
      <alignment horizontal="center"/>
    </xf>
    <xf numFmtId="164" fontId="10" fillId="3" borderId="9" xfId="1" applyNumberFormat="1" applyFont="1" applyFill="1" applyBorder="1" applyAlignment="1" applyProtection="1">
      <alignment horizontal="center"/>
    </xf>
    <xf numFmtId="0" fontId="10" fillId="0" borderId="10" xfId="1" applyFont="1" applyBorder="1" applyAlignment="1" applyProtection="1">
      <alignment horizontal="center"/>
    </xf>
    <xf numFmtId="0" fontId="10" fillId="0" borderId="6" xfId="1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</xf>
    <xf numFmtId="164" fontId="10" fillId="3" borderId="1" xfId="1" applyNumberFormat="1" applyFont="1" applyFill="1" applyBorder="1" applyAlignment="1" applyProtection="1">
      <alignment horizontal="center"/>
    </xf>
    <xf numFmtId="0" fontId="10" fillId="0" borderId="7" xfId="1" applyFont="1" applyBorder="1" applyAlignment="1" applyProtection="1">
      <alignment horizontal="center"/>
    </xf>
    <xf numFmtId="164" fontId="10" fillId="2" borderId="9" xfId="1" applyNumberFormat="1" applyFont="1" applyFill="1" applyBorder="1" applyAlignment="1" applyProtection="1">
      <alignment horizontal="center"/>
    </xf>
    <xf numFmtId="0" fontId="10" fillId="0" borderId="7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10" fillId="0" borderId="9" xfId="1" applyFont="1" applyBorder="1" applyAlignment="1">
      <alignment horizontal="center"/>
    </xf>
    <xf numFmtId="164" fontId="10" fillId="2" borderId="9" xfId="1" applyNumberFormat="1" applyFont="1" applyFill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9" xfId="1" applyFont="1" applyBorder="1"/>
    <xf numFmtId="0" fontId="12" fillId="0" borderId="9" xfId="1" applyFont="1" applyBorder="1" applyAlignment="1">
      <alignment horizontal="center"/>
    </xf>
    <xf numFmtId="164" fontId="12" fillId="3" borderId="9" xfId="1" applyNumberFormat="1" applyFont="1" applyFill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4" xfId="1" applyFont="1" applyBorder="1"/>
    <xf numFmtId="0" fontId="12" fillId="0" borderId="4" xfId="1" applyFont="1" applyBorder="1" applyAlignment="1">
      <alignment horizontal="center"/>
    </xf>
    <xf numFmtId="1" fontId="12" fillId="3" borderId="4" xfId="1" applyNumberFormat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1" xfId="1" applyFont="1" applyBorder="1"/>
    <xf numFmtId="0" fontId="12" fillId="0" borderId="1" xfId="1" applyFont="1" applyBorder="1" applyAlignment="1">
      <alignment horizontal="center"/>
    </xf>
    <xf numFmtId="1" fontId="12" fillId="3" borderId="1" xfId="1" applyNumberFormat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164" fontId="12" fillId="4" borderId="1" xfId="1" applyNumberFormat="1" applyFont="1" applyFill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164" fontId="12" fillId="4" borderId="4" xfId="1" applyNumberFormat="1" applyFont="1" applyFill="1" applyBorder="1" applyAlignment="1">
      <alignment horizontal="center"/>
    </xf>
    <xf numFmtId="165" fontId="12" fillId="4" borderId="1" xfId="1" applyNumberFormat="1" applyFont="1" applyFill="1" applyBorder="1" applyAlignment="1">
      <alignment horizontal="center"/>
    </xf>
    <xf numFmtId="1" fontId="10" fillId="3" borderId="1" xfId="1" applyNumberFormat="1" applyFont="1" applyFill="1" applyBorder="1" applyAlignment="1" applyProtection="1">
      <alignment horizontal="center"/>
    </xf>
    <xf numFmtId="1" fontId="10" fillId="3" borderId="9" xfId="1" applyNumberFormat="1" applyFont="1" applyFill="1" applyBorder="1" applyAlignment="1" applyProtection="1">
      <alignment horizontal="center"/>
    </xf>
    <xf numFmtId="2" fontId="6" fillId="2" borderId="9" xfId="1" applyNumberFormat="1" applyFont="1" applyFill="1" applyBorder="1" applyAlignment="1">
      <alignment horizontal="center"/>
    </xf>
    <xf numFmtId="0" fontId="7" fillId="0" borderId="13" xfId="1" applyFont="1" applyBorder="1" applyAlignment="1" applyProtection="1">
      <alignment horizontal="center"/>
    </xf>
    <xf numFmtId="0" fontId="8" fillId="0" borderId="13" xfId="1" applyFont="1" applyBorder="1" applyAlignment="1" applyProtection="1">
      <alignment horizontal="center"/>
    </xf>
    <xf numFmtId="0" fontId="5" fillId="4" borderId="14" xfId="1" applyFont="1" applyFill="1" applyBorder="1" applyAlignment="1" applyProtection="1">
      <alignment horizontal="center" vertical="center"/>
    </xf>
    <xf numFmtId="0" fontId="5" fillId="4" borderId="15" xfId="1" applyFont="1" applyFill="1" applyBorder="1" applyAlignment="1" applyProtection="1">
      <alignment horizontal="center" vertical="center"/>
    </xf>
    <xf numFmtId="0" fontId="5" fillId="4" borderId="16" xfId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_raschet-privoda-telezhk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K29"/>
  <sheetViews>
    <sheetView tabSelected="1" workbookViewId="0">
      <selection activeCell="D8" sqref="D8"/>
    </sheetView>
  </sheetViews>
  <sheetFormatPr defaultRowHeight="12.75" x14ac:dyDescent="0.2"/>
  <cols>
    <col min="1" max="1" width="3.5703125" style="2" bestFit="1" customWidth="1"/>
    <col min="2" max="2" width="60.140625" style="2" customWidth="1"/>
    <col min="3" max="3" width="10.7109375" style="2" bestFit="1" customWidth="1"/>
    <col min="4" max="4" width="8.5703125" style="2" bestFit="1" customWidth="1"/>
    <col min="5" max="5" width="9.7109375" style="2" bestFit="1" customWidth="1"/>
    <col min="6" max="16384" width="9.140625" style="2"/>
  </cols>
  <sheetData>
    <row r="1" spans="1:11" ht="23.25" thickBot="1" x14ac:dyDescent="0.5">
      <c r="A1" s="88" t="s">
        <v>61</v>
      </c>
      <c r="B1" s="89"/>
      <c r="C1" s="89"/>
      <c r="D1" s="89"/>
      <c r="E1" s="89"/>
      <c r="F1" s="1"/>
      <c r="G1" s="1"/>
      <c r="H1" s="1"/>
      <c r="I1" s="1"/>
      <c r="J1" s="1"/>
      <c r="K1" s="1"/>
    </row>
    <row r="2" spans="1:11" ht="20.100000000000001" customHeight="1" thickBot="1" x14ac:dyDescent="0.25">
      <c r="A2" s="90" t="s">
        <v>62</v>
      </c>
      <c r="B2" s="91"/>
      <c r="C2" s="91"/>
      <c r="D2" s="91"/>
      <c r="E2" s="92"/>
    </row>
    <row r="3" spans="1:11" ht="20.100000000000001" customHeight="1" x14ac:dyDescent="0.25">
      <c r="A3" s="70">
        <v>1</v>
      </c>
      <c r="B3" s="71" t="s">
        <v>5</v>
      </c>
      <c r="C3" s="82" t="s">
        <v>42</v>
      </c>
      <c r="D3" s="83">
        <f>0.95*0.99^2</f>
        <v>0.93109499999999989</v>
      </c>
      <c r="E3" s="74" t="s">
        <v>0</v>
      </c>
    </row>
    <row r="4" spans="1:11" ht="20.100000000000001" customHeight="1" x14ac:dyDescent="0.25">
      <c r="A4" s="75">
        <v>2</v>
      </c>
      <c r="B4" s="76" t="s">
        <v>7</v>
      </c>
      <c r="C4" s="77" t="s">
        <v>8</v>
      </c>
      <c r="D4" s="84">
        <v>11.5</v>
      </c>
      <c r="E4" s="79" t="s">
        <v>0</v>
      </c>
    </row>
    <row r="5" spans="1:11" ht="20.100000000000001" customHeight="1" x14ac:dyDescent="0.25">
      <c r="A5" s="75">
        <v>3</v>
      </c>
      <c r="B5" s="76" t="s">
        <v>51</v>
      </c>
      <c r="C5" s="77" t="s">
        <v>52</v>
      </c>
      <c r="D5" s="80">
        <v>20</v>
      </c>
      <c r="E5" s="81" t="s">
        <v>50</v>
      </c>
    </row>
    <row r="6" spans="1:11" ht="20.100000000000001" customHeight="1" thickBot="1" x14ac:dyDescent="0.3">
      <c r="A6" s="65">
        <v>4</v>
      </c>
      <c r="B6" s="66" t="s">
        <v>53</v>
      </c>
      <c r="C6" s="67" t="s">
        <v>63</v>
      </c>
      <c r="D6" s="68">
        <v>2</v>
      </c>
      <c r="E6" s="69" t="s">
        <v>0</v>
      </c>
    </row>
    <row r="7" spans="1:11" ht="20.100000000000001" customHeight="1" x14ac:dyDescent="0.25">
      <c r="A7" s="70">
        <v>5</v>
      </c>
      <c r="B7" s="71" t="s">
        <v>4</v>
      </c>
      <c r="C7" s="72" t="s">
        <v>11</v>
      </c>
      <c r="D7" s="73">
        <v>120</v>
      </c>
      <c r="E7" s="74" t="s">
        <v>3</v>
      </c>
    </row>
    <row r="8" spans="1:11" ht="20.100000000000001" customHeight="1" x14ac:dyDescent="0.25">
      <c r="A8" s="75">
        <v>6</v>
      </c>
      <c r="B8" s="76" t="s">
        <v>12</v>
      </c>
      <c r="C8" s="77" t="s">
        <v>13</v>
      </c>
      <c r="D8" s="78">
        <v>11160</v>
      </c>
      <c r="E8" s="79" t="s">
        <v>1</v>
      </c>
    </row>
    <row r="9" spans="1:11" ht="20.100000000000001" customHeight="1" thickBot="1" x14ac:dyDescent="0.3">
      <c r="A9" s="20">
        <v>7</v>
      </c>
      <c r="B9" s="21" t="s">
        <v>9</v>
      </c>
      <c r="C9" s="22" t="s">
        <v>10</v>
      </c>
      <c r="D9" s="23">
        <f>30*D7/(PI()*D8)</f>
        <v>0.1026806084463841</v>
      </c>
      <c r="E9" s="24" t="s">
        <v>2</v>
      </c>
    </row>
    <row r="10" spans="1:11" ht="20.100000000000001" customHeight="1" x14ac:dyDescent="0.25">
      <c r="A10" s="13">
        <v>8</v>
      </c>
      <c r="B10" s="14" t="s">
        <v>45</v>
      </c>
      <c r="C10" s="15" t="s">
        <v>46</v>
      </c>
      <c r="D10" s="16">
        <f>D7*D3</f>
        <v>111.73139999999999</v>
      </c>
      <c r="E10" s="17" t="s">
        <v>3</v>
      </c>
    </row>
    <row r="11" spans="1:11" ht="20.100000000000001" customHeight="1" x14ac:dyDescent="0.25">
      <c r="A11" s="18">
        <v>9</v>
      </c>
      <c r="B11" s="5" t="s">
        <v>47</v>
      </c>
      <c r="C11" s="4" t="s">
        <v>48</v>
      </c>
      <c r="D11" s="9">
        <f>D8/D6</f>
        <v>5580</v>
      </c>
      <c r="E11" s="19" t="s">
        <v>1</v>
      </c>
      <c r="F11" s="3"/>
    </row>
    <row r="12" spans="1:11" ht="20.100000000000001" customHeight="1" thickBot="1" x14ac:dyDescent="0.3">
      <c r="A12" s="20">
        <v>10</v>
      </c>
      <c r="B12" s="21" t="s">
        <v>43</v>
      </c>
      <c r="C12" s="22" t="s">
        <v>44</v>
      </c>
      <c r="D12" s="23">
        <f>30*D10/(PI()*D11)</f>
        <v>0.19121080224277201</v>
      </c>
      <c r="E12" s="24" t="s">
        <v>2</v>
      </c>
      <c r="F12" s="3"/>
    </row>
    <row r="13" spans="1:11" ht="20.100000000000001" customHeight="1" x14ac:dyDescent="0.25">
      <c r="A13" s="13">
        <v>11</v>
      </c>
      <c r="B13" s="30" t="s">
        <v>23</v>
      </c>
      <c r="C13" s="31" t="s">
        <v>20</v>
      </c>
      <c r="D13" s="32">
        <f>D4*(D12*(D6+1)/D6)^0.333333333</f>
        <v>7.5840129881961529</v>
      </c>
      <c r="E13" s="33" t="s">
        <v>14</v>
      </c>
      <c r="F13" s="3"/>
    </row>
    <row r="14" spans="1:11" ht="20.100000000000001" customHeight="1" thickBot="1" x14ac:dyDescent="0.3">
      <c r="A14" s="28">
        <v>12</v>
      </c>
      <c r="B14" s="10" t="s">
        <v>24</v>
      </c>
      <c r="C14" s="11" t="s">
        <v>21</v>
      </c>
      <c r="D14" s="12">
        <f>D13*D6</f>
        <v>15.168025976392306</v>
      </c>
      <c r="E14" s="34" t="s">
        <v>14</v>
      </c>
      <c r="F14" s="3"/>
    </row>
    <row r="15" spans="1:11" ht="20.100000000000001" customHeight="1" x14ac:dyDescent="0.25">
      <c r="A15" s="13">
        <v>13</v>
      </c>
      <c r="B15" s="35" t="s">
        <v>25</v>
      </c>
      <c r="C15" s="31" t="s">
        <v>27</v>
      </c>
      <c r="D15" s="32">
        <f>D13/17*COS(D5/180*PI())</f>
        <v>0.41921417887955365</v>
      </c>
      <c r="E15" s="33" t="s">
        <v>14</v>
      </c>
      <c r="F15" s="3"/>
    </row>
    <row r="16" spans="1:11" ht="20.100000000000001" customHeight="1" x14ac:dyDescent="0.25">
      <c r="A16" s="18">
        <v>14</v>
      </c>
      <c r="B16" s="36" t="s">
        <v>28</v>
      </c>
      <c r="C16" s="7" t="s">
        <v>26</v>
      </c>
      <c r="D16" s="8">
        <f>D15/2</f>
        <v>0.20960708943977682</v>
      </c>
      <c r="E16" s="37" t="s">
        <v>14</v>
      </c>
      <c r="F16" s="3"/>
    </row>
    <row r="17" spans="1:5" ht="20.100000000000001" customHeight="1" thickBot="1" x14ac:dyDescent="0.3">
      <c r="A17" s="45">
        <v>15</v>
      </c>
      <c r="B17" s="43" t="s">
        <v>30</v>
      </c>
      <c r="C17" s="46" t="s">
        <v>19</v>
      </c>
      <c r="D17" s="47">
        <v>1</v>
      </c>
      <c r="E17" s="48" t="s">
        <v>14</v>
      </c>
    </row>
    <row r="18" spans="1:5" ht="20.100000000000001" customHeight="1" x14ac:dyDescent="0.25">
      <c r="A18" s="13">
        <v>16</v>
      </c>
      <c r="B18" s="30" t="s">
        <v>29</v>
      </c>
      <c r="C18" s="31" t="s">
        <v>22</v>
      </c>
      <c r="D18" s="32">
        <f>D13*0.6</f>
        <v>4.5504077929176914</v>
      </c>
      <c r="E18" s="33" t="s">
        <v>14</v>
      </c>
    </row>
    <row r="19" spans="1:5" ht="20.100000000000001" customHeight="1" x14ac:dyDescent="0.25">
      <c r="A19" s="49">
        <v>17</v>
      </c>
      <c r="B19" s="44" t="s">
        <v>32</v>
      </c>
      <c r="C19" s="50" t="s">
        <v>15</v>
      </c>
      <c r="D19" s="51">
        <v>14</v>
      </c>
      <c r="E19" s="52" t="s">
        <v>14</v>
      </c>
    </row>
    <row r="20" spans="1:5" ht="20.100000000000001" customHeight="1" thickBot="1" x14ac:dyDescent="0.3">
      <c r="A20" s="45">
        <v>18</v>
      </c>
      <c r="B20" s="43" t="s">
        <v>31</v>
      </c>
      <c r="C20" s="46" t="s">
        <v>16</v>
      </c>
      <c r="D20" s="53">
        <v>14</v>
      </c>
      <c r="E20" s="48" t="s">
        <v>14</v>
      </c>
    </row>
    <row r="21" spans="1:5" ht="20.100000000000001" customHeight="1" x14ac:dyDescent="0.25">
      <c r="A21" s="13">
        <v>19</v>
      </c>
      <c r="B21" s="30" t="s">
        <v>33</v>
      </c>
      <c r="C21" s="31" t="s">
        <v>34</v>
      </c>
      <c r="D21" s="38">
        <f>D13*COS(D5/180*PI())/D17</f>
        <v>7.1266410409524115</v>
      </c>
      <c r="E21" s="17" t="s">
        <v>39</v>
      </c>
    </row>
    <row r="22" spans="1:5" ht="20.100000000000001" customHeight="1" x14ac:dyDescent="0.25">
      <c r="A22" s="49">
        <v>20</v>
      </c>
      <c r="B22" s="44" t="s">
        <v>35</v>
      </c>
      <c r="C22" s="50" t="s">
        <v>17</v>
      </c>
      <c r="D22" s="85">
        <v>10</v>
      </c>
      <c r="E22" s="54" t="s">
        <v>39</v>
      </c>
    </row>
    <row r="23" spans="1:5" ht="20.100000000000001" customHeight="1" x14ac:dyDescent="0.25">
      <c r="A23" s="18">
        <v>21</v>
      </c>
      <c r="B23" s="6" t="s">
        <v>37</v>
      </c>
      <c r="C23" s="7" t="s">
        <v>36</v>
      </c>
      <c r="D23" s="39">
        <f>D22*D6</f>
        <v>20</v>
      </c>
      <c r="E23" s="19" t="s">
        <v>39</v>
      </c>
    </row>
    <row r="24" spans="1:5" ht="20.100000000000001" customHeight="1" thickBot="1" x14ac:dyDescent="0.3">
      <c r="A24" s="45">
        <v>22</v>
      </c>
      <c r="B24" s="43" t="s">
        <v>38</v>
      </c>
      <c r="C24" s="46" t="s">
        <v>18</v>
      </c>
      <c r="D24" s="86">
        <v>20</v>
      </c>
      <c r="E24" s="55" t="s">
        <v>39</v>
      </c>
    </row>
    <row r="25" spans="1:5" ht="20.100000000000001" customHeight="1" x14ac:dyDescent="0.25">
      <c r="A25" s="56">
        <v>23</v>
      </c>
      <c r="B25" s="42" t="s">
        <v>59</v>
      </c>
      <c r="C25" s="57" t="s">
        <v>6</v>
      </c>
      <c r="D25" s="58">
        <f>D24/D22</f>
        <v>2</v>
      </c>
      <c r="E25" s="59" t="s">
        <v>0</v>
      </c>
    </row>
    <row r="26" spans="1:5" ht="20.100000000000001" customHeight="1" thickBot="1" x14ac:dyDescent="0.3">
      <c r="A26" s="20">
        <v>24</v>
      </c>
      <c r="B26" s="25" t="s">
        <v>54</v>
      </c>
      <c r="C26" s="26" t="s">
        <v>56</v>
      </c>
      <c r="D26" s="87">
        <f>(D25/D6-1)*100</f>
        <v>0</v>
      </c>
      <c r="E26" s="27" t="s">
        <v>55</v>
      </c>
    </row>
    <row r="27" spans="1:5" ht="20.100000000000001" customHeight="1" x14ac:dyDescent="0.25">
      <c r="A27" s="13">
        <v>25</v>
      </c>
      <c r="B27" s="14" t="s">
        <v>57</v>
      </c>
      <c r="C27" s="15" t="s">
        <v>58</v>
      </c>
      <c r="D27" s="29">
        <f>D17*(D22+D24)/(2*COS(D5/180*PI()))</f>
        <v>15.962666587138681</v>
      </c>
      <c r="E27" s="33" t="s">
        <v>14</v>
      </c>
    </row>
    <row r="28" spans="1:5" ht="20.100000000000001" customHeight="1" x14ac:dyDescent="0.25">
      <c r="A28" s="49">
        <v>26</v>
      </c>
      <c r="B28" s="40" t="s">
        <v>40</v>
      </c>
      <c r="C28" s="60" t="s">
        <v>41</v>
      </c>
      <c r="D28" s="61">
        <v>63</v>
      </c>
      <c r="E28" s="52" t="s">
        <v>14</v>
      </c>
    </row>
    <row r="29" spans="1:5" ht="20.100000000000001" customHeight="1" thickBot="1" x14ac:dyDescent="0.3">
      <c r="A29" s="45">
        <v>27</v>
      </c>
      <c r="B29" s="41" t="s">
        <v>60</v>
      </c>
      <c r="C29" s="62" t="s">
        <v>49</v>
      </c>
      <c r="D29" s="63">
        <f>IF(D5=0,0,ACOS(D17*(D22+D24)/(2*D28))/PI()*180)</f>
        <v>76.225853001973277</v>
      </c>
      <c r="E29" s="64" t="s">
        <v>50</v>
      </c>
    </row>
  </sheetData>
  <mergeCells count="2">
    <mergeCell ref="A1:E1"/>
    <mergeCell ref="A2:E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Uladzislau Dubatouka</cp:lastModifiedBy>
  <dcterms:created xsi:type="dcterms:W3CDTF">1996-10-08T23:32:33Z</dcterms:created>
  <dcterms:modified xsi:type="dcterms:W3CDTF">2022-01-09T17:40:52Z</dcterms:modified>
</cp:coreProperties>
</file>