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8595" windowHeight="5445"/>
  </bookViews>
  <sheets>
    <sheet name="Experiment" sheetId="2" r:id="rId1"/>
    <sheet name="Calculations" sheetId="1" r:id="rId2"/>
    <sheet name="Neonates" sheetId="3" r:id="rId3"/>
    <sheet name="csv" sheetId="4" r:id="rId4"/>
  </sheets>
  <calcPr calcId="145621"/>
</workbook>
</file>

<file path=xl/calcChain.xml><?xml version="1.0" encoding="utf-8"?>
<calcChain xmlns="http://schemas.openxmlformats.org/spreadsheetml/2006/main">
  <c r="I3" i="4" l="1"/>
  <c r="I4" i="4"/>
  <c r="I5" i="4"/>
  <c r="I6" i="4"/>
  <c r="I2" i="4"/>
  <c r="Q4" i="4"/>
  <c r="Q6" i="4"/>
  <c r="Q2" i="4"/>
  <c r="V138" i="2"/>
  <c r="V140" i="2"/>
  <c r="V136" i="2"/>
  <c r="P138" i="2"/>
  <c r="P140" i="2"/>
  <c r="P136" i="2"/>
  <c r="U137" i="2"/>
  <c r="V137" i="2" s="1"/>
  <c r="U138" i="2"/>
  <c r="U139" i="2"/>
  <c r="V139" i="2" s="1"/>
  <c r="U140" i="2"/>
  <c r="U136" i="2"/>
  <c r="O137" i="2"/>
  <c r="P137" i="2" s="1"/>
  <c r="O138" i="2"/>
  <c r="O139" i="2"/>
  <c r="P139" i="2" s="1"/>
  <c r="O140" i="2"/>
  <c r="O136" i="2"/>
  <c r="J136" i="2"/>
  <c r="K136" i="2"/>
  <c r="L136" i="2"/>
  <c r="M136" i="2"/>
  <c r="N136" i="2"/>
  <c r="Q136" i="2"/>
  <c r="R136" i="2"/>
  <c r="S136" i="2"/>
  <c r="T136" i="2"/>
  <c r="J137" i="2"/>
  <c r="K137" i="2"/>
  <c r="Q137" i="2"/>
  <c r="J138" i="2"/>
  <c r="K138" i="2"/>
  <c r="L138" i="2"/>
  <c r="M138" i="2"/>
  <c r="N138" i="2"/>
  <c r="Q138" i="2"/>
  <c r="R138" i="2"/>
  <c r="S138" i="2"/>
  <c r="T138" i="2"/>
  <c r="J139" i="2"/>
  <c r="K139" i="2"/>
  <c r="Q139" i="2"/>
  <c r="I136" i="2"/>
  <c r="I137" i="2"/>
  <c r="I138" i="2"/>
  <c r="I139" i="2"/>
  <c r="J140" i="2"/>
  <c r="K140" i="2"/>
  <c r="L140" i="2"/>
  <c r="M140" i="2"/>
  <c r="N140" i="2"/>
  <c r="Q140" i="2"/>
  <c r="R140" i="2"/>
  <c r="S140" i="2"/>
  <c r="T140" i="2"/>
  <c r="I140" i="2"/>
  <c r="G22" i="1" l="1"/>
  <c r="G21" i="1"/>
  <c r="W31" i="2" l="1"/>
  <c r="X31" i="2" s="1"/>
  <c r="X14" i="2"/>
  <c r="W12" i="2"/>
  <c r="X12" i="2" s="1"/>
  <c r="W13" i="2"/>
  <c r="X13" i="2" s="1"/>
  <c r="W14" i="2"/>
  <c r="W15" i="2"/>
  <c r="X15" i="2" s="1"/>
  <c r="W16" i="2"/>
  <c r="X16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W23" i="2"/>
  <c r="X23" i="2" s="1"/>
  <c r="W24" i="2"/>
  <c r="X24" i="2" s="1"/>
  <c r="W25" i="2"/>
  <c r="X25" i="2" s="1"/>
  <c r="W26" i="2"/>
  <c r="X26" i="2" s="1"/>
  <c r="W27" i="2"/>
  <c r="X27" i="2" s="1"/>
  <c r="W28" i="2"/>
  <c r="X28" i="2" s="1"/>
  <c r="W29" i="2"/>
  <c r="X29" i="2" s="1"/>
  <c r="W30" i="2"/>
  <c r="X30" i="2" s="1"/>
  <c r="W32" i="2"/>
  <c r="X32" i="2" s="1"/>
  <c r="W33" i="2"/>
  <c r="X33" i="2" s="1"/>
  <c r="W34" i="2"/>
  <c r="X34" i="2" s="1"/>
  <c r="W35" i="2"/>
  <c r="X35" i="2" s="1"/>
  <c r="W36" i="2"/>
  <c r="X36" i="2" s="1"/>
  <c r="W37" i="2"/>
  <c r="X37" i="2" s="1"/>
  <c r="W38" i="2"/>
  <c r="X38" i="2" s="1"/>
  <c r="W39" i="2"/>
  <c r="X39" i="2" s="1"/>
  <c r="W40" i="2"/>
  <c r="X40" i="2" s="1"/>
  <c r="W41" i="2"/>
  <c r="X41" i="2" s="1"/>
  <c r="W42" i="2"/>
  <c r="X42" i="2" s="1"/>
  <c r="W43" i="2"/>
  <c r="X43" i="2" s="1"/>
  <c r="W44" i="2"/>
  <c r="X44" i="2" s="1"/>
  <c r="W45" i="2"/>
  <c r="X45" i="2" s="1"/>
  <c r="W46" i="2"/>
  <c r="X46" i="2" s="1"/>
  <c r="W47" i="2"/>
  <c r="X47" i="2" s="1"/>
  <c r="W48" i="2"/>
  <c r="X48" i="2" s="1"/>
  <c r="W49" i="2"/>
  <c r="X49" i="2" s="1"/>
  <c r="W50" i="2"/>
  <c r="X50" i="2" s="1"/>
  <c r="W51" i="2"/>
  <c r="X51" i="2" s="1"/>
  <c r="W52" i="2"/>
  <c r="X52" i="2" s="1"/>
  <c r="W53" i="2"/>
  <c r="X53" i="2" s="1"/>
  <c r="W54" i="2"/>
  <c r="X54" i="2" s="1"/>
  <c r="W55" i="2"/>
  <c r="X55" i="2" s="1"/>
  <c r="W56" i="2"/>
  <c r="X56" i="2" s="1"/>
  <c r="W57" i="2"/>
  <c r="X57" i="2" s="1"/>
  <c r="W58" i="2"/>
  <c r="X58" i="2" s="1"/>
  <c r="W59" i="2"/>
  <c r="X59" i="2" s="1"/>
  <c r="W60" i="2"/>
  <c r="X60" i="2" s="1"/>
  <c r="W61" i="2"/>
  <c r="X61" i="2" s="1"/>
  <c r="W62" i="2"/>
  <c r="X62" i="2" s="1"/>
  <c r="W63" i="2"/>
  <c r="X63" i="2" s="1"/>
  <c r="W64" i="2"/>
  <c r="X64" i="2" s="1"/>
  <c r="W65" i="2"/>
  <c r="X65" i="2" s="1"/>
  <c r="W66" i="2"/>
  <c r="X66" i="2" s="1"/>
  <c r="W67" i="2"/>
  <c r="X67" i="2" s="1"/>
  <c r="W68" i="2"/>
  <c r="X68" i="2" s="1"/>
  <c r="W69" i="2"/>
  <c r="X69" i="2" s="1"/>
  <c r="W70" i="2"/>
  <c r="X70" i="2" s="1"/>
  <c r="W71" i="2"/>
  <c r="X71" i="2" s="1"/>
  <c r="W72" i="2"/>
  <c r="X72" i="2" s="1"/>
  <c r="W73" i="2"/>
  <c r="X73" i="2" s="1"/>
  <c r="W74" i="2"/>
  <c r="X74" i="2" s="1"/>
  <c r="W75" i="2"/>
  <c r="X75" i="2" s="1"/>
  <c r="W76" i="2"/>
  <c r="X76" i="2" s="1"/>
  <c r="W77" i="2"/>
  <c r="X77" i="2" s="1"/>
  <c r="W78" i="2"/>
  <c r="X78" i="2" s="1"/>
  <c r="W79" i="2"/>
  <c r="X79" i="2" s="1"/>
  <c r="W80" i="2"/>
  <c r="X80" i="2" s="1"/>
  <c r="W81" i="2"/>
  <c r="X81" i="2" s="1"/>
  <c r="W82" i="2"/>
  <c r="X82" i="2" s="1"/>
  <c r="W83" i="2"/>
  <c r="X83" i="2" s="1"/>
  <c r="W84" i="2"/>
  <c r="X84" i="2" s="1"/>
  <c r="W85" i="2"/>
  <c r="X85" i="2" s="1"/>
  <c r="W86" i="2"/>
  <c r="X86" i="2" s="1"/>
  <c r="W87" i="2"/>
  <c r="X87" i="2" s="1"/>
  <c r="W88" i="2"/>
  <c r="X88" i="2" s="1"/>
  <c r="W89" i="2"/>
  <c r="X89" i="2" s="1"/>
  <c r="W90" i="2"/>
  <c r="X90" i="2" s="1"/>
  <c r="W91" i="2"/>
  <c r="X91" i="2" s="1"/>
  <c r="W92" i="2"/>
  <c r="X92" i="2" s="1"/>
  <c r="W93" i="2"/>
  <c r="X93" i="2" s="1"/>
  <c r="W94" i="2"/>
  <c r="X94" i="2" s="1"/>
  <c r="W95" i="2"/>
  <c r="X95" i="2" s="1"/>
  <c r="W96" i="2"/>
  <c r="X96" i="2" s="1"/>
  <c r="W97" i="2"/>
  <c r="X97" i="2" s="1"/>
  <c r="W98" i="2"/>
  <c r="X98" i="2" s="1"/>
  <c r="W99" i="2"/>
  <c r="X99" i="2" s="1"/>
  <c r="W100" i="2"/>
  <c r="X100" i="2" s="1"/>
  <c r="W101" i="2"/>
  <c r="X101" i="2" s="1"/>
  <c r="W102" i="2"/>
  <c r="X102" i="2" s="1"/>
  <c r="W103" i="2"/>
  <c r="X103" i="2" s="1"/>
  <c r="W104" i="2"/>
  <c r="X104" i="2" s="1"/>
  <c r="W105" i="2"/>
  <c r="X105" i="2" s="1"/>
  <c r="W106" i="2"/>
  <c r="X106" i="2" s="1"/>
  <c r="W107" i="2"/>
  <c r="X107" i="2" s="1"/>
  <c r="W108" i="2"/>
  <c r="X108" i="2" s="1"/>
  <c r="W109" i="2"/>
  <c r="X109" i="2" s="1"/>
  <c r="W110" i="2"/>
  <c r="X110" i="2" s="1"/>
  <c r="W111" i="2"/>
  <c r="X111" i="2" s="1"/>
  <c r="W112" i="2"/>
  <c r="X112" i="2" s="1"/>
  <c r="W113" i="2"/>
  <c r="X113" i="2" s="1"/>
  <c r="W114" i="2"/>
  <c r="X114" i="2" s="1"/>
  <c r="W115" i="2"/>
  <c r="X115" i="2" s="1"/>
  <c r="W116" i="2"/>
  <c r="X116" i="2" s="1"/>
  <c r="W117" i="2"/>
  <c r="X117" i="2" s="1"/>
  <c r="W118" i="2"/>
  <c r="X118" i="2" s="1"/>
  <c r="W119" i="2"/>
  <c r="X119" i="2" s="1"/>
  <c r="W120" i="2"/>
  <c r="X120" i="2" s="1"/>
  <c r="W121" i="2"/>
  <c r="X121" i="2" s="1"/>
  <c r="W122" i="2"/>
  <c r="X122" i="2" s="1"/>
  <c r="W123" i="2"/>
  <c r="X123" i="2" s="1"/>
  <c r="W124" i="2"/>
  <c r="X124" i="2" s="1"/>
  <c r="W125" i="2"/>
  <c r="X125" i="2" s="1"/>
  <c r="W126" i="2"/>
  <c r="X126" i="2" s="1"/>
  <c r="W127" i="2"/>
  <c r="X127" i="2" s="1"/>
  <c r="W128" i="2"/>
  <c r="X128" i="2" s="1"/>
  <c r="W129" i="2"/>
  <c r="X129" i="2" s="1"/>
  <c r="W130" i="2"/>
  <c r="X130" i="2" s="1"/>
  <c r="W131" i="2"/>
  <c r="X131" i="2" s="1"/>
  <c r="W132" i="2"/>
  <c r="X132" i="2" s="1"/>
  <c r="W133" i="2"/>
  <c r="X133" i="2" s="1"/>
  <c r="W134" i="2"/>
  <c r="X134" i="2" s="1"/>
  <c r="W10" i="2"/>
  <c r="X10" i="2" s="1"/>
  <c r="W11" i="2"/>
  <c r="X11" i="2" s="1"/>
  <c r="B12" i="1" l="1"/>
  <c r="F17" i="1" l="1"/>
  <c r="F15" i="1"/>
  <c r="K17" i="3" l="1"/>
  <c r="K16" i="3"/>
  <c r="K15" i="3"/>
  <c r="K14" i="3"/>
  <c r="K13" i="3"/>
  <c r="K10" i="3" l="1"/>
  <c r="K9" i="3"/>
  <c r="K11" i="3" s="1"/>
  <c r="L11" i="3" s="1"/>
  <c r="K8" i="3"/>
  <c r="K7" i="3"/>
  <c r="K5" i="3" l="1"/>
  <c r="K4" i="3"/>
  <c r="K3" i="3"/>
  <c r="E15" i="1"/>
  <c r="E16" i="1" l="1"/>
  <c r="G16" i="1" s="1"/>
  <c r="E17" i="1"/>
  <c r="E18" i="1"/>
  <c r="G18" i="1" s="1"/>
  <c r="E19" i="1"/>
  <c r="G19" i="1" s="1"/>
  <c r="F8" i="1" l="1"/>
  <c r="E8" i="1"/>
  <c r="J2" i="1"/>
  <c r="J3" i="1"/>
  <c r="J4" i="1"/>
  <c r="J5" i="1"/>
  <c r="J6" i="1"/>
  <c r="E3" i="1"/>
  <c r="F3" i="1" s="1"/>
  <c r="H3" i="1" s="1"/>
  <c r="K3" i="1" s="1"/>
  <c r="L3" i="1" s="1"/>
  <c r="E4" i="1"/>
  <c r="F4" i="1" s="1"/>
  <c r="H4" i="1" s="1"/>
  <c r="K4" i="1" s="1"/>
  <c r="L4" i="1" s="1"/>
  <c r="E5" i="1"/>
  <c r="F5" i="1" s="1"/>
  <c r="H5" i="1" s="1"/>
  <c r="K5" i="1" s="1"/>
  <c r="L5" i="1" s="1"/>
  <c r="E6" i="1"/>
  <c r="E2" i="1"/>
  <c r="F2" i="1" s="1"/>
  <c r="H2" i="1" s="1"/>
  <c r="K2" i="1" s="1"/>
  <c r="L2" i="1" s="1"/>
  <c r="C7" i="1"/>
  <c r="G7" i="1"/>
  <c r="F6" i="1"/>
  <c r="H6" i="1" s="1"/>
  <c r="K6" i="1" s="1"/>
  <c r="L6" i="1" s="1"/>
  <c r="J7" i="1" l="1"/>
  <c r="L7" i="1"/>
  <c r="K7" i="1"/>
  <c r="E7" i="1"/>
  <c r="H7" i="1"/>
  <c r="F7" i="1"/>
</calcChain>
</file>

<file path=xl/sharedStrings.xml><?xml version="1.0" encoding="utf-8"?>
<sst xmlns="http://schemas.openxmlformats.org/spreadsheetml/2006/main" count="294" uniqueCount="123">
  <si>
    <t>heather</t>
  </si>
  <si>
    <t>mix</t>
  </si>
  <si>
    <t>crypto</t>
  </si>
  <si>
    <t>raw</t>
  </si>
  <si>
    <t>cond</t>
  </si>
  <si>
    <t>treatment</t>
  </si>
  <si>
    <t>mL total</t>
  </si>
  <si>
    <t>replacement vol.</t>
  </si>
  <si>
    <t>duration (day)</t>
  </si>
  <si>
    <t>total</t>
  </si>
  <si>
    <t>n</t>
  </si>
  <si>
    <t>sample vol (mL)</t>
  </si>
  <si>
    <t>total exp. L16 (mL)</t>
  </si>
  <si>
    <t>conc (mg/L)</t>
  </si>
  <si>
    <t>total mass/samp (mg)</t>
  </si>
  <si>
    <t>total exp. mass (mg)</t>
  </si>
  <si>
    <t>total exp mass (g)</t>
  </si>
  <si>
    <t>mass needed (mg)</t>
  </si>
  <si>
    <t>Daphnia Culturing Experiment</t>
  </si>
  <si>
    <t>Michael Vlah - Univ. of Wash.</t>
  </si>
  <si>
    <t>vlahm13@gmail.com</t>
  </si>
  <si>
    <t>Treatments: Coniferous duff (0.75 western hemlock, 0.125 western red cedar, 0.125 subalpine fir); heather duff, Cryptomonas</t>
  </si>
  <si>
    <t>Supervisor: Michael T. Brett</t>
  </si>
  <si>
    <t>unit</t>
  </si>
  <si>
    <t>mix_raw</t>
  </si>
  <si>
    <t>cryp</t>
  </si>
  <si>
    <t>mix_cond</t>
  </si>
  <si>
    <t>hea_raw</t>
  </si>
  <si>
    <t>hea_cond</t>
  </si>
  <si>
    <t>Turbidity (NTU)</t>
  </si>
  <si>
    <t>crypto mg/L</t>
  </si>
  <si>
    <t>bottles to fill</t>
  </si>
  <si>
    <t>hea raw</t>
  </si>
  <si>
    <t>hea cond</t>
  </si>
  <si>
    <t>mix raw</t>
  </si>
  <si>
    <t>mix cond</t>
  </si>
  <si>
    <t>soln needed (mL)</t>
  </si>
  <si>
    <t>intended concentration (mg/L)</t>
  </si>
  <si>
    <t>proportion of bottle to fill</t>
  </si>
  <si>
    <t>total mass needed for today's addition (mg)</t>
  </si>
  <si>
    <t>stock should be 100 mg/L</t>
  </si>
  <si>
    <t>heather stock conc (mg/L)</t>
  </si>
  <si>
    <t>mix stock conc (mg/L)</t>
  </si>
  <si>
    <t>adjust boxed values (concs too)</t>
  </si>
  <si>
    <t>available daphs</t>
  </si>
  <si>
    <t>totals</t>
  </si>
  <si>
    <t>neonates per trt</t>
  </si>
  <si>
    <t>total vol stock to add for today's addition (mL; top off with L16)</t>
  </si>
  <si>
    <t>new_water1</t>
  </si>
  <si>
    <t>new_water2</t>
  </si>
  <si>
    <t>new_water3</t>
  </si>
  <si>
    <t>dead</t>
  </si>
  <si>
    <t>first neonate added</t>
  </si>
  <si>
    <t>F</t>
  </si>
  <si>
    <t>G</t>
  </si>
  <si>
    <t>H</t>
  </si>
  <si>
    <t>I</t>
  </si>
  <si>
    <t>J</t>
  </si>
  <si>
    <t>P</t>
  </si>
  <si>
    <t>Q</t>
  </si>
  <si>
    <t>R</t>
  </si>
  <si>
    <t>S</t>
  </si>
  <si>
    <t>T</t>
  </si>
  <si>
    <t>K</t>
  </si>
  <si>
    <t>L</t>
  </si>
  <si>
    <t>M</t>
  </si>
  <si>
    <t>N</t>
  </si>
  <si>
    <t>O</t>
  </si>
  <si>
    <t>U</t>
  </si>
  <si>
    <t>V</t>
  </si>
  <si>
    <t>W</t>
  </si>
  <si>
    <t>X</t>
  </si>
  <si>
    <t>Y</t>
  </si>
  <si>
    <t>A</t>
  </si>
  <si>
    <t>B</t>
  </si>
  <si>
    <t>C</t>
  </si>
  <si>
    <t>D</t>
  </si>
  <si>
    <t>E</t>
  </si>
  <si>
    <t>date</t>
  </si>
  <si>
    <t xml:space="preserve">temp (C) </t>
  </si>
  <si>
    <t>new water added</t>
  </si>
  <si>
    <t>birth</t>
  </si>
  <si>
    <t>offspring</t>
  </si>
  <si>
    <t>equation borrowed from faerovig, andersen, hessen 2002 (freshwater biology) image analysis of daphnia populations: non=destructive determination of demography and biomass in cultures</t>
  </si>
  <si>
    <t>dry_mass (ug)</t>
  </si>
  <si>
    <t>minor_axis(mm)</t>
  </si>
  <si>
    <t>major_axis(mm)</t>
  </si>
  <si>
    <t>rotational_vol(mm^3)</t>
  </si>
  <si>
    <t>once I figure out how to convert to ellipsoid volume (ug WW), I can use this equation to derive dry mass (ug): 0.089*vol^0.95</t>
  </si>
  <si>
    <t>switched concentration to 15mg/L for conditioned treatments</t>
  </si>
  <si>
    <t>notes</t>
  </si>
  <si>
    <t>switched concentration to 10mg/L for all treatments</t>
  </si>
  <si>
    <t>notes2</t>
  </si>
  <si>
    <t>abandoned raw treatments</t>
  </si>
  <si>
    <t>switched back to 5mg/L for the cond trts</t>
  </si>
  <si>
    <t>beaker</t>
  </si>
  <si>
    <t>finished crypto</t>
  </si>
  <si>
    <t>harvesting after 6 days now, just to get any data at all.  might have started this on the 13th, actually</t>
  </si>
  <si>
    <t>no longer restarting vials when they die or are harvested, switched to one big beaker for each treatment, 30mg/L.  going to harvest as many as i can in six days</t>
  </si>
  <si>
    <t>dead_nov1</t>
  </si>
  <si>
    <t>dead_nov5</t>
  </si>
  <si>
    <t>dead_nov7</t>
  </si>
  <si>
    <t>dead_nov9</t>
  </si>
  <si>
    <t>dead_nov11</t>
  </si>
  <si>
    <t>dead_nov13</t>
  </si>
  <si>
    <t>dead_nov15</t>
  </si>
  <si>
    <t>dead_nov17</t>
  </si>
  <si>
    <t>harvest_nov11</t>
  </si>
  <si>
    <t>harvest_nov13</t>
  </si>
  <si>
    <t>harvest_nov15</t>
  </si>
  <si>
    <t>harvest_nov17</t>
  </si>
  <si>
    <t>meanharvest/day</t>
  </si>
  <si>
    <t>meandead/day</t>
  </si>
  <si>
    <t>meandead/day/20</t>
  </si>
  <si>
    <t>meanharvest/day/20</t>
  </si>
  <si>
    <t>percap_meandead_perday</t>
  </si>
  <si>
    <t>meandead_perday</t>
  </si>
  <si>
    <t>meanharvest_perday</t>
  </si>
  <si>
    <t>percap_meanharvest_perday</t>
  </si>
  <si>
    <t>stdevdead_perday</t>
  </si>
  <si>
    <t>percap_stdevdead_perday</t>
  </si>
  <si>
    <t>stdevharvest_perday</t>
  </si>
  <si>
    <t>percap_stdevharvest_perday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</si>
</sst>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8" xfId="0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14" fontId="0" fillId="0" borderId="0" xfId="0" applyNumberFormat="1"/>
    <xf numFmtId="14" fontId="3" fillId="0" borderId="0" xfId="0" applyNumberFormat="1" applyFont="1"/>
    <xf numFmtId="0" fontId="1" fillId="0" borderId="5" xfId="0" applyFont="1" applyBorder="1"/>
    <xf numFmtId="0" fontId="3" fillId="0" borderId="5" xfId="0" applyFont="1" applyBorder="1"/>
    <xf numFmtId="0" fontId="0" fillId="0" borderId="0" xfId="0" applyNumberFormat="1"/>
    <xf numFmtId="2" fontId="0" fillId="0" borderId="0" xfId="0" applyNumberFormat="1" applyBorder="1"/>
    <xf numFmtId="15" fontId="0" fillId="0" borderId="0" xfId="0" applyNumberFormat="1"/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0" xfId="0" applyFill="1" applyBorder="1"/>
    <xf numFmtId="2" fontId="6" fillId="0" borderId="0" xfId="0" applyNumberFormat="1" applyFont="1" applyBorder="1"/>
    <xf numFmtId="0" fontId="6" fillId="0" borderId="0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3" fillId="0" borderId="0" xfId="0" applyNumberFormat="1" applyFont="1"/>
    <xf numFmtId="1" fontId="0" fillId="0" borderId="6" xfId="0" applyNumberFormat="1" applyBorder="1"/>
    <xf numFmtId="1" fontId="3" fillId="0" borderId="6" xfId="0" applyNumberFormat="1" applyFont="1" applyBorder="1"/>
    <xf numFmtId="0" fontId="0" fillId="0" borderId="6" xfId="0" applyNumberFormat="1" applyBorder="1"/>
    <xf numFmtId="0" fontId="3" fillId="0" borderId="6" xfId="0" applyNumberFormat="1" applyFont="1" applyBorder="1"/>
    <xf numFmtId="0" fontId="0" fillId="0" borderId="5" xfId="0" applyFill="1" applyBorder="1"/>
    <xf numFmtId="1" fontId="0" fillId="0" borderId="5" xfId="0" applyNumberFormat="1" applyBorder="1"/>
    <xf numFmtId="1" fontId="3" fillId="0" borderId="5" xfId="0" applyNumberFormat="1" applyFont="1" applyBorder="1"/>
    <xf numFmtId="0" fontId="0" fillId="0" borderId="5" xfId="0" applyNumberFormat="1" applyBorder="1"/>
    <xf numFmtId="0" fontId="3" fillId="0" borderId="5" xfId="0" applyNumberFormat="1" applyFon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0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1" fillId="0" borderId="2" xfId="0" applyNumberFormat="1" applyFont="1" applyBorder="1"/>
    <xf numFmtId="0" fontId="1" fillId="0" borderId="5" xfId="0" applyNumberFormat="1" applyFont="1" applyBorder="1"/>
    <xf numFmtId="0" fontId="1" fillId="0" borderId="6" xfId="0" applyNumberFormat="1" applyFont="1" applyFill="1" applyBorder="1"/>
    <xf numFmtId="0" fontId="1" fillId="0" borderId="4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lahm1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5"/>
  <sheetViews>
    <sheetView tabSelected="1" topLeftCell="C109" zoomScale="70" zoomScaleNormal="70" workbookViewId="0">
      <selection activeCell="F135" sqref="F135:V140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4" bestFit="1" customWidth="1"/>
    <col min="4" max="4" width="14" style="18" customWidth="1"/>
    <col min="5" max="5" width="12" bestFit="1" customWidth="1"/>
    <col min="6" max="6" width="9.7109375" bestFit="1" customWidth="1"/>
    <col min="7" max="7" width="9.7109375" style="5" customWidth="1"/>
    <col min="8" max="8" width="9.7109375" customWidth="1"/>
    <col min="9" max="10" width="9.7109375" bestFit="1" customWidth="1"/>
    <col min="11" max="11" width="10.7109375" bestFit="1" customWidth="1"/>
    <col min="12" max="13" width="10.7109375" customWidth="1"/>
    <col min="14" max="14" width="10.7109375" style="6" customWidth="1"/>
    <col min="15" max="15" width="10.7109375" bestFit="1" customWidth="1"/>
    <col min="16" max="16" width="10.7109375" style="36" customWidth="1"/>
    <col min="17" max="20" width="10.7109375" customWidth="1"/>
    <col min="21" max="21" width="10.7109375" style="41" customWidth="1"/>
    <col min="22" max="24" width="10.7109375" style="18" customWidth="1"/>
    <col min="25" max="25" width="9.140625" style="5"/>
    <col min="26" max="26" width="10.7109375" bestFit="1" customWidth="1"/>
  </cols>
  <sheetData>
    <row r="1" spans="1:30" x14ac:dyDescent="0.25">
      <c r="A1" t="s">
        <v>18</v>
      </c>
    </row>
    <row r="2" spans="1:30" x14ac:dyDescent="0.25">
      <c r="A2" s="14">
        <v>42306</v>
      </c>
      <c r="F2" s="21"/>
      <c r="G2" s="38"/>
      <c r="H2" s="21"/>
    </row>
    <row r="3" spans="1:30" x14ac:dyDescent="0.25">
      <c r="A3" t="s">
        <v>19</v>
      </c>
    </row>
    <row r="4" spans="1:30" x14ac:dyDescent="0.25">
      <c r="A4" s="1" t="s">
        <v>20</v>
      </c>
    </row>
    <row r="5" spans="1:30" x14ac:dyDescent="0.25">
      <c r="A5" t="s">
        <v>21</v>
      </c>
    </row>
    <row r="6" spans="1:30" x14ac:dyDescent="0.25">
      <c r="A6" s="14">
        <v>42307</v>
      </c>
      <c r="Z6" t="s">
        <v>78</v>
      </c>
      <c r="AA6" t="s">
        <v>79</v>
      </c>
      <c r="AB6" t="s">
        <v>80</v>
      </c>
      <c r="AC6" t="s">
        <v>90</v>
      </c>
      <c r="AD6" t="s">
        <v>92</v>
      </c>
    </row>
    <row r="7" spans="1:30" x14ac:dyDescent="0.25">
      <c r="A7" t="s">
        <v>22</v>
      </c>
      <c r="X7" s="18" t="s">
        <v>88</v>
      </c>
      <c r="Z7" s="14">
        <v>42313</v>
      </c>
      <c r="AA7">
        <v>21</v>
      </c>
      <c r="AB7" t="s">
        <v>72</v>
      </c>
    </row>
    <row r="8" spans="1:30" x14ac:dyDescent="0.25">
      <c r="W8" s="18" t="s">
        <v>83</v>
      </c>
      <c r="X8" s="18" t="s">
        <v>83</v>
      </c>
      <c r="Z8" s="14">
        <v>42315</v>
      </c>
      <c r="AA8">
        <v>21</v>
      </c>
      <c r="AB8" t="s">
        <v>72</v>
      </c>
      <c r="AC8" t="s">
        <v>91</v>
      </c>
    </row>
    <row r="9" spans="1:30" x14ac:dyDescent="0.25">
      <c r="A9" t="s">
        <v>23</v>
      </c>
      <c r="B9" t="s">
        <v>5</v>
      </c>
      <c r="C9" s="18" t="s">
        <v>52</v>
      </c>
      <c r="D9" t="s">
        <v>48</v>
      </c>
      <c r="E9" t="s">
        <v>49</v>
      </c>
      <c r="F9" t="s">
        <v>50</v>
      </c>
      <c r="G9" s="5" t="s">
        <v>99</v>
      </c>
      <c r="H9" t="s">
        <v>100</v>
      </c>
      <c r="I9" t="s">
        <v>101</v>
      </c>
      <c r="J9" t="s">
        <v>102</v>
      </c>
      <c r="K9" t="s">
        <v>103</v>
      </c>
      <c r="L9" t="s">
        <v>104</v>
      </c>
      <c r="M9" t="s">
        <v>105</v>
      </c>
      <c r="N9" s="6" t="s">
        <v>106</v>
      </c>
      <c r="O9" t="s">
        <v>81</v>
      </c>
      <c r="P9" s="36" t="s">
        <v>82</v>
      </c>
      <c r="Q9" t="s">
        <v>107</v>
      </c>
      <c r="R9" t="s">
        <v>108</v>
      </c>
      <c r="S9" t="s">
        <v>109</v>
      </c>
      <c r="T9" t="s">
        <v>110</v>
      </c>
      <c r="U9" s="41" t="s">
        <v>85</v>
      </c>
      <c r="V9" s="18" t="s">
        <v>86</v>
      </c>
      <c r="W9" s="18" t="s">
        <v>87</v>
      </c>
      <c r="X9" s="18" t="s">
        <v>84</v>
      </c>
      <c r="Z9" s="14">
        <v>42317</v>
      </c>
      <c r="AA9">
        <v>21</v>
      </c>
      <c r="AB9" t="s">
        <v>72</v>
      </c>
    </row>
    <row r="10" spans="1:30" x14ac:dyDescent="0.25">
      <c r="A10">
        <v>1</v>
      </c>
      <c r="B10" t="s">
        <v>25</v>
      </c>
      <c r="C10" s="14">
        <v>42306</v>
      </c>
      <c r="D10" s="14">
        <v>42309</v>
      </c>
      <c r="E10" s="14">
        <v>42311</v>
      </c>
      <c r="F10" s="14">
        <v>42313</v>
      </c>
      <c r="G10" s="39"/>
      <c r="H10" s="30"/>
      <c r="I10" s="30"/>
      <c r="J10" s="30">
        <v>1</v>
      </c>
      <c r="K10" s="30"/>
      <c r="L10" s="30"/>
      <c r="M10" s="30"/>
      <c r="N10" s="34"/>
      <c r="O10" s="14">
        <v>42317</v>
      </c>
      <c r="P10" s="36">
        <v>1</v>
      </c>
      <c r="Q10" s="30"/>
      <c r="R10" s="30"/>
      <c r="S10" s="30"/>
      <c r="T10" s="30"/>
      <c r="W10">
        <f>(PI()/6)*V10*U10^2</f>
        <v>0</v>
      </c>
      <c r="X10" s="18">
        <f>0.089*W10^0.95</f>
        <v>0</v>
      </c>
      <c r="Z10" s="14">
        <v>42319</v>
      </c>
      <c r="AA10" s="24">
        <v>21</v>
      </c>
      <c r="AB10" t="s">
        <v>72</v>
      </c>
      <c r="AC10" t="s">
        <v>89</v>
      </c>
      <c r="AD10" t="s">
        <v>93</v>
      </c>
    </row>
    <row r="11" spans="1:30" x14ac:dyDescent="0.25">
      <c r="A11">
        <v>2</v>
      </c>
      <c r="B11" t="s">
        <v>25</v>
      </c>
      <c r="C11" s="14">
        <v>42306</v>
      </c>
      <c r="D11" s="14">
        <v>42309</v>
      </c>
      <c r="E11" s="14">
        <v>42311</v>
      </c>
      <c r="F11" s="14">
        <v>42313</v>
      </c>
      <c r="G11" s="39"/>
      <c r="H11" s="30"/>
      <c r="I11" s="30"/>
      <c r="J11" s="30"/>
      <c r="K11" s="30"/>
      <c r="L11" s="30"/>
      <c r="M11" s="30"/>
      <c r="N11" s="34"/>
      <c r="O11" s="14">
        <v>42319</v>
      </c>
      <c r="P11" s="36">
        <v>1</v>
      </c>
      <c r="Q11" s="30">
        <v>1</v>
      </c>
      <c r="R11" s="30"/>
      <c r="S11" s="30"/>
      <c r="T11" s="30"/>
      <c r="U11" s="5">
        <v>2.5470000000000002</v>
      </c>
      <c r="V11">
        <v>2.9239999999999999</v>
      </c>
      <c r="W11">
        <f>(PI()/6)*V11*U11^2</f>
        <v>9.9319352719525735</v>
      </c>
      <c r="X11" s="18">
        <f t="shared" ref="X11:X74" si="0">0.089*W11^0.95</f>
        <v>0.78808342434354173</v>
      </c>
      <c r="Z11" s="14">
        <v>42321</v>
      </c>
      <c r="AA11" s="24">
        <v>21</v>
      </c>
      <c r="AB11" t="s">
        <v>72</v>
      </c>
      <c r="AC11" t="s">
        <v>94</v>
      </c>
    </row>
    <row r="12" spans="1:30" x14ac:dyDescent="0.25">
      <c r="A12">
        <v>3</v>
      </c>
      <c r="B12" t="s">
        <v>25</v>
      </c>
      <c r="C12" s="14">
        <v>42306</v>
      </c>
      <c r="D12" s="14">
        <v>42309</v>
      </c>
      <c r="E12" s="14">
        <v>42311</v>
      </c>
      <c r="F12" s="14">
        <v>42313</v>
      </c>
      <c r="G12" s="39"/>
      <c r="H12" s="30"/>
      <c r="I12" s="30"/>
      <c r="J12" s="30"/>
      <c r="K12" s="30"/>
      <c r="L12" s="30"/>
      <c r="M12" s="30"/>
      <c r="N12" s="34"/>
      <c r="O12" s="14">
        <v>42319</v>
      </c>
      <c r="P12" s="36">
        <v>1</v>
      </c>
      <c r="Q12" s="30">
        <v>1</v>
      </c>
      <c r="R12" s="30"/>
      <c r="S12" s="30"/>
      <c r="T12" s="30"/>
      <c r="U12" s="5">
        <v>2.4209999999999998</v>
      </c>
      <c r="V12">
        <v>3.05</v>
      </c>
      <c r="W12">
        <f t="shared" ref="W12:W75" si="1">(PI()/6)*V12*U12^2</f>
        <v>9.3602627638139708</v>
      </c>
      <c r="X12" s="18">
        <f t="shared" si="0"/>
        <v>0.74492687911745914</v>
      </c>
      <c r="Z12" s="14">
        <v>42323</v>
      </c>
      <c r="AA12" s="24">
        <v>21</v>
      </c>
      <c r="AB12" t="s">
        <v>72</v>
      </c>
      <c r="AD12" t="s">
        <v>97</v>
      </c>
    </row>
    <row r="13" spans="1:30" x14ac:dyDescent="0.25">
      <c r="A13">
        <v>4</v>
      </c>
      <c r="B13" t="s">
        <v>25</v>
      </c>
      <c r="C13" s="14">
        <v>42306</v>
      </c>
      <c r="D13" s="14">
        <v>42309</v>
      </c>
      <c r="E13" s="14">
        <v>42311</v>
      </c>
      <c r="F13" s="14">
        <v>42313</v>
      </c>
      <c r="G13" s="39"/>
      <c r="H13" s="30"/>
      <c r="I13" s="30"/>
      <c r="J13" s="30"/>
      <c r="K13" s="30"/>
      <c r="L13" s="30"/>
      <c r="M13" s="30"/>
      <c r="N13" s="34"/>
      <c r="O13" s="14">
        <v>42321</v>
      </c>
      <c r="P13" s="36">
        <v>2</v>
      </c>
      <c r="Q13" s="30"/>
      <c r="R13" s="30">
        <v>1</v>
      </c>
      <c r="S13" s="30"/>
      <c r="T13" s="30"/>
      <c r="W13">
        <f t="shared" si="1"/>
        <v>0</v>
      </c>
      <c r="X13" s="18">
        <f t="shared" si="0"/>
        <v>0</v>
      </c>
      <c r="Z13" s="14">
        <v>42325</v>
      </c>
      <c r="AA13" s="24">
        <v>21</v>
      </c>
      <c r="AB13" t="s">
        <v>72</v>
      </c>
      <c r="AC13" t="s">
        <v>96</v>
      </c>
      <c r="AD13" t="s">
        <v>98</v>
      </c>
    </row>
    <row r="14" spans="1:30" x14ac:dyDescent="0.25">
      <c r="A14">
        <v>5</v>
      </c>
      <c r="B14" t="s">
        <v>25</v>
      </c>
      <c r="C14" s="14">
        <v>42306</v>
      </c>
      <c r="D14" s="14">
        <v>42309</v>
      </c>
      <c r="E14" s="14">
        <v>42311</v>
      </c>
      <c r="F14" s="14">
        <v>42313</v>
      </c>
      <c r="G14" s="39"/>
      <c r="H14" s="30"/>
      <c r="I14" s="30"/>
      <c r="J14" s="30"/>
      <c r="K14" s="30"/>
      <c r="L14" s="30"/>
      <c r="M14" s="30"/>
      <c r="N14" s="34"/>
      <c r="O14" s="14">
        <v>42323</v>
      </c>
      <c r="P14" s="36">
        <v>5</v>
      </c>
      <c r="Q14" s="30"/>
      <c r="R14" s="30"/>
      <c r="S14" s="30">
        <v>1</v>
      </c>
      <c r="T14" s="30"/>
      <c r="W14">
        <f t="shared" si="1"/>
        <v>0</v>
      </c>
      <c r="X14" s="18">
        <f t="shared" si="0"/>
        <v>0</v>
      </c>
    </row>
    <row r="15" spans="1:30" x14ac:dyDescent="0.25">
      <c r="A15">
        <v>6</v>
      </c>
      <c r="B15" t="s">
        <v>25</v>
      </c>
      <c r="C15" s="14">
        <v>42307</v>
      </c>
      <c r="D15" s="14">
        <v>42309</v>
      </c>
      <c r="E15" s="14">
        <v>42311</v>
      </c>
      <c r="F15" s="14">
        <v>42313</v>
      </c>
      <c r="G15" s="39"/>
      <c r="H15" s="30"/>
      <c r="I15" s="30"/>
      <c r="J15" s="30"/>
      <c r="K15" s="30"/>
      <c r="L15" s="30"/>
      <c r="M15" s="30"/>
      <c r="N15" s="34"/>
      <c r="O15" s="14">
        <v>42319</v>
      </c>
      <c r="P15" s="36">
        <v>3</v>
      </c>
      <c r="Q15" s="30">
        <v>1</v>
      </c>
      <c r="R15" s="30"/>
      <c r="S15" s="30"/>
      <c r="T15" s="30"/>
      <c r="U15" s="5">
        <v>2.2949999999999999</v>
      </c>
      <c r="V15">
        <v>2.7040000000000002</v>
      </c>
      <c r="W15">
        <f t="shared" si="1"/>
        <v>7.4571124021873834</v>
      </c>
      <c r="X15" s="18">
        <f t="shared" si="0"/>
        <v>0.60024999001574342</v>
      </c>
    </row>
    <row r="16" spans="1:30" x14ac:dyDescent="0.25">
      <c r="A16">
        <v>7</v>
      </c>
      <c r="B16" t="s">
        <v>25</v>
      </c>
      <c r="C16" s="14">
        <v>42307</v>
      </c>
      <c r="D16" s="14">
        <v>42309</v>
      </c>
      <c r="E16" s="14">
        <v>42311</v>
      </c>
      <c r="F16" s="14">
        <v>42313</v>
      </c>
      <c r="G16" s="39"/>
      <c r="H16" s="30"/>
      <c r="I16" s="30"/>
      <c r="J16" s="30"/>
      <c r="K16" s="30"/>
      <c r="L16" s="30"/>
      <c r="M16" s="30"/>
      <c r="N16" s="34"/>
      <c r="O16" s="14">
        <v>42319</v>
      </c>
      <c r="P16" s="36">
        <v>2</v>
      </c>
      <c r="Q16" s="30">
        <v>1</v>
      </c>
      <c r="R16" s="30"/>
      <c r="S16" s="30"/>
      <c r="T16" s="30"/>
      <c r="U16" s="5">
        <v>2.3580000000000001</v>
      </c>
      <c r="V16">
        <v>2.8620000000000001</v>
      </c>
      <c r="W16">
        <f t="shared" si="1"/>
        <v>8.3321264689486672</v>
      </c>
      <c r="X16" s="18">
        <f t="shared" si="0"/>
        <v>0.66697271405714975</v>
      </c>
    </row>
    <row r="17" spans="1:24" x14ac:dyDescent="0.25">
      <c r="A17">
        <v>8</v>
      </c>
      <c r="B17" t="s">
        <v>25</v>
      </c>
      <c r="C17" s="14">
        <v>42307</v>
      </c>
      <c r="D17" s="14">
        <v>42309</v>
      </c>
      <c r="E17" s="14">
        <v>42311</v>
      </c>
      <c r="F17" s="14">
        <v>42313</v>
      </c>
      <c r="G17" s="39"/>
      <c r="H17" s="30"/>
      <c r="I17" s="30"/>
      <c r="J17" s="30"/>
      <c r="K17" s="30"/>
      <c r="L17" s="30"/>
      <c r="M17" s="30"/>
      <c r="N17" s="34"/>
      <c r="O17" s="14">
        <v>42319</v>
      </c>
      <c r="P17" s="36">
        <v>2</v>
      </c>
      <c r="Q17" s="30">
        <v>1</v>
      </c>
      <c r="R17" s="30"/>
      <c r="S17" s="30"/>
      <c r="T17" s="30"/>
      <c r="U17" s="5">
        <v>2.484</v>
      </c>
      <c r="V17">
        <v>3.2069999999999999</v>
      </c>
      <c r="W17">
        <f t="shared" si="1"/>
        <v>10.360978326936877</v>
      </c>
      <c r="X17" s="18">
        <f t="shared" si="0"/>
        <v>0.82039070962559768</v>
      </c>
    </row>
    <row r="18" spans="1:24" x14ac:dyDescent="0.25">
      <c r="A18">
        <v>9</v>
      </c>
      <c r="B18" t="s">
        <v>25</v>
      </c>
      <c r="C18" s="14">
        <v>42307</v>
      </c>
      <c r="D18" s="14">
        <v>42309</v>
      </c>
      <c r="E18" s="14">
        <v>42311</v>
      </c>
      <c r="F18" s="14">
        <v>42313</v>
      </c>
      <c r="G18" s="39"/>
      <c r="H18" s="30"/>
      <c r="I18" s="30"/>
      <c r="J18" s="30"/>
      <c r="K18" s="30"/>
      <c r="L18" s="30"/>
      <c r="M18" s="30"/>
      <c r="N18" s="34"/>
      <c r="O18" s="14">
        <v>42319</v>
      </c>
      <c r="P18" s="36">
        <v>6</v>
      </c>
      <c r="Q18" s="30">
        <v>1</v>
      </c>
      <c r="R18" s="30"/>
      <c r="S18" s="30"/>
      <c r="T18" s="30"/>
      <c r="U18" s="5">
        <v>2.1070000000000002</v>
      </c>
      <c r="V18">
        <v>3.2389999999999999</v>
      </c>
      <c r="W18">
        <f t="shared" si="1"/>
        <v>7.5290233067080079</v>
      </c>
      <c r="X18" s="18">
        <f t="shared" si="0"/>
        <v>0.60574761950858835</v>
      </c>
    </row>
    <row r="19" spans="1:24" x14ac:dyDescent="0.25">
      <c r="A19">
        <v>10</v>
      </c>
      <c r="B19" t="s">
        <v>25</v>
      </c>
      <c r="C19" s="14">
        <v>42307</v>
      </c>
      <c r="D19" s="14">
        <v>42309</v>
      </c>
      <c r="E19" s="14">
        <v>42311</v>
      </c>
      <c r="F19" s="14">
        <v>42313</v>
      </c>
      <c r="G19" s="39"/>
      <c r="H19" s="30"/>
      <c r="I19" s="30"/>
      <c r="J19" s="30"/>
      <c r="K19" s="30"/>
      <c r="L19" s="30"/>
      <c r="M19" s="30"/>
      <c r="N19" s="34"/>
      <c r="O19" s="14">
        <v>42319</v>
      </c>
      <c r="P19" s="36">
        <v>2</v>
      </c>
      <c r="Q19" s="30">
        <v>1</v>
      </c>
      <c r="R19" s="30"/>
      <c r="S19" s="30"/>
      <c r="T19" s="30"/>
      <c r="U19" s="5">
        <v>2.1070000000000002</v>
      </c>
      <c r="V19">
        <v>3.145</v>
      </c>
      <c r="W19">
        <f t="shared" si="1"/>
        <v>7.3105212409992859</v>
      </c>
      <c r="X19" s="18">
        <f t="shared" si="0"/>
        <v>0.58903477186240083</v>
      </c>
    </row>
    <row r="20" spans="1:24" x14ac:dyDescent="0.25">
      <c r="A20">
        <v>11</v>
      </c>
      <c r="B20" t="s">
        <v>25</v>
      </c>
      <c r="C20" s="14">
        <v>42307</v>
      </c>
      <c r="D20" s="14">
        <v>42309</v>
      </c>
      <c r="E20" s="14">
        <v>42311</v>
      </c>
      <c r="F20" s="14">
        <v>42313</v>
      </c>
      <c r="G20" s="39"/>
      <c r="H20" s="30"/>
      <c r="I20" s="30"/>
      <c r="J20" s="30"/>
      <c r="K20" s="30"/>
      <c r="L20" s="30"/>
      <c r="M20" s="30"/>
      <c r="N20" s="34"/>
      <c r="O20" s="14">
        <v>42319</v>
      </c>
      <c r="P20" s="36">
        <v>1</v>
      </c>
      <c r="Q20" s="30">
        <v>1</v>
      </c>
      <c r="R20" s="30"/>
      <c r="S20" s="30"/>
      <c r="T20" s="30"/>
      <c r="U20" s="5">
        <v>2.17</v>
      </c>
      <c r="V20">
        <v>2.7360000000000002</v>
      </c>
      <c r="W20">
        <f t="shared" si="1"/>
        <v>6.7458112147989731</v>
      </c>
      <c r="X20" s="18">
        <f t="shared" si="0"/>
        <v>0.54572327975951451</v>
      </c>
    </row>
    <row r="21" spans="1:24" x14ac:dyDescent="0.25">
      <c r="A21" s="23">
        <v>12</v>
      </c>
      <c r="B21" t="s">
        <v>25</v>
      </c>
      <c r="C21" s="14">
        <v>42307</v>
      </c>
      <c r="D21" s="14">
        <v>42309</v>
      </c>
      <c r="E21" s="14">
        <v>42311</v>
      </c>
      <c r="F21" s="14">
        <v>42313</v>
      </c>
      <c r="G21" s="39"/>
      <c r="H21" s="30"/>
      <c r="I21" s="31"/>
      <c r="J21" s="30"/>
      <c r="K21" s="30"/>
      <c r="L21" s="30"/>
      <c r="M21" s="30"/>
      <c r="N21" s="34"/>
      <c r="O21" s="14">
        <v>42319</v>
      </c>
      <c r="P21" s="36">
        <v>4</v>
      </c>
      <c r="Q21" s="30">
        <v>1</v>
      </c>
      <c r="R21" s="30"/>
      <c r="S21" s="30"/>
      <c r="T21" s="30"/>
      <c r="U21" s="5">
        <v>2.641</v>
      </c>
      <c r="V21">
        <v>3.27</v>
      </c>
      <c r="W21">
        <f t="shared" si="1"/>
        <v>11.94216802554835</v>
      </c>
      <c r="X21" s="18">
        <f t="shared" si="0"/>
        <v>0.93889932138220711</v>
      </c>
    </row>
    <row r="22" spans="1:24" x14ac:dyDescent="0.25">
      <c r="A22" s="23">
        <v>13</v>
      </c>
      <c r="B22" t="s">
        <v>25</v>
      </c>
      <c r="C22" s="14">
        <v>42307</v>
      </c>
      <c r="D22" s="14">
        <v>42309</v>
      </c>
      <c r="E22" s="14">
        <v>42311</v>
      </c>
      <c r="F22" s="14">
        <v>42313</v>
      </c>
      <c r="G22" s="39"/>
      <c r="H22" s="30"/>
      <c r="I22" s="31"/>
      <c r="J22" s="30"/>
      <c r="K22" s="30"/>
      <c r="L22" s="30"/>
      <c r="M22" s="30"/>
      <c r="N22" s="34"/>
      <c r="O22" s="14">
        <v>42321</v>
      </c>
      <c r="P22" s="36">
        <v>3</v>
      </c>
      <c r="Q22" s="30"/>
      <c r="R22" s="30">
        <v>1</v>
      </c>
      <c r="S22" s="30"/>
      <c r="T22" s="30"/>
      <c r="W22">
        <f t="shared" si="1"/>
        <v>0</v>
      </c>
      <c r="X22" s="18">
        <f t="shared" si="0"/>
        <v>0</v>
      </c>
    </row>
    <row r="23" spans="1:24" x14ac:dyDescent="0.25">
      <c r="A23" s="23">
        <v>14</v>
      </c>
      <c r="B23" t="s">
        <v>25</v>
      </c>
      <c r="C23" s="14">
        <v>42307</v>
      </c>
      <c r="D23" s="14">
        <v>42309</v>
      </c>
      <c r="E23" s="14">
        <v>42311</v>
      </c>
      <c r="F23" s="14">
        <v>42313</v>
      </c>
      <c r="G23" s="39"/>
      <c r="H23" s="30"/>
      <c r="I23" s="31"/>
      <c r="J23" s="30"/>
      <c r="K23" s="30"/>
      <c r="L23" s="30"/>
      <c r="M23" s="30"/>
      <c r="N23" s="34"/>
      <c r="O23" s="14">
        <v>42321</v>
      </c>
      <c r="P23" s="36">
        <v>2</v>
      </c>
      <c r="Q23" s="30"/>
      <c r="R23" s="30">
        <v>1</v>
      </c>
      <c r="S23" s="30"/>
      <c r="T23" s="30"/>
      <c r="W23">
        <f t="shared" si="1"/>
        <v>0</v>
      </c>
      <c r="X23" s="18">
        <f t="shared" si="0"/>
        <v>0</v>
      </c>
    </row>
    <row r="24" spans="1:24" x14ac:dyDescent="0.25">
      <c r="A24" s="23">
        <v>15</v>
      </c>
      <c r="B24" t="s">
        <v>25</v>
      </c>
      <c r="C24" s="14">
        <v>42309</v>
      </c>
      <c r="D24" s="22"/>
      <c r="E24" s="14">
        <v>42311</v>
      </c>
      <c r="F24" s="14">
        <v>42313</v>
      </c>
      <c r="G24" s="39"/>
      <c r="H24" s="30"/>
      <c r="I24" s="31"/>
      <c r="J24" s="30"/>
      <c r="K24" s="30"/>
      <c r="L24" s="30"/>
      <c r="M24" s="30"/>
      <c r="N24" s="34">
        <v>1</v>
      </c>
      <c r="Q24" s="30"/>
      <c r="R24" s="30"/>
      <c r="S24" s="30"/>
      <c r="T24" s="30"/>
      <c r="W24">
        <f t="shared" si="1"/>
        <v>0</v>
      </c>
      <c r="X24" s="18">
        <f t="shared" si="0"/>
        <v>0</v>
      </c>
    </row>
    <row r="25" spans="1:24" x14ac:dyDescent="0.25">
      <c r="A25" s="23">
        <v>16</v>
      </c>
      <c r="B25" t="s">
        <v>25</v>
      </c>
      <c r="C25" s="14">
        <v>42309</v>
      </c>
      <c r="D25" s="22"/>
      <c r="E25" s="14">
        <v>42311</v>
      </c>
      <c r="F25" s="14">
        <v>42313</v>
      </c>
      <c r="G25" s="39"/>
      <c r="H25" s="30"/>
      <c r="I25" s="31"/>
      <c r="J25" s="30"/>
      <c r="K25" s="30"/>
      <c r="L25" s="30"/>
      <c r="M25" s="30"/>
      <c r="N25" s="34"/>
      <c r="O25" s="14">
        <v>42319</v>
      </c>
      <c r="P25" s="36">
        <v>2</v>
      </c>
      <c r="Q25" s="30">
        <v>1</v>
      </c>
      <c r="R25" s="30"/>
      <c r="S25" s="30"/>
      <c r="T25" s="30"/>
      <c r="U25" s="5">
        <v>2.2949999999999999</v>
      </c>
      <c r="V25">
        <v>3.145</v>
      </c>
      <c r="W25">
        <f t="shared" si="1"/>
        <v>8.6733056600885057</v>
      </c>
      <c r="X25" s="18">
        <f t="shared" si="0"/>
        <v>0.69289180664981043</v>
      </c>
    </row>
    <row r="26" spans="1:24" x14ac:dyDescent="0.25">
      <c r="A26">
        <v>17</v>
      </c>
      <c r="B26" t="s">
        <v>25</v>
      </c>
      <c r="C26" s="14">
        <v>42309</v>
      </c>
      <c r="D26"/>
      <c r="E26" s="14">
        <v>42311</v>
      </c>
      <c r="F26" s="14">
        <v>42313</v>
      </c>
      <c r="G26" s="39"/>
      <c r="H26" s="30"/>
      <c r="I26" s="30"/>
      <c r="J26" s="30"/>
      <c r="K26" s="30"/>
      <c r="L26" s="30"/>
      <c r="M26" s="30"/>
      <c r="N26" s="34"/>
      <c r="O26" s="14">
        <v>42319</v>
      </c>
      <c r="P26" s="36">
        <v>3</v>
      </c>
      <c r="Q26" s="30">
        <v>1</v>
      </c>
      <c r="R26" s="30"/>
      <c r="S26" s="30"/>
      <c r="T26" s="30"/>
      <c r="U26" s="5">
        <v>2.673</v>
      </c>
      <c r="V26">
        <v>3.6480000000000001</v>
      </c>
      <c r="W26">
        <f t="shared" si="1"/>
        <v>13.647445525746965</v>
      </c>
      <c r="X26" s="18">
        <f t="shared" si="0"/>
        <v>1.0658321288750892</v>
      </c>
    </row>
    <row r="27" spans="1:24" x14ac:dyDescent="0.25">
      <c r="A27">
        <v>18</v>
      </c>
      <c r="B27" t="s">
        <v>25</v>
      </c>
      <c r="C27" s="14">
        <v>42309</v>
      </c>
      <c r="D27"/>
      <c r="E27" s="14">
        <v>42311</v>
      </c>
      <c r="F27" s="14">
        <v>42313</v>
      </c>
      <c r="G27" s="39"/>
      <c r="H27" s="30"/>
      <c r="I27" s="30"/>
      <c r="J27" s="30"/>
      <c r="K27" s="30"/>
      <c r="L27" s="30"/>
      <c r="M27" s="30"/>
      <c r="N27" s="34"/>
      <c r="O27" s="14">
        <v>42319</v>
      </c>
      <c r="P27" s="36">
        <v>2</v>
      </c>
      <c r="Q27" s="30">
        <v>1</v>
      </c>
      <c r="R27" s="30"/>
      <c r="S27" s="30"/>
      <c r="T27" s="30"/>
      <c r="U27" s="5">
        <v>2.3580000000000001</v>
      </c>
      <c r="V27">
        <v>3.2389999999999999</v>
      </c>
      <c r="W27">
        <f t="shared" si="1"/>
        <v>9.4296847075208703</v>
      </c>
      <c r="X27" s="18">
        <f t="shared" si="0"/>
        <v>0.7501745386989972</v>
      </c>
    </row>
    <row r="28" spans="1:24" x14ac:dyDescent="0.25">
      <c r="A28">
        <v>19</v>
      </c>
      <c r="B28" t="s">
        <v>25</v>
      </c>
      <c r="C28" s="14">
        <v>42309</v>
      </c>
      <c r="D28"/>
      <c r="E28" s="14">
        <v>42311</v>
      </c>
      <c r="F28" s="14">
        <v>42313</v>
      </c>
      <c r="G28" s="39"/>
      <c r="H28" s="30"/>
      <c r="I28" s="30"/>
      <c r="J28" s="30"/>
      <c r="K28" s="30"/>
      <c r="L28" s="30"/>
      <c r="M28" s="30"/>
      <c r="N28" s="34"/>
      <c r="O28" s="14">
        <v>42323</v>
      </c>
      <c r="P28" s="36">
        <v>4</v>
      </c>
      <c r="Q28" s="30"/>
      <c r="R28" s="30"/>
      <c r="S28" s="30">
        <v>1</v>
      </c>
      <c r="T28" s="30"/>
      <c r="W28">
        <f t="shared" si="1"/>
        <v>0</v>
      </c>
      <c r="X28" s="18">
        <f t="shared" si="0"/>
        <v>0</v>
      </c>
    </row>
    <row r="29" spans="1:24" x14ac:dyDescent="0.25">
      <c r="A29">
        <v>20</v>
      </c>
      <c r="B29" t="s">
        <v>25</v>
      </c>
      <c r="C29" s="14">
        <v>42309</v>
      </c>
      <c r="D29"/>
      <c r="E29" s="14">
        <v>42311</v>
      </c>
      <c r="F29" s="14">
        <v>42313</v>
      </c>
      <c r="G29" s="39"/>
      <c r="H29" s="30"/>
      <c r="I29" s="30"/>
      <c r="J29" s="30"/>
      <c r="K29" s="30"/>
      <c r="L29" s="30"/>
      <c r="M29" s="30"/>
      <c r="N29" s="34"/>
      <c r="O29" s="14">
        <v>42319</v>
      </c>
      <c r="P29" s="36">
        <v>3</v>
      </c>
      <c r="Q29" s="30">
        <v>1</v>
      </c>
      <c r="R29" s="30"/>
      <c r="S29" s="30"/>
      <c r="T29" s="30"/>
      <c r="U29" s="5">
        <v>2.17</v>
      </c>
      <c r="V29">
        <v>2.9870000000000001</v>
      </c>
      <c r="W29">
        <f t="shared" si="1"/>
        <v>7.3646703576770953</v>
      </c>
      <c r="X29" s="18">
        <f t="shared" si="0"/>
        <v>0.59317884442151148</v>
      </c>
    </row>
    <row r="30" spans="1:24" x14ac:dyDescent="0.25">
      <c r="A30" t="s">
        <v>73</v>
      </c>
      <c r="B30" t="s">
        <v>25</v>
      </c>
      <c r="C30" s="14">
        <v>42309</v>
      </c>
      <c r="D30"/>
      <c r="F30" s="14">
        <v>42313</v>
      </c>
      <c r="G30" s="39"/>
      <c r="H30" s="30"/>
      <c r="I30" s="30"/>
      <c r="J30" s="30"/>
      <c r="K30" s="30"/>
      <c r="L30" s="30"/>
      <c r="M30" s="30"/>
      <c r="N30" s="34"/>
      <c r="O30" s="14">
        <v>42323</v>
      </c>
      <c r="P30" s="36">
        <v>3</v>
      </c>
      <c r="Q30" s="30"/>
      <c r="R30" s="30"/>
      <c r="S30" s="30">
        <v>1</v>
      </c>
      <c r="T30" s="30"/>
      <c r="W30">
        <f t="shared" si="1"/>
        <v>0</v>
      </c>
      <c r="X30" s="18">
        <f t="shared" si="0"/>
        <v>0</v>
      </c>
    </row>
    <row r="31" spans="1:24" x14ac:dyDescent="0.25">
      <c r="A31" t="s">
        <v>74</v>
      </c>
      <c r="B31" t="s">
        <v>25</v>
      </c>
      <c r="C31" s="14">
        <v>42309</v>
      </c>
      <c r="D31"/>
      <c r="F31" s="14">
        <v>42313</v>
      </c>
      <c r="G31" s="39"/>
      <c r="H31" s="30"/>
      <c r="I31" s="30"/>
      <c r="J31" s="30"/>
      <c r="K31" s="30"/>
      <c r="L31" s="30"/>
      <c r="M31" s="30"/>
      <c r="N31" s="34"/>
      <c r="O31" s="14">
        <v>42323</v>
      </c>
      <c r="P31" s="36">
        <v>3</v>
      </c>
      <c r="Q31" s="30"/>
      <c r="R31" s="30"/>
      <c r="S31" s="30">
        <v>1</v>
      </c>
      <c r="T31" s="30"/>
      <c r="W31">
        <f t="shared" si="1"/>
        <v>0</v>
      </c>
      <c r="X31" s="18">
        <f t="shared" si="0"/>
        <v>0</v>
      </c>
    </row>
    <row r="32" spans="1:24" x14ac:dyDescent="0.25">
      <c r="A32" t="s">
        <v>75</v>
      </c>
      <c r="B32" t="s">
        <v>25</v>
      </c>
      <c r="C32" s="14">
        <v>42309</v>
      </c>
      <c r="D32"/>
      <c r="F32" s="14">
        <v>42313</v>
      </c>
      <c r="G32" s="39"/>
      <c r="H32" s="30"/>
      <c r="I32" s="30"/>
      <c r="J32" s="30"/>
      <c r="K32" s="30"/>
      <c r="L32" s="30"/>
      <c r="M32" s="30"/>
      <c r="N32" s="34"/>
      <c r="O32" s="14">
        <v>42323</v>
      </c>
      <c r="P32" s="36">
        <v>4</v>
      </c>
      <c r="Q32" s="30"/>
      <c r="R32" s="30"/>
      <c r="S32" s="30">
        <v>1</v>
      </c>
      <c r="T32" s="30"/>
      <c r="W32">
        <f t="shared" si="1"/>
        <v>0</v>
      </c>
      <c r="X32" s="18">
        <f t="shared" si="0"/>
        <v>0</v>
      </c>
    </row>
    <row r="33" spans="1:25" x14ac:dyDescent="0.25">
      <c r="A33" t="s">
        <v>76</v>
      </c>
      <c r="B33" t="s">
        <v>25</v>
      </c>
      <c r="C33" s="14">
        <v>42309</v>
      </c>
      <c r="D33"/>
      <c r="F33" s="14">
        <v>42313</v>
      </c>
      <c r="G33" s="39"/>
      <c r="H33" s="30"/>
      <c r="I33" s="30"/>
      <c r="J33" s="30"/>
      <c r="K33" s="30"/>
      <c r="L33" s="30"/>
      <c r="M33" s="30"/>
      <c r="N33" s="34"/>
      <c r="O33" s="14">
        <v>42323</v>
      </c>
      <c r="P33" s="36">
        <v>6</v>
      </c>
      <c r="Q33" s="30"/>
      <c r="R33" s="30"/>
      <c r="S33" s="30">
        <v>1</v>
      </c>
      <c r="T33" s="30"/>
      <c r="W33">
        <f t="shared" si="1"/>
        <v>0</v>
      </c>
      <c r="X33" s="18">
        <f t="shared" si="0"/>
        <v>0</v>
      </c>
    </row>
    <row r="34" spans="1:25" x14ac:dyDescent="0.25">
      <c r="A34" t="s">
        <v>77</v>
      </c>
      <c r="B34" t="s">
        <v>25</v>
      </c>
      <c r="C34" s="14">
        <v>42309</v>
      </c>
      <c r="D34"/>
      <c r="F34" s="14">
        <v>42313</v>
      </c>
      <c r="G34" s="39"/>
      <c r="H34" s="30"/>
      <c r="I34" s="30"/>
      <c r="J34" s="30"/>
      <c r="K34" s="30"/>
      <c r="L34" s="30"/>
      <c r="M34" s="30"/>
      <c r="N34" s="34"/>
      <c r="O34" s="14">
        <v>42325</v>
      </c>
      <c r="P34" s="36">
        <v>5</v>
      </c>
      <c r="Q34" s="30"/>
      <c r="R34" s="30"/>
      <c r="S34" s="30"/>
      <c r="T34" s="30">
        <v>1</v>
      </c>
      <c r="W34">
        <f t="shared" si="1"/>
        <v>0</v>
      </c>
      <c r="X34" s="18">
        <f t="shared" si="0"/>
        <v>0</v>
      </c>
    </row>
    <row r="35" spans="1:25" s="12" customFormat="1" x14ac:dyDescent="0.25">
      <c r="A35" s="12">
        <v>21</v>
      </c>
      <c r="B35" s="12" t="s">
        <v>24</v>
      </c>
      <c r="C35" s="15">
        <v>42306</v>
      </c>
      <c r="D35" s="15">
        <v>42309</v>
      </c>
      <c r="E35" s="15">
        <v>42311</v>
      </c>
      <c r="F35" s="15">
        <v>42313</v>
      </c>
      <c r="G35" s="40">
        <v>1</v>
      </c>
      <c r="H35" s="32">
        <v>1</v>
      </c>
      <c r="I35" s="32"/>
      <c r="J35" s="32">
        <v>1</v>
      </c>
      <c r="K35" s="32"/>
      <c r="L35" s="32"/>
      <c r="M35" s="32"/>
      <c r="N35" s="35"/>
      <c r="P35" s="37"/>
      <c r="Q35" s="32"/>
      <c r="R35" s="32"/>
      <c r="S35" s="32"/>
      <c r="T35" s="32"/>
      <c r="U35" s="42"/>
      <c r="V35" s="33"/>
      <c r="W35" s="12">
        <f t="shared" si="1"/>
        <v>0</v>
      </c>
      <c r="X35" s="33">
        <f t="shared" si="0"/>
        <v>0</v>
      </c>
      <c r="Y35" s="17"/>
    </row>
    <row r="36" spans="1:25" s="12" customFormat="1" x14ac:dyDescent="0.25">
      <c r="A36" s="12">
        <v>22</v>
      </c>
      <c r="B36" s="12" t="s">
        <v>24</v>
      </c>
      <c r="C36" s="15">
        <v>42306</v>
      </c>
      <c r="D36" s="15">
        <v>42309</v>
      </c>
      <c r="E36" s="15">
        <v>42311</v>
      </c>
      <c r="F36" s="15">
        <v>42313</v>
      </c>
      <c r="G36" s="40"/>
      <c r="H36" s="32"/>
      <c r="I36" s="32">
        <v>1</v>
      </c>
      <c r="J36" s="32"/>
      <c r="K36" s="32"/>
      <c r="L36" s="32"/>
      <c r="M36" s="32"/>
      <c r="N36" s="35"/>
      <c r="P36" s="37"/>
      <c r="Q36" s="32"/>
      <c r="R36" s="32"/>
      <c r="S36" s="32"/>
      <c r="T36" s="32"/>
      <c r="U36" s="42"/>
      <c r="V36" s="33"/>
      <c r="W36" s="12">
        <f t="shared" si="1"/>
        <v>0</v>
      </c>
      <c r="X36" s="33">
        <f t="shared" si="0"/>
        <v>0</v>
      </c>
      <c r="Y36" s="17"/>
    </row>
    <row r="37" spans="1:25" s="12" customFormat="1" x14ac:dyDescent="0.25">
      <c r="A37" s="12">
        <v>23</v>
      </c>
      <c r="B37" s="12" t="s">
        <v>24</v>
      </c>
      <c r="C37" s="15">
        <v>42306</v>
      </c>
      <c r="D37" s="15">
        <v>42309</v>
      </c>
      <c r="E37" s="15">
        <v>42311</v>
      </c>
      <c r="F37" s="15">
        <v>42313</v>
      </c>
      <c r="G37" s="40"/>
      <c r="H37" s="32"/>
      <c r="I37" s="32">
        <v>1</v>
      </c>
      <c r="J37" s="32"/>
      <c r="K37" s="32">
        <v>1</v>
      </c>
      <c r="L37" s="32"/>
      <c r="M37" s="32"/>
      <c r="N37" s="35"/>
      <c r="P37" s="37"/>
      <c r="Q37" s="32"/>
      <c r="R37" s="32"/>
      <c r="S37" s="32"/>
      <c r="T37" s="32"/>
      <c r="U37" s="42"/>
      <c r="V37" s="33"/>
      <c r="W37" s="12">
        <f t="shared" si="1"/>
        <v>0</v>
      </c>
      <c r="X37" s="33">
        <f t="shared" si="0"/>
        <v>0</v>
      </c>
      <c r="Y37" s="17"/>
    </row>
    <row r="38" spans="1:25" s="12" customFormat="1" x14ac:dyDescent="0.25">
      <c r="A38" s="12">
        <v>24</v>
      </c>
      <c r="B38" s="12" t="s">
        <v>24</v>
      </c>
      <c r="C38" s="15">
        <v>42306</v>
      </c>
      <c r="D38" s="15">
        <v>42309</v>
      </c>
      <c r="E38" s="15">
        <v>42311</v>
      </c>
      <c r="F38" s="15">
        <v>42313</v>
      </c>
      <c r="G38" s="40"/>
      <c r="H38" s="32"/>
      <c r="I38" s="32">
        <v>1</v>
      </c>
      <c r="J38" s="32"/>
      <c r="K38" s="32">
        <v>1</v>
      </c>
      <c r="L38" s="32"/>
      <c r="M38" s="32"/>
      <c r="N38" s="35"/>
      <c r="P38" s="37"/>
      <c r="Q38" s="32"/>
      <c r="R38" s="32"/>
      <c r="S38" s="32"/>
      <c r="T38" s="32"/>
      <c r="U38" s="42"/>
      <c r="V38" s="33"/>
      <c r="W38" s="12">
        <f t="shared" si="1"/>
        <v>0</v>
      </c>
      <c r="X38" s="33">
        <f t="shared" si="0"/>
        <v>0</v>
      </c>
      <c r="Y38" s="17"/>
    </row>
    <row r="39" spans="1:25" s="12" customFormat="1" x14ac:dyDescent="0.25">
      <c r="A39" s="12">
        <v>25</v>
      </c>
      <c r="B39" s="12" t="s">
        <v>24</v>
      </c>
      <c r="C39" s="15">
        <v>42306</v>
      </c>
      <c r="D39" s="15">
        <v>42309</v>
      </c>
      <c r="E39" s="15">
        <v>42311</v>
      </c>
      <c r="F39" s="15">
        <v>42313</v>
      </c>
      <c r="G39" s="40"/>
      <c r="H39" s="32"/>
      <c r="I39" s="32">
        <v>1</v>
      </c>
      <c r="J39" s="32"/>
      <c r="K39" s="32"/>
      <c r="L39" s="32"/>
      <c r="M39" s="32"/>
      <c r="N39" s="35"/>
      <c r="P39" s="37"/>
      <c r="Q39" s="32"/>
      <c r="R39" s="32"/>
      <c r="S39" s="32"/>
      <c r="T39" s="32"/>
      <c r="U39" s="42"/>
      <c r="V39" s="33"/>
      <c r="W39" s="12">
        <f t="shared" si="1"/>
        <v>0</v>
      </c>
      <c r="X39" s="33">
        <f t="shared" si="0"/>
        <v>0</v>
      </c>
      <c r="Y39" s="17"/>
    </row>
    <row r="40" spans="1:25" s="12" customFormat="1" x14ac:dyDescent="0.25">
      <c r="A40" s="12">
        <v>26</v>
      </c>
      <c r="B40" s="12" t="s">
        <v>24</v>
      </c>
      <c r="C40" s="15">
        <v>42307</v>
      </c>
      <c r="D40" s="15">
        <v>42309</v>
      </c>
      <c r="E40" s="15">
        <v>42311</v>
      </c>
      <c r="F40" s="15">
        <v>42313</v>
      </c>
      <c r="G40" s="40"/>
      <c r="H40" s="32">
        <v>1</v>
      </c>
      <c r="I40" s="32">
        <v>1</v>
      </c>
      <c r="J40" s="32">
        <v>1</v>
      </c>
      <c r="K40" s="32"/>
      <c r="L40" s="32"/>
      <c r="M40" s="32"/>
      <c r="N40" s="35"/>
      <c r="P40" s="37"/>
      <c r="Q40" s="32"/>
      <c r="R40" s="32"/>
      <c r="S40" s="32"/>
      <c r="T40" s="32"/>
      <c r="U40" s="42"/>
      <c r="V40" s="33"/>
      <c r="W40" s="12">
        <f t="shared" si="1"/>
        <v>0</v>
      </c>
      <c r="X40" s="33">
        <f t="shared" si="0"/>
        <v>0</v>
      </c>
      <c r="Y40" s="17"/>
    </row>
    <row r="41" spans="1:25" s="12" customFormat="1" x14ac:dyDescent="0.25">
      <c r="A41" s="12">
        <v>27</v>
      </c>
      <c r="B41" s="12" t="s">
        <v>24</v>
      </c>
      <c r="C41" s="15">
        <v>42307</v>
      </c>
      <c r="D41" s="15">
        <v>42309</v>
      </c>
      <c r="E41" s="15">
        <v>42311</v>
      </c>
      <c r="F41" s="15">
        <v>42313</v>
      </c>
      <c r="G41" s="40"/>
      <c r="H41" s="32"/>
      <c r="I41" s="32">
        <v>1</v>
      </c>
      <c r="J41" s="32"/>
      <c r="K41" s="32">
        <v>1</v>
      </c>
      <c r="L41" s="32"/>
      <c r="M41" s="32"/>
      <c r="N41" s="35"/>
      <c r="P41" s="37"/>
      <c r="Q41" s="32"/>
      <c r="R41" s="32"/>
      <c r="S41" s="32"/>
      <c r="T41" s="32"/>
      <c r="U41" s="42"/>
      <c r="V41" s="33"/>
      <c r="W41" s="12">
        <f t="shared" si="1"/>
        <v>0</v>
      </c>
      <c r="X41" s="33">
        <f t="shared" si="0"/>
        <v>0</v>
      </c>
      <c r="Y41" s="17"/>
    </row>
    <row r="42" spans="1:25" s="12" customFormat="1" x14ac:dyDescent="0.25">
      <c r="A42" s="12">
        <v>28</v>
      </c>
      <c r="B42" s="12" t="s">
        <v>24</v>
      </c>
      <c r="C42" s="15">
        <v>42307</v>
      </c>
      <c r="D42" s="15">
        <v>42309</v>
      </c>
      <c r="E42" s="15">
        <v>42311</v>
      </c>
      <c r="F42" s="15">
        <v>42313</v>
      </c>
      <c r="G42" s="40"/>
      <c r="H42" s="32"/>
      <c r="I42" s="32"/>
      <c r="J42" s="32"/>
      <c r="K42" s="32"/>
      <c r="L42" s="32"/>
      <c r="M42" s="32"/>
      <c r="N42" s="35"/>
      <c r="P42" s="37"/>
      <c r="Q42" s="32"/>
      <c r="R42" s="32"/>
      <c r="S42" s="32"/>
      <c r="T42" s="32"/>
      <c r="U42" s="42"/>
      <c r="V42" s="33"/>
      <c r="W42" s="12">
        <f t="shared" si="1"/>
        <v>0</v>
      </c>
      <c r="X42" s="33">
        <f t="shared" si="0"/>
        <v>0</v>
      </c>
      <c r="Y42" s="17"/>
    </row>
    <row r="43" spans="1:25" s="12" customFormat="1" x14ac:dyDescent="0.25">
      <c r="A43" s="12">
        <v>29</v>
      </c>
      <c r="B43" s="12" t="s">
        <v>24</v>
      </c>
      <c r="C43" s="15">
        <v>42307</v>
      </c>
      <c r="D43" s="15">
        <v>42309</v>
      </c>
      <c r="E43" s="15">
        <v>42311</v>
      </c>
      <c r="F43" s="15">
        <v>42313</v>
      </c>
      <c r="G43" s="40"/>
      <c r="H43" s="32"/>
      <c r="I43" s="32"/>
      <c r="J43" s="32">
        <v>1</v>
      </c>
      <c r="K43" s="32"/>
      <c r="L43" s="32"/>
      <c r="M43" s="32"/>
      <c r="N43" s="35"/>
      <c r="P43" s="37"/>
      <c r="Q43" s="32"/>
      <c r="R43" s="32"/>
      <c r="S43" s="32"/>
      <c r="T43" s="32"/>
      <c r="U43" s="42"/>
      <c r="V43" s="33"/>
      <c r="W43" s="12">
        <f t="shared" si="1"/>
        <v>0</v>
      </c>
      <c r="X43" s="33">
        <f t="shared" si="0"/>
        <v>0</v>
      </c>
      <c r="Y43" s="17"/>
    </row>
    <row r="44" spans="1:25" s="12" customFormat="1" x14ac:dyDescent="0.25">
      <c r="A44" s="12">
        <v>30</v>
      </c>
      <c r="B44" s="12" t="s">
        <v>24</v>
      </c>
      <c r="C44" s="15">
        <v>42307</v>
      </c>
      <c r="D44" s="15">
        <v>42309</v>
      </c>
      <c r="E44" s="15">
        <v>42311</v>
      </c>
      <c r="F44" s="15">
        <v>42313</v>
      </c>
      <c r="G44" s="40"/>
      <c r="H44" s="32"/>
      <c r="I44" s="32"/>
      <c r="J44" s="32">
        <v>1</v>
      </c>
      <c r="K44" s="32"/>
      <c r="L44" s="32"/>
      <c r="M44" s="32"/>
      <c r="N44" s="35"/>
      <c r="P44" s="37"/>
      <c r="Q44" s="32"/>
      <c r="R44" s="32"/>
      <c r="S44" s="32"/>
      <c r="T44" s="32"/>
      <c r="U44" s="42"/>
      <c r="V44" s="33"/>
      <c r="W44" s="12">
        <f t="shared" si="1"/>
        <v>0</v>
      </c>
      <c r="X44" s="33">
        <f t="shared" si="0"/>
        <v>0</v>
      </c>
      <c r="Y44" s="17"/>
    </row>
    <row r="45" spans="1:25" s="12" customFormat="1" x14ac:dyDescent="0.25">
      <c r="A45" s="12">
        <v>31</v>
      </c>
      <c r="B45" s="12" t="s">
        <v>24</v>
      </c>
      <c r="C45" s="15">
        <v>42307</v>
      </c>
      <c r="D45" s="15">
        <v>42309</v>
      </c>
      <c r="E45" s="15">
        <v>42311</v>
      </c>
      <c r="F45" s="15">
        <v>42313</v>
      </c>
      <c r="G45" s="40"/>
      <c r="H45" s="32"/>
      <c r="I45" s="32"/>
      <c r="J45" s="32">
        <v>1</v>
      </c>
      <c r="K45" s="32"/>
      <c r="L45" s="32"/>
      <c r="M45" s="32"/>
      <c r="N45" s="35"/>
      <c r="P45" s="37"/>
      <c r="Q45" s="32"/>
      <c r="R45" s="32"/>
      <c r="S45" s="32"/>
      <c r="T45" s="32"/>
      <c r="U45" s="42"/>
      <c r="V45" s="33"/>
      <c r="W45" s="12">
        <f t="shared" si="1"/>
        <v>0</v>
      </c>
      <c r="X45" s="33">
        <f t="shared" si="0"/>
        <v>0</v>
      </c>
      <c r="Y45" s="17"/>
    </row>
    <row r="46" spans="1:25" s="12" customFormat="1" x14ac:dyDescent="0.25">
      <c r="A46" s="12">
        <v>32</v>
      </c>
      <c r="B46" s="12" t="s">
        <v>24</v>
      </c>
      <c r="C46" s="15">
        <v>42307</v>
      </c>
      <c r="D46" s="15">
        <v>42309</v>
      </c>
      <c r="E46" s="15">
        <v>42311</v>
      </c>
      <c r="F46" s="15">
        <v>42313</v>
      </c>
      <c r="G46" s="40"/>
      <c r="H46" s="32"/>
      <c r="I46" s="32"/>
      <c r="J46" s="32">
        <v>1</v>
      </c>
      <c r="K46" s="32"/>
      <c r="L46" s="32"/>
      <c r="M46" s="32"/>
      <c r="N46" s="35"/>
      <c r="P46" s="37"/>
      <c r="Q46" s="32"/>
      <c r="R46" s="32"/>
      <c r="S46" s="32"/>
      <c r="T46" s="32"/>
      <c r="U46" s="42"/>
      <c r="V46" s="33"/>
      <c r="W46" s="12">
        <f t="shared" si="1"/>
        <v>0</v>
      </c>
      <c r="X46" s="33">
        <f t="shared" si="0"/>
        <v>0</v>
      </c>
      <c r="Y46" s="17"/>
    </row>
    <row r="47" spans="1:25" s="12" customFormat="1" x14ac:dyDescent="0.25">
      <c r="A47" s="12">
        <v>33</v>
      </c>
      <c r="B47" s="12" t="s">
        <v>24</v>
      </c>
      <c r="C47" s="15">
        <v>42307</v>
      </c>
      <c r="D47" s="15">
        <v>42309</v>
      </c>
      <c r="E47" s="15">
        <v>42311</v>
      </c>
      <c r="F47" s="15">
        <v>42313</v>
      </c>
      <c r="G47" s="40"/>
      <c r="H47" s="32">
        <v>1</v>
      </c>
      <c r="I47" s="32"/>
      <c r="J47" s="32"/>
      <c r="K47" s="32">
        <v>1</v>
      </c>
      <c r="L47" s="32"/>
      <c r="M47" s="32"/>
      <c r="N47" s="35"/>
      <c r="P47" s="37"/>
      <c r="Q47" s="32"/>
      <c r="R47" s="32"/>
      <c r="S47" s="32"/>
      <c r="T47" s="32"/>
      <c r="U47" s="42"/>
      <c r="V47" s="33"/>
      <c r="W47" s="12">
        <f t="shared" si="1"/>
        <v>0</v>
      </c>
      <c r="X47" s="33">
        <f t="shared" si="0"/>
        <v>0</v>
      </c>
      <c r="Y47" s="17"/>
    </row>
    <row r="48" spans="1:25" s="12" customFormat="1" x14ac:dyDescent="0.25">
      <c r="A48" s="12">
        <v>34</v>
      </c>
      <c r="B48" s="12" t="s">
        <v>24</v>
      </c>
      <c r="C48" s="15">
        <v>42307</v>
      </c>
      <c r="D48" s="15">
        <v>42309</v>
      </c>
      <c r="E48" s="15">
        <v>42311</v>
      </c>
      <c r="F48" s="15">
        <v>42313</v>
      </c>
      <c r="G48" s="40"/>
      <c r="H48" s="32"/>
      <c r="I48" s="32"/>
      <c r="J48" s="32">
        <v>1</v>
      </c>
      <c r="K48" s="32">
        <v>1</v>
      </c>
      <c r="L48" s="32"/>
      <c r="M48" s="32"/>
      <c r="N48" s="35"/>
      <c r="P48" s="37"/>
      <c r="Q48" s="32"/>
      <c r="R48" s="32"/>
      <c r="S48" s="32"/>
      <c r="T48" s="32"/>
      <c r="U48" s="42"/>
      <c r="V48" s="33"/>
      <c r="W48" s="12">
        <f t="shared" si="1"/>
        <v>0</v>
      </c>
      <c r="X48" s="33">
        <f t="shared" si="0"/>
        <v>0</v>
      </c>
      <c r="Y48" s="17"/>
    </row>
    <row r="49" spans="1:25" s="12" customFormat="1" x14ac:dyDescent="0.25">
      <c r="A49" s="12">
        <v>35</v>
      </c>
      <c r="B49" s="12" t="s">
        <v>24</v>
      </c>
      <c r="C49" s="15">
        <v>42309</v>
      </c>
      <c r="E49" s="15">
        <v>42311</v>
      </c>
      <c r="F49" s="15">
        <v>42313</v>
      </c>
      <c r="G49" s="40"/>
      <c r="H49" s="32"/>
      <c r="I49" s="32"/>
      <c r="J49" s="32">
        <v>1</v>
      </c>
      <c r="K49" s="32"/>
      <c r="L49" s="32"/>
      <c r="M49" s="32"/>
      <c r="N49" s="35"/>
      <c r="P49" s="37"/>
      <c r="Q49" s="32"/>
      <c r="R49" s="32"/>
      <c r="S49" s="32"/>
      <c r="T49" s="32"/>
      <c r="U49" s="42"/>
      <c r="V49" s="33"/>
      <c r="W49" s="12">
        <f t="shared" si="1"/>
        <v>0</v>
      </c>
      <c r="X49" s="33">
        <f t="shared" si="0"/>
        <v>0</v>
      </c>
      <c r="Y49" s="17"/>
    </row>
    <row r="50" spans="1:25" s="12" customFormat="1" x14ac:dyDescent="0.25">
      <c r="A50" s="12">
        <v>36</v>
      </c>
      <c r="B50" s="12" t="s">
        <v>24</v>
      </c>
      <c r="C50" s="15">
        <v>42309</v>
      </c>
      <c r="E50" s="15">
        <v>42311</v>
      </c>
      <c r="F50" s="15">
        <v>42313</v>
      </c>
      <c r="G50" s="40"/>
      <c r="H50" s="32"/>
      <c r="I50" s="32"/>
      <c r="J50" s="32">
        <v>1</v>
      </c>
      <c r="K50" s="32"/>
      <c r="L50" s="32"/>
      <c r="M50" s="32"/>
      <c r="N50" s="35"/>
      <c r="P50" s="37"/>
      <c r="Q50" s="32"/>
      <c r="R50" s="32"/>
      <c r="S50" s="32"/>
      <c r="T50" s="32"/>
      <c r="U50" s="42"/>
      <c r="V50" s="33"/>
      <c r="W50" s="12">
        <f t="shared" si="1"/>
        <v>0</v>
      </c>
      <c r="X50" s="33">
        <f t="shared" si="0"/>
        <v>0</v>
      </c>
      <c r="Y50" s="17"/>
    </row>
    <row r="51" spans="1:25" s="12" customFormat="1" x14ac:dyDescent="0.25">
      <c r="A51" s="12">
        <v>37</v>
      </c>
      <c r="B51" s="12" t="s">
        <v>24</v>
      </c>
      <c r="C51" s="15">
        <v>42309</v>
      </c>
      <c r="E51" s="15">
        <v>42311</v>
      </c>
      <c r="F51" s="15">
        <v>42313</v>
      </c>
      <c r="G51" s="40"/>
      <c r="H51" s="32"/>
      <c r="I51" s="32"/>
      <c r="J51" s="32">
        <v>1</v>
      </c>
      <c r="K51" s="32"/>
      <c r="L51" s="32"/>
      <c r="M51" s="32"/>
      <c r="N51" s="35"/>
      <c r="P51" s="37"/>
      <c r="Q51" s="32"/>
      <c r="R51" s="32"/>
      <c r="S51" s="32"/>
      <c r="T51" s="32"/>
      <c r="U51" s="42"/>
      <c r="V51" s="33"/>
      <c r="W51" s="12">
        <f t="shared" si="1"/>
        <v>0</v>
      </c>
      <c r="X51" s="33">
        <f t="shared" si="0"/>
        <v>0</v>
      </c>
      <c r="Y51" s="17"/>
    </row>
    <row r="52" spans="1:25" s="12" customFormat="1" x14ac:dyDescent="0.25">
      <c r="A52" s="12">
        <v>38</v>
      </c>
      <c r="B52" s="12" t="s">
        <v>24</v>
      </c>
      <c r="C52" s="15">
        <v>42309</v>
      </c>
      <c r="E52" s="15">
        <v>42311</v>
      </c>
      <c r="F52" s="15">
        <v>42313</v>
      </c>
      <c r="G52" s="40"/>
      <c r="H52" s="32"/>
      <c r="I52" s="32"/>
      <c r="J52" s="32">
        <v>1</v>
      </c>
      <c r="K52" s="32"/>
      <c r="L52" s="32"/>
      <c r="M52" s="32"/>
      <c r="N52" s="35"/>
      <c r="P52" s="37"/>
      <c r="Q52" s="32"/>
      <c r="R52" s="32"/>
      <c r="S52" s="32"/>
      <c r="T52" s="32"/>
      <c r="U52" s="42"/>
      <c r="V52" s="33"/>
      <c r="W52" s="12">
        <f t="shared" si="1"/>
        <v>0</v>
      </c>
      <c r="X52" s="33">
        <f t="shared" si="0"/>
        <v>0</v>
      </c>
      <c r="Y52" s="17"/>
    </row>
    <row r="53" spans="1:25" s="12" customFormat="1" x14ac:dyDescent="0.25">
      <c r="A53" s="12">
        <v>39</v>
      </c>
      <c r="B53" s="12" t="s">
        <v>24</v>
      </c>
      <c r="C53" s="15">
        <v>42309</v>
      </c>
      <c r="E53" s="15">
        <v>42311</v>
      </c>
      <c r="F53" s="15">
        <v>42313</v>
      </c>
      <c r="G53" s="40"/>
      <c r="H53" s="32"/>
      <c r="I53" s="32"/>
      <c r="J53" s="32"/>
      <c r="K53" s="32">
        <v>1</v>
      </c>
      <c r="L53" s="32"/>
      <c r="M53" s="32"/>
      <c r="N53" s="35"/>
      <c r="P53" s="37"/>
      <c r="Q53" s="32"/>
      <c r="R53" s="32"/>
      <c r="S53" s="32"/>
      <c r="T53" s="32"/>
      <c r="U53" s="42"/>
      <c r="V53" s="33"/>
      <c r="W53" s="12">
        <f t="shared" si="1"/>
        <v>0</v>
      </c>
      <c r="X53" s="33">
        <f t="shared" si="0"/>
        <v>0</v>
      </c>
      <c r="Y53" s="17"/>
    </row>
    <row r="54" spans="1:25" s="12" customFormat="1" x14ac:dyDescent="0.25">
      <c r="A54" s="12">
        <v>40</v>
      </c>
      <c r="B54" s="12" t="s">
        <v>24</v>
      </c>
      <c r="C54" s="15">
        <v>42309</v>
      </c>
      <c r="E54" s="15">
        <v>42311</v>
      </c>
      <c r="F54" s="15">
        <v>42313</v>
      </c>
      <c r="G54" s="40"/>
      <c r="H54" s="32"/>
      <c r="I54" s="32">
        <v>1</v>
      </c>
      <c r="J54" s="32"/>
      <c r="K54" s="32"/>
      <c r="L54" s="32"/>
      <c r="M54" s="32"/>
      <c r="N54" s="35"/>
      <c r="P54" s="37"/>
      <c r="Q54" s="32"/>
      <c r="R54" s="32"/>
      <c r="S54" s="32"/>
      <c r="T54" s="32"/>
      <c r="U54" s="42"/>
      <c r="V54" s="33"/>
      <c r="W54" s="12">
        <f t="shared" si="1"/>
        <v>0</v>
      </c>
      <c r="X54" s="33">
        <f t="shared" si="0"/>
        <v>0</v>
      </c>
      <c r="Y54" s="17"/>
    </row>
    <row r="55" spans="1:25" s="12" customFormat="1" x14ac:dyDescent="0.25">
      <c r="A55" s="12" t="s">
        <v>53</v>
      </c>
      <c r="B55" s="12" t="s">
        <v>24</v>
      </c>
      <c r="C55" s="15">
        <v>42309</v>
      </c>
      <c r="F55" s="15">
        <v>42313</v>
      </c>
      <c r="G55" s="40"/>
      <c r="H55" s="32"/>
      <c r="I55" s="32">
        <v>1</v>
      </c>
      <c r="J55" s="32"/>
      <c r="K55" s="32">
        <v>1</v>
      </c>
      <c r="L55" s="32"/>
      <c r="M55" s="32"/>
      <c r="N55" s="35"/>
      <c r="P55" s="37"/>
      <c r="Q55" s="32"/>
      <c r="R55" s="32"/>
      <c r="S55" s="32"/>
      <c r="T55" s="32"/>
      <c r="U55" s="42"/>
      <c r="V55" s="33"/>
      <c r="W55" s="12">
        <f t="shared" si="1"/>
        <v>0</v>
      </c>
      <c r="X55" s="33">
        <f t="shared" si="0"/>
        <v>0</v>
      </c>
      <c r="Y55" s="17"/>
    </row>
    <row r="56" spans="1:25" s="12" customFormat="1" x14ac:dyDescent="0.25">
      <c r="A56" s="12" t="s">
        <v>54</v>
      </c>
      <c r="B56" s="12" t="s">
        <v>24</v>
      </c>
      <c r="C56" s="15">
        <v>42309</v>
      </c>
      <c r="F56" s="15">
        <v>42313</v>
      </c>
      <c r="G56" s="40"/>
      <c r="H56" s="32"/>
      <c r="I56" s="32"/>
      <c r="J56" s="32"/>
      <c r="K56" s="32"/>
      <c r="L56" s="32"/>
      <c r="M56" s="32"/>
      <c r="N56" s="35"/>
      <c r="P56" s="37"/>
      <c r="Q56" s="32"/>
      <c r="R56" s="32"/>
      <c r="S56" s="32"/>
      <c r="T56" s="32"/>
      <c r="U56" s="42"/>
      <c r="V56" s="33"/>
      <c r="W56" s="12">
        <f t="shared" si="1"/>
        <v>0</v>
      </c>
      <c r="X56" s="33">
        <f t="shared" si="0"/>
        <v>0</v>
      </c>
      <c r="Y56" s="17"/>
    </row>
    <row r="57" spans="1:25" s="12" customFormat="1" x14ac:dyDescent="0.25">
      <c r="A57" s="12" t="s">
        <v>55</v>
      </c>
      <c r="B57" s="12" t="s">
        <v>24</v>
      </c>
      <c r="C57" s="15">
        <v>42309</v>
      </c>
      <c r="F57" s="15">
        <v>42313</v>
      </c>
      <c r="G57" s="40"/>
      <c r="H57" s="32">
        <v>1</v>
      </c>
      <c r="I57" s="32"/>
      <c r="J57" s="32"/>
      <c r="K57" s="32"/>
      <c r="L57" s="32"/>
      <c r="M57" s="32"/>
      <c r="N57" s="35"/>
      <c r="P57" s="37"/>
      <c r="Q57" s="32"/>
      <c r="R57" s="32"/>
      <c r="S57" s="32"/>
      <c r="T57" s="32"/>
      <c r="U57" s="42"/>
      <c r="V57" s="33"/>
      <c r="W57" s="12">
        <f t="shared" si="1"/>
        <v>0</v>
      </c>
      <c r="X57" s="33">
        <f t="shared" si="0"/>
        <v>0</v>
      </c>
      <c r="Y57" s="17"/>
    </row>
    <row r="58" spans="1:25" s="12" customFormat="1" x14ac:dyDescent="0.25">
      <c r="A58" s="12" t="s">
        <v>56</v>
      </c>
      <c r="B58" s="12" t="s">
        <v>24</v>
      </c>
      <c r="C58" s="15">
        <v>42309</v>
      </c>
      <c r="F58" s="15">
        <v>42313</v>
      </c>
      <c r="G58" s="40"/>
      <c r="H58" s="32"/>
      <c r="I58" s="32"/>
      <c r="J58" s="32"/>
      <c r="K58" s="32">
        <v>1</v>
      </c>
      <c r="L58" s="32"/>
      <c r="M58" s="32"/>
      <c r="N58" s="35"/>
      <c r="P58" s="37"/>
      <c r="Q58" s="32"/>
      <c r="R58" s="32"/>
      <c r="S58" s="32"/>
      <c r="T58" s="32"/>
      <c r="U58" s="42"/>
      <c r="V58" s="33"/>
      <c r="W58" s="12">
        <f t="shared" si="1"/>
        <v>0</v>
      </c>
      <c r="X58" s="33">
        <f t="shared" si="0"/>
        <v>0</v>
      </c>
      <c r="Y58" s="17"/>
    </row>
    <row r="59" spans="1:25" s="12" customFormat="1" x14ac:dyDescent="0.25">
      <c r="A59" s="12" t="s">
        <v>57</v>
      </c>
      <c r="B59" s="12" t="s">
        <v>24</v>
      </c>
      <c r="C59" s="15">
        <v>42309</v>
      </c>
      <c r="F59" s="15">
        <v>42313</v>
      </c>
      <c r="G59" s="40"/>
      <c r="H59" s="32">
        <v>1</v>
      </c>
      <c r="I59" s="32"/>
      <c r="J59" s="32">
        <v>1</v>
      </c>
      <c r="K59" s="32"/>
      <c r="L59" s="32"/>
      <c r="M59" s="32"/>
      <c r="N59" s="35"/>
      <c r="P59" s="37"/>
      <c r="Q59" s="32"/>
      <c r="R59" s="32"/>
      <c r="S59" s="32"/>
      <c r="T59" s="32"/>
      <c r="U59" s="42"/>
      <c r="V59" s="33"/>
      <c r="W59" s="12">
        <f t="shared" si="1"/>
        <v>0</v>
      </c>
      <c r="X59" s="33">
        <f t="shared" si="0"/>
        <v>0</v>
      </c>
      <c r="Y59" s="17"/>
    </row>
    <row r="60" spans="1:25" x14ac:dyDescent="0.25">
      <c r="A60">
        <v>41</v>
      </c>
      <c r="B60" t="s">
        <v>26</v>
      </c>
      <c r="C60" s="14">
        <v>42306</v>
      </c>
      <c r="D60" s="14">
        <v>42309</v>
      </c>
      <c r="E60" s="14">
        <v>42311</v>
      </c>
      <c r="F60" s="14">
        <v>42313</v>
      </c>
      <c r="G60" s="39"/>
      <c r="H60" s="30"/>
      <c r="I60" s="30"/>
      <c r="J60" s="30"/>
      <c r="K60" s="30"/>
      <c r="L60" s="30"/>
      <c r="M60" s="30"/>
      <c r="N60" s="34">
        <v>1</v>
      </c>
      <c r="Q60" s="30">
        <v>1</v>
      </c>
      <c r="R60" s="30"/>
      <c r="S60" s="30"/>
      <c r="T60" s="30">
        <v>1</v>
      </c>
      <c r="U60" s="5">
        <v>1.59</v>
      </c>
      <c r="V60">
        <v>1.792</v>
      </c>
      <c r="W60">
        <f t="shared" si="1"/>
        <v>2.3720884357453862</v>
      </c>
      <c r="X60" s="18">
        <f t="shared" si="0"/>
        <v>0.20219217270687151</v>
      </c>
    </row>
    <row r="61" spans="1:25" x14ac:dyDescent="0.25">
      <c r="A61">
        <v>42</v>
      </c>
      <c r="B61" t="s">
        <v>26</v>
      </c>
      <c r="C61" s="14">
        <v>42306</v>
      </c>
      <c r="D61" s="14">
        <v>42309</v>
      </c>
      <c r="E61" s="14">
        <v>42311</v>
      </c>
      <c r="F61" s="14">
        <v>42313</v>
      </c>
      <c r="G61" s="39"/>
      <c r="H61" s="30"/>
      <c r="I61" s="30"/>
      <c r="J61" s="30">
        <v>1</v>
      </c>
      <c r="K61" s="30">
        <v>1</v>
      </c>
      <c r="L61" s="30"/>
      <c r="M61" s="30"/>
      <c r="N61" s="34"/>
      <c r="Q61" s="30"/>
      <c r="R61" s="30"/>
      <c r="S61" s="30"/>
      <c r="T61" s="30">
        <v>1</v>
      </c>
      <c r="W61">
        <f t="shared" si="1"/>
        <v>0</v>
      </c>
      <c r="X61" s="18">
        <f t="shared" si="0"/>
        <v>0</v>
      </c>
    </row>
    <row r="62" spans="1:25" x14ac:dyDescent="0.25">
      <c r="A62">
        <v>43</v>
      </c>
      <c r="B62" t="s">
        <v>26</v>
      </c>
      <c r="C62" s="14">
        <v>42306</v>
      </c>
      <c r="D62" s="14">
        <v>42309</v>
      </c>
      <c r="E62" s="14">
        <v>42311</v>
      </c>
      <c r="F62" s="14">
        <v>42313</v>
      </c>
      <c r="G62" s="39"/>
      <c r="H62" s="30"/>
      <c r="I62" s="30"/>
      <c r="J62" s="30">
        <v>1</v>
      </c>
      <c r="K62" s="30">
        <v>1</v>
      </c>
      <c r="L62" s="30"/>
      <c r="M62" s="30"/>
      <c r="N62" s="34"/>
      <c r="Q62" s="30"/>
      <c r="R62" s="30"/>
      <c r="S62" s="30"/>
      <c r="T62" s="30">
        <v>1</v>
      </c>
      <c r="W62">
        <f t="shared" si="1"/>
        <v>0</v>
      </c>
      <c r="X62" s="18">
        <f t="shared" si="0"/>
        <v>0</v>
      </c>
    </row>
    <row r="63" spans="1:25" x14ac:dyDescent="0.25">
      <c r="A63">
        <v>44</v>
      </c>
      <c r="B63" t="s">
        <v>26</v>
      </c>
      <c r="C63" s="14">
        <v>42306</v>
      </c>
      <c r="D63" s="14">
        <v>42309</v>
      </c>
      <c r="E63" s="14">
        <v>42311</v>
      </c>
      <c r="F63" s="14">
        <v>42313</v>
      </c>
      <c r="G63" s="39"/>
      <c r="H63" s="30"/>
      <c r="I63" s="30"/>
      <c r="J63" s="30"/>
      <c r="K63" s="30"/>
      <c r="L63" s="30"/>
      <c r="M63" s="30"/>
      <c r="N63" s="34">
        <v>1</v>
      </c>
      <c r="Q63" s="30">
        <v>1</v>
      </c>
      <c r="R63" s="30"/>
      <c r="S63" s="30"/>
      <c r="T63" s="30"/>
      <c r="U63" s="5">
        <v>1.161</v>
      </c>
      <c r="V63">
        <v>1.6910000000000001</v>
      </c>
      <c r="W63">
        <f t="shared" si="1"/>
        <v>1.1934567067786699</v>
      </c>
      <c r="X63" s="18">
        <f t="shared" si="0"/>
        <v>0.10528253722866651</v>
      </c>
    </row>
    <row r="64" spans="1:25" x14ac:dyDescent="0.25">
      <c r="A64">
        <v>45</v>
      </c>
      <c r="B64" t="s">
        <v>26</v>
      </c>
      <c r="C64" s="14">
        <v>42306</v>
      </c>
      <c r="D64" s="14">
        <v>42309</v>
      </c>
      <c r="E64" s="14">
        <v>42311</v>
      </c>
      <c r="F64" s="14">
        <v>42313</v>
      </c>
      <c r="G64" s="39"/>
      <c r="H64" s="30"/>
      <c r="I64" s="30"/>
      <c r="J64" s="30"/>
      <c r="K64" s="30"/>
      <c r="L64" s="30"/>
      <c r="M64" s="30"/>
      <c r="N64" s="34">
        <v>1</v>
      </c>
      <c r="Q64" s="30">
        <v>1</v>
      </c>
      <c r="R64" s="30"/>
      <c r="S64" s="30"/>
      <c r="T64" s="30">
        <v>1</v>
      </c>
      <c r="U64" s="5">
        <v>1.59</v>
      </c>
      <c r="V64">
        <v>2.2970000000000002</v>
      </c>
      <c r="W64">
        <f t="shared" si="1"/>
        <v>3.0405620183633668</v>
      </c>
      <c r="X64" s="18">
        <f t="shared" si="0"/>
        <v>0.25597419122886655</v>
      </c>
    </row>
    <row r="65" spans="1:24" x14ac:dyDescent="0.25">
      <c r="A65">
        <v>46</v>
      </c>
      <c r="B65" t="s">
        <v>26</v>
      </c>
      <c r="C65" s="14">
        <v>42307</v>
      </c>
      <c r="D65" s="14">
        <v>42309</v>
      </c>
      <c r="E65" s="14">
        <v>42311</v>
      </c>
      <c r="F65" s="14">
        <v>42313</v>
      </c>
      <c r="G65" s="39">
        <v>1</v>
      </c>
      <c r="H65" s="30"/>
      <c r="I65" s="30"/>
      <c r="J65" s="30"/>
      <c r="K65" s="30"/>
      <c r="L65" s="30"/>
      <c r="M65" s="30">
        <v>1</v>
      </c>
      <c r="N65" s="34"/>
      <c r="Q65" s="30">
        <v>1</v>
      </c>
      <c r="R65" s="30"/>
      <c r="S65" s="30"/>
      <c r="T65" s="30"/>
      <c r="U65" s="5">
        <v>1.1359999999999999</v>
      </c>
      <c r="V65">
        <v>1.514</v>
      </c>
      <c r="W65">
        <f t="shared" si="1"/>
        <v>1.0230130180289563</v>
      </c>
      <c r="X65" s="18">
        <f t="shared" si="0"/>
        <v>9.094464014618292E-2</v>
      </c>
    </row>
    <row r="66" spans="1:24" x14ac:dyDescent="0.25">
      <c r="A66">
        <v>47</v>
      </c>
      <c r="B66" t="s">
        <v>26</v>
      </c>
      <c r="C66" s="14">
        <v>42307</v>
      </c>
      <c r="D66" s="14">
        <v>42309</v>
      </c>
      <c r="E66" s="14">
        <v>42311</v>
      </c>
      <c r="F66" s="14">
        <v>42313</v>
      </c>
      <c r="G66" s="39"/>
      <c r="H66" s="30"/>
      <c r="I66" s="30">
        <v>1</v>
      </c>
      <c r="J66" s="30"/>
      <c r="K66" s="30"/>
      <c r="L66" s="30"/>
      <c r="M66" s="30"/>
      <c r="N66" s="34">
        <v>1</v>
      </c>
      <c r="Q66" s="30"/>
      <c r="R66" s="30">
        <v>1</v>
      </c>
      <c r="S66" s="30"/>
      <c r="T66" s="30"/>
      <c r="W66">
        <f t="shared" si="1"/>
        <v>0</v>
      </c>
      <c r="X66" s="18">
        <f t="shared" si="0"/>
        <v>0</v>
      </c>
    </row>
    <row r="67" spans="1:24" x14ac:dyDescent="0.25">
      <c r="A67">
        <v>48</v>
      </c>
      <c r="B67" t="s">
        <v>26</v>
      </c>
      <c r="C67" s="14">
        <v>42307</v>
      </c>
      <c r="D67" s="14">
        <v>42309</v>
      </c>
      <c r="E67" s="14">
        <v>42311</v>
      </c>
      <c r="F67" s="14">
        <v>42313</v>
      </c>
      <c r="G67" s="39"/>
      <c r="H67" s="30"/>
      <c r="I67" s="30"/>
      <c r="J67" s="30">
        <v>1</v>
      </c>
      <c r="K67" s="30"/>
      <c r="L67" s="30">
        <v>1</v>
      </c>
      <c r="M67" s="30"/>
      <c r="N67" s="34">
        <v>1</v>
      </c>
      <c r="Q67" s="30"/>
      <c r="R67" s="30"/>
      <c r="S67" s="30"/>
      <c r="T67" s="30"/>
      <c r="W67">
        <f t="shared" si="1"/>
        <v>0</v>
      </c>
      <c r="X67" s="18">
        <f t="shared" si="0"/>
        <v>0</v>
      </c>
    </row>
    <row r="68" spans="1:24" x14ac:dyDescent="0.25">
      <c r="A68">
        <v>49</v>
      </c>
      <c r="B68" t="s">
        <v>26</v>
      </c>
      <c r="C68" s="14">
        <v>42307</v>
      </c>
      <c r="D68" s="14">
        <v>42309</v>
      </c>
      <c r="E68" s="14">
        <v>42311</v>
      </c>
      <c r="F68" s="14">
        <v>42313</v>
      </c>
      <c r="G68" s="39"/>
      <c r="H68" s="30"/>
      <c r="I68" s="30"/>
      <c r="J68" s="30"/>
      <c r="K68" s="30">
        <v>1</v>
      </c>
      <c r="L68" s="30"/>
      <c r="M68" s="30">
        <v>1</v>
      </c>
      <c r="N68" s="34"/>
      <c r="Q68" s="30"/>
      <c r="R68" s="30"/>
      <c r="S68" s="30"/>
      <c r="T68" s="30"/>
      <c r="W68">
        <f t="shared" si="1"/>
        <v>0</v>
      </c>
      <c r="X68" s="18">
        <f t="shared" si="0"/>
        <v>0</v>
      </c>
    </row>
    <row r="69" spans="1:24" x14ac:dyDescent="0.25">
      <c r="A69">
        <v>50</v>
      </c>
      <c r="B69" t="s">
        <v>26</v>
      </c>
      <c r="C69" s="14">
        <v>42307</v>
      </c>
      <c r="D69" s="14">
        <v>42309</v>
      </c>
      <c r="E69" s="14">
        <v>42311</v>
      </c>
      <c r="F69" s="14">
        <v>42313</v>
      </c>
      <c r="G69" s="39"/>
      <c r="H69" s="30"/>
      <c r="I69" s="30"/>
      <c r="J69" s="30">
        <v>1</v>
      </c>
      <c r="K69" s="30">
        <v>1</v>
      </c>
      <c r="L69" s="30"/>
      <c r="M69" s="30"/>
      <c r="N69" s="34">
        <v>1</v>
      </c>
      <c r="Q69" s="30"/>
      <c r="R69" s="30"/>
      <c r="S69" s="30"/>
      <c r="T69" s="30"/>
      <c r="W69">
        <f t="shared" si="1"/>
        <v>0</v>
      </c>
      <c r="X69" s="18">
        <f t="shared" si="0"/>
        <v>0</v>
      </c>
    </row>
    <row r="70" spans="1:24" x14ac:dyDescent="0.25">
      <c r="A70">
        <v>51</v>
      </c>
      <c r="B70" t="s">
        <v>26</v>
      </c>
      <c r="C70" s="14">
        <v>42307</v>
      </c>
      <c r="D70" s="14">
        <v>42309</v>
      </c>
      <c r="E70" s="14">
        <v>42311</v>
      </c>
      <c r="F70" s="14">
        <v>42313</v>
      </c>
      <c r="G70" s="39"/>
      <c r="H70" s="30"/>
      <c r="I70" s="30"/>
      <c r="J70" s="30"/>
      <c r="K70" s="30">
        <v>1</v>
      </c>
      <c r="L70" s="30"/>
      <c r="M70" s="30">
        <v>1</v>
      </c>
      <c r="N70" s="34">
        <v>1</v>
      </c>
      <c r="Q70" s="30"/>
      <c r="R70" s="30"/>
      <c r="S70" s="30"/>
      <c r="T70" s="30"/>
      <c r="W70">
        <f t="shared" si="1"/>
        <v>0</v>
      </c>
      <c r="X70" s="18">
        <f t="shared" si="0"/>
        <v>0</v>
      </c>
    </row>
    <row r="71" spans="1:24" x14ac:dyDescent="0.25">
      <c r="A71">
        <v>52</v>
      </c>
      <c r="B71" t="s">
        <v>26</v>
      </c>
      <c r="C71" s="14">
        <v>42307</v>
      </c>
      <c r="D71" s="14">
        <v>42309</v>
      </c>
      <c r="E71" s="14">
        <v>42311</v>
      </c>
      <c r="F71" s="14">
        <v>42313</v>
      </c>
      <c r="G71" s="39"/>
      <c r="H71" s="30"/>
      <c r="I71" s="30"/>
      <c r="J71" s="30"/>
      <c r="K71" s="30">
        <v>1</v>
      </c>
      <c r="L71" s="30"/>
      <c r="M71" s="30"/>
      <c r="N71" s="34">
        <v>1</v>
      </c>
      <c r="Q71" s="30"/>
      <c r="R71" s="30"/>
      <c r="S71" s="30"/>
      <c r="T71" s="30"/>
      <c r="W71">
        <f t="shared" si="1"/>
        <v>0</v>
      </c>
      <c r="X71" s="18">
        <f t="shared" si="0"/>
        <v>0</v>
      </c>
    </row>
    <row r="72" spans="1:24" x14ac:dyDescent="0.25">
      <c r="A72">
        <v>53</v>
      </c>
      <c r="B72" t="s">
        <v>26</v>
      </c>
      <c r="C72" s="14">
        <v>42307</v>
      </c>
      <c r="D72" s="14">
        <v>42309</v>
      </c>
      <c r="E72" s="14">
        <v>42311</v>
      </c>
      <c r="F72" s="14">
        <v>42313</v>
      </c>
      <c r="G72" s="39"/>
      <c r="H72" s="30"/>
      <c r="I72" s="30"/>
      <c r="J72" s="30"/>
      <c r="K72" s="30">
        <v>1</v>
      </c>
      <c r="L72" s="30">
        <v>1</v>
      </c>
      <c r="M72" s="30"/>
      <c r="N72" s="34">
        <v>1</v>
      </c>
      <c r="Q72" s="30"/>
      <c r="R72" s="30"/>
      <c r="S72" s="30"/>
      <c r="T72" s="30"/>
      <c r="W72">
        <f t="shared" si="1"/>
        <v>0</v>
      </c>
      <c r="X72" s="18">
        <f t="shared" si="0"/>
        <v>0</v>
      </c>
    </row>
    <row r="73" spans="1:24" x14ac:dyDescent="0.25">
      <c r="A73">
        <v>54</v>
      </c>
      <c r="B73" t="s">
        <v>26</v>
      </c>
      <c r="C73" s="14">
        <v>42307</v>
      </c>
      <c r="D73" s="14">
        <v>42309</v>
      </c>
      <c r="E73" s="14">
        <v>42311</v>
      </c>
      <c r="F73" s="14">
        <v>42313</v>
      </c>
      <c r="G73" s="39"/>
      <c r="H73" s="30"/>
      <c r="I73" s="30"/>
      <c r="J73" s="30"/>
      <c r="K73" s="30">
        <v>1</v>
      </c>
      <c r="L73" s="30"/>
      <c r="M73" s="30">
        <v>1</v>
      </c>
      <c r="N73" s="34"/>
      <c r="Q73" s="30"/>
      <c r="R73" s="30"/>
      <c r="S73" s="30"/>
      <c r="T73" s="30"/>
      <c r="W73">
        <f t="shared" si="1"/>
        <v>0</v>
      </c>
      <c r="X73" s="18">
        <f t="shared" si="0"/>
        <v>0</v>
      </c>
    </row>
    <row r="74" spans="1:24" x14ac:dyDescent="0.25">
      <c r="A74">
        <v>55</v>
      </c>
      <c r="B74" t="s">
        <v>26</v>
      </c>
      <c r="C74" s="14">
        <v>42309</v>
      </c>
      <c r="D74"/>
      <c r="E74" s="14">
        <v>42311</v>
      </c>
      <c r="F74" s="14">
        <v>42313</v>
      </c>
      <c r="G74" s="39"/>
      <c r="H74" s="30"/>
      <c r="I74" s="30"/>
      <c r="J74" s="30"/>
      <c r="K74" s="30"/>
      <c r="L74" s="30">
        <v>1</v>
      </c>
      <c r="M74" s="30"/>
      <c r="N74" s="34">
        <v>1</v>
      </c>
      <c r="Q74" s="30">
        <v>1</v>
      </c>
      <c r="R74" s="30"/>
      <c r="S74" s="30"/>
      <c r="T74" s="30"/>
      <c r="U74" s="5">
        <v>1.161</v>
      </c>
      <c r="V74">
        <v>1.4390000000000001</v>
      </c>
      <c r="W74">
        <f t="shared" si="1"/>
        <v>1.0156027209074547</v>
      </c>
      <c r="X74" s="18">
        <f t="shared" si="0"/>
        <v>9.031869825891535E-2</v>
      </c>
    </row>
    <row r="75" spans="1:24" x14ac:dyDescent="0.25">
      <c r="A75">
        <v>56</v>
      </c>
      <c r="B75" t="s">
        <v>26</v>
      </c>
      <c r="C75" s="14">
        <v>42309</v>
      </c>
      <c r="D75"/>
      <c r="E75" s="14">
        <v>42311</v>
      </c>
      <c r="F75" s="14">
        <v>42313</v>
      </c>
      <c r="G75" s="39"/>
      <c r="H75" s="30"/>
      <c r="I75" s="30"/>
      <c r="J75" s="30">
        <v>1</v>
      </c>
      <c r="K75" s="30">
        <v>1</v>
      </c>
      <c r="L75" s="30">
        <v>1</v>
      </c>
      <c r="M75" s="30"/>
      <c r="N75" s="34">
        <v>1</v>
      </c>
      <c r="Q75" s="30"/>
      <c r="R75" s="30"/>
      <c r="S75" s="30"/>
      <c r="T75" s="30"/>
      <c r="W75">
        <f t="shared" si="1"/>
        <v>0</v>
      </c>
      <c r="X75" s="18">
        <f t="shared" ref="X75:X134" si="2">0.089*W75^0.95</f>
        <v>0</v>
      </c>
    </row>
    <row r="76" spans="1:24" x14ac:dyDescent="0.25">
      <c r="A76">
        <v>57</v>
      </c>
      <c r="B76" t="s">
        <v>26</v>
      </c>
      <c r="C76" s="14">
        <v>42309</v>
      </c>
      <c r="D76"/>
      <c r="E76" s="14">
        <v>42311</v>
      </c>
      <c r="F76" s="14">
        <v>42313</v>
      </c>
      <c r="G76" s="39"/>
      <c r="H76" s="30"/>
      <c r="I76" s="30"/>
      <c r="J76" s="30">
        <v>1</v>
      </c>
      <c r="K76" s="30">
        <v>1</v>
      </c>
      <c r="L76" s="30"/>
      <c r="M76" s="30"/>
      <c r="N76" s="34">
        <v>1</v>
      </c>
      <c r="Q76" s="30"/>
      <c r="R76" s="30"/>
      <c r="S76" s="30"/>
      <c r="T76" s="30"/>
      <c r="W76">
        <f t="shared" ref="W76:W134" si="3">(PI()/6)*V76*U76^2</f>
        <v>0</v>
      </c>
      <c r="X76" s="18">
        <f t="shared" si="2"/>
        <v>0</v>
      </c>
    </row>
    <row r="77" spans="1:24" x14ac:dyDescent="0.25">
      <c r="A77">
        <v>58</v>
      </c>
      <c r="B77" t="s">
        <v>26</v>
      </c>
      <c r="C77" s="14">
        <v>42309</v>
      </c>
      <c r="D77"/>
      <c r="E77" s="14">
        <v>42311</v>
      </c>
      <c r="F77" s="14">
        <v>42313</v>
      </c>
      <c r="G77" s="39"/>
      <c r="H77" s="30"/>
      <c r="I77" s="30">
        <v>1</v>
      </c>
      <c r="J77" s="30"/>
      <c r="K77" s="30">
        <v>1</v>
      </c>
      <c r="L77" s="30"/>
      <c r="M77" s="30">
        <v>1</v>
      </c>
      <c r="N77" s="34">
        <v>1</v>
      </c>
      <c r="Q77" s="30"/>
      <c r="R77" s="30"/>
      <c r="S77" s="30"/>
      <c r="T77" s="30"/>
      <c r="W77">
        <f t="shared" si="3"/>
        <v>0</v>
      </c>
      <c r="X77" s="18">
        <f t="shared" si="2"/>
        <v>0</v>
      </c>
    </row>
    <row r="78" spans="1:24" x14ac:dyDescent="0.25">
      <c r="A78">
        <v>59</v>
      </c>
      <c r="B78" t="s">
        <v>26</v>
      </c>
      <c r="C78" s="14">
        <v>42309</v>
      </c>
      <c r="D78"/>
      <c r="E78" s="14">
        <v>42311</v>
      </c>
      <c r="F78" s="14">
        <v>42313</v>
      </c>
      <c r="G78" s="39"/>
      <c r="H78" s="30"/>
      <c r="I78" s="30"/>
      <c r="J78" s="30"/>
      <c r="K78" s="30">
        <v>1</v>
      </c>
      <c r="L78" s="30"/>
      <c r="M78" s="30">
        <v>1</v>
      </c>
      <c r="N78" s="34">
        <v>1</v>
      </c>
      <c r="Q78" s="30"/>
      <c r="R78" s="30"/>
      <c r="S78" s="30"/>
      <c r="T78" s="30"/>
      <c r="W78">
        <f t="shared" si="3"/>
        <v>0</v>
      </c>
      <c r="X78" s="18">
        <f t="shared" si="2"/>
        <v>0</v>
      </c>
    </row>
    <row r="79" spans="1:24" x14ac:dyDescent="0.25">
      <c r="A79">
        <v>60</v>
      </c>
      <c r="B79" t="s">
        <v>26</v>
      </c>
      <c r="C79" s="14">
        <v>42309</v>
      </c>
      <c r="D79"/>
      <c r="E79" s="14">
        <v>42311</v>
      </c>
      <c r="F79" s="14">
        <v>42313</v>
      </c>
      <c r="G79" s="39"/>
      <c r="H79" s="30"/>
      <c r="I79" s="30">
        <v>1</v>
      </c>
      <c r="J79" s="30"/>
      <c r="K79" s="30"/>
      <c r="L79" s="30"/>
      <c r="M79" s="30">
        <v>1</v>
      </c>
      <c r="N79" s="34">
        <v>1</v>
      </c>
      <c r="Q79" s="30"/>
      <c r="R79" s="30">
        <v>1</v>
      </c>
      <c r="S79" s="30"/>
      <c r="T79" s="30"/>
      <c r="W79">
        <f t="shared" si="3"/>
        <v>0</v>
      </c>
      <c r="X79" s="18">
        <f t="shared" si="2"/>
        <v>0</v>
      </c>
    </row>
    <row r="80" spans="1:24" x14ac:dyDescent="0.25">
      <c r="A80" t="s">
        <v>63</v>
      </c>
      <c r="B80" t="s">
        <v>26</v>
      </c>
      <c r="C80" s="14">
        <v>42309</v>
      </c>
      <c r="D80"/>
      <c r="F80" s="14">
        <v>42313</v>
      </c>
      <c r="G80" s="39"/>
      <c r="H80" s="30"/>
      <c r="I80" s="30"/>
      <c r="J80" s="30">
        <v>1</v>
      </c>
      <c r="K80" s="30"/>
      <c r="L80" s="30"/>
      <c r="M80" s="30">
        <v>1</v>
      </c>
      <c r="N80" s="34">
        <v>1</v>
      </c>
      <c r="Q80" s="30"/>
      <c r="R80" s="30"/>
      <c r="S80" s="30"/>
      <c r="T80" s="30"/>
      <c r="W80">
        <f t="shared" si="3"/>
        <v>0</v>
      </c>
      <c r="X80" s="18">
        <f t="shared" si="2"/>
        <v>0</v>
      </c>
    </row>
    <row r="81" spans="1:25" x14ac:dyDescent="0.25">
      <c r="A81" t="s">
        <v>64</v>
      </c>
      <c r="B81" t="s">
        <v>26</v>
      </c>
      <c r="C81" s="14">
        <v>42309</v>
      </c>
      <c r="D81"/>
      <c r="F81" s="14">
        <v>42313</v>
      </c>
      <c r="G81" s="39"/>
      <c r="H81" s="30"/>
      <c r="I81" s="30"/>
      <c r="J81" s="30"/>
      <c r="K81" s="30"/>
      <c r="L81" s="30">
        <v>1</v>
      </c>
      <c r="M81" s="30">
        <v>1</v>
      </c>
      <c r="N81" s="34"/>
      <c r="Q81" s="30">
        <v>1</v>
      </c>
      <c r="R81" s="30"/>
      <c r="S81" s="30"/>
      <c r="T81" s="30"/>
      <c r="U81" s="5">
        <v>1.6910000000000001</v>
      </c>
      <c r="V81">
        <v>1.893</v>
      </c>
      <c r="W81">
        <f t="shared" si="3"/>
        <v>2.8342388805954122</v>
      </c>
      <c r="X81" s="18">
        <f t="shared" si="2"/>
        <v>0.23944437303681984</v>
      </c>
    </row>
    <row r="82" spans="1:25" x14ac:dyDescent="0.25">
      <c r="A82" t="s">
        <v>65</v>
      </c>
      <c r="B82" t="s">
        <v>26</v>
      </c>
      <c r="C82" s="14">
        <v>42309</v>
      </c>
      <c r="D82"/>
      <c r="F82" s="14">
        <v>42313</v>
      </c>
      <c r="G82" s="39"/>
      <c r="H82" s="30"/>
      <c r="I82" s="30"/>
      <c r="J82" s="30"/>
      <c r="K82" s="30">
        <v>1</v>
      </c>
      <c r="L82" s="30"/>
      <c r="M82" s="30"/>
      <c r="N82" s="34">
        <v>1</v>
      </c>
      <c r="Q82" s="30"/>
      <c r="R82" s="30"/>
      <c r="S82" s="30"/>
      <c r="T82" s="30"/>
      <c r="W82">
        <f t="shared" si="3"/>
        <v>0</v>
      </c>
      <c r="X82" s="18">
        <f t="shared" si="2"/>
        <v>0</v>
      </c>
    </row>
    <row r="83" spans="1:25" x14ac:dyDescent="0.25">
      <c r="A83" t="s">
        <v>66</v>
      </c>
      <c r="B83" t="s">
        <v>26</v>
      </c>
      <c r="C83" s="14">
        <v>42309</v>
      </c>
      <c r="D83"/>
      <c r="F83" s="14">
        <v>42313</v>
      </c>
      <c r="G83" s="39"/>
      <c r="H83" s="30">
        <v>1</v>
      </c>
      <c r="I83" s="30"/>
      <c r="J83" s="30">
        <v>1</v>
      </c>
      <c r="K83" s="30">
        <v>1</v>
      </c>
      <c r="L83" s="30"/>
      <c r="M83" s="30"/>
      <c r="N83" s="34">
        <v>1</v>
      </c>
      <c r="Q83" s="30"/>
      <c r="R83" s="30"/>
      <c r="S83" s="30"/>
      <c r="T83" s="30"/>
      <c r="W83">
        <f t="shared" si="3"/>
        <v>0</v>
      </c>
      <c r="X83" s="18">
        <f t="shared" si="2"/>
        <v>0</v>
      </c>
    </row>
    <row r="84" spans="1:25" x14ac:dyDescent="0.25">
      <c r="A84" t="s">
        <v>67</v>
      </c>
      <c r="B84" t="s">
        <v>26</v>
      </c>
      <c r="C84" s="14">
        <v>42309</v>
      </c>
      <c r="D84"/>
      <c r="F84" s="14">
        <v>42313</v>
      </c>
      <c r="G84" s="39"/>
      <c r="H84" s="30"/>
      <c r="I84" s="30"/>
      <c r="J84" s="30">
        <v>1</v>
      </c>
      <c r="K84" s="30"/>
      <c r="L84" s="30"/>
      <c r="M84" s="30">
        <v>1</v>
      </c>
      <c r="N84" s="34"/>
      <c r="Q84" s="30"/>
      <c r="R84" s="30"/>
      <c r="S84" s="30"/>
      <c r="T84" s="30"/>
      <c r="W84">
        <f t="shared" si="3"/>
        <v>0</v>
      </c>
      <c r="X84" s="18">
        <f t="shared" si="2"/>
        <v>0</v>
      </c>
    </row>
    <row r="85" spans="1:25" s="12" customFormat="1" x14ac:dyDescent="0.25">
      <c r="A85" s="12">
        <v>61</v>
      </c>
      <c r="B85" s="12" t="s">
        <v>27</v>
      </c>
      <c r="C85" s="15">
        <v>42306</v>
      </c>
      <c r="D85" s="15">
        <v>42309</v>
      </c>
      <c r="E85" s="15">
        <v>42311</v>
      </c>
      <c r="F85" s="15">
        <v>42313</v>
      </c>
      <c r="G85" s="40"/>
      <c r="H85" s="32"/>
      <c r="I85" s="32">
        <v>1</v>
      </c>
      <c r="J85" s="32"/>
      <c r="K85" s="32">
        <v>1</v>
      </c>
      <c r="L85" s="32"/>
      <c r="M85" s="32"/>
      <c r="N85" s="35"/>
      <c r="P85" s="37"/>
      <c r="Q85" s="32"/>
      <c r="R85" s="32"/>
      <c r="S85" s="32"/>
      <c r="T85" s="32"/>
      <c r="U85" s="42"/>
      <c r="V85" s="33"/>
      <c r="W85" s="12">
        <f t="shared" si="3"/>
        <v>0</v>
      </c>
      <c r="X85" s="33">
        <f t="shared" si="2"/>
        <v>0</v>
      </c>
      <c r="Y85" s="17"/>
    </row>
    <row r="86" spans="1:25" s="12" customFormat="1" x14ac:dyDescent="0.25">
      <c r="A86" s="12">
        <v>62</v>
      </c>
      <c r="B86" s="12" t="s">
        <v>27</v>
      </c>
      <c r="C86" s="15">
        <v>42306</v>
      </c>
      <c r="D86" s="15">
        <v>42309</v>
      </c>
      <c r="E86" s="15">
        <v>42311</v>
      </c>
      <c r="F86" s="15">
        <v>42313</v>
      </c>
      <c r="G86" s="40"/>
      <c r="H86" s="32">
        <v>1</v>
      </c>
      <c r="I86" s="32"/>
      <c r="J86" s="32"/>
      <c r="K86" s="32">
        <v>1</v>
      </c>
      <c r="L86" s="32"/>
      <c r="M86" s="32"/>
      <c r="N86" s="35"/>
      <c r="P86" s="37"/>
      <c r="Q86" s="32"/>
      <c r="R86" s="32"/>
      <c r="S86" s="32"/>
      <c r="T86" s="32"/>
      <c r="U86" s="42"/>
      <c r="V86" s="33"/>
      <c r="W86" s="12">
        <f t="shared" si="3"/>
        <v>0</v>
      </c>
      <c r="X86" s="33">
        <f t="shared" si="2"/>
        <v>0</v>
      </c>
      <c r="Y86" s="17"/>
    </row>
    <row r="87" spans="1:25" s="12" customFormat="1" x14ac:dyDescent="0.25">
      <c r="A87" s="12">
        <v>63</v>
      </c>
      <c r="B87" s="12" t="s">
        <v>27</v>
      </c>
      <c r="C87" s="15">
        <v>42306</v>
      </c>
      <c r="D87" s="15">
        <v>42309</v>
      </c>
      <c r="E87" s="15">
        <v>42311</v>
      </c>
      <c r="F87" s="15">
        <v>42313</v>
      </c>
      <c r="G87" s="40"/>
      <c r="H87" s="32"/>
      <c r="I87" s="32">
        <v>1</v>
      </c>
      <c r="J87" s="32"/>
      <c r="K87" s="32">
        <v>1</v>
      </c>
      <c r="L87" s="32"/>
      <c r="M87" s="32"/>
      <c r="N87" s="35"/>
      <c r="P87" s="37"/>
      <c r="Q87" s="32"/>
      <c r="R87" s="32"/>
      <c r="S87" s="32"/>
      <c r="T87" s="32"/>
      <c r="U87" s="42"/>
      <c r="V87" s="33"/>
      <c r="W87" s="12">
        <f t="shared" si="3"/>
        <v>0</v>
      </c>
      <c r="X87" s="33">
        <f t="shared" si="2"/>
        <v>0</v>
      </c>
      <c r="Y87" s="17"/>
    </row>
    <row r="88" spans="1:25" s="12" customFormat="1" x14ac:dyDescent="0.25">
      <c r="A88" s="12">
        <v>64</v>
      </c>
      <c r="B88" s="12" t="s">
        <v>27</v>
      </c>
      <c r="C88" s="15">
        <v>42306</v>
      </c>
      <c r="D88" s="15">
        <v>42309</v>
      </c>
      <c r="E88" s="15">
        <v>42311</v>
      </c>
      <c r="F88" s="15">
        <v>42313</v>
      </c>
      <c r="G88" s="40"/>
      <c r="H88" s="32"/>
      <c r="I88" s="32"/>
      <c r="J88" s="32">
        <v>1</v>
      </c>
      <c r="K88" s="32">
        <v>1</v>
      </c>
      <c r="L88" s="32"/>
      <c r="M88" s="32"/>
      <c r="N88" s="35"/>
      <c r="P88" s="37"/>
      <c r="Q88" s="32"/>
      <c r="R88" s="32"/>
      <c r="S88" s="32"/>
      <c r="T88" s="32"/>
      <c r="U88" s="42"/>
      <c r="V88" s="33"/>
      <c r="W88" s="12">
        <f t="shared" si="3"/>
        <v>0</v>
      </c>
      <c r="X88" s="33">
        <f t="shared" si="2"/>
        <v>0</v>
      </c>
      <c r="Y88" s="17"/>
    </row>
    <row r="89" spans="1:25" s="12" customFormat="1" x14ac:dyDescent="0.25">
      <c r="A89" s="12">
        <v>65</v>
      </c>
      <c r="B89" s="12" t="s">
        <v>27</v>
      </c>
      <c r="C89" s="15">
        <v>42306</v>
      </c>
      <c r="D89" s="15">
        <v>42309</v>
      </c>
      <c r="E89" s="15">
        <v>42311</v>
      </c>
      <c r="F89" s="15">
        <v>42313</v>
      </c>
      <c r="G89" s="40"/>
      <c r="H89" s="32"/>
      <c r="I89" s="32">
        <v>1</v>
      </c>
      <c r="J89" s="32"/>
      <c r="K89" s="32">
        <v>1</v>
      </c>
      <c r="L89" s="32"/>
      <c r="M89" s="32"/>
      <c r="N89" s="35"/>
      <c r="P89" s="37"/>
      <c r="Q89" s="32"/>
      <c r="R89" s="32"/>
      <c r="S89" s="32"/>
      <c r="T89" s="32"/>
      <c r="U89" s="42"/>
      <c r="V89" s="33"/>
      <c r="W89" s="12">
        <f t="shared" si="3"/>
        <v>0</v>
      </c>
      <c r="X89" s="33">
        <f t="shared" si="2"/>
        <v>0</v>
      </c>
      <c r="Y89" s="17"/>
    </row>
    <row r="90" spans="1:25" s="12" customFormat="1" x14ac:dyDescent="0.25">
      <c r="A90" s="12">
        <v>66</v>
      </c>
      <c r="B90" s="12" t="s">
        <v>27</v>
      </c>
      <c r="C90" s="15">
        <v>42307</v>
      </c>
      <c r="D90" s="15">
        <v>42309</v>
      </c>
      <c r="E90" s="15">
        <v>42311</v>
      </c>
      <c r="F90" s="15">
        <v>42313</v>
      </c>
      <c r="G90" s="40"/>
      <c r="H90" s="32"/>
      <c r="I90" s="32">
        <v>1</v>
      </c>
      <c r="J90" s="32"/>
      <c r="K90" s="32">
        <v>1</v>
      </c>
      <c r="L90" s="32"/>
      <c r="M90" s="32"/>
      <c r="N90" s="35"/>
      <c r="P90" s="37"/>
      <c r="Q90" s="32"/>
      <c r="R90" s="32"/>
      <c r="S90" s="32"/>
      <c r="T90" s="32"/>
      <c r="U90" s="42"/>
      <c r="V90" s="33"/>
      <c r="W90" s="12">
        <f t="shared" si="3"/>
        <v>0</v>
      </c>
      <c r="X90" s="33">
        <f t="shared" si="2"/>
        <v>0</v>
      </c>
      <c r="Y90" s="17"/>
    </row>
    <row r="91" spans="1:25" s="12" customFormat="1" x14ac:dyDescent="0.25">
      <c r="A91" s="12">
        <v>67</v>
      </c>
      <c r="B91" s="12" t="s">
        <v>27</v>
      </c>
      <c r="C91" s="15">
        <v>42307</v>
      </c>
      <c r="D91" s="15">
        <v>42309</v>
      </c>
      <c r="E91" s="15">
        <v>42311</v>
      </c>
      <c r="F91" s="15">
        <v>42313</v>
      </c>
      <c r="G91" s="40"/>
      <c r="H91" s="32"/>
      <c r="I91" s="32">
        <v>1</v>
      </c>
      <c r="J91" s="32"/>
      <c r="K91" s="32"/>
      <c r="L91" s="32"/>
      <c r="M91" s="32"/>
      <c r="N91" s="35"/>
      <c r="P91" s="37"/>
      <c r="Q91" s="32"/>
      <c r="R91" s="32"/>
      <c r="S91" s="32"/>
      <c r="T91" s="32"/>
      <c r="U91" s="42"/>
      <c r="V91" s="33"/>
      <c r="W91" s="12">
        <f t="shared" si="3"/>
        <v>0</v>
      </c>
      <c r="X91" s="33">
        <f t="shared" si="2"/>
        <v>0</v>
      </c>
      <c r="Y91" s="17"/>
    </row>
    <row r="92" spans="1:25" s="12" customFormat="1" x14ac:dyDescent="0.25">
      <c r="A92" s="12">
        <v>68</v>
      </c>
      <c r="B92" s="12" t="s">
        <v>27</v>
      </c>
      <c r="C92" s="15">
        <v>42307</v>
      </c>
      <c r="D92" s="15">
        <v>42309</v>
      </c>
      <c r="E92" s="15">
        <v>42311</v>
      </c>
      <c r="F92" s="15">
        <v>42313</v>
      </c>
      <c r="G92" s="40"/>
      <c r="H92" s="32"/>
      <c r="I92" s="32">
        <v>1</v>
      </c>
      <c r="J92" s="32"/>
      <c r="K92" s="32">
        <v>1</v>
      </c>
      <c r="L92" s="32"/>
      <c r="M92" s="32"/>
      <c r="N92" s="35"/>
      <c r="P92" s="37"/>
      <c r="Q92" s="32"/>
      <c r="R92" s="32"/>
      <c r="S92" s="32"/>
      <c r="T92" s="32"/>
      <c r="U92" s="42"/>
      <c r="V92" s="33"/>
      <c r="W92" s="12">
        <f t="shared" si="3"/>
        <v>0</v>
      </c>
      <c r="X92" s="33">
        <f t="shared" si="2"/>
        <v>0</v>
      </c>
      <c r="Y92" s="17"/>
    </row>
    <row r="93" spans="1:25" s="12" customFormat="1" x14ac:dyDescent="0.25">
      <c r="A93" s="12">
        <v>69</v>
      </c>
      <c r="B93" s="12" t="s">
        <v>27</v>
      </c>
      <c r="C93" s="15">
        <v>42307</v>
      </c>
      <c r="D93" s="15">
        <v>42309</v>
      </c>
      <c r="E93" s="15">
        <v>42311</v>
      </c>
      <c r="F93" s="15">
        <v>42313</v>
      </c>
      <c r="G93" s="40"/>
      <c r="H93" s="32"/>
      <c r="I93" s="32">
        <v>1</v>
      </c>
      <c r="J93" s="32"/>
      <c r="K93" s="32"/>
      <c r="L93" s="32"/>
      <c r="M93" s="32"/>
      <c r="N93" s="35"/>
      <c r="P93" s="37"/>
      <c r="Q93" s="32"/>
      <c r="R93" s="32"/>
      <c r="S93" s="32"/>
      <c r="T93" s="32"/>
      <c r="U93" s="42"/>
      <c r="V93" s="33"/>
      <c r="W93" s="12">
        <f t="shared" si="3"/>
        <v>0</v>
      </c>
      <c r="X93" s="33">
        <f t="shared" si="2"/>
        <v>0</v>
      </c>
      <c r="Y93" s="17"/>
    </row>
    <row r="94" spans="1:25" s="12" customFormat="1" x14ac:dyDescent="0.25">
      <c r="A94" s="12">
        <v>70</v>
      </c>
      <c r="B94" s="12" t="s">
        <v>27</v>
      </c>
      <c r="C94" s="15">
        <v>42307</v>
      </c>
      <c r="D94" s="15">
        <v>42309</v>
      </c>
      <c r="E94" s="15">
        <v>42311</v>
      </c>
      <c r="F94" s="15">
        <v>42313</v>
      </c>
      <c r="G94" s="40"/>
      <c r="H94" s="32"/>
      <c r="I94" s="32">
        <v>1</v>
      </c>
      <c r="J94" s="32"/>
      <c r="K94" s="32">
        <v>1</v>
      </c>
      <c r="L94" s="32"/>
      <c r="M94" s="32"/>
      <c r="N94" s="35"/>
      <c r="P94" s="37"/>
      <c r="Q94" s="32"/>
      <c r="R94" s="32"/>
      <c r="S94" s="32"/>
      <c r="T94" s="32"/>
      <c r="U94" s="42"/>
      <c r="V94" s="33"/>
      <c r="W94" s="12">
        <f t="shared" si="3"/>
        <v>0</v>
      </c>
      <c r="X94" s="33">
        <f t="shared" si="2"/>
        <v>0</v>
      </c>
      <c r="Y94" s="17"/>
    </row>
    <row r="95" spans="1:25" s="12" customFormat="1" x14ac:dyDescent="0.25">
      <c r="A95" s="12">
        <v>71</v>
      </c>
      <c r="B95" s="12" t="s">
        <v>27</v>
      </c>
      <c r="C95" s="15">
        <v>42307</v>
      </c>
      <c r="D95" s="15">
        <v>42309</v>
      </c>
      <c r="E95" s="15">
        <v>42311</v>
      </c>
      <c r="F95" s="15">
        <v>42313</v>
      </c>
      <c r="G95" s="40"/>
      <c r="H95" s="32">
        <v>1</v>
      </c>
      <c r="I95" s="32"/>
      <c r="J95" s="32">
        <v>1</v>
      </c>
      <c r="K95" s="32">
        <v>1</v>
      </c>
      <c r="L95" s="32"/>
      <c r="M95" s="32"/>
      <c r="N95" s="35"/>
      <c r="P95" s="37"/>
      <c r="Q95" s="32"/>
      <c r="R95" s="32"/>
      <c r="S95" s="32"/>
      <c r="T95" s="32"/>
      <c r="U95" s="42"/>
      <c r="V95" s="33"/>
      <c r="W95" s="12">
        <f t="shared" si="3"/>
        <v>0</v>
      </c>
      <c r="X95" s="33">
        <f t="shared" si="2"/>
        <v>0</v>
      </c>
      <c r="Y95" s="17"/>
    </row>
    <row r="96" spans="1:25" s="12" customFormat="1" x14ac:dyDescent="0.25">
      <c r="A96" s="12">
        <v>72</v>
      </c>
      <c r="B96" s="12" t="s">
        <v>27</v>
      </c>
      <c r="C96" s="15">
        <v>42307</v>
      </c>
      <c r="D96" s="15">
        <v>42309</v>
      </c>
      <c r="E96" s="15">
        <v>42311</v>
      </c>
      <c r="F96" s="15">
        <v>42313</v>
      </c>
      <c r="G96" s="40"/>
      <c r="H96" s="32"/>
      <c r="I96" s="32">
        <v>1</v>
      </c>
      <c r="J96" s="32"/>
      <c r="K96" s="32"/>
      <c r="L96" s="32"/>
      <c r="M96" s="32"/>
      <c r="N96" s="35"/>
      <c r="P96" s="37"/>
      <c r="Q96" s="32"/>
      <c r="R96" s="32"/>
      <c r="S96" s="32"/>
      <c r="T96" s="32"/>
      <c r="U96" s="42"/>
      <c r="V96" s="33"/>
      <c r="W96" s="12">
        <f t="shared" si="3"/>
        <v>0</v>
      </c>
      <c r="X96" s="33">
        <f t="shared" si="2"/>
        <v>0</v>
      </c>
      <c r="Y96" s="17"/>
    </row>
    <row r="97" spans="1:25" s="12" customFormat="1" x14ac:dyDescent="0.25">
      <c r="A97" s="12">
        <v>73</v>
      </c>
      <c r="B97" s="12" t="s">
        <v>27</v>
      </c>
      <c r="C97" s="15">
        <v>42307</v>
      </c>
      <c r="D97" s="15">
        <v>42309</v>
      </c>
      <c r="E97" s="15">
        <v>42311</v>
      </c>
      <c r="F97" s="15">
        <v>42313</v>
      </c>
      <c r="G97" s="40"/>
      <c r="H97" s="32"/>
      <c r="I97" s="32">
        <v>1</v>
      </c>
      <c r="J97" s="32"/>
      <c r="K97" s="32">
        <v>1</v>
      </c>
      <c r="L97" s="32"/>
      <c r="M97" s="32"/>
      <c r="N97" s="35"/>
      <c r="P97" s="37"/>
      <c r="Q97" s="32"/>
      <c r="R97" s="32"/>
      <c r="S97" s="32"/>
      <c r="T97" s="32"/>
      <c r="U97" s="42"/>
      <c r="V97" s="33"/>
      <c r="W97" s="12">
        <f t="shared" si="3"/>
        <v>0</v>
      </c>
      <c r="X97" s="33">
        <f t="shared" si="2"/>
        <v>0</v>
      </c>
      <c r="Y97" s="17"/>
    </row>
    <row r="98" spans="1:25" s="12" customFormat="1" x14ac:dyDescent="0.25">
      <c r="A98" s="12">
        <v>74</v>
      </c>
      <c r="B98" s="12" t="s">
        <v>27</v>
      </c>
      <c r="C98" s="15">
        <v>42307</v>
      </c>
      <c r="D98" s="15">
        <v>42309</v>
      </c>
      <c r="E98" s="15">
        <v>42311</v>
      </c>
      <c r="F98" s="15">
        <v>42313</v>
      </c>
      <c r="G98" s="40"/>
      <c r="H98" s="32"/>
      <c r="I98" s="32">
        <v>1</v>
      </c>
      <c r="J98" s="32"/>
      <c r="K98" s="32">
        <v>1</v>
      </c>
      <c r="L98" s="32"/>
      <c r="M98" s="32"/>
      <c r="N98" s="35"/>
      <c r="P98" s="37"/>
      <c r="Q98" s="32"/>
      <c r="R98" s="32"/>
      <c r="S98" s="32"/>
      <c r="T98" s="32"/>
      <c r="U98" s="42"/>
      <c r="V98" s="33"/>
      <c r="W98" s="12">
        <f t="shared" si="3"/>
        <v>0</v>
      </c>
      <c r="X98" s="33">
        <f t="shared" si="2"/>
        <v>0</v>
      </c>
      <c r="Y98" s="17"/>
    </row>
    <row r="99" spans="1:25" s="12" customFormat="1" x14ac:dyDescent="0.25">
      <c r="A99" s="12">
        <v>75</v>
      </c>
      <c r="B99" s="12" t="s">
        <v>27</v>
      </c>
      <c r="C99" s="15">
        <v>42309</v>
      </c>
      <c r="E99" s="15">
        <v>42311</v>
      </c>
      <c r="F99" s="15">
        <v>42313</v>
      </c>
      <c r="G99" s="40"/>
      <c r="H99" s="32"/>
      <c r="I99" s="32"/>
      <c r="J99" s="32"/>
      <c r="K99" s="32">
        <v>1</v>
      </c>
      <c r="L99" s="32"/>
      <c r="M99" s="32"/>
      <c r="N99" s="35"/>
      <c r="P99" s="37"/>
      <c r="Q99" s="32"/>
      <c r="R99" s="32"/>
      <c r="S99" s="32"/>
      <c r="T99" s="32"/>
      <c r="U99" s="42"/>
      <c r="V99" s="33"/>
      <c r="W99" s="12">
        <f t="shared" si="3"/>
        <v>0</v>
      </c>
      <c r="X99" s="33">
        <f t="shared" si="2"/>
        <v>0</v>
      </c>
      <c r="Y99" s="17"/>
    </row>
    <row r="100" spans="1:25" s="12" customFormat="1" x14ac:dyDescent="0.25">
      <c r="A100" s="12">
        <v>76</v>
      </c>
      <c r="B100" s="12" t="s">
        <v>27</v>
      </c>
      <c r="C100" s="15">
        <v>42309</v>
      </c>
      <c r="E100" s="15">
        <v>42311</v>
      </c>
      <c r="F100" s="15">
        <v>42313</v>
      </c>
      <c r="G100" s="40"/>
      <c r="H100" s="32"/>
      <c r="I100" s="32"/>
      <c r="J100" s="32"/>
      <c r="K100" s="32">
        <v>1</v>
      </c>
      <c r="L100" s="32"/>
      <c r="M100" s="32"/>
      <c r="N100" s="35"/>
      <c r="P100" s="37"/>
      <c r="Q100" s="32"/>
      <c r="R100" s="32"/>
      <c r="S100" s="32"/>
      <c r="T100" s="32"/>
      <c r="U100" s="42"/>
      <c r="V100" s="33"/>
      <c r="W100" s="12">
        <f t="shared" si="3"/>
        <v>0</v>
      </c>
      <c r="X100" s="33">
        <f t="shared" si="2"/>
        <v>0</v>
      </c>
      <c r="Y100" s="17"/>
    </row>
    <row r="101" spans="1:25" s="12" customFormat="1" x14ac:dyDescent="0.25">
      <c r="A101" s="12">
        <v>77</v>
      </c>
      <c r="B101" s="12" t="s">
        <v>27</v>
      </c>
      <c r="C101" s="15">
        <v>42309</v>
      </c>
      <c r="E101" s="15">
        <v>42311</v>
      </c>
      <c r="F101" s="15">
        <v>42313</v>
      </c>
      <c r="G101" s="40"/>
      <c r="H101" s="32"/>
      <c r="I101" s="32"/>
      <c r="J101" s="32"/>
      <c r="K101" s="32">
        <v>1</v>
      </c>
      <c r="L101" s="32"/>
      <c r="M101" s="32"/>
      <c r="N101" s="35"/>
      <c r="P101" s="37"/>
      <c r="Q101" s="32"/>
      <c r="R101" s="32"/>
      <c r="S101" s="32"/>
      <c r="T101" s="32"/>
      <c r="U101" s="42"/>
      <c r="V101" s="33"/>
      <c r="W101" s="12">
        <f t="shared" si="3"/>
        <v>0</v>
      </c>
      <c r="X101" s="33">
        <f t="shared" si="2"/>
        <v>0</v>
      </c>
      <c r="Y101" s="17"/>
    </row>
    <row r="102" spans="1:25" s="12" customFormat="1" x14ac:dyDescent="0.25">
      <c r="A102" s="12">
        <v>78</v>
      </c>
      <c r="B102" s="12" t="s">
        <v>27</v>
      </c>
      <c r="C102" s="15">
        <v>42309</v>
      </c>
      <c r="E102" s="15">
        <v>42311</v>
      </c>
      <c r="F102" s="15">
        <v>42313</v>
      </c>
      <c r="G102" s="40"/>
      <c r="H102" s="32"/>
      <c r="I102" s="32"/>
      <c r="J102" s="32">
        <v>1</v>
      </c>
      <c r="K102" s="32">
        <v>1</v>
      </c>
      <c r="L102" s="32"/>
      <c r="M102" s="32"/>
      <c r="N102" s="35"/>
      <c r="P102" s="37"/>
      <c r="Q102" s="32"/>
      <c r="R102" s="32"/>
      <c r="S102" s="32"/>
      <c r="T102" s="32"/>
      <c r="U102" s="42"/>
      <c r="V102" s="33"/>
      <c r="W102" s="12">
        <f t="shared" si="3"/>
        <v>0</v>
      </c>
      <c r="X102" s="33">
        <f t="shared" si="2"/>
        <v>0</v>
      </c>
      <c r="Y102" s="17"/>
    </row>
    <row r="103" spans="1:25" s="12" customFormat="1" x14ac:dyDescent="0.25">
      <c r="A103" s="12">
        <v>79</v>
      </c>
      <c r="B103" s="12" t="s">
        <v>27</v>
      </c>
      <c r="C103" s="15">
        <v>42309</v>
      </c>
      <c r="E103" s="15">
        <v>42311</v>
      </c>
      <c r="F103" s="15">
        <v>42313</v>
      </c>
      <c r="G103" s="40"/>
      <c r="H103" s="32"/>
      <c r="I103" s="32"/>
      <c r="J103" s="32">
        <v>1</v>
      </c>
      <c r="K103" s="32">
        <v>1</v>
      </c>
      <c r="L103" s="32"/>
      <c r="M103" s="32"/>
      <c r="N103" s="35"/>
      <c r="P103" s="37"/>
      <c r="Q103" s="32"/>
      <c r="R103" s="32"/>
      <c r="S103" s="32"/>
      <c r="T103" s="32"/>
      <c r="U103" s="42"/>
      <c r="V103" s="33"/>
      <c r="W103" s="12">
        <f t="shared" si="3"/>
        <v>0</v>
      </c>
      <c r="X103" s="33">
        <f t="shared" si="2"/>
        <v>0</v>
      </c>
      <c r="Y103" s="17"/>
    </row>
    <row r="104" spans="1:25" s="12" customFormat="1" x14ac:dyDescent="0.25">
      <c r="A104" s="12">
        <v>80</v>
      </c>
      <c r="B104" s="12" t="s">
        <v>27</v>
      </c>
      <c r="C104" s="15">
        <v>42309</v>
      </c>
      <c r="E104" s="15">
        <v>42311</v>
      </c>
      <c r="F104" s="15">
        <v>42313</v>
      </c>
      <c r="G104" s="40"/>
      <c r="H104" s="32"/>
      <c r="I104" s="32"/>
      <c r="J104" s="32">
        <v>1</v>
      </c>
      <c r="K104" s="32"/>
      <c r="L104" s="32"/>
      <c r="M104" s="32"/>
      <c r="N104" s="35"/>
      <c r="P104" s="37"/>
      <c r="Q104" s="32"/>
      <c r="R104" s="32"/>
      <c r="S104" s="32"/>
      <c r="T104" s="32"/>
      <c r="U104" s="42"/>
      <c r="V104" s="33"/>
      <c r="W104" s="12">
        <f t="shared" si="3"/>
        <v>0</v>
      </c>
      <c r="X104" s="33">
        <f t="shared" si="2"/>
        <v>0</v>
      </c>
      <c r="Y104" s="17"/>
    </row>
    <row r="105" spans="1:25" s="12" customFormat="1" x14ac:dyDescent="0.25">
      <c r="A105" s="12" t="s">
        <v>58</v>
      </c>
      <c r="B105" s="12" t="s">
        <v>27</v>
      </c>
      <c r="C105" s="15">
        <v>42309</v>
      </c>
      <c r="F105" s="15">
        <v>42313</v>
      </c>
      <c r="G105" s="40"/>
      <c r="H105" s="32"/>
      <c r="I105" s="32">
        <v>1</v>
      </c>
      <c r="J105" s="32"/>
      <c r="K105" s="32"/>
      <c r="L105" s="32"/>
      <c r="M105" s="32"/>
      <c r="N105" s="35"/>
      <c r="P105" s="37"/>
      <c r="Q105" s="32"/>
      <c r="R105" s="32"/>
      <c r="S105" s="32"/>
      <c r="T105" s="32"/>
      <c r="U105" s="42"/>
      <c r="V105" s="33"/>
      <c r="W105" s="12">
        <f t="shared" si="3"/>
        <v>0</v>
      </c>
      <c r="X105" s="33">
        <f t="shared" si="2"/>
        <v>0</v>
      </c>
      <c r="Y105" s="17"/>
    </row>
    <row r="106" spans="1:25" s="12" customFormat="1" x14ac:dyDescent="0.25">
      <c r="A106" s="12" t="s">
        <v>59</v>
      </c>
      <c r="B106" s="12" t="s">
        <v>27</v>
      </c>
      <c r="C106" s="15">
        <v>42309</v>
      </c>
      <c r="F106" s="15">
        <v>42313</v>
      </c>
      <c r="G106" s="40"/>
      <c r="H106" s="32"/>
      <c r="I106" s="32"/>
      <c r="J106" s="32"/>
      <c r="K106" s="32">
        <v>1</v>
      </c>
      <c r="L106" s="32"/>
      <c r="M106" s="32"/>
      <c r="N106" s="35"/>
      <c r="P106" s="37"/>
      <c r="Q106" s="32"/>
      <c r="R106" s="32"/>
      <c r="S106" s="32"/>
      <c r="T106" s="32"/>
      <c r="U106" s="42"/>
      <c r="V106" s="33"/>
      <c r="W106" s="12">
        <f t="shared" si="3"/>
        <v>0</v>
      </c>
      <c r="X106" s="33">
        <f t="shared" si="2"/>
        <v>0</v>
      </c>
      <c r="Y106" s="17"/>
    </row>
    <row r="107" spans="1:25" s="12" customFormat="1" x14ac:dyDescent="0.25">
      <c r="A107" s="12" t="s">
        <v>60</v>
      </c>
      <c r="B107" s="12" t="s">
        <v>27</v>
      </c>
      <c r="C107" s="15">
        <v>42309</v>
      </c>
      <c r="F107" s="15">
        <v>42313</v>
      </c>
      <c r="G107" s="40"/>
      <c r="H107" s="32">
        <v>1</v>
      </c>
      <c r="I107" s="32"/>
      <c r="J107" s="32"/>
      <c r="K107" s="32"/>
      <c r="L107" s="32"/>
      <c r="M107" s="32"/>
      <c r="N107" s="35"/>
      <c r="P107" s="37"/>
      <c r="Q107" s="32"/>
      <c r="R107" s="32"/>
      <c r="S107" s="32"/>
      <c r="T107" s="32"/>
      <c r="U107" s="42"/>
      <c r="V107" s="33"/>
      <c r="W107" s="12">
        <f t="shared" si="3"/>
        <v>0</v>
      </c>
      <c r="X107" s="33">
        <f t="shared" si="2"/>
        <v>0</v>
      </c>
      <c r="Y107" s="17"/>
    </row>
    <row r="108" spans="1:25" s="12" customFormat="1" x14ac:dyDescent="0.25">
      <c r="A108" s="12" t="s">
        <v>61</v>
      </c>
      <c r="B108" s="12" t="s">
        <v>27</v>
      </c>
      <c r="C108" s="15">
        <v>42309</v>
      </c>
      <c r="F108" s="15">
        <v>42313</v>
      </c>
      <c r="G108" s="40"/>
      <c r="H108" s="32"/>
      <c r="I108" s="32"/>
      <c r="J108" s="32"/>
      <c r="K108" s="32"/>
      <c r="L108" s="32"/>
      <c r="M108" s="32"/>
      <c r="N108" s="35"/>
      <c r="P108" s="37"/>
      <c r="Q108" s="32"/>
      <c r="R108" s="32"/>
      <c r="S108" s="32"/>
      <c r="T108" s="32"/>
      <c r="U108" s="42"/>
      <c r="V108" s="33"/>
      <c r="W108" s="12">
        <f t="shared" si="3"/>
        <v>0</v>
      </c>
      <c r="X108" s="33">
        <f t="shared" si="2"/>
        <v>0</v>
      </c>
      <c r="Y108" s="17"/>
    </row>
    <row r="109" spans="1:25" s="12" customFormat="1" x14ac:dyDescent="0.25">
      <c r="A109" s="12" t="s">
        <v>62</v>
      </c>
      <c r="B109" s="12" t="s">
        <v>27</v>
      </c>
      <c r="C109" s="15">
        <v>42309</v>
      </c>
      <c r="F109" s="15">
        <v>42313</v>
      </c>
      <c r="G109" s="40"/>
      <c r="H109" s="32"/>
      <c r="I109" s="32"/>
      <c r="J109" s="32">
        <v>1</v>
      </c>
      <c r="K109" s="32"/>
      <c r="L109" s="32"/>
      <c r="M109" s="32"/>
      <c r="N109" s="35"/>
      <c r="P109" s="37"/>
      <c r="Q109" s="32"/>
      <c r="R109" s="32"/>
      <c r="S109" s="32"/>
      <c r="T109" s="32"/>
      <c r="U109" s="42"/>
      <c r="V109" s="33"/>
      <c r="W109" s="12">
        <f t="shared" si="3"/>
        <v>0</v>
      </c>
      <c r="X109" s="33">
        <f t="shared" si="2"/>
        <v>0</v>
      </c>
      <c r="Y109" s="17"/>
    </row>
    <row r="110" spans="1:25" x14ac:dyDescent="0.25">
      <c r="A110">
        <v>81</v>
      </c>
      <c r="B110" t="s">
        <v>28</v>
      </c>
      <c r="C110" s="14">
        <v>42306</v>
      </c>
      <c r="D110" s="14">
        <v>42309</v>
      </c>
      <c r="E110" s="14">
        <v>42311</v>
      </c>
      <c r="F110" s="14">
        <v>42313</v>
      </c>
      <c r="G110" s="39"/>
      <c r="H110" s="30">
        <v>1</v>
      </c>
      <c r="I110" s="30"/>
      <c r="J110" s="30">
        <v>1</v>
      </c>
      <c r="K110" s="30">
        <v>1</v>
      </c>
      <c r="L110" s="30"/>
      <c r="M110" s="30">
        <v>1</v>
      </c>
      <c r="N110" s="34"/>
      <c r="Q110" s="30"/>
      <c r="R110" s="30"/>
      <c r="S110" s="30"/>
      <c r="T110" s="30"/>
      <c r="W110">
        <f t="shared" si="3"/>
        <v>0</v>
      </c>
      <c r="X110" s="18">
        <f t="shared" si="2"/>
        <v>0</v>
      </c>
    </row>
    <row r="111" spans="1:25" x14ac:dyDescent="0.25">
      <c r="A111">
        <v>82</v>
      </c>
      <c r="B111" t="s">
        <v>28</v>
      </c>
      <c r="C111" s="14">
        <v>42306</v>
      </c>
      <c r="D111" s="14">
        <v>42309</v>
      </c>
      <c r="E111" s="14">
        <v>42311</v>
      </c>
      <c r="F111" s="14">
        <v>42313</v>
      </c>
      <c r="G111" s="39"/>
      <c r="H111" s="30"/>
      <c r="I111" s="30"/>
      <c r="J111" s="30">
        <v>1</v>
      </c>
      <c r="K111" s="30"/>
      <c r="L111" s="30"/>
      <c r="M111" s="30">
        <v>1</v>
      </c>
      <c r="N111" s="34"/>
      <c r="Q111" s="30"/>
      <c r="R111" s="30"/>
      <c r="S111" s="30"/>
      <c r="T111" s="30"/>
      <c r="W111">
        <f t="shared" si="3"/>
        <v>0</v>
      </c>
      <c r="X111" s="18">
        <f t="shared" si="2"/>
        <v>0</v>
      </c>
    </row>
    <row r="112" spans="1:25" x14ac:dyDescent="0.25">
      <c r="A112">
        <v>83</v>
      </c>
      <c r="B112" t="s">
        <v>28</v>
      </c>
      <c r="C112" s="14">
        <v>42306</v>
      </c>
      <c r="D112" s="14">
        <v>42309</v>
      </c>
      <c r="E112" s="14">
        <v>42311</v>
      </c>
      <c r="F112" s="14">
        <v>42313</v>
      </c>
      <c r="G112" s="39"/>
      <c r="H112" s="30"/>
      <c r="I112" s="30"/>
      <c r="J112" s="30">
        <v>1</v>
      </c>
      <c r="K112" s="30">
        <v>1</v>
      </c>
      <c r="L112" s="30"/>
      <c r="M112" s="30"/>
      <c r="N112" s="34"/>
      <c r="Q112" s="30"/>
      <c r="R112" s="30"/>
      <c r="S112" s="30"/>
      <c r="T112" s="30">
        <v>1</v>
      </c>
      <c r="W112">
        <f t="shared" si="3"/>
        <v>0</v>
      </c>
      <c r="X112" s="18">
        <f t="shared" si="2"/>
        <v>0</v>
      </c>
    </row>
    <row r="113" spans="1:24" x14ac:dyDescent="0.25">
      <c r="A113">
        <v>84</v>
      </c>
      <c r="B113" t="s">
        <v>28</v>
      </c>
      <c r="C113" s="14">
        <v>42306</v>
      </c>
      <c r="D113" s="14">
        <v>42309</v>
      </c>
      <c r="E113" s="14">
        <v>42311</v>
      </c>
      <c r="F113" s="14">
        <v>42313</v>
      </c>
      <c r="G113" s="39"/>
      <c r="H113" s="30"/>
      <c r="I113" s="30"/>
      <c r="J113" s="30"/>
      <c r="K113" s="30">
        <v>1</v>
      </c>
      <c r="L113" s="30">
        <v>1</v>
      </c>
      <c r="M113" s="30"/>
      <c r="N113" s="34">
        <v>1</v>
      </c>
      <c r="Q113" s="30"/>
      <c r="R113" s="30"/>
      <c r="S113" s="30"/>
      <c r="T113" s="30"/>
      <c r="W113">
        <f t="shared" si="3"/>
        <v>0</v>
      </c>
      <c r="X113" s="18">
        <f t="shared" si="2"/>
        <v>0</v>
      </c>
    </row>
    <row r="114" spans="1:24" x14ac:dyDescent="0.25">
      <c r="A114">
        <v>85</v>
      </c>
      <c r="B114" t="s">
        <v>28</v>
      </c>
      <c r="C114" s="14">
        <v>42306</v>
      </c>
      <c r="D114" s="14">
        <v>42309</v>
      </c>
      <c r="E114" s="14">
        <v>42311</v>
      </c>
      <c r="F114" s="14">
        <v>42313</v>
      </c>
      <c r="G114" s="39"/>
      <c r="H114" s="30"/>
      <c r="I114" s="30"/>
      <c r="J114" s="30">
        <v>1</v>
      </c>
      <c r="K114" s="30"/>
      <c r="L114" s="30">
        <v>1</v>
      </c>
      <c r="M114" s="30"/>
      <c r="N114" s="34">
        <v>1</v>
      </c>
      <c r="Q114" s="30"/>
      <c r="R114" s="30"/>
      <c r="S114" s="30"/>
      <c r="T114" s="30"/>
      <c r="W114">
        <f t="shared" si="3"/>
        <v>0</v>
      </c>
      <c r="X114" s="18">
        <f t="shared" si="2"/>
        <v>0</v>
      </c>
    </row>
    <row r="115" spans="1:24" x14ac:dyDescent="0.25">
      <c r="A115">
        <v>86</v>
      </c>
      <c r="B115" t="s">
        <v>28</v>
      </c>
      <c r="C115" s="14">
        <v>42307</v>
      </c>
      <c r="D115" s="14">
        <v>42309</v>
      </c>
      <c r="E115" s="14">
        <v>42311</v>
      </c>
      <c r="F115" s="14">
        <v>42313</v>
      </c>
      <c r="G115" s="39"/>
      <c r="H115" s="30"/>
      <c r="I115" s="30"/>
      <c r="J115" s="30">
        <v>1</v>
      </c>
      <c r="K115" s="30">
        <v>1</v>
      </c>
      <c r="L115" s="30"/>
      <c r="M115" s="30"/>
      <c r="N115" s="34">
        <v>1</v>
      </c>
      <c r="Q115" s="30"/>
      <c r="R115" s="30"/>
      <c r="S115" s="30"/>
      <c r="T115" s="30"/>
      <c r="W115">
        <f t="shared" si="3"/>
        <v>0</v>
      </c>
      <c r="X115" s="18">
        <f t="shared" si="2"/>
        <v>0</v>
      </c>
    </row>
    <row r="116" spans="1:24" x14ac:dyDescent="0.25">
      <c r="A116">
        <v>87</v>
      </c>
      <c r="B116" t="s">
        <v>28</v>
      </c>
      <c r="C116" s="14">
        <v>42307</v>
      </c>
      <c r="D116" s="14">
        <v>42309</v>
      </c>
      <c r="E116" s="14">
        <v>42311</v>
      </c>
      <c r="F116" s="14">
        <v>42313</v>
      </c>
      <c r="G116" s="39"/>
      <c r="H116" s="30"/>
      <c r="I116" s="30"/>
      <c r="J116" s="30"/>
      <c r="K116" s="30">
        <v>1</v>
      </c>
      <c r="L116" s="30"/>
      <c r="M116" s="30">
        <v>1</v>
      </c>
      <c r="N116" s="34"/>
      <c r="Q116" s="30"/>
      <c r="R116" s="30"/>
      <c r="S116" s="30"/>
      <c r="T116" s="30"/>
      <c r="W116">
        <f t="shared" si="3"/>
        <v>0</v>
      </c>
      <c r="X116" s="18">
        <f t="shared" si="2"/>
        <v>0</v>
      </c>
    </row>
    <row r="117" spans="1:24" x14ac:dyDescent="0.25">
      <c r="A117">
        <v>88</v>
      </c>
      <c r="B117" t="s">
        <v>28</v>
      </c>
      <c r="C117" s="14">
        <v>42307</v>
      </c>
      <c r="D117" s="14">
        <v>42309</v>
      </c>
      <c r="E117" s="14">
        <v>42311</v>
      </c>
      <c r="F117" s="14">
        <v>42313</v>
      </c>
      <c r="G117" s="39"/>
      <c r="H117" s="30"/>
      <c r="I117" s="30">
        <v>1</v>
      </c>
      <c r="J117" s="30"/>
      <c r="K117" s="30">
        <v>1</v>
      </c>
      <c r="L117" s="30"/>
      <c r="M117" s="30">
        <v>1</v>
      </c>
      <c r="N117" s="34">
        <v>1</v>
      </c>
      <c r="Q117" s="30"/>
      <c r="R117" s="30"/>
      <c r="S117" s="30"/>
      <c r="T117" s="30"/>
      <c r="W117">
        <f t="shared" si="3"/>
        <v>0</v>
      </c>
      <c r="X117" s="18">
        <f t="shared" si="2"/>
        <v>0</v>
      </c>
    </row>
    <row r="118" spans="1:24" x14ac:dyDescent="0.25">
      <c r="A118">
        <v>89</v>
      </c>
      <c r="B118" t="s">
        <v>28</v>
      </c>
      <c r="C118" s="14">
        <v>42307</v>
      </c>
      <c r="D118" s="14">
        <v>42309</v>
      </c>
      <c r="E118" s="14">
        <v>42311</v>
      </c>
      <c r="F118" s="14">
        <v>42313</v>
      </c>
      <c r="G118" s="39"/>
      <c r="H118" s="30"/>
      <c r="I118" s="30"/>
      <c r="J118" s="30"/>
      <c r="K118" s="30">
        <v>1</v>
      </c>
      <c r="L118" s="30"/>
      <c r="M118" s="30">
        <v>1</v>
      </c>
      <c r="N118" s="34"/>
      <c r="Q118" s="30"/>
      <c r="R118" s="30"/>
      <c r="S118" s="30"/>
      <c r="T118" s="30"/>
      <c r="W118">
        <f t="shared" si="3"/>
        <v>0</v>
      </c>
      <c r="X118" s="18">
        <f t="shared" si="2"/>
        <v>0</v>
      </c>
    </row>
    <row r="119" spans="1:24" x14ac:dyDescent="0.25">
      <c r="A119">
        <v>90</v>
      </c>
      <c r="B119" t="s">
        <v>28</v>
      </c>
      <c r="C119" s="14">
        <v>42307</v>
      </c>
      <c r="D119" s="14">
        <v>42309</v>
      </c>
      <c r="E119" s="14">
        <v>42311</v>
      </c>
      <c r="F119" s="14">
        <v>42313</v>
      </c>
      <c r="G119" s="39"/>
      <c r="H119" s="30"/>
      <c r="I119" s="30">
        <v>1</v>
      </c>
      <c r="J119" s="30"/>
      <c r="K119" s="30"/>
      <c r="L119" s="30">
        <v>1</v>
      </c>
      <c r="M119" s="30"/>
      <c r="N119" s="34">
        <v>1</v>
      </c>
      <c r="Q119" s="30"/>
      <c r="R119" s="30"/>
      <c r="S119" s="30"/>
      <c r="T119" s="30"/>
      <c r="W119">
        <f t="shared" si="3"/>
        <v>0</v>
      </c>
      <c r="X119" s="18">
        <f t="shared" si="2"/>
        <v>0</v>
      </c>
    </row>
    <row r="120" spans="1:24" x14ac:dyDescent="0.25">
      <c r="A120">
        <v>91</v>
      </c>
      <c r="B120" t="s">
        <v>28</v>
      </c>
      <c r="C120" s="14">
        <v>42307</v>
      </c>
      <c r="D120" s="14">
        <v>42309</v>
      </c>
      <c r="E120" s="14">
        <v>42311</v>
      </c>
      <c r="F120" s="14">
        <v>42313</v>
      </c>
      <c r="G120" s="39"/>
      <c r="H120" s="30"/>
      <c r="I120" s="30"/>
      <c r="J120" s="30">
        <v>1</v>
      </c>
      <c r="K120" s="30"/>
      <c r="L120" s="30">
        <v>1</v>
      </c>
      <c r="M120" s="30"/>
      <c r="N120" s="34">
        <v>1</v>
      </c>
      <c r="Q120" s="30"/>
      <c r="R120" s="30"/>
      <c r="S120" s="30"/>
      <c r="T120" s="30"/>
      <c r="W120">
        <f t="shared" si="3"/>
        <v>0</v>
      </c>
      <c r="X120" s="18">
        <f t="shared" si="2"/>
        <v>0</v>
      </c>
    </row>
    <row r="121" spans="1:24" x14ac:dyDescent="0.25">
      <c r="A121">
        <v>92</v>
      </c>
      <c r="B121" t="s">
        <v>28</v>
      </c>
      <c r="C121" s="14">
        <v>42307</v>
      </c>
      <c r="D121" s="14">
        <v>42309</v>
      </c>
      <c r="E121" s="14">
        <v>42311</v>
      </c>
      <c r="F121" s="14">
        <v>42313</v>
      </c>
      <c r="G121" s="39"/>
      <c r="H121" s="30"/>
      <c r="I121" s="30"/>
      <c r="J121" s="30"/>
      <c r="K121" s="30">
        <v>1</v>
      </c>
      <c r="L121" s="30"/>
      <c r="M121" s="30"/>
      <c r="N121" s="34">
        <v>1</v>
      </c>
      <c r="Q121" s="30"/>
      <c r="R121" s="30"/>
      <c r="S121" s="30"/>
      <c r="T121" s="30"/>
      <c r="W121">
        <f t="shared" si="3"/>
        <v>0</v>
      </c>
      <c r="X121" s="18">
        <f t="shared" si="2"/>
        <v>0</v>
      </c>
    </row>
    <row r="122" spans="1:24" x14ac:dyDescent="0.25">
      <c r="A122">
        <v>93</v>
      </c>
      <c r="B122" t="s">
        <v>28</v>
      </c>
      <c r="C122" s="14">
        <v>42307</v>
      </c>
      <c r="D122" s="14">
        <v>42309</v>
      </c>
      <c r="E122" s="14">
        <v>42311</v>
      </c>
      <c r="F122" s="14">
        <v>42313</v>
      </c>
      <c r="G122" s="39"/>
      <c r="H122" s="30"/>
      <c r="I122" s="30"/>
      <c r="J122" s="30">
        <v>1</v>
      </c>
      <c r="K122" s="30"/>
      <c r="L122" s="30">
        <v>1</v>
      </c>
      <c r="M122" s="30">
        <v>1</v>
      </c>
      <c r="N122" s="34">
        <v>1</v>
      </c>
      <c r="Q122" s="30"/>
      <c r="R122" s="30"/>
      <c r="S122" s="30"/>
      <c r="T122" s="30"/>
      <c r="W122">
        <f t="shared" si="3"/>
        <v>0</v>
      </c>
      <c r="X122" s="18">
        <f t="shared" si="2"/>
        <v>0</v>
      </c>
    </row>
    <row r="123" spans="1:24" x14ac:dyDescent="0.25">
      <c r="A123">
        <v>94</v>
      </c>
      <c r="B123" t="s">
        <v>28</v>
      </c>
      <c r="C123" s="14">
        <v>42307</v>
      </c>
      <c r="D123" s="14">
        <v>42309</v>
      </c>
      <c r="E123" s="14">
        <v>42311</v>
      </c>
      <c r="F123" s="14">
        <v>42313</v>
      </c>
      <c r="G123" s="39"/>
      <c r="H123" s="30"/>
      <c r="I123" s="30"/>
      <c r="J123" s="30">
        <v>1</v>
      </c>
      <c r="K123" s="30"/>
      <c r="L123" s="30">
        <v>1</v>
      </c>
      <c r="M123" s="30"/>
      <c r="N123" s="34">
        <v>1</v>
      </c>
      <c r="Q123" s="30"/>
      <c r="R123" s="30"/>
      <c r="S123" s="30"/>
      <c r="T123" s="30"/>
      <c r="W123">
        <f t="shared" si="3"/>
        <v>0</v>
      </c>
      <c r="X123" s="18">
        <f t="shared" si="2"/>
        <v>0</v>
      </c>
    </row>
    <row r="124" spans="1:24" x14ac:dyDescent="0.25">
      <c r="A124">
        <v>95</v>
      </c>
      <c r="B124" t="s">
        <v>28</v>
      </c>
      <c r="C124" s="14">
        <v>42309</v>
      </c>
      <c r="D124"/>
      <c r="E124" s="14">
        <v>42311</v>
      </c>
      <c r="F124" s="14">
        <v>42313</v>
      </c>
      <c r="G124" s="39"/>
      <c r="H124" s="30"/>
      <c r="I124" s="30"/>
      <c r="J124" s="30">
        <v>1</v>
      </c>
      <c r="K124" s="30"/>
      <c r="L124" s="30">
        <v>1</v>
      </c>
      <c r="M124" s="30"/>
      <c r="N124" s="34">
        <v>1</v>
      </c>
      <c r="Q124" s="30"/>
      <c r="R124" s="30"/>
      <c r="S124" s="30"/>
      <c r="T124" s="30"/>
      <c r="W124">
        <f t="shared" si="3"/>
        <v>0</v>
      </c>
      <c r="X124" s="18">
        <f t="shared" si="2"/>
        <v>0</v>
      </c>
    </row>
    <row r="125" spans="1:24" x14ac:dyDescent="0.25">
      <c r="A125">
        <v>96</v>
      </c>
      <c r="B125" t="s">
        <v>28</v>
      </c>
      <c r="C125" s="14">
        <v>42309</v>
      </c>
      <c r="D125"/>
      <c r="E125" s="14">
        <v>42311</v>
      </c>
      <c r="F125" s="14">
        <v>42313</v>
      </c>
      <c r="G125" s="39"/>
      <c r="H125" s="30"/>
      <c r="I125" s="30"/>
      <c r="J125" s="30">
        <v>1</v>
      </c>
      <c r="K125" s="30"/>
      <c r="L125" s="30"/>
      <c r="M125" s="30">
        <v>1</v>
      </c>
      <c r="N125" s="34">
        <v>1</v>
      </c>
      <c r="Q125" s="30"/>
      <c r="R125" s="30"/>
      <c r="S125" s="30"/>
      <c r="T125" s="30"/>
      <c r="W125">
        <f t="shared" si="3"/>
        <v>0</v>
      </c>
      <c r="X125" s="18">
        <f t="shared" si="2"/>
        <v>0</v>
      </c>
    </row>
    <row r="126" spans="1:24" x14ac:dyDescent="0.25">
      <c r="A126">
        <v>97</v>
      </c>
      <c r="B126" t="s">
        <v>28</v>
      </c>
      <c r="C126" s="14">
        <v>42309</v>
      </c>
      <c r="D126"/>
      <c r="E126" s="14">
        <v>42311</v>
      </c>
      <c r="F126" s="14">
        <v>42313</v>
      </c>
      <c r="G126" s="39"/>
      <c r="H126" s="30"/>
      <c r="I126" s="30"/>
      <c r="J126" s="30">
        <v>1</v>
      </c>
      <c r="K126" s="30"/>
      <c r="L126" s="30">
        <v>1</v>
      </c>
      <c r="M126" s="30"/>
      <c r="N126" s="34">
        <v>1</v>
      </c>
      <c r="Q126" s="30"/>
      <c r="R126" s="30"/>
      <c r="S126" s="30"/>
      <c r="T126" s="30"/>
      <c r="W126">
        <f t="shared" si="3"/>
        <v>0</v>
      </c>
      <c r="X126" s="18">
        <f t="shared" si="2"/>
        <v>0</v>
      </c>
    </row>
    <row r="127" spans="1:24" x14ac:dyDescent="0.25">
      <c r="A127">
        <v>98</v>
      </c>
      <c r="B127" t="s">
        <v>28</v>
      </c>
      <c r="C127" s="14">
        <v>42309</v>
      </c>
      <c r="D127"/>
      <c r="E127" s="14">
        <v>42311</v>
      </c>
      <c r="F127" s="14">
        <v>42313</v>
      </c>
      <c r="G127" s="39"/>
      <c r="H127" s="30"/>
      <c r="I127" s="30"/>
      <c r="J127" s="30">
        <v>1</v>
      </c>
      <c r="K127" s="30"/>
      <c r="L127" s="30"/>
      <c r="M127" s="30"/>
      <c r="N127" s="34">
        <v>1</v>
      </c>
      <c r="Q127" s="30"/>
      <c r="R127" s="30"/>
      <c r="S127" s="30">
        <v>1</v>
      </c>
      <c r="T127" s="30"/>
      <c r="W127">
        <f t="shared" si="3"/>
        <v>0</v>
      </c>
      <c r="X127" s="18">
        <f t="shared" si="2"/>
        <v>0</v>
      </c>
    </row>
    <row r="128" spans="1:24" x14ac:dyDescent="0.25">
      <c r="A128">
        <v>99</v>
      </c>
      <c r="B128" t="s">
        <v>28</v>
      </c>
      <c r="C128" s="14">
        <v>42309</v>
      </c>
      <c r="D128"/>
      <c r="E128" s="14">
        <v>42311</v>
      </c>
      <c r="F128" s="14">
        <v>42313</v>
      </c>
      <c r="G128" s="39"/>
      <c r="H128" s="30"/>
      <c r="I128" s="30"/>
      <c r="J128" s="30">
        <v>1</v>
      </c>
      <c r="K128" s="30"/>
      <c r="L128" s="30">
        <v>1</v>
      </c>
      <c r="M128" s="30"/>
      <c r="N128" s="34">
        <v>1</v>
      </c>
      <c r="Q128" s="30"/>
      <c r="R128" s="30"/>
      <c r="S128" s="30"/>
      <c r="T128" s="30"/>
      <c r="W128">
        <f t="shared" si="3"/>
        <v>0</v>
      </c>
      <c r="X128" s="18">
        <f t="shared" si="2"/>
        <v>0</v>
      </c>
    </row>
    <row r="129" spans="1:32" x14ac:dyDescent="0.25">
      <c r="A129">
        <v>100</v>
      </c>
      <c r="B129" t="s">
        <v>28</v>
      </c>
      <c r="C129" s="14">
        <v>42309</v>
      </c>
      <c r="D129"/>
      <c r="E129" s="14">
        <v>42311</v>
      </c>
      <c r="F129" s="14">
        <v>42313</v>
      </c>
      <c r="G129" s="39"/>
      <c r="H129" s="30">
        <v>1</v>
      </c>
      <c r="I129" s="30"/>
      <c r="J129" s="30"/>
      <c r="K129" s="30"/>
      <c r="L129" s="30">
        <v>1</v>
      </c>
      <c r="M129" s="30"/>
      <c r="N129" s="34">
        <v>1</v>
      </c>
      <c r="Q129" s="30"/>
      <c r="R129" s="30"/>
      <c r="S129" s="30"/>
      <c r="T129" s="30"/>
      <c r="W129">
        <f t="shared" si="3"/>
        <v>0</v>
      </c>
      <c r="X129" s="18">
        <f t="shared" si="2"/>
        <v>0</v>
      </c>
    </row>
    <row r="130" spans="1:32" x14ac:dyDescent="0.25">
      <c r="A130" t="s">
        <v>68</v>
      </c>
      <c r="B130" t="s">
        <v>28</v>
      </c>
      <c r="C130" s="14">
        <v>42309</v>
      </c>
      <c r="F130" s="14">
        <v>42313</v>
      </c>
      <c r="G130" s="39"/>
      <c r="H130" s="30"/>
      <c r="I130" s="30"/>
      <c r="J130" s="30">
        <v>1</v>
      </c>
      <c r="K130" s="30">
        <v>1</v>
      </c>
      <c r="L130" s="30"/>
      <c r="M130" s="30">
        <v>1</v>
      </c>
      <c r="N130" s="34">
        <v>1</v>
      </c>
      <c r="Q130" s="30"/>
      <c r="R130" s="30"/>
      <c r="S130" s="30"/>
      <c r="T130" s="30"/>
      <c r="W130">
        <f t="shared" si="3"/>
        <v>0</v>
      </c>
      <c r="X130" s="18">
        <f t="shared" si="2"/>
        <v>0</v>
      </c>
    </row>
    <row r="131" spans="1:32" x14ac:dyDescent="0.25">
      <c r="A131" t="s">
        <v>69</v>
      </c>
      <c r="B131" t="s">
        <v>28</v>
      </c>
      <c r="C131" s="14">
        <v>42309</v>
      </c>
      <c r="F131" s="14">
        <v>42313</v>
      </c>
      <c r="G131" s="39"/>
      <c r="H131" s="30"/>
      <c r="I131" s="30"/>
      <c r="J131" s="30">
        <v>1</v>
      </c>
      <c r="K131" s="30">
        <v>1</v>
      </c>
      <c r="L131" s="30">
        <v>1</v>
      </c>
      <c r="M131" s="30">
        <v>1</v>
      </c>
      <c r="N131" s="34">
        <v>1</v>
      </c>
      <c r="Q131" s="30"/>
      <c r="R131" s="30"/>
      <c r="S131" s="30"/>
      <c r="T131" s="30"/>
      <c r="W131">
        <f t="shared" si="3"/>
        <v>0</v>
      </c>
      <c r="X131" s="18">
        <f t="shared" si="2"/>
        <v>0</v>
      </c>
    </row>
    <row r="132" spans="1:32" x14ac:dyDescent="0.25">
      <c r="A132" t="s">
        <v>70</v>
      </c>
      <c r="B132" t="s">
        <v>28</v>
      </c>
      <c r="C132" s="14">
        <v>42309</v>
      </c>
      <c r="F132" s="14">
        <v>42313</v>
      </c>
      <c r="G132" s="39"/>
      <c r="H132" s="30">
        <v>1</v>
      </c>
      <c r="I132" s="30"/>
      <c r="J132" s="30">
        <v>1</v>
      </c>
      <c r="K132" s="30">
        <v>1</v>
      </c>
      <c r="L132" s="30"/>
      <c r="M132" s="30">
        <v>1</v>
      </c>
      <c r="N132" s="34">
        <v>1</v>
      </c>
      <c r="Q132" s="30"/>
      <c r="R132" s="30"/>
      <c r="S132" s="30"/>
      <c r="T132" s="30"/>
      <c r="W132">
        <f t="shared" si="3"/>
        <v>0</v>
      </c>
      <c r="X132" s="18">
        <f t="shared" si="2"/>
        <v>0</v>
      </c>
    </row>
    <row r="133" spans="1:32" x14ac:dyDescent="0.25">
      <c r="A133" t="s">
        <v>71</v>
      </c>
      <c r="B133" t="s">
        <v>28</v>
      </c>
      <c r="C133" s="14">
        <v>42309</v>
      </c>
      <c r="F133" s="14">
        <v>42313</v>
      </c>
      <c r="G133" s="39"/>
      <c r="H133" s="30">
        <v>1</v>
      </c>
      <c r="I133" s="30"/>
      <c r="J133" s="30"/>
      <c r="K133" s="30">
        <v>1</v>
      </c>
      <c r="L133" s="30">
        <v>1</v>
      </c>
      <c r="M133" s="30">
        <v>1</v>
      </c>
      <c r="N133" s="34">
        <v>1</v>
      </c>
      <c r="Q133" s="30"/>
      <c r="R133" s="30"/>
      <c r="S133" s="30"/>
      <c r="T133" s="30"/>
      <c r="W133">
        <f t="shared" si="3"/>
        <v>0</v>
      </c>
      <c r="X133" s="18">
        <f t="shared" si="2"/>
        <v>0</v>
      </c>
    </row>
    <row r="134" spans="1:32" x14ac:dyDescent="0.25">
      <c r="A134" t="s">
        <v>72</v>
      </c>
      <c r="B134" t="s">
        <v>28</v>
      </c>
      <c r="C134" s="14">
        <v>42309</v>
      </c>
      <c r="F134" s="14">
        <v>42313</v>
      </c>
      <c r="G134" s="39"/>
      <c r="H134" s="30"/>
      <c r="I134" s="30"/>
      <c r="J134" s="30"/>
      <c r="K134" s="30">
        <v>1</v>
      </c>
      <c r="L134" s="30"/>
      <c r="M134" s="30"/>
      <c r="N134" s="34">
        <v>1</v>
      </c>
      <c r="Q134" s="30"/>
      <c r="R134" s="30"/>
      <c r="S134" s="30"/>
      <c r="T134" s="30"/>
      <c r="W134">
        <f t="shared" si="3"/>
        <v>0</v>
      </c>
      <c r="X134" s="18">
        <f t="shared" si="2"/>
        <v>0</v>
      </c>
    </row>
    <row r="135" spans="1:32" s="3" customFormat="1" x14ac:dyDescent="0.25">
      <c r="A135" s="43"/>
      <c r="B135" s="43"/>
      <c r="C135" s="43"/>
      <c r="D135" s="43"/>
      <c r="E135" s="43"/>
      <c r="F135" s="43"/>
      <c r="G135" s="43" t="s">
        <v>99</v>
      </c>
      <c r="H135" s="43" t="s">
        <v>100</v>
      </c>
      <c r="I135" s="43" t="s">
        <v>101</v>
      </c>
      <c r="J135" s="43" t="s">
        <v>102</v>
      </c>
      <c r="K135" s="43" t="s">
        <v>103</v>
      </c>
      <c r="L135" s="43" t="s">
        <v>104</v>
      </c>
      <c r="M135" s="43" t="s">
        <v>105</v>
      </c>
      <c r="N135" s="43" t="s">
        <v>106</v>
      </c>
      <c r="O135" s="48" t="s">
        <v>112</v>
      </c>
      <c r="P135" s="51" t="s">
        <v>113</v>
      </c>
      <c r="Q135" s="43" t="s">
        <v>107</v>
      </c>
      <c r="R135" s="43" t="s">
        <v>108</v>
      </c>
      <c r="S135" s="43" t="s">
        <v>109</v>
      </c>
      <c r="T135" s="43" t="s">
        <v>110</v>
      </c>
      <c r="U135" s="48" t="s">
        <v>111</v>
      </c>
      <c r="V135" s="51" t="s">
        <v>114</v>
      </c>
      <c r="W135" s="43"/>
      <c r="X135" s="43"/>
      <c r="Y135" s="46"/>
      <c r="Z135" s="43"/>
      <c r="AA135" s="43"/>
      <c r="AB135" s="43"/>
      <c r="AC135" s="43"/>
      <c r="AD135" s="43"/>
      <c r="AE135" s="43"/>
      <c r="AF135" s="43"/>
    </row>
    <row r="136" spans="1:32" s="45" customFormat="1" x14ac:dyDescent="0.25">
      <c r="A136" s="44"/>
      <c r="B136" s="44"/>
      <c r="C136" s="44"/>
      <c r="D136" s="44"/>
      <c r="E136" s="44"/>
      <c r="F136" s="44" t="s">
        <v>2</v>
      </c>
      <c r="G136" s="44"/>
      <c r="H136" s="44"/>
      <c r="I136" s="44">
        <f>SUM(I10:I34)</f>
        <v>0</v>
      </c>
      <c r="J136" s="44">
        <f t="shared" ref="J136:T136" si="4">SUM(J10:J34)</f>
        <v>1</v>
      </c>
      <c r="K136" s="44">
        <f t="shared" si="4"/>
        <v>0</v>
      </c>
      <c r="L136" s="44">
        <f t="shared" si="4"/>
        <v>0</v>
      </c>
      <c r="M136" s="44">
        <f t="shared" si="4"/>
        <v>0</v>
      </c>
      <c r="N136" s="44">
        <f t="shared" si="4"/>
        <v>1</v>
      </c>
      <c r="O136" s="49">
        <f>AVERAGE(I136:N136)</f>
        <v>0.33333333333333331</v>
      </c>
      <c r="P136" s="50">
        <f>O136/20</f>
        <v>1.6666666666666666E-2</v>
      </c>
      <c r="Q136" s="44">
        <f t="shared" si="4"/>
        <v>13</v>
      </c>
      <c r="R136" s="44">
        <f t="shared" si="4"/>
        <v>3</v>
      </c>
      <c r="S136" s="44">
        <f t="shared" si="4"/>
        <v>6</v>
      </c>
      <c r="T136" s="44">
        <f t="shared" si="4"/>
        <v>1</v>
      </c>
      <c r="U136" s="49">
        <f>AVERAGE(Q136:T136)</f>
        <v>5.75</v>
      </c>
      <c r="V136" s="50">
        <f>U136/20</f>
        <v>0.28749999999999998</v>
      </c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</row>
    <row r="137" spans="1:32" x14ac:dyDescent="0.25">
      <c r="A137" s="44"/>
      <c r="B137" s="44"/>
      <c r="C137" s="44"/>
      <c r="D137" s="44"/>
      <c r="E137" s="44"/>
      <c r="F137" s="44" t="s">
        <v>24</v>
      </c>
      <c r="G137" s="44"/>
      <c r="H137" s="44"/>
      <c r="I137" s="44">
        <f>SUM(I35:I59)</f>
        <v>8</v>
      </c>
      <c r="J137" s="44">
        <f t="shared" ref="J137:T137" si="5">SUM(J35:J59)</f>
        <v>12</v>
      </c>
      <c r="K137" s="44">
        <f t="shared" si="5"/>
        <v>8</v>
      </c>
      <c r="L137" s="44"/>
      <c r="M137" s="44"/>
      <c r="N137" s="44"/>
      <c r="O137" s="49">
        <f t="shared" ref="O137:O140" si="6">AVERAGE(I137:N137)</f>
        <v>9.3333333333333339</v>
      </c>
      <c r="P137" s="50">
        <f t="shared" ref="P137:P140" si="7">O137/20</f>
        <v>0.46666666666666667</v>
      </c>
      <c r="Q137" s="44">
        <f t="shared" si="5"/>
        <v>0</v>
      </c>
      <c r="R137" s="44"/>
      <c r="S137" s="44"/>
      <c r="T137" s="44"/>
      <c r="U137" s="49">
        <f t="shared" ref="U137:U140" si="8">AVERAGE(Q137:T137)</f>
        <v>0</v>
      </c>
      <c r="V137" s="50">
        <f t="shared" ref="V137:V140" si="9">U137/20</f>
        <v>0</v>
      </c>
      <c r="W137" s="44"/>
      <c r="X137" s="44"/>
      <c r="Y137" s="44"/>
      <c r="Z137" s="44"/>
      <c r="AA137" s="44"/>
      <c r="AB137" s="44"/>
      <c r="AC137" s="44"/>
      <c r="AD137" s="44"/>
      <c r="AE137" s="18"/>
      <c r="AF137" s="18"/>
    </row>
    <row r="138" spans="1:32" x14ac:dyDescent="0.25">
      <c r="A138" s="44"/>
      <c r="B138" s="44"/>
      <c r="C138" s="44"/>
      <c r="D138" s="44"/>
      <c r="E138" s="44"/>
      <c r="F138" s="44" t="s">
        <v>26</v>
      </c>
      <c r="G138" s="44"/>
      <c r="H138" s="44"/>
      <c r="I138" s="44">
        <f>SUM(I60:I84)</f>
        <v>3</v>
      </c>
      <c r="J138" s="44">
        <f t="shared" ref="J138:T138" si="10">SUM(J60:J84)</f>
        <v>9</v>
      </c>
      <c r="K138" s="44">
        <f t="shared" si="10"/>
        <v>14</v>
      </c>
      <c r="L138" s="44">
        <f t="shared" si="10"/>
        <v>5</v>
      </c>
      <c r="M138" s="44">
        <f t="shared" si="10"/>
        <v>10</v>
      </c>
      <c r="N138" s="44">
        <f t="shared" si="10"/>
        <v>18</v>
      </c>
      <c r="O138" s="49">
        <f t="shared" si="6"/>
        <v>9.8333333333333339</v>
      </c>
      <c r="P138" s="50">
        <f t="shared" si="7"/>
        <v>0.4916666666666667</v>
      </c>
      <c r="Q138" s="44">
        <f t="shared" si="10"/>
        <v>6</v>
      </c>
      <c r="R138" s="44">
        <f t="shared" si="10"/>
        <v>2</v>
      </c>
      <c r="S138" s="44">
        <f t="shared" si="10"/>
        <v>0</v>
      </c>
      <c r="T138" s="44">
        <f t="shared" si="10"/>
        <v>4</v>
      </c>
      <c r="U138" s="49">
        <f t="shared" si="8"/>
        <v>3</v>
      </c>
      <c r="V138" s="50">
        <f t="shared" si="9"/>
        <v>0.15</v>
      </c>
      <c r="W138" s="44"/>
      <c r="X138" s="44"/>
      <c r="Y138" s="44"/>
      <c r="Z138" s="44"/>
      <c r="AA138" s="44"/>
      <c r="AB138" s="44"/>
      <c r="AC138" s="44"/>
      <c r="AD138" s="44"/>
      <c r="AE138" s="18"/>
      <c r="AF138" s="18"/>
    </row>
    <row r="139" spans="1:32" x14ac:dyDescent="0.25">
      <c r="A139" s="44"/>
      <c r="B139" s="44"/>
      <c r="C139" s="44"/>
      <c r="D139" s="44"/>
      <c r="E139" s="44"/>
      <c r="F139" s="47" t="s">
        <v>27</v>
      </c>
      <c r="G139" s="44"/>
      <c r="H139" s="44"/>
      <c r="I139" s="44">
        <f>SUM(I85:I109)</f>
        <v>12</v>
      </c>
      <c r="J139" s="44">
        <f t="shared" ref="J139:T139" si="11">SUM(J85:J109)</f>
        <v>6</v>
      </c>
      <c r="K139" s="44">
        <f t="shared" si="11"/>
        <v>17</v>
      </c>
      <c r="L139" s="44"/>
      <c r="M139" s="44"/>
      <c r="N139" s="44"/>
      <c r="O139" s="49">
        <f t="shared" si="6"/>
        <v>11.666666666666666</v>
      </c>
      <c r="P139" s="50">
        <f t="shared" si="7"/>
        <v>0.58333333333333326</v>
      </c>
      <c r="Q139" s="44">
        <f t="shared" si="11"/>
        <v>0</v>
      </c>
      <c r="R139" s="44"/>
      <c r="S139" s="44"/>
      <c r="T139" s="44"/>
      <c r="U139" s="49">
        <f t="shared" si="8"/>
        <v>0</v>
      </c>
      <c r="V139" s="50">
        <f t="shared" si="9"/>
        <v>0</v>
      </c>
      <c r="W139" s="44"/>
      <c r="X139" s="44"/>
      <c r="Y139" s="44"/>
      <c r="Z139" s="44"/>
      <c r="AA139" s="44"/>
      <c r="AB139" s="44"/>
      <c r="AC139" s="44"/>
      <c r="AD139" s="44"/>
      <c r="AE139" s="18"/>
      <c r="AF139" s="18"/>
    </row>
    <row r="140" spans="1:32" x14ac:dyDescent="0.25">
      <c r="A140" s="44"/>
      <c r="B140" s="44"/>
      <c r="C140" s="44"/>
      <c r="D140" s="44"/>
      <c r="E140" s="44"/>
      <c r="F140" s="47" t="s">
        <v>28</v>
      </c>
      <c r="G140" s="44"/>
      <c r="H140" s="44"/>
      <c r="I140" s="44">
        <f>SUM(I110:I134)</f>
        <v>2</v>
      </c>
      <c r="J140" s="44">
        <f>SUM(J110:J134)</f>
        <v>16</v>
      </c>
      <c r="K140" s="44">
        <f>SUM(K110:K134)</f>
        <v>13</v>
      </c>
      <c r="L140" s="44">
        <f>SUM(L110:L134)</f>
        <v>12</v>
      </c>
      <c r="M140" s="44">
        <f>SUM(M110:M134)</f>
        <v>11</v>
      </c>
      <c r="N140" s="44">
        <f>SUM(N110:N134)</f>
        <v>20</v>
      </c>
      <c r="O140" s="49">
        <f t="shared" si="6"/>
        <v>12.333333333333334</v>
      </c>
      <c r="P140" s="50">
        <f t="shared" si="7"/>
        <v>0.6166666666666667</v>
      </c>
      <c r="Q140" s="44">
        <f>SUM(Q110:Q134)</f>
        <v>0</v>
      </c>
      <c r="R140" s="44">
        <f>SUM(R110:R134)</f>
        <v>0</v>
      </c>
      <c r="S140" s="44">
        <f>SUM(S110:S134)</f>
        <v>1</v>
      </c>
      <c r="T140" s="44">
        <f>SUM(T110:T134)</f>
        <v>1</v>
      </c>
      <c r="U140" s="49">
        <f t="shared" si="8"/>
        <v>0.5</v>
      </c>
      <c r="V140" s="50">
        <f t="shared" si="9"/>
        <v>2.5000000000000001E-2</v>
      </c>
      <c r="W140" s="44"/>
      <c r="X140" s="44"/>
      <c r="Y140" s="44"/>
      <c r="Z140" s="44"/>
      <c r="AA140" s="44"/>
      <c r="AB140" s="44"/>
      <c r="AC140" s="44"/>
      <c r="AD140" s="44"/>
      <c r="AE140" s="18"/>
      <c r="AF140" s="18"/>
    </row>
    <row r="141" spans="1:32" x14ac:dyDescent="0.2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18"/>
      <c r="AF141" s="18"/>
    </row>
    <row r="142" spans="1:32" x14ac:dyDescent="0.2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18"/>
      <c r="AF142" s="18"/>
    </row>
    <row r="143" spans="1:32" x14ac:dyDescent="0.2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18"/>
      <c r="AF143" s="18"/>
    </row>
    <row r="144" spans="1:32" x14ac:dyDescent="0.2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18"/>
      <c r="AF144" s="18"/>
    </row>
    <row r="145" spans="1:32" x14ac:dyDescent="0.2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18"/>
      <c r="AF145" s="18"/>
    </row>
    <row r="146" spans="1:32" x14ac:dyDescent="0.2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18"/>
      <c r="AF146" s="18"/>
    </row>
    <row r="147" spans="1:32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18"/>
      <c r="AF147" s="18"/>
    </row>
    <row r="148" spans="1:32" x14ac:dyDescent="0.2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18"/>
      <c r="AF148" s="18"/>
    </row>
    <row r="149" spans="1:32" x14ac:dyDescent="0.2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18"/>
      <c r="AF149" s="18"/>
    </row>
    <row r="150" spans="1:32" x14ac:dyDescent="0.2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18"/>
      <c r="AF150" s="18"/>
    </row>
    <row r="151" spans="1:32" x14ac:dyDescent="0.2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18"/>
      <c r="AF151" s="18"/>
    </row>
    <row r="152" spans="1:32" x14ac:dyDescent="0.2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18"/>
      <c r="AF152" s="18"/>
    </row>
    <row r="153" spans="1:32" x14ac:dyDescent="0.2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18"/>
      <c r="AF153" s="18"/>
    </row>
    <row r="154" spans="1:32" x14ac:dyDescent="0.2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18"/>
      <c r="AF154" s="18"/>
    </row>
    <row r="155" spans="1:32" x14ac:dyDescent="0.2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18"/>
      <c r="AF155" s="18"/>
    </row>
    <row r="156" spans="1:32" x14ac:dyDescent="0.2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18"/>
      <c r="AF156" s="18"/>
    </row>
    <row r="157" spans="1:32" x14ac:dyDescent="0.2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18"/>
      <c r="AF157" s="18"/>
    </row>
    <row r="158" spans="1:32" x14ac:dyDescent="0.2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18"/>
      <c r="AF158" s="18"/>
    </row>
    <row r="159" spans="1:32" x14ac:dyDescent="0.2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18"/>
      <c r="AF159" s="18"/>
    </row>
    <row r="160" spans="1:32" x14ac:dyDescent="0.2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18"/>
      <c r="AF160" s="18"/>
    </row>
    <row r="161" spans="1:32" x14ac:dyDescent="0.2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18"/>
      <c r="AF161" s="18"/>
    </row>
    <row r="162" spans="1:32" x14ac:dyDescent="0.2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18"/>
      <c r="AF162" s="18"/>
    </row>
    <row r="163" spans="1:32" x14ac:dyDescent="0.2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18"/>
      <c r="AF163" s="18"/>
    </row>
    <row r="164" spans="1:32" x14ac:dyDescent="0.2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18"/>
      <c r="AF164" s="18"/>
    </row>
    <row r="165" spans="1:32" x14ac:dyDescent="0.2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18"/>
      <c r="AF165" s="18"/>
    </row>
    <row r="166" spans="1:32" x14ac:dyDescent="0.2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18"/>
      <c r="AF166" s="18"/>
    </row>
    <row r="167" spans="1:32" x14ac:dyDescent="0.2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18"/>
      <c r="AF167" s="18"/>
    </row>
    <row r="168" spans="1:32" x14ac:dyDescent="0.2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18"/>
      <c r="AF168" s="18"/>
    </row>
    <row r="169" spans="1:32" x14ac:dyDescent="0.2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18"/>
      <c r="AF169" s="18"/>
    </row>
    <row r="170" spans="1:32" x14ac:dyDescent="0.2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18"/>
      <c r="AF170" s="18"/>
    </row>
    <row r="171" spans="1:32" x14ac:dyDescent="0.2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18"/>
      <c r="AF171" s="18"/>
    </row>
    <row r="172" spans="1:32" x14ac:dyDescent="0.2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18"/>
      <c r="AF172" s="18"/>
    </row>
    <row r="173" spans="1:32" x14ac:dyDescent="0.2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18"/>
      <c r="AF173" s="18"/>
    </row>
    <row r="174" spans="1:32" x14ac:dyDescent="0.2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18"/>
      <c r="AF174" s="18"/>
    </row>
    <row r="175" spans="1:32" x14ac:dyDescent="0.2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18"/>
      <c r="AF175" s="18"/>
    </row>
    <row r="176" spans="1:32" x14ac:dyDescent="0.2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18"/>
      <c r="AF176" s="18"/>
    </row>
    <row r="177" spans="1:32" x14ac:dyDescent="0.2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18"/>
      <c r="AF177" s="18"/>
    </row>
    <row r="178" spans="1:32" x14ac:dyDescent="0.2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18"/>
      <c r="AF178" s="18"/>
    </row>
    <row r="179" spans="1:32" x14ac:dyDescent="0.2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18"/>
      <c r="AF179" s="18"/>
    </row>
    <row r="180" spans="1:32" x14ac:dyDescent="0.2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18"/>
      <c r="AF180" s="18"/>
    </row>
    <row r="181" spans="1:32" x14ac:dyDescent="0.2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18"/>
      <c r="AF181" s="18"/>
    </row>
    <row r="182" spans="1:32" x14ac:dyDescent="0.2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18"/>
      <c r="AF182" s="18"/>
    </row>
    <row r="183" spans="1:32" x14ac:dyDescent="0.2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18"/>
      <c r="AF183" s="18"/>
    </row>
    <row r="184" spans="1:32" x14ac:dyDescent="0.2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18"/>
      <c r="AF184" s="18"/>
    </row>
    <row r="185" spans="1:32" x14ac:dyDescent="0.2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18"/>
      <c r="AF185" s="18"/>
    </row>
    <row r="186" spans="1:32" x14ac:dyDescent="0.2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18"/>
      <c r="AF186" s="18"/>
    </row>
    <row r="187" spans="1:32" x14ac:dyDescent="0.2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18"/>
      <c r="AF187" s="18"/>
    </row>
    <row r="188" spans="1:32" x14ac:dyDescent="0.2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18"/>
      <c r="AF188" s="18"/>
    </row>
    <row r="189" spans="1:32" x14ac:dyDescent="0.2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18"/>
      <c r="AF189" s="18"/>
    </row>
    <row r="190" spans="1:32" x14ac:dyDescent="0.2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18"/>
      <c r="AF190" s="18"/>
    </row>
    <row r="191" spans="1:32" x14ac:dyDescent="0.2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18"/>
      <c r="AF191" s="18"/>
    </row>
    <row r="192" spans="1:32" x14ac:dyDescent="0.2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18"/>
      <c r="AF192" s="18"/>
    </row>
    <row r="193" spans="1:32" x14ac:dyDescent="0.2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18"/>
      <c r="AF193" s="18"/>
    </row>
    <row r="194" spans="1:32" x14ac:dyDescent="0.2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18"/>
      <c r="AF194" s="18"/>
    </row>
    <row r="195" spans="1:32" x14ac:dyDescent="0.2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18"/>
      <c r="AF195" s="18"/>
    </row>
    <row r="196" spans="1:32" x14ac:dyDescent="0.2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18"/>
      <c r="AF196" s="18"/>
    </row>
    <row r="197" spans="1:32" x14ac:dyDescent="0.2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18"/>
      <c r="AF197" s="18"/>
    </row>
    <row r="198" spans="1:32" x14ac:dyDescent="0.2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18"/>
      <c r="AF198" s="18"/>
    </row>
    <row r="199" spans="1:32" x14ac:dyDescent="0.2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18"/>
      <c r="AF199" s="18"/>
    </row>
    <row r="200" spans="1:32" x14ac:dyDescent="0.2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18"/>
      <c r="AF200" s="18"/>
    </row>
    <row r="201" spans="1:32" x14ac:dyDescent="0.2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18"/>
      <c r="AF201" s="18"/>
    </row>
    <row r="202" spans="1:32" x14ac:dyDescent="0.2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18"/>
      <c r="AF202" s="18"/>
    </row>
    <row r="203" spans="1:32" x14ac:dyDescent="0.2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18"/>
      <c r="AF203" s="18"/>
    </row>
    <row r="204" spans="1:32" x14ac:dyDescent="0.2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18"/>
      <c r="AF204" s="18"/>
    </row>
    <row r="205" spans="1:32" x14ac:dyDescent="0.25">
      <c r="A205" s="45"/>
      <c r="B205" s="45"/>
      <c r="C205" s="45"/>
      <c r="D205" s="44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4"/>
      <c r="Q205" s="45"/>
      <c r="R205" s="45"/>
      <c r="S205" s="45"/>
      <c r="T205" s="45"/>
      <c r="U205" s="44"/>
      <c r="V205" s="44"/>
      <c r="W205" s="44"/>
      <c r="X205" s="44"/>
      <c r="Y205" s="45"/>
      <c r="Z205" s="45"/>
      <c r="AA205" s="45"/>
      <c r="AB205" s="45"/>
      <c r="AC205" s="45"/>
      <c r="AD205" s="45"/>
    </row>
    <row r="206" spans="1:32" x14ac:dyDescent="0.25">
      <c r="A206" s="45"/>
      <c r="B206" s="45"/>
      <c r="C206" s="45"/>
      <c r="D206" s="44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4"/>
      <c r="Q206" s="45"/>
      <c r="R206" s="45"/>
      <c r="S206" s="45"/>
      <c r="T206" s="45"/>
      <c r="U206" s="44"/>
      <c r="V206" s="44"/>
      <c r="W206" s="44"/>
      <c r="X206" s="44"/>
      <c r="Y206" s="45"/>
      <c r="Z206" s="45"/>
      <c r="AA206" s="45"/>
      <c r="AB206" s="45"/>
      <c r="AC206" s="45"/>
      <c r="AD206" s="45"/>
    </row>
    <row r="207" spans="1:32" x14ac:dyDescent="0.25">
      <c r="A207" s="45"/>
      <c r="B207" s="45"/>
      <c r="C207" s="45"/>
      <c r="D207" s="44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4"/>
      <c r="Q207" s="45"/>
      <c r="R207" s="45"/>
      <c r="S207" s="45"/>
      <c r="T207" s="45"/>
      <c r="U207" s="44"/>
      <c r="V207" s="44"/>
      <c r="W207" s="44"/>
      <c r="X207" s="44"/>
      <c r="Y207" s="45"/>
      <c r="Z207" s="45"/>
      <c r="AA207" s="45"/>
      <c r="AB207" s="45"/>
      <c r="AC207" s="45"/>
      <c r="AD207" s="45"/>
    </row>
    <row r="208" spans="1:32" x14ac:dyDescent="0.25">
      <c r="A208" s="45"/>
      <c r="B208" s="45"/>
      <c r="C208" s="45"/>
      <c r="D208" s="44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4"/>
      <c r="Q208" s="45"/>
      <c r="R208" s="45"/>
      <c r="S208" s="45"/>
      <c r="T208" s="45"/>
      <c r="U208" s="44"/>
      <c r="V208" s="44"/>
      <c r="W208" s="44"/>
      <c r="X208" s="44"/>
      <c r="Y208" s="45"/>
      <c r="Z208" s="45"/>
      <c r="AA208" s="45"/>
      <c r="AB208" s="45"/>
      <c r="AC208" s="45"/>
      <c r="AD208" s="45"/>
    </row>
    <row r="209" spans="1:30" x14ac:dyDescent="0.25">
      <c r="A209" s="45"/>
      <c r="B209" s="45"/>
      <c r="C209" s="45"/>
      <c r="D209" s="44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4"/>
      <c r="Q209" s="45"/>
      <c r="R209" s="45"/>
      <c r="S209" s="45"/>
      <c r="T209" s="45"/>
      <c r="U209" s="44"/>
      <c r="V209" s="44"/>
      <c r="W209" s="44"/>
      <c r="X209" s="44"/>
      <c r="Y209" s="45"/>
      <c r="Z209" s="45"/>
      <c r="AA209" s="45"/>
      <c r="AB209" s="45"/>
      <c r="AC209" s="45"/>
      <c r="AD209" s="45"/>
    </row>
    <row r="210" spans="1:30" x14ac:dyDescent="0.25">
      <c r="A210" s="45"/>
      <c r="B210" s="45"/>
      <c r="C210" s="45"/>
      <c r="D210" s="44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4"/>
      <c r="Q210" s="45"/>
      <c r="R210" s="45"/>
      <c r="S210" s="45"/>
      <c r="T210" s="45"/>
      <c r="U210" s="44"/>
      <c r="V210" s="44"/>
      <c r="W210" s="44"/>
      <c r="X210" s="44"/>
      <c r="Y210" s="45"/>
      <c r="Z210" s="45"/>
      <c r="AA210" s="45"/>
      <c r="AB210" s="45"/>
      <c r="AC210" s="45"/>
      <c r="AD210" s="45"/>
    </row>
    <row r="211" spans="1:30" x14ac:dyDescent="0.25">
      <c r="A211" s="45"/>
      <c r="B211" s="45"/>
      <c r="C211" s="45"/>
      <c r="D211" s="44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4"/>
      <c r="Q211" s="45"/>
      <c r="R211" s="45"/>
      <c r="S211" s="45"/>
      <c r="T211" s="45"/>
      <c r="U211" s="44"/>
      <c r="V211" s="44"/>
      <c r="W211" s="44"/>
      <c r="X211" s="44"/>
      <c r="Y211" s="45"/>
      <c r="Z211" s="45"/>
      <c r="AA211" s="45"/>
      <c r="AB211" s="45"/>
      <c r="AC211" s="45"/>
      <c r="AD211" s="45"/>
    </row>
    <row r="212" spans="1:30" x14ac:dyDescent="0.25">
      <c r="A212" s="45"/>
      <c r="B212" s="45"/>
      <c r="C212" s="45"/>
      <c r="D212" s="44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4"/>
      <c r="Q212" s="45"/>
      <c r="R212" s="45"/>
      <c r="S212" s="45"/>
      <c r="T212" s="45"/>
      <c r="U212" s="44"/>
      <c r="V212" s="44"/>
      <c r="W212" s="44"/>
      <c r="X212" s="44"/>
      <c r="Y212" s="45"/>
      <c r="Z212" s="45"/>
      <c r="AA212" s="45"/>
      <c r="AB212" s="45"/>
      <c r="AC212" s="45"/>
      <c r="AD212" s="45"/>
    </row>
    <row r="213" spans="1:30" x14ac:dyDescent="0.25">
      <c r="A213" s="45"/>
      <c r="B213" s="45"/>
      <c r="C213" s="45"/>
      <c r="D213" s="44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4"/>
      <c r="Q213" s="45"/>
      <c r="R213" s="45"/>
      <c r="S213" s="45"/>
      <c r="T213" s="45"/>
      <c r="U213" s="44"/>
      <c r="V213" s="44"/>
      <c r="W213" s="44"/>
      <c r="X213" s="44"/>
      <c r="Y213" s="45"/>
      <c r="Z213" s="45"/>
      <c r="AA213" s="45"/>
      <c r="AB213" s="45"/>
      <c r="AC213" s="45"/>
      <c r="AD213" s="45"/>
    </row>
    <row r="214" spans="1:30" x14ac:dyDescent="0.25">
      <c r="A214" s="45"/>
      <c r="B214" s="45"/>
      <c r="C214" s="45"/>
      <c r="D214" s="44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4"/>
      <c r="Q214" s="45"/>
      <c r="R214" s="45"/>
      <c r="S214" s="45"/>
      <c r="T214" s="45"/>
      <c r="U214" s="44"/>
      <c r="V214" s="44"/>
      <c r="W214" s="44"/>
      <c r="X214" s="44"/>
      <c r="Y214" s="45"/>
      <c r="Z214" s="45"/>
      <c r="AA214" s="45"/>
      <c r="AB214" s="45"/>
      <c r="AC214" s="45"/>
      <c r="AD214" s="45"/>
    </row>
    <row r="215" spans="1:30" x14ac:dyDescent="0.25">
      <c r="A215" s="45"/>
      <c r="B215" s="45"/>
      <c r="C215" s="45"/>
      <c r="D215" s="44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4"/>
      <c r="Q215" s="45"/>
      <c r="R215" s="45"/>
      <c r="S215" s="45"/>
      <c r="T215" s="45"/>
      <c r="U215" s="44"/>
      <c r="V215" s="44"/>
      <c r="W215" s="44"/>
      <c r="X215" s="44"/>
      <c r="Y215" s="45"/>
      <c r="Z215" s="45"/>
      <c r="AA215" s="45"/>
      <c r="AB215" s="45"/>
      <c r="AC215" s="45"/>
      <c r="AD215" s="45"/>
    </row>
    <row r="216" spans="1:30" x14ac:dyDescent="0.25">
      <c r="A216" s="45"/>
      <c r="B216" s="45"/>
      <c r="C216" s="45"/>
      <c r="D216" s="44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4"/>
      <c r="Q216" s="45"/>
      <c r="R216" s="45"/>
      <c r="S216" s="45"/>
      <c r="T216" s="45"/>
      <c r="U216" s="44"/>
      <c r="V216" s="44"/>
      <c r="W216" s="44"/>
      <c r="X216" s="44"/>
      <c r="Y216" s="45"/>
      <c r="Z216" s="45"/>
      <c r="AA216" s="45"/>
      <c r="AB216" s="45"/>
      <c r="AC216" s="45"/>
      <c r="AD216" s="45"/>
    </row>
    <row r="217" spans="1:30" x14ac:dyDescent="0.25">
      <c r="A217" s="45"/>
      <c r="B217" s="45"/>
      <c r="C217" s="45"/>
      <c r="D217" s="44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4"/>
      <c r="Q217" s="45"/>
      <c r="R217" s="45"/>
      <c r="S217" s="45"/>
      <c r="T217" s="45"/>
      <c r="U217" s="44"/>
      <c r="V217" s="44"/>
      <c r="W217" s="44"/>
      <c r="X217" s="44"/>
      <c r="Y217" s="45"/>
      <c r="Z217" s="45"/>
      <c r="AA217" s="45"/>
      <c r="AB217" s="45"/>
      <c r="AC217" s="45"/>
      <c r="AD217" s="45"/>
    </row>
    <row r="218" spans="1:30" x14ac:dyDescent="0.25">
      <c r="A218" s="45"/>
      <c r="B218" s="45"/>
      <c r="C218" s="45"/>
      <c r="D218" s="44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4"/>
      <c r="Q218" s="45"/>
      <c r="R218" s="45"/>
      <c r="S218" s="45"/>
      <c r="T218" s="45"/>
      <c r="U218" s="44"/>
      <c r="V218" s="44"/>
      <c r="W218" s="44"/>
      <c r="X218" s="44"/>
      <c r="Y218" s="45"/>
      <c r="Z218" s="45"/>
      <c r="AA218" s="45"/>
      <c r="AB218" s="45"/>
      <c r="AC218" s="45"/>
      <c r="AD218" s="45"/>
    </row>
    <row r="219" spans="1:30" x14ac:dyDescent="0.25">
      <c r="A219" s="45"/>
      <c r="B219" s="45"/>
      <c r="C219" s="45"/>
      <c r="D219" s="44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4"/>
      <c r="Q219" s="45"/>
      <c r="R219" s="45"/>
      <c r="S219" s="45"/>
      <c r="T219" s="45"/>
      <c r="U219" s="44"/>
      <c r="V219" s="44"/>
      <c r="W219" s="44"/>
      <c r="X219" s="44"/>
      <c r="Y219" s="45"/>
      <c r="Z219" s="45"/>
      <c r="AA219" s="45"/>
      <c r="AB219" s="45"/>
      <c r="AC219" s="45"/>
      <c r="AD219" s="45"/>
    </row>
    <row r="220" spans="1:30" x14ac:dyDescent="0.25">
      <c r="A220" s="45"/>
      <c r="B220" s="45"/>
      <c r="C220" s="45"/>
      <c r="D220" s="44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4"/>
      <c r="Q220" s="45"/>
      <c r="R220" s="45"/>
      <c r="S220" s="45"/>
      <c r="T220" s="45"/>
      <c r="U220" s="44"/>
      <c r="V220" s="44"/>
      <c r="W220" s="44"/>
      <c r="X220" s="44"/>
      <c r="Y220" s="45"/>
      <c r="Z220" s="45"/>
      <c r="AA220" s="45"/>
      <c r="AB220" s="45"/>
      <c r="AC220" s="45"/>
      <c r="AD220" s="45"/>
    </row>
    <row r="221" spans="1:30" x14ac:dyDescent="0.25">
      <c r="A221" s="45"/>
      <c r="B221" s="45"/>
      <c r="C221" s="45"/>
      <c r="D221" s="44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4"/>
      <c r="Q221" s="45"/>
      <c r="R221" s="45"/>
      <c r="S221" s="45"/>
      <c r="T221" s="45"/>
      <c r="U221" s="44"/>
      <c r="V221" s="44"/>
      <c r="W221" s="44"/>
      <c r="X221" s="44"/>
      <c r="Y221" s="45"/>
      <c r="Z221" s="45"/>
      <c r="AA221" s="45"/>
      <c r="AB221" s="45"/>
      <c r="AC221" s="45"/>
      <c r="AD221" s="45"/>
    </row>
    <row r="222" spans="1:30" x14ac:dyDescent="0.25">
      <c r="A222" s="45"/>
      <c r="B222" s="45"/>
      <c r="C222" s="45"/>
      <c r="D222" s="44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4"/>
      <c r="Q222" s="45"/>
      <c r="R222" s="45"/>
      <c r="S222" s="45"/>
      <c r="T222" s="45"/>
      <c r="U222" s="44"/>
      <c r="V222" s="44"/>
      <c r="W222" s="44"/>
      <c r="X222" s="44"/>
      <c r="Y222" s="45"/>
      <c r="Z222" s="45"/>
      <c r="AA222" s="45"/>
      <c r="AB222" s="45"/>
      <c r="AC222" s="45"/>
      <c r="AD222" s="45"/>
    </row>
    <row r="223" spans="1:30" x14ac:dyDescent="0.25">
      <c r="A223" s="45"/>
      <c r="B223" s="45"/>
      <c r="C223" s="45"/>
      <c r="D223" s="44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4"/>
      <c r="Q223" s="45"/>
      <c r="R223" s="45"/>
      <c r="S223" s="45"/>
      <c r="T223" s="45"/>
      <c r="U223" s="44"/>
      <c r="V223" s="44"/>
      <c r="W223" s="44"/>
      <c r="X223" s="44"/>
      <c r="Y223" s="45"/>
      <c r="Z223" s="45"/>
      <c r="AA223" s="45"/>
      <c r="AB223" s="45"/>
      <c r="AC223" s="45"/>
      <c r="AD223" s="45"/>
    </row>
    <row r="224" spans="1:30" x14ac:dyDescent="0.25">
      <c r="A224" s="45"/>
      <c r="B224" s="45"/>
      <c r="C224" s="45"/>
      <c r="D224" s="44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4"/>
      <c r="Q224" s="45"/>
      <c r="R224" s="45"/>
      <c r="S224" s="45"/>
      <c r="T224" s="45"/>
      <c r="U224" s="44"/>
      <c r="V224" s="44"/>
      <c r="W224" s="44"/>
      <c r="X224" s="44"/>
      <c r="Y224" s="45"/>
      <c r="Z224" s="45"/>
      <c r="AA224" s="45"/>
      <c r="AB224" s="45"/>
      <c r="AC224" s="45"/>
      <c r="AD224" s="45"/>
    </row>
    <row r="225" spans="1:30" x14ac:dyDescent="0.25">
      <c r="A225" s="45"/>
      <c r="B225" s="45"/>
      <c r="C225" s="45"/>
      <c r="D225" s="44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4"/>
      <c r="Q225" s="45"/>
      <c r="R225" s="45"/>
      <c r="S225" s="45"/>
      <c r="T225" s="45"/>
      <c r="U225" s="44"/>
      <c r="V225" s="44"/>
      <c r="W225" s="44"/>
      <c r="X225" s="44"/>
      <c r="Y225" s="45"/>
      <c r="Z225" s="45"/>
      <c r="AA225" s="45"/>
      <c r="AB225" s="45"/>
      <c r="AC225" s="45"/>
      <c r="AD225" s="45"/>
    </row>
    <row r="226" spans="1:30" x14ac:dyDescent="0.25">
      <c r="A226" s="45"/>
      <c r="B226" s="45"/>
      <c r="C226" s="45"/>
      <c r="D226" s="44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4"/>
      <c r="Q226" s="45"/>
      <c r="R226" s="45"/>
      <c r="S226" s="45"/>
      <c r="T226" s="45"/>
      <c r="U226" s="44"/>
      <c r="V226" s="44"/>
      <c r="W226" s="44"/>
      <c r="X226" s="44"/>
      <c r="Y226" s="45"/>
      <c r="Z226" s="45"/>
      <c r="AA226" s="45"/>
      <c r="AB226" s="45"/>
      <c r="AC226" s="45"/>
      <c r="AD226" s="45"/>
    </row>
    <row r="227" spans="1:30" x14ac:dyDescent="0.25">
      <c r="A227" s="45"/>
      <c r="B227" s="45"/>
      <c r="C227" s="45"/>
      <c r="D227" s="44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4"/>
      <c r="Q227" s="45"/>
      <c r="R227" s="45"/>
      <c r="S227" s="45"/>
      <c r="T227" s="45"/>
      <c r="U227" s="44"/>
      <c r="V227" s="44"/>
      <c r="W227" s="44"/>
      <c r="X227" s="44"/>
      <c r="Y227" s="45"/>
      <c r="Z227" s="45"/>
      <c r="AA227" s="45"/>
      <c r="AB227" s="45"/>
      <c r="AC227" s="45"/>
      <c r="AD227" s="45"/>
    </row>
    <row r="228" spans="1:30" x14ac:dyDescent="0.25">
      <c r="A228" s="45"/>
      <c r="B228" s="45"/>
      <c r="C228" s="45"/>
      <c r="D228" s="44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4"/>
      <c r="Q228" s="45"/>
      <c r="R228" s="45"/>
      <c r="S228" s="45"/>
      <c r="T228" s="45"/>
      <c r="U228" s="44"/>
      <c r="V228" s="44"/>
      <c r="W228" s="44"/>
      <c r="X228" s="44"/>
      <c r="Y228" s="45"/>
      <c r="Z228" s="45"/>
      <c r="AA228" s="45"/>
      <c r="AB228" s="45"/>
      <c r="AC228" s="45"/>
      <c r="AD228" s="45"/>
    </row>
    <row r="229" spans="1:30" x14ac:dyDescent="0.25">
      <c r="A229" s="45"/>
      <c r="B229" s="45"/>
      <c r="C229" s="45"/>
      <c r="D229" s="44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4"/>
      <c r="Q229" s="45"/>
      <c r="R229" s="45"/>
      <c r="S229" s="45"/>
      <c r="T229" s="45"/>
      <c r="U229" s="44"/>
      <c r="V229" s="44"/>
      <c r="W229" s="44"/>
      <c r="X229" s="44"/>
      <c r="Y229" s="45"/>
      <c r="Z229" s="45"/>
      <c r="AA229" s="45"/>
      <c r="AB229" s="45"/>
      <c r="AC229" s="45"/>
      <c r="AD229" s="45"/>
    </row>
    <row r="230" spans="1:30" x14ac:dyDescent="0.25">
      <c r="A230" s="45"/>
      <c r="B230" s="45"/>
      <c r="C230" s="45"/>
      <c r="D230" s="44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4"/>
      <c r="Q230" s="45"/>
      <c r="R230" s="45"/>
      <c r="S230" s="45"/>
      <c r="T230" s="45"/>
      <c r="U230" s="44"/>
      <c r="V230" s="44"/>
      <c r="W230" s="44"/>
      <c r="X230" s="44"/>
      <c r="Y230" s="45"/>
      <c r="Z230" s="45"/>
      <c r="AA230" s="45"/>
      <c r="AB230" s="45"/>
      <c r="AC230" s="45"/>
      <c r="AD230" s="45"/>
    </row>
    <row r="231" spans="1:30" x14ac:dyDescent="0.25">
      <c r="A231" s="45"/>
      <c r="B231" s="45"/>
      <c r="C231" s="45"/>
      <c r="D231" s="44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4"/>
      <c r="Q231" s="45"/>
      <c r="R231" s="45"/>
      <c r="S231" s="45"/>
      <c r="T231" s="45"/>
      <c r="U231" s="44"/>
      <c r="V231" s="44"/>
      <c r="W231" s="44"/>
      <c r="X231" s="44"/>
      <c r="Y231" s="45"/>
      <c r="Z231" s="45"/>
      <c r="AA231" s="45"/>
      <c r="AB231" s="45"/>
      <c r="AC231" s="45"/>
      <c r="AD231" s="45"/>
    </row>
    <row r="232" spans="1:30" x14ac:dyDescent="0.25">
      <c r="A232" s="45"/>
      <c r="B232" s="45"/>
      <c r="C232" s="45"/>
      <c r="D232" s="44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4"/>
      <c r="Q232" s="45"/>
      <c r="R232" s="45"/>
      <c r="S232" s="45"/>
      <c r="T232" s="45"/>
      <c r="U232" s="44"/>
      <c r="V232" s="44"/>
      <c r="W232" s="44"/>
      <c r="X232" s="44"/>
      <c r="Y232" s="45"/>
      <c r="Z232" s="45"/>
      <c r="AA232" s="45"/>
      <c r="AB232" s="45"/>
      <c r="AC232" s="45"/>
      <c r="AD232" s="45"/>
    </row>
    <row r="233" spans="1:30" x14ac:dyDescent="0.25">
      <c r="A233" s="45"/>
      <c r="B233" s="45"/>
      <c r="C233" s="45"/>
      <c r="D233" s="44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4"/>
      <c r="Q233" s="45"/>
      <c r="R233" s="45"/>
      <c r="S233" s="45"/>
      <c r="T233" s="45"/>
      <c r="U233" s="44"/>
      <c r="V233" s="44"/>
      <c r="W233" s="44"/>
      <c r="X233" s="44"/>
      <c r="Y233" s="45"/>
      <c r="Z233" s="45"/>
      <c r="AA233" s="45"/>
      <c r="AB233" s="45"/>
      <c r="AC233" s="45"/>
      <c r="AD233" s="45"/>
    </row>
    <row r="234" spans="1:30" x14ac:dyDescent="0.25">
      <c r="A234" s="45"/>
      <c r="B234" s="45"/>
      <c r="C234" s="45"/>
      <c r="D234" s="44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4"/>
      <c r="Q234" s="45"/>
      <c r="R234" s="45"/>
      <c r="S234" s="45"/>
      <c r="T234" s="45"/>
      <c r="U234" s="44"/>
      <c r="V234" s="44"/>
      <c r="W234" s="44"/>
      <c r="X234" s="44"/>
      <c r="Y234" s="45"/>
      <c r="Z234" s="45"/>
      <c r="AA234" s="45"/>
      <c r="AB234" s="45"/>
      <c r="AC234" s="45"/>
      <c r="AD234" s="45"/>
    </row>
    <row r="235" spans="1:30" x14ac:dyDescent="0.25">
      <c r="A235" s="45"/>
      <c r="B235" s="45"/>
      <c r="C235" s="45"/>
      <c r="D235" s="44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4"/>
      <c r="Q235" s="45"/>
      <c r="R235" s="45"/>
      <c r="S235" s="45"/>
      <c r="T235" s="45"/>
      <c r="U235" s="44"/>
      <c r="V235" s="44"/>
      <c r="W235" s="44"/>
      <c r="X235" s="44"/>
      <c r="Y235" s="45"/>
      <c r="Z235" s="45"/>
      <c r="AA235" s="45"/>
      <c r="AB235" s="45"/>
      <c r="AC235" s="45"/>
      <c r="AD235" s="45"/>
    </row>
    <row r="236" spans="1:30" x14ac:dyDescent="0.25">
      <c r="A236" s="45"/>
      <c r="B236" s="45"/>
      <c r="C236" s="45"/>
      <c r="D236" s="44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4"/>
      <c r="Q236" s="45"/>
      <c r="R236" s="45"/>
      <c r="S236" s="45"/>
      <c r="T236" s="45"/>
      <c r="U236" s="44"/>
      <c r="V236" s="44"/>
      <c r="W236" s="44"/>
      <c r="X236" s="44"/>
      <c r="Y236" s="45"/>
      <c r="Z236" s="45"/>
      <c r="AA236" s="45"/>
      <c r="AB236" s="45"/>
      <c r="AC236" s="45"/>
      <c r="AD236" s="45"/>
    </row>
    <row r="237" spans="1:30" x14ac:dyDescent="0.25">
      <c r="A237" s="45"/>
      <c r="B237" s="45"/>
      <c r="C237" s="45"/>
      <c r="D237" s="44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4"/>
      <c r="Q237" s="45"/>
      <c r="R237" s="45"/>
      <c r="S237" s="45"/>
      <c r="T237" s="45"/>
      <c r="U237" s="44"/>
      <c r="V237" s="44"/>
      <c r="W237" s="44"/>
      <c r="X237" s="44"/>
      <c r="Y237" s="45"/>
      <c r="Z237" s="45"/>
      <c r="AA237" s="45"/>
      <c r="AB237" s="45"/>
      <c r="AC237" s="45"/>
      <c r="AD237" s="45"/>
    </row>
    <row r="238" spans="1:30" x14ac:dyDescent="0.25">
      <c r="A238" s="45"/>
      <c r="B238" s="45"/>
      <c r="C238" s="45"/>
      <c r="D238" s="44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4"/>
      <c r="Q238" s="45"/>
      <c r="R238" s="45"/>
      <c r="S238" s="45"/>
      <c r="T238" s="45"/>
      <c r="U238" s="44"/>
      <c r="V238" s="44"/>
      <c r="W238" s="44"/>
      <c r="X238" s="44"/>
      <c r="Y238" s="45"/>
      <c r="Z238" s="45"/>
      <c r="AA238" s="45"/>
      <c r="AB238" s="45"/>
      <c r="AC238" s="45"/>
      <c r="AD238" s="45"/>
    </row>
    <row r="239" spans="1:30" x14ac:dyDescent="0.25">
      <c r="A239" s="45"/>
      <c r="B239" s="45"/>
      <c r="C239" s="45"/>
      <c r="D239" s="44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4"/>
      <c r="Q239" s="45"/>
      <c r="R239" s="45"/>
      <c r="S239" s="45"/>
      <c r="T239" s="45"/>
      <c r="U239" s="44"/>
      <c r="V239" s="44"/>
      <c r="W239" s="44"/>
      <c r="X239" s="44"/>
      <c r="Y239" s="45"/>
      <c r="Z239" s="45"/>
      <c r="AA239" s="45"/>
      <c r="AB239" s="45"/>
      <c r="AC239" s="45"/>
      <c r="AD239" s="45"/>
    </row>
    <row r="240" spans="1:30" x14ac:dyDescent="0.25">
      <c r="A240" s="45"/>
      <c r="B240" s="45"/>
      <c r="C240" s="45"/>
      <c r="D240" s="44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4"/>
      <c r="Q240" s="45"/>
      <c r="R240" s="45"/>
      <c r="S240" s="45"/>
      <c r="T240" s="45"/>
      <c r="U240" s="44"/>
      <c r="V240" s="44"/>
      <c r="W240" s="44"/>
      <c r="X240" s="44"/>
      <c r="Y240" s="45"/>
      <c r="Z240" s="45"/>
      <c r="AA240" s="45"/>
      <c r="AB240" s="45"/>
      <c r="AC240" s="45"/>
      <c r="AD240" s="45"/>
    </row>
    <row r="241" spans="1:30" x14ac:dyDescent="0.25">
      <c r="A241" s="45"/>
      <c r="B241" s="45"/>
      <c r="C241" s="45"/>
      <c r="D241" s="44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4"/>
      <c r="Q241" s="45"/>
      <c r="R241" s="45"/>
      <c r="S241" s="45"/>
      <c r="T241" s="45"/>
      <c r="U241" s="44"/>
      <c r="V241" s="44"/>
      <c r="W241" s="44"/>
      <c r="X241" s="44"/>
      <c r="Y241" s="45"/>
      <c r="Z241" s="45"/>
      <c r="AA241" s="45"/>
      <c r="AB241" s="45"/>
      <c r="AC241" s="45"/>
      <c r="AD241" s="45"/>
    </row>
    <row r="242" spans="1:30" x14ac:dyDescent="0.25">
      <c r="A242" s="45"/>
      <c r="B242" s="45"/>
      <c r="C242" s="45"/>
      <c r="D242" s="44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4"/>
      <c r="Q242" s="45"/>
      <c r="R242" s="45"/>
      <c r="S242" s="45"/>
      <c r="T242" s="45"/>
      <c r="U242" s="44"/>
      <c r="V242" s="44"/>
      <c r="W242" s="44"/>
      <c r="X242" s="44"/>
      <c r="Y242" s="45"/>
      <c r="Z242" s="45"/>
      <c r="AA242" s="45"/>
      <c r="AB242" s="45"/>
      <c r="AC242" s="45"/>
      <c r="AD242" s="45"/>
    </row>
    <row r="243" spans="1:30" x14ac:dyDescent="0.25">
      <c r="A243" s="45"/>
      <c r="B243" s="45"/>
      <c r="C243" s="45"/>
      <c r="D243" s="44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4"/>
      <c r="Q243" s="45"/>
      <c r="R243" s="45"/>
      <c r="S243" s="45"/>
      <c r="T243" s="45"/>
      <c r="U243" s="44"/>
      <c r="V243" s="44"/>
      <c r="W243" s="44"/>
      <c r="X243" s="44"/>
      <c r="Y243" s="45"/>
      <c r="Z243" s="45"/>
      <c r="AA243" s="45"/>
      <c r="AB243" s="45"/>
      <c r="AC243" s="45"/>
      <c r="AD243" s="45"/>
    </row>
    <row r="244" spans="1:30" x14ac:dyDescent="0.25">
      <c r="A244" s="45"/>
      <c r="B244" s="45"/>
      <c r="C244" s="45"/>
      <c r="D244" s="44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4"/>
      <c r="Q244" s="45"/>
      <c r="R244" s="45"/>
      <c r="S244" s="45"/>
      <c r="T244" s="45"/>
      <c r="U244" s="44"/>
      <c r="V244" s="44"/>
      <c r="W244" s="44"/>
      <c r="X244" s="44"/>
      <c r="Y244" s="45"/>
      <c r="Z244" s="45"/>
      <c r="AA244" s="45"/>
      <c r="AB244" s="45"/>
      <c r="AC244" s="45"/>
      <c r="AD244" s="45"/>
    </row>
    <row r="245" spans="1:30" x14ac:dyDescent="0.25">
      <c r="A245" s="45"/>
      <c r="B245" s="45"/>
      <c r="C245" s="45"/>
      <c r="D245" s="44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4"/>
      <c r="Q245" s="45"/>
      <c r="R245" s="45"/>
      <c r="S245" s="45"/>
      <c r="T245" s="45"/>
      <c r="U245" s="44"/>
      <c r="V245" s="44"/>
      <c r="W245" s="44"/>
      <c r="X245" s="44"/>
      <c r="Y245" s="45"/>
      <c r="Z245" s="45"/>
      <c r="AA245" s="45"/>
      <c r="AB245" s="45"/>
      <c r="AC245" s="45"/>
      <c r="AD245" s="45"/>
    </row>
    <row r="246" spans="1:30" x14ac:dyDescent="0.25">
      <c r="A246" s="45"/>
      <c r="B246" s="45"/>
      <c r="C246" s="45"/>
      <c r="D246" s="44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4"/>
      <c r="Q246" s="45"/>
      <c r="R246" s="45"/>
      <c r="S246" s="45"/>
      <c r="T246" s="45"/>
      <c r="U246" s="44"/>
      <c r="V246" s="44"/>
      <c r="W246" s="44"/>
      <c r="X246" s="44"/>
      <c r="Y246" s="45"/>
      <c r="Z246" s="45"/>
      <c r="AA246" s="45"/>
      <c r="AB246" s="45"/>
      <c r="AC246" s="45"/>
      <c r="AD246" s="45"/>
    </row>
    <row r="247" spans="1:30" x14ac:dyDescent="0.25">
      <c r="A247" s="45"/>
      <c r="B247" s="45"/>
      <c r="C247" s="45"/>
      <c r="D247" s="44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4"/>
      <c r="Q247" s="45"/>
      <c r="R247" s="45"/>
      <c r="S247" s="45"/>
      <c r="T247" s="45"/>
      <c r="U247" s="44"/>
      <c r="V247" s="44"/>
      <c r="W247" s="44"/>
      <c r="X247" s="44"/>
      <c r="Y247" s="45"/>
      <c r="Z247" s="45"/>
      <c r="AA247" s="45"/>
      <c r="AB247" s="45"/>
      <c r="AC247" s="45"/>
      <c r="AD247" s="45"/>
    </row>
    <row r="248" spans="1:30" x14ac:dyDescent="0.25">
      <c r="A248" s="45"/>
      <c r="B248" s="45"/>
      <c r="C248" s="45"/>
      <c r="D248" s="44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4"/>
      <c r="Q248" s="45"/>
      <c r="R248" s="45"/>
      <c r="S248" s="45"/>
      <c r="T248" s="45"/>
      <c r="U248" s="44"/>
      <c r="V248" s="44"/>
      <c r="W248" s="44"/>
      <c r="X248" s="44"/>
      <c r="Y248" s="45"/>
      <c r="Z248" s="45"/>
      <c r="AA248" s="45"/>
      <c r="AB248" s="45"/>
      <c r="AC248" s="45"/>
      <c r="AD248" s="45"/>
    </row>
    <row r="249" spans="1:30" x14ac:dyDescent="0.25">
      <c r="A249" s="45"/>
      <c r="B249" s="45"/>
      <c r="C249" s="45"/>
      <c r="D249" s="44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4"/>
      <c r="Q249" s="45"/>
      <c r="R249" s="45"/>
      <c r="S249" s="45"/>
      <c r="T249" s="45"/>
      <c r="U249" s="44"/>
      <c r="V249" s="44"/>
      <c r="W249" s="44"/>
      <c r="X249" s="44"/>
      <c r="Y249" s="45"/>
      <c r="Z249" s="45"/>
      <c r="AA249" s="45"/>
      <c r="AB249" s="45"/>
      <c r="AC249" s="45"/>
      <c r="AD249" s="45"/>
    </row>
    <row r="250" spans="1:30" x14ac:dyDescent="0.25">
      <c r="A250" s="45"/>
      <c r="B250" s="45"/>
      <c r="C250" s="45"/>
      <c r="D250" s="44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4"/>
      <c r="Q250" s="45"/>
      <c r="R250" s="45"/>
      <c r="S250" s="45"/>
      <c r="T250" s="45"/>
      <c r="U250" s="44"/>
      <c r="V250" s="44"/>
      <c r="W250" s="44"/>
      <c r="X250" s="44"/>
      <c r="Y250" s="45"/>
      <c r="Z250" s="45"/>
      <c r="AA250" s="45"/>
      <c r="AB250" s="45"/>
      <c r="AC250" s="45"/>
      <c r="AD250" s="45"/>
    </row>
    <row r="251" spans="1:30" x14ac:dyDescent="0.25">
      <c r="A251" s="45"/>
      <c r="B251" s="45"/>
      <c r="C251" s="45"/>
      <c r="D251" s="44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4"/>
      <c r="Q251" s="45"/>
      <c r="R251" s="45"/>
      <c r="S251" s="45"/>
      <c r="T251" s="45"/>
      <c r="U251" s="44"/>
      <c r="V251" s="44"/>
      <c r="W251" s="44"/>
      <c r="X251" s="44"/>
      <c r="Y251" s="45"/>
      <c r="Z251" s="45"/>
      <c r="AA251" s="45"/>
      <c r="AB251" s="45"/>
      <c r="AC251" s="45"/>
      <c r="AD251" s="45"/>
    </row>
    <row r="252" spans="1:30" x14ac:dyDescent="0.25">
      <c r="A252" s="45"/>
      <c r="B252" s="45"/>
      <c r="C252" s="45"/>
      <c r="D252" s="44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4"/>
      <c r="Q252" s="45"/>
      <c r="R252" s="45"/>
      <c r="S252" s="45"/>
      <c r="T252" s="45"/>
      <c r="U252" s="44"/>
      <c r="V252" s="44"/>
      <c r="W252" s="44"/>
      <c r="X252" s="44"/>
      <c r="Y252" s="45"/>
      <c r="Z252" s="45"/>
      <c r="AA252" s="45"/>
      <c r="AB252" s="45"/>
      <c r="AC252" s="45"/>
      <c r="AD252" s="45"/>
    </row>
    <row r="253" spans="1:30" x14ac:dyDescent="0.25">
      <c r="A253" s="45"/>
      <c r="B253" s="45"/>
      <c r="C253" s="45"/>
      <c r="D253" s="44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4"/>
      <c r="Q253" s="45"/>
      <c r="R253" s="45"/>
      <c r="S253" s="45"/>
      <c r="T253" s="45"/>
      <c r="U253" s="44"/>
      <c r="V253" s="44"/>
      <c r="W253" s="44"/>
      <c r="X253" s="44"/>
      <c r="Y253" s="45"/>
      <c r="Z253" s="45"/>
      <c r="AA253" s="45"/>
      <c r="AB253" s="45"/>
      <c r="AC253" s="45"/>
      <c r="AD253" s="45"/>
    </row>
    <row r="254" spans="1:30" x14ac:dyDescent="0.25">
      <c r="A254" s="45"/>
      <c r="B254" s="45"/>
      <c r="C254" s="45"/>
      <c r="D254" s="44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4"/>
      <c r="Q254" s="45"/>
      <c r="R254" s="45"/>
      <c r="S254" s="45"/>
      <c r="T254" s="45"/>
      <c r="U254" s="44"/>
      <c r="V254" s="44"/>
      <c r="W254" s="44"/>
      <c r="X254" s="44"/>
      <c r="Y254" s="45"/>
      <c r="Z254" s="45"/>
      <c r="AA254" s="45"/>
      <c r="AB254" s="45"/>
      <c r="AC254" s="45"/>
      <c r="AD254" s="45"/>
    </row>
    <row r="255" spans="1:30" x14ac:dyDescent="0.25">
      <c r="A255" s="45"/>
      <c r="B255" s="45"/>
      <c r="C255" s="45"/>
      <c r="D255" s="44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4"/>
      <c r="Q255" s="45"/>
      <c r="R255" s="45"/>
      <c r="S255" s="45"/>
      <c r="T255" s="45"/>
      <c r="U255" s="44"/>
      <c r="V255" s="44"/>
      <c r="W255" s="44"/>
      <c r="X255" s="44"/>
      <c r="Y255" s="45"/>
      <c r="Z255" s="45"/>
      <c r="AA255" s="45"/>
      <c r="AB255" s="45"/>
      <c r="AC255" s="45"/>
      <c r="AD255" s="45"/>
    </row>
    <row r="256" spans="1:30" x14ac:dyDescent="0.25">
      <c r="A256" s="45"/>
      <c r="B256" s="45"/>
      <c r="C256" s="45"/>
      <c r="D256" s="44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4"/>
      <c r="Q256" s="45"/>
      <c r="R256" s="45"/>
      <c r="S256" s="45"/>
      <c r="T256" s="45"/>
      <c r="U256" s="44"/>
      <c r="V256" s="44"/>
      <c r="W256" s="44"/>
      <c r="X256" s="44"/>
      <c r="Y256" s="45"/>
      <c r="Z256" s="45"/>
      <c r="AA256" s="45"/>
      <c r="AB256" s="45"/>
      <c r="AC256" s="45"/>
      <c r="AD256" s="45"/>
    </row>
    <row r="257" spans="1:30" x14ac:dyDescent="0.25">
      <c r="A257" s="45"/>
      <c r="B257" s="45"/>
      <c r="C257" s="45"/>
      <c r="D257" s="44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4"/>
      <c r="Q257" s="45"/>
      <c r="R257" s="45"/>
      <c r="S257" s="45"/>
      <c r="T257" s="45"/>
      <c r="U257" s="44"/>
      <c r="V257" s="44"/>
      <c r="W257" s="44"/>
      <c r="X257" s="44"/>
      <c r="Y257" s="45"/>
      <c r="Z257" s="45"/>
      <c r="AA257" s="45"/>
      <c r="AB257" s="45"/>
      <c r="AC257" s="45"/>
      <c r="AD257" s="45"/>
    </row>
    <row r="258" spans="1:30" x14ac:dyDescent="0.25">
      <c r="A258" s="45"/>
      <c r="B258" s="45"/>
      <c r="C258" s="45"/>
      <c r="D258" s="44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4"/>
      <c r="Q258" s="45"/>
      <c r="R258" s="45"/>
      <c r="S258" s="45"/>
      <c r="T258" s="45"/>
      <c r="U258" s="44"/>
      <c r="V258" s="44"/>
      <c r="W258" s="44"/>
      <c r="X258" s="44"/>
      <c r="Y258" s="45"/>
      <c r="Z258" s="45"/>
      <c r="AA258" s="45"/>
      <c r="AB258" s="45"/>
      <c r="AC258" s="45"/>
      <c r="AD258" s="45"/>
    </row>
    <row r="259" spans="1:30" x14ac:dyDescent="0.25">
      <c r="A259" s="45"/>
      <c r="B259" s="45"/>
      <c r="C259" s="45"/>
      <c r="D259" s="44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4"/>
      <c r="Q259" s="45"/>
      <c r="R259" s="45"/>
      <c r="S259" s="45"/>
      <c r="T259" s="45"/>
      <c r="U259" s="44"/>
      <c r="V259" s="44"/>
      <c r="W259" s="44"/>
      <c r="X259" s="44"/>
      <c r="Y259" s="45"/>
      <c r="Z259" s="45"/>
      <c r="AA259" s="45"/>
      <c r="AB259" s="45"/>
      <c r="AC259" s="45"/>
      <c r="AD259" s="45"/>
    </row>
    <row r="260" spans="1:30" x14ac:dyDescent="0.25">
      <c r="A260" s="45"/>
      <c r="B260" s="45"/>
      <c r="C260" s="45"/>
      <c r="D260" s="44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4"/>
      <c r="Q260" s="45"/>
      <c r="R260" s="45"/>
      <c r="S260" s="45"/>
      <c r="T260" s="45"/>
      <c r="U260" s="44"/>
      <c r="V260" s="44"/>
      <c r="W260" s="44"/>
      <c r="X260" s="44"/>
      <c r="Y260" s="45"/>
      <c r="Z260" s="45"/>
      <c r="AA260" s="45"/>
      <c r="AB260" s="45"/>
      <c r="AC260" s="45"/>
      <c r="AD260" s="45"/>
    </row>
    <row r="261" spans="1:30" x14ac:dyDescent="0.25">
      <c r="A261" s="45"/>
      <c r="B261" s="45"/>
      <c r="C261" s="45"/>
      <c r="D261" s="44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4"/>
      <c r="Q261" s="45"/>
      <c r="R261" s="45"/>
      <c r="S261" s="45"/>
      <c r="T261" s="45"/>
      <c r="U261" s="44"/>
      <c r="V261" s="44"/>
      <c r="W261" s="44"/>
      <c r="X261" s="44"/>
      <c r="Y261" s="45"/>
      <c r="Z261" s="45"/>
      <c r="AA261" s="45"/>
      <c r="AB261" s="45"/>
      <c r="AC261" s="45"/>
      <c r="AD261" s="45"/>
    </row>
    <row r="262" spans="1:30" x14ac:dyDescent="0.25">
      <c r="A262" s="45"/>
      <c r="B262" s="45"/>
      <c r="C262" s="45"/>
      <c r="D262" s="44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4"/>
      <c r="Q262" s="45"/>
      <c r="R262" s="45"/>
      <c r="S262" s="45"/>
      <c r="T262" s="45"/>
      <c r="U262" s="44"/>
      <c r="V262" s="44"/>
      <c r="W262" s="44"/>
      <c r="X262" s="44"/>
      <c r="Y262" s="45"/>
      <c r="Z262" s="45"/>
      <c r="AA262" s="45"/>
      <c r="AB262" s="45"/>
      <c r="AC262" s="45"/>
      <c r="AD262" s="45"/>
    </row>
    <row r="263" spans="1:30" x14ac:dyDescent="0.25">
      <c r="A263" s="45"/>
      <c r="B263" s="45"/>
      <c r="C263" s="45"/>
      <c r="D263" s="44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4"/>
      <c r="Q263" s="45"/>
      <c r="R263" s="45"/>
      <c r="S263" s="45"/>
      <c r="T263" s="45"/>
      <c r="U263" s="44"/>
      <c r="V263" s="44"/>
      <c r="W263" s="44"/>
      <c r="X263" s="44"/>
      <c r="Y263" s="45"/>
      <c r="Z263" s="45"/>
      <c r="AA263" s="45"/>
      <c r="AB263" s="45"/>
      <c r="AC263" s="45"/>
      <c r="AD263" s="45"/>
    </row>
    <row r="264" spans="1:30" x14ac:dyDescent="0.25">
      <c r="A264" s="45"/>
      <c r="B264" s="45"/>
      <c r="C264" s="45"/>
      <c r="D264" s="44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4"/>
      <c r="Q264" s="45"/>
      <c r="R264" s="45"/>
      <c r="S264" s="45"/>
      <c r="T264" s="45"/>
      <c r="U264" s="44"/>
      <c r="V264" s="44"/>
      <c r="W264" s="44"/>
      <c r="X264" s="44"/>
      <c r="Y264" s="45"/>
      <c r="Z264" s="45"/>
      <c r="AA264" s="45"/>
      <c r="AB264" s="45"/>
      <c r="AC264" s="45"/>
      <c r="AD264" s="45"/>
    </row>
    <row r="265" spans="1:30" x14ac:dyDescent="0.25">
      <c r="A265" s="45"/>
      <c r="B265" s="45"/>
      <c r="C265" s="45"/>
      <c r="D265" s="44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4"/>
      <c r="Q265" s="45"/>
      <c r="R265" s="45"/>
      <c r="S265" s="45"/>
      <c r="T265" s="45"/>
      <c r="U265" s="44"/>
      <c r="V265" s="44"/>
      <c r="W265" s="44"/>
      <c r="X265" s="44"/>
      <c r="Y265" s="45"/>
      <c r="Z265" s="45"/>
      <c r="AA265" s="45"/>
      <c r="AB265" s="45"/>
      <c r="AC265" s="45"/>
      <c r="AD265" s="45"/>
    </row>
    <row r="266" spans="1:30" x14ac:dyDescent="0.25">
      <c r="A266" s="45"/>
      <c r="B266" s="45"/>
      <c r="C266" s="45"/>
      <c r="D266" s="44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4"/>
      <c r="Q266" s="45"/>
      <c r="R266" s="45"/>
      <c r="S266" s="45"/>
      <c r="T266" s="45"/>
      <c r="U266" s="44"/>
      <c r="V266" s="44"/>
      <c r="W266" s="44"/>
      <c r="X266" s="44"/>
      <c r="Y266" s="45"/>
      <c r="Z266" s="45"/>
      <c r="AA266" s="45"/>
      <c r="AB266" s="45"/>
      <c r="AC266" s="45"/>
      <c r="AD266" s="45"/>
    </row>
    <row r="267" spans="1:30" x14ac:dyDescent="0.25">
      <c r="A267" s="45"/>
      <c r="B267" s="45"/>
      <c r="C267" s="45"/>
      <c r="D267" s="44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4"/>
      <c r="Q267" s="45"/>
      <c r="R267" s="45"/>
      <c r="S267" s="45"/>
      <c r="T267" s="45"/>
      <c r="U267" s="44"/>
      <c r="V267" s="44"/>
      <c r="W267" s="44"/>
      <c r="X267" s="44"/>
      <c r="Y267" s="45"/>
      <c r="Z267" s="45"/>
      <c r="AA267" s="45"/>
      <c r="AB267" s="45"/>
      <c r="AC267" s="45"/>
      <c r="AD267" s="45"/>
    </row>
    <row r="268" spans="1:30" x14ac:dyDescent="0.25">
      <c r="A268" s="45"/>
      <c r="B268" s="45"/>
      <c r="C268" s="45"/>
      <c r="D268" s="44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4"/>
      <c r="Q268" s="45"/>
      <c r="R268" s="45"/>
      <c r="S268" s="45"/>
      <c r="T268" s="45"/>
      <c r="U268" s="44"/>
      <c r="V268" s="44"/>
      <c r="W268" s="44"/>
      <c r="X268" s="44"/>
      <c r="Y268" s="45"/>
      <c r="Z268" s="45"/>
      <c r="AA268" s="45"/>
      <c r="AB268" s="45"/>
      <c r="AC268" s="45"/>
      <c r="AD268" s="45"/>
    </row>
    <row r="269" spans="1:30" x14ac:dyDescent="0.25">
      <c r="A269" s="45"/>
      <c r="B269" s="45"/>
      <c r="C269" s="45"/>
      <c r="D269" s="44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4"/>
      <c r="Q269" s="45"/>
      <c r="R269" s="45"/>
      <c r="S269" s="45"/>
      <c r="T269" s="45"/>
      <c r="U269" s="44"/>
      <c r="V269" s="44"/>
      <c r="W269" s="44"/>
      <c r="X269" s="44"/>
      <c r="Y269" s="45"/>
      <c r="Z269" s="45"/>
      <c r="AA269" s="45"/>
      <c r="AB269" s="45"/>
      <c r="AC269" s="45"/>
      <c r="AD269" s="45"/>
    </row>
    <row r="270" spans="1:30" x14ac:dyDescent="0.25">
      <c r="A270" s="45"/>
      <c r="B270" s="45"/>
      <c r="C270" s="45"/>
      <c r="D270" s="44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4"/>
      <c r="Q270" s="45"/>
      <c r="R270" s="45"/>
      <c r="S270" s="45"/>
      <c r="T270" s="45"/>
      <c r="U270" s="44"/>
      <c r="V270" s="44"/>
      <c r="W270" s="44"/>
      <c r="X270" s="44"/>
      <c r="Y270" s="45"/>
      <c r="Z270" s="45"/>
      <c r="AA270" s="45"/>
      <c r="AB270" s="45"/>
      <c r="AC270" s="45"/>
      <c r="AD270" s="45"/>
    </row>
    <row r="271" spans="1:30" x14ac:dyDescent="0.25">
      <c r="A271" s="45"/>
      <c r="B271" s="45"/>
      <c r="C271" s="45"/>
      <c r="D271" s="44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4"/>
      <c r="Q271" s="45"/>
      <c r="R271" s="45"/>
      <c r="S271" s="45"/>
      <c r="T271" s="45"/>
      <c r="U271" s="44"/>
      <c r="V271" s="44"/>
      <c r="W271" s="44"/>
      <c r="X271" s="44"/>
      <c r="Y271" s="45"/>
      <c r="Z271" s="45"/>
      <c r="AA271" s="45"/>
      <c r="AB271" s="45"/>
      <c r="AC271" s="45"/>
      <c r="AD271" s="45"/>
    </row>
    <row r="272" spans="1:30" x14ac:dyDescent="0.25">
      <c r="A272" s="45"/>
      <c r="B272" s="45"/>
      <c r="C272" s="45"/>
      <c r="D272" s="44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4"/>
      <c r="Q272" s="45"/>
      <c r="R272" s="45"/>
      <c r="S272" s="45"/>
      <c r="T272" s="45"/>
      <c r="U272" s="44"/>
      <c r="V272" s="44"/>
      <c r="W272" s="44"/>
      <c r="X272" s="44"/>
      <c r="Y272" s="45"/>
      <c r="Z272" s="45"/>
      <c r="AA272" s="45"/>
      <c r="AB272" s="45"/>
      <c r="AC272" s="45"/>
      <c r="AD272" s="45"/>
    </row>
    <row r="273" spans="1:30" x14ac:dyDescent="0.25">
      <c r="A273" s="45"/>
      <c r="B273" s="45"/>
      <c r="C273" s="45"/>
      <c r="D273" s="44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4"/>
      <c r="Q273" s="45"/>
      <c r="R273" s="45"/>
      <c r="S273" s="45"/>
      <c r="T273" s="45"/>
      <c r="U273" s="44"/>
      <c r="V273" s="44"/>
      <c r="W273" s="44"/>
      <c r="X273" s="44"/>
      <c r="Y273" s="45"/>
      <c r="Z273" s="45"/>
      <c r="AA273" s="45"/>
      <c r="AB273" s="45"/>
      <c r="AC273" s="45"/>
      <c r="AD273" s="45"/>
    </row>
    <row r="274" spans="1:30" x14ac:dyDescent="0.25">
      <c r="A274" s="45"/>
      <c r="B274" s="45"/>
      <c r="C274" s="45"/>
      <c r="D274" s="44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4"/>
      <c r="Q274" s="45"/>
      <c r="R274" s="45"/>
      <c r="S274" s="45"/>
      <c r="T274" s="45"/>
      <c r="U274" s="44"/>
      <c r="V274" s="44"/>
      <c r="W274" s="44"/>
      <c r="X274" s="44"/>
      <c r="Y274" s="45"/>
      <c r="Z274" s="45"/>
      <c r="AA274" s="45"/>
      <c r="AB274" s="45"/>
      <c r="AC274" s="45"/>
      <c r="AD274" s="45"/>
    </row>
    <row r="275" spans="1:30" x14ac:dyDescent="0.25">
      <c r="A275" s="45"/>
      <c r="B275" s="45"/>
      <c r="C275" s="45"/>
      <c r="D275" s="44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4"/>
      <c r="Q275" s="45"/>
      <c r="R275" s="45"/>
      <c r="S275" s="45"/>
      <c r="T275" s="45"/>
      <c r="U275" s="44"/>
      <c r="V275" s="44"/>
      <c r="W275" s="44"/>
      <c r="X275" s="44"/>
      <c r="Y275" s="45"/>
      <c r="Z275" s="45"/>
      <c r="AA275" s="45"/>
      <c r="AB275" s="45"/>
      <c r="AC275" s="45"/>
      <c r="AD275" s="45"/>
    </row>
    <row r="276" spans="1:30" x14ac:dyDescent="0.25">
      <c r="A276" s="45"/>
      <c r="B276" s="45"/>
      <c r="C276" s="45"/>
      <c r="D276" s="44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4"/>
      <c r="Q276" s="45"/>
      <c r="R276" s="45"/>
      <c r="S276" s="45"/>
      <c r="T276" s="45"/>
      <c r="U276" s="44"/>
      <c r="V276" s="44"/>
      <c r="W276" s="44"/>
      <c r="X276" s="44"/>
      <c r="Y276" s="45"/>
      <c r="Z276" s="45"/>
      <c r="AA276" s="45"/>
      <c r="AB276" s="45"/>
      <c r="AC276" s="45"/>
      <c r="AD276" s="45"/>
    </row>
    <row r="277" spans="1:30" x14ac:dyDescent="0.25">
      <c r="A277" s="45"/>
      <c r="B277" s="45"/>
      <c r="C277" s="45"/>
      <c r="D277" s="44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4"/>
      <c r="Q277" s="45"/>
      <c r="R277" s="45"/>
      <c r="S277" s="45"/>
      <c r="T277" s="45"/>
      <c r="U277" s="44"/>
      <c r="V277" s="44"/>
      <c r="W277" s="44"/>
      <c r="X277" s="44"/>
      <c r="Y277" s="45"/>
      <c r="Z277" s="45"/>
      <c r="AA277" s="45"/>
      <c r="AB277" s="45"/>
      <c r="AC277" s="45"/>
      <c r="AD277" s="45"/>
    </row>
    <row r="278" spans="1:30" x14ac:dyDescent="0.25">
      <c r="A278" s="45"/>
      <c r="B278" s="45"/>
      <c r="C278" s="45"/>
      <c r="D278" s="44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4"/>
      <c r="Q278" s="45"/>
      <c r="R278" s="45"/>
      <c r="S278" s="45"/>
      <c r="T278" s="45"/>
      <c r="U278" s="44"/>
      <c r="V278" s="44"/>
      <c r="W278" s="44"/>
      <c r="X278" s="44"/>
      <c r="Y278" s="45"/>
      <c r="Z278" s="45"/>
      <c r="AA278" s="45"/>
      <c r="AB278" s="45"/>
      <c r="AC278" s="45"/>
      <c r="AD278" s="45"/>
    </row>
    <row r="279" spans="1:30" x14ac:dyDescent="0.25">
      <c r="A279" s="45"/>
      <c r="B279" s="45"/>
      <c r="C279" s="45"/>
      <c r="D279" s="44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4"/>
      <c r="Q279" s="45"/>
      <c r="R279" s="45"/>
      <c r="S279" s="45"/>
      <c r="T279" s="45"/>
      <c r="U279" s="44"/>
      <c r="V279" s="44"/>
      <c r="W279" s="44"/>
      <c r="X279" s="44"/>
      <c r="Y279" s="45"/>
      <c r="Z279" s="45"/>
      <c r="AA279" s="45"/>
      <c r="AB279" s="45"/>
      <c r="AC279" s="45"/>
      <c r="AD279" s="45"/>
    </row>
    <row r="280" spans="1:30" x14ac:dyDescent="0.25">
      <c r="A280" s="45"/>
      <c r="B280" s="45"/>
      <c r="C280" s="45"/>
      <c r="D280" s="44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4"/>
      <c r="Q280" s="45"/>
      <c r="R280" s="45"/>
      <c r="S280" s="45"/>
      <c r="T280" s="45"/>
      <c r="U280" s="44"/>
      <c r="V280" s="44"/>
      <c r="W280" s="44"/>
      <c r="X280" s="44"/>
      <c r="Y280" s="45"/>
      <c r="Z280" s="45"/>
      <c r="AA280" s="45"/>
      <c r="AB280" s="45"/>
      <c r="AC280" s="45"/>
      <c r="AD280" s="45"/>
    </row>
    <row r="281" spans="1:30" x14ac:dyDescent="0.25">
      <c r="A281" s="45"/>
      <c r="B281" s="45"/>
      <c r="C281" s="45"/>
      <c r="D281" s="44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4"/>
      <c r="Q281" s="45"/>
      <c r="R281" s="45"/>
      <c r="S281" s="45"/>
      <c r="T281" s="45"/>
      <c r="U281" s="44"/>
      <c r="V281" s="44"/>
      <c r="W281" s="44"/>
      <c r="X281" s="44"/>
      <c r="Y281" s="45"/>
      <c r="Z281" s="45"/>
      <c r="AA281" s="45"/>
      <c r="AB281" s="45"/>
      <c r="AC281" s="45"/>
      <c r="AD281" s="45"/>
    </row>
    <row r="282" spans="1:30" x14ac:dyDescent="0.25">
      <c r="A282" s="45"/>
      <c r="B282" s="45"/>
      <c r="C282" s="45"/>
      <c r="D282" s="44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4"/>
      <c r="Q282" s="45"/>
      <c r="R282" s="45"/>
      <c r="S282" s="45"/>
      <c r="T282" s="45"/>
      <c r="U282" s="44"/>
      <c r="V282" s="44"/>
      <c r="W282" s="44"/>
      <c r="X282" s="44"/>
      <c r="Y282" s="45"/>
      <c r="Z282" s="45"/>
      <c r="AA282" s="45"/>
      <c r="AB282" s="45"/>
      <c r="AC282" s="45"/>
      <c r="AD282" s="45"/>
    </row>
    <row r="283" spans="1:30" x14ac:dyDescent="0.25">
      <c r="A283" s="45"/>
      <c r="B283" s="45"/>
      <c r="C283" s="45"/>
      <c r="D283" s="44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4"/>
      <c r="Q283" s="45"/>
      <c r="R283" s="45"/>
      <c r="S283" s="45"/>
      <c r="T283" s="45"/>
      <c r="U283" s="44"/>
      <c r="V283" s="44"/>
      <c r="W283" s="44"/>
      <c r="X283" s="44"/>
      <c r="Y283" s="45"/>
      <c r="Z283" s="45"/>
      <c r="AA283" s="45"/>
      <c r="AB283" s="45"/>
      <c r="AC283" s="45"/>
      <c r="AD283" s="45"/>
    </row>
    <row r="284" spans="1:30" x14ac:dyDescent="0.25">
      <c r="A284" s="45"/>
      <c r="B284" s="45"/>
      <c r="C284" s="45"/>
      <c r="D284" s="44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4"/>
      <c r="Q284" s="45"/>
      <c r="R284" s="45"/>
      <c r="S284" s="45"/>
      <c r="T284" s="45"/>
      <c r="U284" s="44"/>
      <c r="V284" s="44"/>
      <c r="W284" s="44"/>
      <c r="X284" s="44"/>
      <c r="Y284" s="45"/>
      <c r="Z284" s="45"/>
      <c r="AA284" s="45"/>
      <c r="AB284" s="45"/>
      <c r="AC284" s="45"/>
      <c r="AD284" s="45"/>
    </row>
    <row r="285" spans="1:30" x14ac:dyDescent="0.25">
      <c r="A285" s="45"/>
      <c r="B285" s="45"/>
      <c r="C285" s="45"/>
      <c r="D285" s="44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4"/>
      <c r="Q285" s="45"/>
      <c r="R285" s="45"/>
      <c r="S285" s="45"/>
      <c r="T285" s="45"/>
      <c r="U285" s="44"/>
      <c r="V285" s="44"/>
      <c r="W285" s="44"/>
      <c r="X285" s="44"/>
      <c r="Y285" s="45"/>
      <c r="Z285" s="45"/>
      <c r="AA285" s="45"/>
      <c r="AB285" s="45"/>
      <c r="AC285" s="45"/>
      <c r="AD285" s="45"/>
    </row>
    <row r="286" spans="1:30" x14ac:dyDescent="0.25">
      <c r="A286" s="45"/>
      <c r="B286" s="45"/>
      <c r="C286" s="45"/>
      <c r="D286" s="44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4"/>
      <c r="Q286" s="45"/>
      <c r="R286" s="45"/>
      <c r="S286" s="45"/>
      <c r="T286" s="45"/>
      <c r="U286" s="44"/>
      <c r="V286" s="44"/>
      <c r="W286" s="44"/>
      <c r="X286" s="44"/>
      <c r="Y286" s="45"/>
      <c r="Z286" s="45"/>
      <c r="AA286" s="45"/>
      <c r="AB286" s="45"/>
      <c r="AC286" s="45"/>
      <c r="AD286" s="45"/>
    </row>
    <row r="287" spans="1:30" x14ac:dyDescent="0.25">
      <c r="A287" s="45"/>
      <c r="B287" s="45"/>
      <c r="C287" s="45"/>
      <c r="D287" s="44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4"/>
      <c r="Q287" s="45"/>
      <c r="R287" s="45"/>
      <c r="S287" s="45"/>
      <c r="T287" s="45"/>
      <c r="U287" s="44"/>
      <c r="V287" s="44"/>
      <c r="W287" s="44"/>
      <c r="X287" s="44"/>
      <c r="Y287" s="45"/>
      <c r="Z287" s="45"/>
      <c r="AA287" s="45"/>
      <c r="AB287" s="45"/>
      <c r="AC287" s="45"/>
      <c r="AD287" s="45"/>
    </row>
    <row r="288" spans="1:30" x14ac:dyDescent="0.25">
      <c r="A288" s="45"/>
      <c r="B288" s="45"/>
      <c r="C288" s="45"/>
      <c r="D288" s="44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4"/>
      <c r="Q288" s="45"/>
      <c r="R288" s="45"/>
      <c r="S288" s="45"/>
      <c r="T288" s="45"/>
      <c r="U288" s="44"/>
      <c r="V288" s="44"/>
      <c r="W288" s="44"/>
      <c r="X288" s="44"/>
      <c r="Y288" s="45"/>
      <c r="Z288" s="45"/>
      <c r="AA288" s="45"/>
      <c r="AB288" s="45"/>
      <c r="AC288" s="45"/>
      <c r="AD288" s="45"/>
    </row>
    <row r="289" spans="1:30" x14ac:dyDescent="0.25">
      <c r="A289" s="45"/>
      <c r="B289" s="45"/>
      <c r="C289" s="45"/>
      <c r="D289" s="44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4"/>
      <c r="Q289" s="45"/>
      <c r="R289" s="45"/>
      <c r="S289" s="45"/>
      <c r="T289" s="45"/>
      <c r="U289" s="44"/>
      <c r="V289" s="44"/>
      <c r="W289" s="44"/>
      <c r="X289" s="44"/>
      <c r="Y289" s="45"/>
      <c r="Z289" s="45"/>
      <c r="AA289" s="45"/>
      <c r="AB289" s="45"/>
      <c r="AC289" s="45"/>
      <c r="AD289" s="45"/>
    </row>
    <row r="290" spans="1:30" x14ac:dyDescent="0.25">
      <c r="A290" s="45"/>
      <c r="B290" s="45"/>
      <c r="C290" s="45"/>
      <c r="D290" s="44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4"/>
      <c r="Q290" s="45"/>
      <c r="R290" s="45"/>
      <c r="S290" s="45"/>
      <c r="T290" s="45"/>
      <c r="U290" s="44"/>
      <c r="V290" s="44"/>
      <c r="W290" s="44"/>
      <c r="X290" s="44"/>
      <c r="Y290" s="45"/>
      <c r="Z290" s="45"/>
      <c r="AA290" s="45"/>
      <c r="AB290" s="45"/>
      <c r="AC290" s="45"/>
      <c r="AD290" s="45"/>
    </row>
    <row r="291" spans="1:30" x14ac:dyDescent="0.25">
      <c r="A291" s="45"/>
      <c r="B291" s="45"/>
      <c r="C291" s="45"/>
      <c r="D291" s="44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4"/>
      <c r="Q291" s="45"/>
      <c r="R291" s="45"/>
      <c r="S291" s="45"/>
      <c r="T291" s="45"/>
      <c r="U291" s="44"/>
      <c r="V291" s="44"/>
      <c r="W291" s="44"/>
      <c r="X291" s="44"/>
      <c r="Y291" s="45"/>
      <c r="Z291" s="45"/>
      <c r="AA291" s="45"/>
      <c r="AB291" s="45"/>
      <c r="AC291" s="45"/>
      <c r="AD291" s="45"/>
    </row>
    <row r="292" spans="1:30" x14ac:dyDescent="0.25">
      <c r="A292" s="45"/>
      <c r="B292" s="45"/>
      <c r="C292" s="45"/>
      <c r="D292" s="44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4"/>
      <c r="Q292" s="45"/>
      <c r="R292" s="45"/>
      <c r="S292" s="45"/>
      <c r="T292" s="45"/>
      <c r="U292" s="44"/>
      <c r="V292" s="44"/>
      <c r="W292" s="44"/>
      <c r="X292" s="44"/>
      <c r="Y292" s="45"/>
      <c r="Z292" s="45"/>
      <c r="AA292" s="45"/>
      <c r="AB292" s="45"/>
      <c r="AC292" s="45"/>
      <c r="AD292" s="45"/>
    </row>
    <row r="293" spans="1:30" x14ac:dyDescent="0.25">
      <c r="A293" s="45"/>
      <c r="B293" s="45"/>
      <c r="C293" s="45"/>
      <c r="D293" s="44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4"/>
      <c r="Q293" s="45"/>
      <c r="R293" s="45"/>
      <c r="S293" s="45"/>
      <c r="T293" s="45"/>
      <c r="U293" s="44"/>
      <c r="V293" s="44"/>
      <c r="W293" s="44"/>
      <c r="X293" s="44"/>
      <c r="Y293" s="45"/>
      <c r="Z293" s="45"/>
      <c r="AA293" s="45"/>
      <c r="AB293" s="45"/>
      <c r="AC293" s="45"/>
      <c r="AD293" s="45"/>
    </row>
    <row r="294" spans="1:30" x14ac:dyDescent="0.25">
      <c r="A294" s="45"/>
      <c r="B294" s="45"/>
      <c r="C294" s="45"/>
      <c r="D294" s="44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4"/>
      <c r="Q294" s="45"/>
      <c r="R294" s="45"/>
      <c r="S294" s="45"/>
      <c r="T294" s="45"/>
      <c r="U294" s="44"/>
      <c r="V294" s="44"/>
      <c r="W294" s="44"/>
      <c r="X294" s="44"/>
      <c r="Y294" s="45"/>
      <c r="Z294" s="45"/>
      <c r="AA294" s="45"/>
      <c r="AB294" s="45"/>
      <c r="AC294" s="45"/>
      <c r="AD294" s="45"/>
    </row>
    <row r="295" spans="1:30" x14ac:dyDescent="0.25">
      <c r="A295" s="45"/>
      <c r="B295" s="45"/>
      <c r="C295" s="45"/>
      <c r="D295" s="44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4"/>
      <c r="Q295" s="45"/>
      <c r="R295" s="45"/>
      <c r="S295" s="45"/>
      <c r="T295" s="45"/>
      <c r="U295" s="44"/>
      <c r="V295" s="44"/>
      <c r="W295" s="44"/>
      <c r="X295" s="44"/>
      <c r="Y295" s="45"/>
      <c r="Z295" s="45"/>
      <c r="AA295" s="45"/>
      <c r="AB295" s="45"/>
      <c r="AC295" s="45"/>
      <c r="AD295" s="45"/>
    </row>
    <row r="296" spans="1:30" x14ac:dyDescent="0.25">
      <c r="A296" s="45"/>
      <c r="B296" s="45"/>
      <c r="C296" s="45"/>
      <c r="D296" s="44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4"/>
      <c r="Q296" s="45"/>
      <c r="R296" s="45"/>
      <c r="S296" s="45"/>
      <c r="T296" s="45"/>
      <c r="U296" s="44"/>
      <c r="V296" s="44"/>
      <c r="W296" s="44"/>
      <c r="X296" s="44"/>
      <c r="Y296" s="45"/>
      <c r="Z296" s="45"/>
      <c r="AA296" s="45"/>
      <c r="AB296" s="45"/>
      <c r="AC296" s="45"/>
      <c r="AD296" s="45"/>
    </row>
    <row r="297" spans="1:30" x14ac:dyDescent="0.25">
      <c r="A297" s="45"/>
      <c r="B297" s="45"/>
      <c r="C297" s="45"/>
      <c r="D297" s="44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4"/>
      <c r="Q297" s="45"/>
      <c r="R297" s="45"/>
      <c r="S297" s="45"/>
      <c r="T297" s="45"/>
      <c r="U297" s="44"/>
      <c r="V297" s="44"/>
      <c r="W297" s="44"/>
      <c r="X297" s="44"/>
      <c r="Y297" s="45"/>
      <c r="Z297" s="45"/>
      <c r="AA297" s="45"/>
      <c r="AB297" s="45"/>
      <c r="AC297" s="45"/>
      <c r="AD297" s="45"/>
    </row>
    <row r="298" spans="1:30" x14ac:dyDescent="0.25">
      <c r="A298" s="45"/>
      <c r="B298" s="45"/>
      <c r="C298" s="45"/>
      <c r="D298" s="44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4"/>
      <c r="Q298" s="45"/>
      <c r="R298" s="45"/>
      <c r="S298" s="45"/>
      <c r="T298" s="45"/>
      <c r="U298" s="44"/>
      <c r="V298" s="44"/>
      <c r="W298" s="44"/>
      <c r="X298" s="44"/>
      <c r="Y298" s="45"/>
      <c r="Z298" s="45"/>
      <c r="AA298" s="45"/>
      <c r="AB298" s="45"/>
      <c r="AC298" s="45"/>
      <c r="AD298" s="45"/>
    </row>
    <row r="299" spans="1:30" x14ac:dyDescent="0.25">
      <c r="A299" s="45"/>
      <c r="B299" s="45"/>
      <c r="C299" s="45"/>
      <c r="D299" s="44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4"/>
      <c r="Q299" s="45"/>
      <c r="R299" s="45"/>
      <c r="S299" s="45"/>
      <c r="T299" s="45"/>
      <c r="U299" s="44"/>
      <c r="V299" s="44"/>
      <c r="W299" s="44"/>
      <c r="X299" s="44"/>
      <c r="Y299" s="45"/>
      <c r="Z299" s="45"/>
      <c r="AA299" s="45"/>
      <c r="AB299" s="45"/>
      <c r="AC299" s="45"/>
      <c r="AD299" s="45"/>
    </row>
    <row r="300" spans="1:30" x14ac:dyDescent="0.25">
      <c r="A300" s="45"/>
      <c r="B300" s="45"/>
      <c r="C300" s="45"/>
      <c r="D300" s="44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4"/>
      <c r="Q300" s="45"/>
      <c r="R300" s="45"/>
      <c r="S300" s="45"/>
      <c r="T300" s="45"/>
      <c r="U300" s="44"/>
      <c r="V300" s="44"/>
      <c r="W300" s="44"/>
      <c r="X300" s="44"/>
      <c r="Y300" s="45"/>
      <c r="Z300" s="45"/>
      <c r="AA300" s="45"/>
      <c r="AB300" s="45"/>
      <c r="AC300" s="45"/>
      <c r="AD300" s="45"/>
    </row>
    <row r="301" spans="1:30" x14ac:dyDescent="0.25">
      <c r="A301" s="45"/>
      <c r="B301" s="45"/>
      <c r="C301" s="45"/>
      <c r="D301" s="44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4"/>
      <c r="Q301" s="45"/>
      <c r="R301" s="45"/>
      <c r="S301" s="45"/>
      <c r="T301" s="45"/>
      <c r="U301" s="44"/>
      <c r="V301" s="44"/>
      <c r="W301" s="44"/>
      <c r="X301" s="44"/>
      <c r="Y301" s="45"/>
      <c r="Z301" s="45"/>
      <c r="AA301" s="45"/>
      <c r="AB301" s="45"/>
      <c r="AC301" s="45"/>
      <c r="AD301" s="45"/>
    </row>
    <row r="302" spans="1:30" x14ac:dyDescent="0.25">
      <c r="A302" s="45"/>
      <c r="B302" s="45"/>
      <c r="C302" s="45"/>
      <c r="D302" s="44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4"/>
      <c r="Q302" s="45"/>
      <c r="R302" s="45"/>
      <c r="S302" s="45"/>
      <c r="T302" s="45"/>
      <c r="U302" s="44"/>
      <c r="V302" s="44"/>
      <c r="W302" s="44"/>
      <c r="X302" s="44"/>
      <c r="Y302" s="45"/>
      <c r="Z302" s="45"/>
      <c r="AA302" s="45"/>
      <c r="AB302" s="45"/>
      <c r="AC302" s="45"/>
      <c r="AD302" s="45"/>
    </row>
    <row r="303" spans="1:30" x14ac:dyDescent="0.25">
      <c r="A303" s="45"/>
      <c r="B303" s="45"/>
      <c r="C303" s="45"/>
      <c r="D303" s="44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4"/>
      <c r="Q303" s="45"/>
      <c r="R303" s="45"/>
      <c r="S303" s="45"/>
      <c r="T303" s="45"/>
      <c r="U303" s="44"/>
      <c r="V303" s="44"/>
      <c r="W303" s="44"/>
      <c r="X303" s="44"/>
      <c r="Y303" s="45"/>
      <c r="Z303" s="45"/>
      <c r="AA303" s="45"/>
      <c r="AB303" s="45"/>
      <c r="AC303" s="45"/>
      <c r="AD303" s="45"/>
    </row>
    <row r="304" spans="1:30" x14ac:dyDescent="0.25">
      <c r="A304" s="45"/>
      <c r="B304" s="45"/>
      <c r="C304" s="45"/>
      <c r="D304" s="44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4"/>
      <c r="Q304" s="45"/>
      <c r="R304" s="45"/>
      <c r="S304" s="45"/>
      <c r="T304" s="45"/>
      <c r="U304" s="44"/>
      <c r="V304" s="44"/>
      <c r="W304" s="44"/>
      <c r="X304" s="44"/>
      <c r="Y304" s="45"/>
      <c r="Z304" s="45"/>
      <c r="AA304" s="45"/>
      <c r="AB304" s="45"/>
      <c r="AC304" s="45"/>
      <c r="AD304" s="45"/>
    </row>
    <row r="305" spans="1:30" x14ac:dyDescent="0.25">
      <c r="A305" s="45"/>
      <c r="B305" s="45"/>
      <c r="C305" s="45"/>
      <c r="D305" s="44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4"/>
      <c r="Q305" s="45"/>
      <c r="R305" s="45"/>
      <c r="S305" s="45"/>
      <c r="T305" s="45"/>
      <c r="U305" s="44"/>
      <c r="V305" s="44"/>
      <c r="W305" s="44"/>
      <c r="X305" s="44"/>
      <c r="Y305" s="45"/>
      <c r="Z305" s="45"/>
      <c r="AA305" s="45"/>
      <c r="AB305" s="45"/>
      <c r="AC305" s="45"/>
      <c r="AD305" s="45"/>
    </row>
    <row r="306" spans="1:30" x14ac:dyDescent="0.25">
      <c r="A306" s="45"/>
      <c r="B306" s="45"/>
      <c r="C306" s="45"/>
      <c r="D306" s="44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4"/>
      <c r="Q306" s="45"/>
      <c r="R306" s="45"/>
      <c r="S306" s="45"/>
      <c r="T306" s="45"/>
      <c r="U306" s="44"/>
      <c r="V306" s="44"/>
      <c r="W306" s="44"/>
      <c r="X306" s="44"/>
      <c r="Y306" s="45"/>
      <c r="Z306" s="45"/>
      <c r="AA306" s="45"/>
      <c r="AB306" s="45"/>
      <c r="AC306" s="45"/>
      <c r="AD306" s="45"/>
    </row>
    <row r="307" spans="1:30" x14ac:dyDescent="0.25">
      <c r="A307" s="45"/>
      <c r="B307" s="45"/>
      <c r="C307" s="45"/>
      <c r="D307" s="44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4"/>
      <c r="Q307" s="45"/>
      <c r="R307" s="45"/>
      <c r="S307" s="45"/>
      <c r="T307" s="45"/>
      <c r="U307" s="44"/>
      <c r="V307" s="44"/>
      <c r="W307" s="44"/>
      <c r="X307" s="44"/>
      <c r="Y307" s="45"/>
      <c r="Z307" s="45"/>
      <c r="AA307" s="45"/>
      <c r="AB307" s="45"/>
      <c r="AC307" s="45"/>
      <c r="AD307" s="45"/>
    </row>
    <row r="308" spans="1:30" x14ac:dyDescent="0.25">
      <c r="A308" s="45"/>
      <c r="B308" s="45"/>
      <c r="C308" s="45"/>
      <c r="D308" s="44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4"/>
      <c r="Q308" s="45"/>
      <c r="R308" s="45"/>
      <c r="S308" s="45"/>
      <c r="T308" s="45"/>
      <c r="U308" s="44"/>
      <c r="V308" s="44"/>
      <c r="W308" s="44"/>
      <c r="X308" s="44"/>
      <c r="Y308" s="45"/>
      <c r="Z308" s="45"/>
      <c r="AA308" s="45"/>
      <c r="AB308" s="45"/>
      <c r="AC308" s="45"/>
      <c r="AD308" s="45"/>
    </row>
    <row r="309" spans="1:30" x14ac:dyDescent="0.25">
      <c r="A309" s="45"/>
      <c r="B309" s="45"/>
      <c r="C309" s="45"/>
      <c r="D309" s="44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4"/>
      <c r="Q309" s="45"/>
      <c r="R309" s="45"/>
      <c r="S309" s="45"/>
      <c r="T309" s="45"/>
      <c r="U309" s="44"/>
      <c r="V309" s="44"/>
      <c r="W309" s="44"/>
      <c r="X309" s="44"/>
      <c r="Y309" s="45"/>
      <c r="Z309" s="45"/>
      <c r="AA309" s="45"/>
      <c r="AB309" s="45"/>
      <c r="AC309" s="45"/>
      <c r="AD309" s="45"/>
    </row>
    <row r="310" spans="1:30" x14ac:dyDescent="0.25">
      <c r="A310" s="45"/>
      <c r="B310" s="45"/>
      <c r="C310" s="45"/>
      <c r="D310" s="44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4"/>
      <c r="Q310" s="45"/>
      <c r="R310" s="45"/>
      <c r="S310" s="45"/>
      <c r="T310" s="45"/>
      <c r="U310" s="44"/>
      <c r="V310" s="44"/>
      <c r="W310" s="44"/>
      <c r="X310" s="44"/>
      <c r="Y310" s="45"/>
      <c r="Z310" s="45"/>
      <c r="AA310" s="45"/>
      <c r="AB310" s="45"/>
      <c r="AC310" s="45"/>
      <c r="AD310" s="45"/>
    </row>
    <row r="311" spans="1:30" x14ac:dyDescent="0.25">
      <c r="A311" s="45"/>
      <c r="B311" s="45"/>
      <c r="C311" s="45"/>
      <c r="D311" s="44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4"/>
      <c r="Q311" s="45"/>
      <c r="R311" s="45"/>
      <c r="S311" s="45"/>
      <c r="T311" s="45"/>
      <c r="U311" s="44"/>
      <c r="V311" s="44"/>
      <c r="W311" s="44"/>
      <c r="X311" s="44"/>
      <c r="Y311" s="45"/>
      <c r="Z311" s="45"/>
      <c r="AA311" s="45"/>
      <c r="AB311" s="45"/>
      <c r="AC311" s="45"/>
      <c r="AD311" s="45"/>
    </row>
    <row r="312" spans="1:30" x14ac:dyDescent="0.25">
      <c r="A312" s="45"/>
      <c r="B312" s="45"/>
      <c r="C312" s="45"/>
      <c r="D312" s="44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4"/>
      <c r="Q312" s="45"/>
      <c r="R312" s="45"/>
      <c r="S312" s="45"/>
      <c r="T312" s="45"/>
      <c r="U312" s="44"/>
      <c r="V312" s="44"/>
      <c r="W312" s="44"/>
      <c r="X312" s="44"/>
      <c r="Y312" s="45"/>
      <c r="Z312" s="45"/>
      <c r="AA312" s="45"/>
      <c r="AB312" s="45"/>
      <c r="AC312" s="45"/>
      <c r="AD312" s="45"/>
    </row>
    <row r="313" spans="1:30" x14ac:dyDescent="0.25">
      <c r="A313" s="45"/>
      <c r="B313" s="45"/>
      <c r="C313" s="45"/>
      <c r="D313" s="44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4"/>
      <c r="Q313" s="45"/>
      <c r="R313" s="45"/>
      <c r="S313" s="45"/>
      <c r="T313" s="45"/>
      <c r="U313" s="44"/>
      <c r="V313" s="44"/>
      <c r="W313" s="44"/>
      <c r="X313" s="44"/>
      <c r="Y313" s="45"/>
      <c r="Z313" s="45"/>
      <c r="AA313" s="45"/>
      <c r="AB313" s="45"/>
      <c r="AC313" s="45"/>
      <c r="AD313" s="45"/>
    </row>
    <row r="314" spans="1:30" x14ac:dyDescent="0.25">
      <c r="A314" s="45"/>
      <c r="B314" s="45"/>
      <c r="C314" s="45"/>
      <c r="D314" s="44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4"/>
      <c r="Q314" s="45"/>
      <c r="R314" s="45"/>
      <c r="S314" s="45"/>
      <c r="T314" s="45"/>
      <c r="U314" s="44"/>
      <c r="V314" s="44"/>
      <c r="W314" s="44"/>
      <c r="X314" s="44"/>
      <c r="Y314" s="45"/>
      <c r="Z314" s="45"/>
      <c r="AA314" s="45"/>
      <c r="AB314" s="45"/>
      <c r="AC314" s="45"/>
      <c r="AD314" s="45"/>
    </row>
    <row r="315" spans="1:30" x14ac:dyDescent="0.25">
      <c r="A315" s="45"/>
      <c r="B315" s="45"/>
      <c r="C315" s="45"/>
      <c r="D315" s="44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4"/>
      <c r="Q315" s="45"/>
      <c r="R315" s="45"/>
      <c r="S315" s="45"/>
      <c r="T315" s="45"/>
      <c r="U315" s="44"/>
      <c r="V315" s="44"/>
      <c r="W315" s="44"/>
      <c r="X315" s="44"/>
      <c r="Y315" s="45"/>
      <c r="Z315" s="45"/>
      <c r="AA315" s="45"/>
      <c r="AB315" s="45"/>
      <c r="AC315" s="45"/>
      <c r="AD315" s="45"/>
    </row>
  </sheetData>
  <hyperlinks>
    <hyperlink ref="A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9" workbookViewId="0">
      <selection activeCell="F18" sqref="F18"/>
    </sheetView>
  </sheetViews>
  <sheetFormatPr defaultRowHeight="15" x14ac:dyDescent="0.25"/>
  <cols>
    <col min="1" max="1" width="14.42578125" customWidth="1"/>
    <col min="2" max="2" width="12.42578125" bestFit="1" customWidth="1"/>
    <col min="4" max="4" width="15.140625" bestFit="1" customWidth="1"/>
    <col min="5" max="5" width="9.42578125" customWidth="1"/>
    <col min="6" max="6" width="16.140625" bestFit="1" customWidth="1"/>
    <col min="7" max="7" width="13.7109375" bestFit="1" customWidth="1"/>
    <col min="8" max="8" width="17.42578125" bestFit="1" customWidth="1"/>
    <col min="9" max="9" width="11.28515625" bestFit="1" customWidth="1"/>
    <col min="10" max="10" width="20.42578125" bestFit="1" customWidth="1"/>
    <col min="11" max="11" width="19.140625" style="5" bestFit="1" customWidth="1"/>
    <col min="12" max="12" width="16.7109375" bestFit="1" customWidth="1"/>
  </cols>
  <sheetData>
    <row r="1" spans="1:12" x14ac:dyDescent="0.25">
      <c r="A1" s="12" t="s">
        <v>5</v>
      </c>
      <c r="B1" s="12"/>
      <c r="C1" s="12" t="s">
        <v>10</v>
      </c>
      <c r="D1" s="12" t="s">
        <v>11</v>
      </c>
      <c r="E1" s="12" t="s">
        <v>6</v>
      </c>
      <c r="F1" s="12" t="s">
        <v>7</v>
      </c>
      <c r="G1" s="12" t="s">
        <v>8</v>
      </c>
      <c r="H1" s="12" t="s">
        <v>12</v>
      </c>
      <c r="I1" s="12" t="s">
        <v>13</v>
      </c>
      <c r="J1" s="12" t="s">
        <v>14</v>
      </c>
      <c r="K1" s="17" t="s">
        <v>15</v>
      </c>
      <c r="L1" s="12" t="s">
        <v>16</v>
      </c>
    </row>
    <row r="2" spans="1:12" x14ac:dyDescent="0.25">
      <c r="A2" s="15">
        <v>42306</v>
      </c>
      <c r="B2" s="12" t="s">
        <v>3</v>
      </c>
      <c r="C2" s="12">
        <v>20</v>
      </c>
      <c r="D2" s="12">
        <v>40</v>
      </c>
      <c r="E2" s="12">
        <f>C2*D2</f>
        <v>800</v>
      </c>
      <c r="F2" s="12">
        <f>0.75*E2</f>
        <v>600</v>
      </c>
      <c r="G2" s="12">
        <v>21</v>
      </c>
      <c r="H2" s="12">
        <f>F2*(G2/2)+E2</f>
        <v>7100</v>
      </c>
      <c r="I2" s="12">
        <v>5</v>
      </c>
      <c r="J2" s="12">
        <f>(I2*D2)/1000</f>
        <v>0.2</v>
      </c>
      <c r="K2" s="17">
        <f>((5*H2/1000)/2)+((10*H2/1000)/2)</f>
        <v>53.25</v>
      </c>
      <c r="L2" s="12">
        <f>K2/1000</f>
        <v>5.3249999999999999E-2</v>
      </c>
    </row>
    <row r="3" spans="1:12" x14ac:dyDescent="0.25">
      <c r="A3" s="12" t="s">
        <v>0</v>
      </c>
      <c r="B3" s="12" t="s">
        <v>4</v>
      </c>
      <c r="C3" s="12">
        <v>20</v>
      </c>
      <c r="D3" s="12">
        <v>40</v>
      </c>
      <c r="E3" s="12">
        <f t="shared" ref="E3:E6" si="0">C3*D3</f>
        <v>800</v>
      </c>
      <c r="F3" s="12">
        <f t="shared" ref="F3:F6" si="1">0.75*E3</f>
        <v>600</v>
      </c>
      <c r="G3" s="12">
        <v>21</v>
      </c>
      <c r="H3" s="12">
        <f>F3*(G3/2)+E3</f>
        <v>7100</v>
      </c>
      <c r="I3" s="12">
        <v>5</v>
      </c>
      <c r="J3" s="12">
        <f t="shared" ref="J3:J6" si="2">(I3*D3)/1000</f>
        <v>0.2</v>
      </c>
      <c r="K3" s="17">
        <f t="shared" ref="K3:K6" si="3">((5*H3/1000)/2)+((10*H3/1000)/2)</f>
        <v>53.25</v>
      </c>
      <c r="L3" s="12">
        <f t="shared" ref="L3:L6" si="4">K3/1000</f>
        <v>5.3249999999999999E-2</v>
      </c>
    </row>
    <row r="4" spans="1:12" x14ac:dyDescent="0.25">
      <c r="A4" s="12" t="s">
        <v>1</v>
      </c>
      <c r="B4" s="12" t="s">
        <v>3</v>
      </c>
      <c r="C4" s="12">
        <v>20</v>
      </c>
      <c r="D4" s="12">
        <v>40</v>
      </c>
      <c r="E4" s="12">
        <f t="shared" si="0"/>
        <v>800</v>
      </c>
      <c r="F4" s="12">
        <f t="shared" si="1"/>
        <v>600</v>
      </c>
      <c r="G4" s="12">
        <v>21</v>
      </c>
      <c r="H4" s="12">
        <f>F4*(G4/2)+E4</f>
        <v>7100</v>
      </c>
      <c r="I4" s="12">
        <v>5</v>
      </c>
      <c r="J4" s="12">
        <f t="shared" si="2"/>
        <v>0.2</v>
      </c>
      <c r="K4" s="17">
        <f t="shared" si="3"/>
        <v>53.25</v>
      </c>
      <c r="L4" s="12">
        <f t="shared" si="4"/>
        <v>5.3249999999999999E-2</v>
      </c>
    </row>
    <row r="5" spans="1:12" x14ac:dyDescent="0.25">
      <c r="A5" s="12" t="s">
        <v>1</v>
      </c>
      <c r="B5" s="12" t="s">
        <v>4</v>
      </c>
      <c r="C5" s="12">
        <v>20</v>
      </c>
      <c r="D5" s="12">
        <v>40</v>
      </c>
      <c r="E5" s="12">
        <f t="shared" si="0"/>
        <v>800</v>
      </c>
      <c r="F5" s="12">
        <f t="shared" si="1"/>
        <v>600</v>
      </c>
      <c r="G5" s="12">
        <v>21</v>
      </c>
      <c r="H5" s="12">
        <f>F5*(G5/2)+E5</f>
        <v>7100</v>
      </c>
      <c r="I5" s="12">
        <v>5</v>
      </c>
      <c r="J5" s="12">
        <f t="shared" si="2"/>
        <v>0.2</v>
      </c>
      <c r="K5" s="17">
        <f t="shared" si="3"/>
        <v>53.25</v>
      </c>
      <c r="L5" s="12">
        <f t="shared" si="4"/>
        <v>5.3249999999999999E-2</v>
      </c>
    </row>
    <row r="6" spans="1:12" x14ac:dyDescent="0.25">
      <c r="A6" s="15">
        <v>42307</v>
      </c>
      <c r="B6" s="12"/>
      <c r="C6" s="12">
        <v>20</v>
      </c>
      <c r="D6" s="12">
        <v>40</v>
      </c>
      <c r="E6" s="12">
        <f t="shared" si="0"/>
        <v>800</v>
      </c>
      <c r="F6" s="12">
        <f t="shared" si="1"/>
        <v>600</v>
      </c>
      <c r="G6" s="12">
        <v>21</v>
      </c>
      <c r="H6" s="12">
        <f>F6*(G6/2)+E6</f>
        <v>7100</v>
      </c>
      <c r="I6" s="12">
        <v>5</v>
      </c>
      <c r="J6" s="12">
        <f t="shared" si="2"/>
        <v>0.2</v>
      </c>
      <c r="K6" s="17">
        <f t="shared" si="3"/>
        <v>53.25</v>
      </c>
      <c r="L6" s="12">
        <f t="shared" si="4"/>
        <v>5.3249999999999999E-2</v>
      </c>
    </row>
    <row r="7" spans="1:12" x14ac:dyDescent="0.25">
      <c r="A7" s="12" t="s">
        <v>9</v>
      </c>
      <c r="B7" s="12"/>
      <c r="C7" s="12">
        <f>SUM(C2:C6)</f>
        <v>100</v>
      </c>
      <c r="D7" s="12"/>
      <c r="E7" s="12">
        <f>SUM(E2:E6)</f>
        <v>4000</v>
      </c>
      <c r="F7" s="12">
        <f>SUM(F2:F6)</f>
        <v>3000</v>
      </c>
      <c r="G7" s="12">
        <f>SUM(G2:G6)</f>
        <v>105</v>
      </c>
      <c r="H7" s="12">
        <f>SUM(H2:H6)</f>
        <v>35500</v>
      </c>
      <c r="I7" s="12"/>
      <c r="J7" s="12">
        <f>SUM(J2:J6)</f>
        <v>1</v>
      </c>
      <c r="K7" s="17">
        <f>SUM(K2:K6)</f>
        <v>266.25</v>
      </c>
      <c r="L7" s="12">
        <f>SUM(L2:L6)</f>
        <v>0.26624999999999999</v>
      </c>
    </row>
    <row r="8" spans="1:12" x14ac:dyDescent="0.25">
      <c r="A8" s="12"/>
      <c r="B8" s="12"/>
      <c r="C8" s="12"/>
      <c r="D8" s="13" t="s">
        <v>17</v>
      </c>
      <c r="E8" s="13">
        <f>5*4</f>
        <v>20</v>
      </c>
      <c r="F8" s="13">
        <f>5*3</f>
        <v>15</v>
      </c>
      <c r="G8" s="12"/>
      <c r="H8" s="12"/>
      <c r="I8" s="12"/>
      <c r="J8" s="12"/>
      <c r="K8" s="17"/>
      <c r="L8" s="12"/>
    </row>
    <row r="10" spans="1:12" s="10" customFormat="1" x14ac:dyDescent="0.25">
      <c r="K10" s="7"/>
    </row>
    <row r="11" spans="1:12" x14ac:dyDescent="0.25">
      <c r="A11" t="s">
        <v>29</v>
      </c>
      <c r="B11" t="s">
        <v>30</v>
      </c>
      <c r="C11" t="s">
        <v>41</v>
      </c>
      <c r="D11" t="s">
        <v>42</v>
      </c>
    </row>
    <row r="12" spans="1:12" x14ac:dyDescent="0.25">
      <c r="A12" s="11">
        <v>6.84</v>
      </c>
      <c r="B12">
        <f>(A12*3.939)-0.901</f>
        <v>26.04176</v>
      </c>
      <c r="C12" s="8">
        <v>100</v>
      </c>
      <c r="D12" s="9">
        <v>100</v>
      </c>
    </row>
    <row r="13" spans="1:12" x14ac:dyDescent="0.25">
      <c r="B13" s="27" t="s">
        <v>43</v>
      </c>
      <c r="C13" s="28"/>
      <c r="D13" s="29"/>
      <c r="G13" t="s">
        <v>40</v>
      </c>
    </row>
    <row r="14" spans="1:12" x14ac:dyDescent="0.25">
      <c r="A14" t="s">
        <v>5</v>
      </c>
      <c r="B14" s="2" t="s">
        <v>31</v>
      </c>
      <c r="C14" s="3" t="s">
        <v>38</v>
      </c>
      <c r="D14" s="4" t="s">
        <v>37</v>
      </c>
      <c r="E14" t="s">
        <v>36</v>
      </c>
      <c r="F14" t="s">
        <v>39</v>
      </c>
      <c r="G14" t="s">
        <v>47</v>
      </c>
    </row>
    <row r="15" spans="1:12" x14ac:dyDescent="0.25">
      <c r="A15" t="s">
        <v>32</v>
      </c>
      <c r="B15" s="5">
        <v>25</v>
      </c>
      <c r="C15" s="19">
        <v>0.7</v>
      </c>
      <c r="D15" s="6">
        <v>10</v>
      </c>
      <c r="E15">
        <f>B15*(C15*40)</f>
        <v>700</v>
      </c>
      <c r="F15">
        <f>D15*E15/1000</f>
        <v>7</v>
      </c>
    </row>
    <row r="16" spans="1:12" x14ac:dyDescent="0.25">
      <c r="A16" t="s">
        <v>33</v>
      </c>
      <c r="B16" s="5">
        <v>4</v>
      </c>
      <c r="C16" s="19">
        <v>0.73</v>
      </c>
      <c r="D16" s="6">
        <v>5</v>
      </c>
      <c r="E16">
        <f>B16*(C16*40)</f>
        <v>116.8</v>
      </c>
      <c r="G16">
        <f>E16*(1/(C12/D16))</f>
        <v>5.84</v>
      </c>
    </row>
    <row r="17" spans="1:7" x14ac:dyDescent="0.25">
      <c r="A17" t="s">
        <v>34</v>
      </c>
      <c r="B17" s="5">
        <v>25</v>
      </c>
      <c r="C17" s="19">
        <v>0.7</v>
      </c>
      <c r="D17" s="6">
        <v>10</v>
      </c>
      <c r="E17">
        <f>B17*(C17*40)</f>
        <v>700</v>
      </c>
      <c r="F17">
        <f>D17*E17/1000</f>
        <v>7</v>
      </c>
    </row>
    <row r="18" spans="1:7" x14ac:dyDescent="0.25">
      <c r="A18" t="s">
        <v>35</v>
      </c>
      <c r="B18" s="5">
        <v>5</v>
      </c>
      <c r="C18" s="19">
        <v>0.7</v>
      </c>
      <c r="D18" s="6">
        <v>5</v>
      </c>
      <c r="E18">
        <f>B18*(C18*40)</f>
        <v>140</v>
      </c>
      <c r="G18">
        <f>E18*(1/(D12/D18))</f>
        <v>7</v>
      </c>
    </row>
    <row r="19" spans="1:7" x14ac:dyDescent="0.25">
      <c r="A19" t="s">
        <v>2</v>
      </c>
      <c r="B19" s="5">
        <v>2</v>
      </c>
      <c r="C19" s="19">
        <v>0.75</v>
      </c>
      <c r="D19" s="6">
        <v>10</v>
      </c>
      <c r="E19">
        <f>B19*(C19*40)</f>
        <v>60</v>
      </c>
      <c r="G19">
        <f>E19*(1/(B12/D19))</f>
        <v>23.03991742493595</v>
      </c>
    </row>
    <row r="20" spans="1:7" x14ac:dyDescent="0.25">
      <c r="B20" t="s">
        <v>95</v>
      </c>
    </row>
    <row r="21" spans="1:7" x14ac:dyDescent="0.25">
      <c r="A21" s="26" t="s">
        <v>33</v>
      </c>
      <c r="B21" s="26"/>
      <c r="C21" s="25"/>
      <c r="D21" s="26">
        <v>30</v>
      </c>
      <c r="E21" s="26">
        <v>300</v>
      </c>
      <c r="F21" s="23"/>
      <c r="G21">
        <f>E21*(1/(C12/D21))</f>
        <v>90</v>
      </c>
    </row>
    <row r="22" spans="1:7" x14ac:dyDescent="0.25">
      <c r="A22" s="26" t="s">
        <v>35</v>
      </c>
      <c r="B22" s="26"/>
      <c r="C22" s="25"/>
      <c r="D22" s="26">
        <v>30</v>
      </c>
      <c r="E22" s="26">
        <v>300</v>
      </c>
      <c r="F22" s="23"/>
      <c r="G22">
        <f>E22*(1/(D12/D22))</f>
        <v>90</v>
      </c>
    </row>
    <row r="23" spans="1:7" x14ac:dyDescent="0.25">
      <c r="A23" s="26"/>
      <c r="B23" s="26"/>
      <c r="C23" s="25"/>
      <c r="D23" s="26"/>
      <c r="E23" s="26"/>
      <c r="F23" s="23"/>
      <c r="G23" s="23"/>
    </row>
    <row r="24" spans="1:7" x14ac:dyDescent="0.25">
      <c r="A24" s="26"/>
      <c r="B24" s="26"/>
      <c r="C24" s="25"/>
      <c r="D24" s="26"/>
      <c r="E24" s="26"/>
      <c r="F24" s="23"/>
      <c r="G24" s="23"/>
    </row>
    <row r="25" spans="1:7" x14ac:dyDescent="0.25">
      <c r="A25" s="26"/>
      <c r="B25" s="26"/>
      <c r="C25" s="25"/>
      <c r="D25" s="26"/>
      <c r="E25" s="26"/>
      <c r="F25" s="23"/>
      <c r="G25" s="23"/>
    </row>
    <row r="55" spans="8:8" x14ac:dyDescent="0.25">
      <c r="H55" s="20"/>
    </row>
    <row r="80" spans="8:8" x14ac:dyDescent="0.25">
      <c r="H80" s="20"/>
    </row>
  </sheetData>
  <mergeCells count="1">
    <mergeCell ref="B13:D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selection activeCell="H80" sqref="H80"/>
    </sheetView>
  </sheetViews>
  <sheetFormatPr defaultRowHeight="15" x14ac:dyDescent="0.25"/>
  <cols>
    <col min="1" max="1" width="10.7109375" bestFit="1" customWidth="1"/>
    <col min="11" max="11" width="9.140625" style="5"/>
  </cols>
  <sheetData>
    <row r="1" spans="1:13" x14ac:dyDescent="0.25">
      <c r="A1" t="s">
        <v>44</v>
      </c>
    </row>
    <row r="2" spans="1:13" x14ac:dyDescent="0.25">
      <c r="A2" s="14">
        <v>42306</v>
      </c>
      <c r="K2" s="5" t="s">
        <v>45</v>
      </c>
    </row>
    <row r="3" spans="1:13" x14ac:dyDescent="0.25">
      <c r="A3">
        <v>2</v>
      </c>
      <c r="B3">
        <v>0</v>
      </c>
      <c r="C3">
        <v>0</v>
      </c>
      <c r="D3">
        <v>3</v>
      </c>
      <c r="E3">
        <v>4</v>
      </c>
      <c r="F3">
        <v>0</v>
      </c>
      <c r="G3">
        <v>0</v>
      </c>
      <c r="H3">
        <v>0</v>
      </c>
      <c r="I3">
        <v>0</v>
      </c>
      <c r="J3">
        <v>7</v>
      </c>
      <c r="K3" s="5">
        <f>SUM(A3:J3)</f>
        <v>16</v>
      </c>
    </row>
    <row r="4" spans="1:13" x14ac:dyDescent="0.25">
      <c r="A4" s="10">
        <v>6</v>
      </c>
      <c r="B4" s="10">
        <v>0</v>
      </c>
      <c r="C4" s="10">
        <v>0</v>
      </c>
      <c r="D4" s="10">
        <v>0</v>
      </c>
      <c r="E4" s="10">
        <v>1</v>
      </c>
      <c r="F4" s="10">
        <v>0</v>
      </c>
      <c r="G4" s="10">
        <v>1</v>
      </c>
      <c r="H4" s="10">
        <v>0</v>
      </c>
      <c r="I4" s="10">
        <v>0</v>
      </c>
      <c r="J4" s="10">
        <v>0</v>
      </c>
      <c r="K4" s="7">
        <f>SUM(A4:J4)</f>
        <v>8</v>
      </c>
    </row>
    <row r="5" spans="1:13" x14ac:dyDescent="0.25">
      <c r="K5" s="16">
        <f>SUM(K3:K4)</f>
        <v>24</v>
      </c>
    </row>
    <row r="6" spans="1:13" x14ac:dyDescent="0.25">
      <c r="A6" s="14">
        <v>42307</v>
      </c>
    </row>
    <row r="7" spans="1:13" x14ac:dyDescent="0.25">
      <c r="A7">
        <v>0</v>
      </c>
      <c r="B7">
        <v>0</v>
      </c>
      <c r="C7">
        <v>4</v>
      </c>
      <c r="D7">
        <v>0</v>
      </c>
      <c r="E7">
        <v>0</v>
      </c>
      <c r="F7">
        <v>0</v>
      </c>
      <c r="G7">
        <v>6</v>
      </c>
      <c r="H7">
        <v>0</v>
      </c>
      <c r="I7">
        <v>0</v>
      </c>
      <c r="J7">
        <v>6</v>
      </c>
      <c r="K7" s="5">
        <f>SUM(A7:J7)</f>
        <v>16</v>
      </c>
    </row>
    <row r="8" spans="1:13" x14ac:dyDescent="0.25">
      <c r="A8">
        <v>0</v>
      </c>
      <c r="B8">
        <v>6</v>
      </c>
      <c r="C8">
        <v>0</v>
      </c>
      <c r="D8">
        <v>0</v>
      </c>
      <c r="E8">
        <v>0</v>
      </c>
      <c r="F8">
        <v>4</v>
      </c>
      <c r="G8">
        <v>0</v>
      </c>
      <c r="H8">
        <v>0</v>
      </c>
      <c r="I8">
        <v>4</v>
      </c>
      <c r="J8">
        <v>0</v>
      </c>
      <c r="K8" s="5">
        <f>SUM(A8:J8)</f>
        <v>14</v>
      </c>
    </row>
    <row r="9" spans="1:13" x14ac:dyDescent="0.25">
      <c r="A9">
        <v>0</v>
      </c>
      <c r="B9">
        <v>0</v>
      </c>
      <c r="C9">
        <v>6</v>
      </c>
      <c r="D9">
        <v>0</v>
      </c>
      <c r="E9" t="s">
        <v>48</v>
      </c>
      <c r="F9" t="s">
        <v>49</v>
      </c>
      <c r="G9" t="s">
        <v>50</v>
      </c>
      <c r="H9" t="s">
        <v>51</v>
      </c>
      <c r="I9">
        <v>0</v>
      </c>
      <c r="J9">
        <v>0</v>
      </c>
      <c r="K9" s="5">
        <f>SUM(A9:J9)</f>
        <v>6</v>
      </c>
    </row>
    <row r="10" spans="1:13" x14ac:dyDescent="0.25">
      <c r="A10" s="10">
        <v>0</v>
      </c>
      <c r="B10" s="10">
        <v>0</v>
      </c>
      <c r="C10" s="10">
        <v>0</v>
      </c>
      <c r="D10" s="10">
        <v>0</v>
      </c>
      <c r="E10" s="10">
        <v>0</v>
      </c>
      <c r="F10" s="10"/>
      <c r="G10" s="10"/>
      <c r="H10" s="10"/>
      <c r="I10" s="10"/>
      <c r="J10" s="10"/>
      <c r="K10" s="7">
        <f>SUM(A10:J10)</f>
        <v>0</v>
      </c>
    </row>
    <row r="11" spans="1:13" x14ac:dyDescent="0.25">
      <c r="K11" s="16">
        <f>SUM(K7:K10)</f>
        <v>36</v>
      </c>
      <c r="L11">
        <f>K11/5</f>
        <v>7.2</v>
      </c>
      <c r="M11" t="s">
        <v>46</v>
      </c>
    </row>
    <row r="12" spans="1:13" x14ac:dyDescent="0.25">
      <c r="A12" s="14">
        <v>42309</v>
      </c>
    </row>
    <row r="13" spans="1:13" x14ac:dyDescent="0.25">
      <c r="A13">
        <v>1</v>
      </c>
      <c r="B13">
        <v>2</v>
      </c>
      <c r="C13">
        <v>0</v>
      </c>
      <c r="D13">
        <v>3</v>
      </c>
      <c r="E13">
        <v>2</v>
      </c>
      <c r="F13">
        <v>4</v>
      </c>
      <c r="G13">
        <v>0</v>
      </c>
      <c r="H13">
        <v>0</v>
      </c>
      <c r="I13">
        <v>0</v>
      </c>
      <c r="J13">
        <v>1</v>
      </c>
      <c r="K13" s="5">
        <f>SUM(A13:J13)</f>
        <v>13</v>
      </c>
    </row>
    <row r="14" spans="1:13" x14ac:dyDescent="0.25">
      <c r="A14">
        <v>0</v>
      </c>
      <c r="B14">
        <v>0</v>
      </c>
      <c r="C14">
        <v>4</v>
      </c>
      <c r="D14">
        <v>4</v>
      </c>
      <c r="E14">
        <v>1</v>
      </c>
      <c r="F14">
        <v>0</v>
      </c>
      <c r="G14">
        <v>2</v>
      </c>
      <c r="H14">
        <v>1</v>
      </c>
      <c r="I14">
        <v>0</v>
      </c>
      <c r="J14">
        <v>0</v>
      </c>
      <c r="K14" s="5">
        <f>SUM(A14:J14)</f>
        <v>12</v>
      </c>
    </row>
    <row r="15" spans="1:13" x14ac:dyDescent="0.25">
      <c r="A15">
        <v>6</v>
      </c>
      <c r="B15">
        <v>6</v>
      </c>
      <c r="C15">
        <v>0</v>
      </c>
      <c r="D15">
        <v>4</v>
      </c>
      <c r="E15">
        <v>0</v>
      </c>
      <c r="F15">
        <v>6</v>
      </c>
      <c r="G15">
        <v>7</v>
      </c>
      <c r="H15">
        <v>6</v>
      </c>
      <c r="I15">
        <v>6</v>
      </c>
      <c r="J15">
        <v>7</v>
      </c>
      <c r="K15" s="5">
        <f>SUM(A15:J15)</f>
        <v>48</v>
      </c>
    </row>
    <row r="16" spans="1:13" x14ac:dyDescent="0.25">
      <c r="A16">
        <v>7</v>
      </c>
      <c r="B16">
        <v>6</v>
      </c>
      <c r="C16">
        <v>5</v>
      </c>
      <c r="D16">
        <v>7</v>
      </c>
      <c r="E16">
        <v>8</v>
      </c>
      <c r="K16" s="5">
        <f>SUM(A16:J16)</f>
        <v>33</v>
      </c>
    </row>
    <row r="17" spans="11:11" x14ac:dyDescent="0.25">
      <c r="K17" s="16">
        <f>SUM(K13:K16)</f>
        <v>106</v>
      </c>
    </row>
    <row r="80" spans="8:8" x14ac:dyDescent="0.25">
      <c r="H8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C1" workbookViewId="0">
      <selection activeCell="P1" sqref="P1"/>
    </sheetView>
  </sheetViews>
  <sheetFormatPr defaultRowHeight="15" x14ac:dyDescent="0.25"/>
  <sheetData>
    <row r="1" spans="1:19" x14ac:dyDescent="0.25">
      <c r="A1" t="s">
        <v>5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116</v>
      </c>
      <c r="I1" t="s">
        <v>119</v>
      </c>
      <c r="J1" t="s">
        <v>115</v>
      </c>
      <c r="K1" t="s">
        <v>120</v>
      </c>
      <c r="L1" t="s">
        <v>107</v>
      </c>
      <c r="M1" t="s">
        <v>108</v>
      </c>
      <c r="N1" t="s">
        <v>109</v>
      </c>
      <c r="O1" t="s">
        <v>110</v>
      </c>
      <c r="P1" t="s">
        <v>117</v>
      </c>
      <c r="Q1" t="s">
        <v>121</v>
      </c>
      <c r="R1" t="s">
        <v>118</v>
      </c>
      <c r="S1" t="s">
        <v>122</v>
      </c>
    </row>
    <row r="2" spans="1:19" x14ac:dyDescent="0.25">
      <c r="A2" t="s">
        <v>2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0.33333333333333331</v>
      </c>
      <c r="I2">
        <f>_xlfn.STDEV.S(B2:G2)</f>
        <v>0.51639777949432231</v>
      </c>
      <c r="J2">
        <v>1.6666666666666666E-2</v>
      </c>
      <c r="K2">
        <v>2.5819888974716113E-2</v>
      </c>
      <c r="L2">
        <v>13</v>
      </c>
      <c r="M2">
        <v>3</v>
      </c>
      <c r="N2">
        <v>6</v>
      </c>
      <c r="O2">
        <v>1</v>
      </c>
      <c r="P2">
        <v>5.75</v>
      </c>
      <c r="Q2">
        <f>_xlfn.STDEV.S(L2:O2)</f>
        <v>5.2519837521962431</v>
      </c>
      <c r="R2">
        <v>0.28749999999999998</v>
      </c>
      <c r="S2">
        <v>0.22741756748325315</v>
      </c>
    </row>
    <row r="3" spans="1:19" x14ac:dyDescent="0.25">
      <c r="A3" t="s">
        <v>24</v>
      </c>
      <c r="B3">
        <v>8</v>
      </c>
      <c r="C3">
        <v>12</v>
      </c>
      <c r="D3">
        <v>8</v>
      </c>
      <c r="H3">
        <v>9.3333333333333339</v>
      </c>
      <c r="I3">
        <f t="shared" ref="I3:I6" si="0">_xlfn.STDEV.S(B3:G3)</f>
        <v>2.3094010767585051</v>
      </c>
      <c r="J3">
        <v>0.46666666666666662</v>
      </c>
      <c r="K3">
        <v>0.11547005383792552</v>
      </c>
      <c r="L3">
        <v>0</v>
      </c>
      <c r="P3">
        <v>0</v>
      </c>
      <c r="R3">
        <v>0</v>
      </c>
      <c r="S3">
        <v>0</v>
      </c>
    </row>
    <row r="4" spans="1:19" x14ac:dyDescent="0.25">
      <c r="A4" t="s">
        <v>26</v>
      </c>
      <c r="B4">
        <v>3</v>
      </c>
      <c r="C4">
        <v>9</v>
      </c>
      <c r="D4">
        <v>14</v>
      </c>
      <c r="E4">
        <v>5</v>
      </c>
      <c r="F4">
        <v>10</v>
      </c>
      <c r="G4">
        <v>18</v>
      </c>
      <c r="H4">
        <v>9.8333333333333339</v>
      </c>
      <c r="I4">
        <f t="shared" si="0"/>
        <v>5.564770136013407</v>
      </c>
      <c r="J4">
        <v>0.49166666666666664</v>
      </c>
      <c r="K4">
        <v>0.27823850680067036</v>
      </c>
      <c r="L4">
        <v>6</v>
      </c>
      <c r="M4">
        <v>2</v>
      </c>
      <c r="N4">
        <v>0</v>
      </c>
      <c r="O4">
        <v>4</v>
      </c>
      <c r="P4">
        <v>3</v>
      </c>
      <c r="Q4">
        <f t="shared" ref="Q4:Q6" si="1">_xlfn.STDEV.S(L4:O4)</f>
        <v>2.5819888974716112</v>
      </c>
      <c r="R4">
        <v>0.15</v>
      </c>
      <c r="S4">
        <v>0.11180339887498944</v>
      </c>
    </row>
    <row r="5" spans="1:19" x14ac:dyDescent="0.25">
      <c r="A5" t="s">
        <v>27</v>
      </c>
      <c r="B5">
        <v>12</v>
      </c>
      <c r="C5">
        <v>6</v>
      </c>
      <c r="D5">
        <v>17</v>
      </c>
      <c r="H5">
        <v>11.666666666666666</v>
      </c>
      <c r="I5">
        <f t="shared" si="0"/>
        <v>5.507570547286103</v>
      </c>
      <c r="J5">
        <v>0.58333333333333337</v>
      </c>
      <c r="K5">
        <v>0.27537852736430507</v>
      </c>
      <c r="L5">
        <v>0</v>
      </c>
      <c r="P5">
        <v>0</v>
      </c>
      <c r="R5">
        <v>0</v>
      </c>
      <c r="S5">
        <v>0</v>
      </c>
    </row>
    <row r="6" spans="1:19" x14ac:dyDescent="0.25">
      <c r="A6" t="s">
        <v>28</v>
      </c>
      <c r="B6">
        <v>2</v>
      </c>
      <c r="C6">
        <v>16</v>
      </c>
      <c r="D6">
        <v>13</v>
      </c>
      <c r="E6">
        <v>12</v>
      </c>
      <c r="F6">
        <v>11</v>
      </c>
      <c r="G6">
        <v>20</v>
      </c>
      <c r="H6">
        <v>12.333333333333334</v>
      </c>
      <c r="I6">
        <f t="shared" si="0"/>
        <v>6.0221812216726489</v>
      </c>
      <c r="J6">
        <v>0.6166666666666667</v>
      </c>
      <c r="K6">
        <v>0.3011090610836325</v>
      </c>
      <c r="L6">
        <v>0</v>
      </c>
      <c r="M6">
        <v>0</v>
      </c>
      <c r="N6">
        <v>1</v>
      </c>
      <c r="O6">
        <v>1</v>
      </c>
      <c r="P6">
        <v>0.5</v>
      </c>
      <c r="Q6">
        <f t="shared" si="1"/>
        <v>0.57735026918962573</v>
      </c>
      <c r="R6">
        <v>2.5000000000000001E-2</v>
      </c>
      <c r="S6">
        <v>2.5000000000000008E-2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</vt:lpstr>
      <vt:lpstr>Calculations</vt:lpstr>
      <vt:lpstr>Neonates</vt:lpstr>
      <vt:lpstr>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2015-10-28T00:07:16Z</dcterms:created>
  <dcterms:modified xsi:type="dcterms:W3CDTF">2015-11-21T03:29:01Z</dcterms:modified>
</cp:coreProperties>
</file>